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753" visibility="visible" windowHeight="15840" windowWidth="29040" xWindow="-120" yWindow="-120"/>
  </bookViews>
  <sheets>
    <sheet name="Total" sheetId="1" state="visible" r:id="rId1"/>
    <sheet name="Notes" sheetId="2" state="visible" r:id="rId2"/>
  </sheets>
  <definedNames>
    <definedName hidden="1" localSheetId="0" name="_xlnm._FilterDatabase">'Total'!$A$1:$T$4385</definedName>
    <definedName localSheetId="0" name="_xlnm.Print_Area">'Total'!$A:$M</definedName>
    <definedName localSheetId="1" name="_xlnm.Print_Area">'Notes'!$A$1:$C$33</definedName>
  </definedNames>
  <calcPr calcId="191029" fullCalcOnLoad="1"/>
</workbook>
</file>

<file path=xl/styles.xml><?xml version="1.0" encoding="utf-8"?>
<styleSheet xmlns="http://schemas.openxmlformats.org/spreadsheetml/2006/main">
  <numFmts count="50">
    <numFmt formatCode="_-* #,##0\ _F_t_-;\-* #,##0\ _F_t_-;_-* &quot;-&quot;??\ _F_t_-;_-@_-" numFmtId="164"/>
    <numFmt formatCode="#,##0.0" numFmtId="165"/>
    <numFmt formatCode="0.0" numFmtId="166"/>
    <numFmt formatCode="_-* #,##0.00\ _F_t_-;\-* #,##0.00\ _F_t_-;_-* &quot;-&quot;??\ _F_t_-;_-@_-" numFmtId="167"/>
    <numFmt formatCode="_-* #,##0\ _F_t_-;\-* #,##0\ _F_t_-;_-* &quot;-&quot;\ _F_t_-;_-@_-" numFmtId="168"/>
    <numFmt formatCode="_-* #,##0.00\ &quot;Ft&quot;_-;\-* #,##0.00\ &quot;Ft&quot;_-;_-* &quot;-&quot;??\ &quot;Ft&quot;_-;_-@_-" numFmtId="169"/>
    <numFmt formatCode="#,##0;\-#,##0;" numFmtId="170"/>
    <numFmt formatCode="#,##0.00\ &quot;DM&quot;;[Red]\-#,##0.00\ &quot;DM&quot;" numFmtId="171"/>
    <numFmt formatCode="_-* #,##0.00\ _D_M_-;\-* #,##0.00\ _D_M_-;_-* &quot;-&quot;??\ _D_M_-;_-@_-" numFmtId="172"/>
    <numFmt formatCode="_-* #,##0\ _D_M_-;\-* #,##0\ _D_M_-;_-* &quot;-&quot;\ _D_M_-;_-@_-" numFmtId="173"/>
    <numFmt formatCode="0.000" numFmtId="174"/>
    <numFmt formatCode="#,##0.000;\-#,##0.000" numFmtId="175"/>
    <numFmt formatCode="#,##0\ &quot;DM&quot;;[Red]\-#,##0\ &quot;DM&quot;" numFmtId="176"/>
    <numFmt formatCode="0_)" numFmtId="177"/>
    <numFmt formatCode="#,##0;\-#,##0;&quot;-&quot;" numFmtId="178"/>
    <numFmt formatCode="#,##0.000" numFmtId="179"/>
    <numFmt formatCode="_-* #,##0.00_-;\-* #,##0.00_-;_-* &quot;-&quot;??_-;_-@_-" numFmtId="180"/>
    <numFmt formatCode="#,##0.00_);[Red]\(#,##0.00\);0.00_)" numFmtId="181"/>
    <numFmt formatCode="#,##0.00_);[Red]\(#,##0.00\);&quot;- &quot;" numFmtId="182"/>
    <numFmt formatCode="#,##0.00_);[Red]\(#,##0.00\);&quot;Nil &quot;" numFmtId="183"/>
    <numFmt formatCode="#,##0.00_);[Red]\(#,##0.00\);" numFmtId="184"/>
    <numFmt formatCode="#,##0_);[Red]\(#,##0\);" numFmtId="185"/>
    <numFmt formatCode="_ * #,##0.00_ ;_ * \-#,##0.00_ ;_ * &quot;-&quot;??_ ;_ @_ " numFmtId="186"/>
    <numFmt formatCode="#,##0_);[Red]\(#,##0\);&quot;- &quot;" numFmtId="187"/>
    <numFmt formatCode="#,##0_);[Red]\(#,##0\);&quot;Nil &quot;" numFmtId="188"/>
    <numFmt formatCode="&quot;£&quot;#,##0.00_);[Red]\(&quot;£&quot;#,##0.00\);&quot;£&quot;0.00_)" numFmtId="189"/>
    <numFmt formatCode="&quot;£&quot;#,##0.00_);[Red]\(&quot;£&quot;#,##0.00\);&quot;- &quot;" numFmtId="190"/>
    <numFmt formatCode="&quot;£&quot;#,##0.00_);[Red]\(&quot;£&quot;#,##0.00\);&quot;Nil &quot;" numFmtId="191"/>
    <numFmt formatCode="&quot;£&quot;#,##0.00_);[Red]\(&quot;£&quot;#,##0.00\);" numFmtId="192"/>
    <numFmt formatCode="&quot;£&quot;#,##0_);[Red]\(&quot;£&quot;#,##0\);" numFmtId="193"/>
    <numFmt formatCode="&quot;£&quot;#,##0_);[Red]\(&quot;£&quot;#,##0\);&quot;- &quot;" numFmtId="194"/>
    <numFmt formatCode="&quot;£&quot;#,##0_);[Red]\(&quot;£&quot;#,##0\);&quot;Nil &quot;" numFmtId="195"/>
    <numFmt formatCode="\$#,##0\ ;\(\$#,##0\)" numFmtId="196"/>
    <numFmt formatCode="_-* #,##0.00\ [$€]_-;\-* #,##0.00\ [$€]_-;_-* &quot;-&quot;??\ [$€]_-;_-@_-" numFmtId="197"/>
    <numFmt formatCode="[$€]#,##0.00;[Red][$€]\-#,##0.00" numFmtId="198"/>
    <numFmt formatCode=";;;" numFmtId="199"/>
    <numFmt formatCode="_(\$* #,##0.00_);_(\$* \(#,##0.00\);_(\$* \-??_);_(@_)" numFmtId="200"/>
    <numFmt formatCode="&quot;£&quot;#,##0,,&quot;M&quot;_);[Red]\(&quot;£&quot;#,##0,,&quot;M&quot;\);&quot;£&quot;0,,&quot;M&quot;_)" numFmtId="201"/>
    <numFmt formatCode="&quot;£&quot;#,##0.00,,&quot;M&quot;_);[Red]\(&quot;£&quot;#,##0.00,,&quot;M&quot;\);&quot;£&quot;0.00,,&quot;M&quot;_)" numFmtId="202"/>
    <numFmt formatCode="&quot;¥&quot;#,##0.00;&quot;¥&quot;&quot;¥&quot;&quot;¥&quot;&quot;¥&quot;\-#,##0.00" numFmtId="203"/>
    <numFmt formatCode="_-* #,##0\ &quot;Ft&quot;_-;\-* #,##0\ &quot;Ft&quot;_-;_-* &quot;-&quot;\ &quot;Ft&quot;_-;_-@_-" numFmtId="204"/>
    <numFmt formatCode="_-* #,##0.00\ &quot;HUF&quot;_-;\-* #,##0.00\ &quot;HUF&quot;_-;_-* &quot;-&quot;??\ &quot;HUF&quot;_-;_-@_-" numFmtId="205"/>
    <numFmt formatCode="&quot;£&quot;#,##0,&quot;K&quot;_);[Red]\(&quot;£&quot;#,##0,&quot;K&quot;\);&quot;£&quot;0,&quot;K&quot;_)" numFmtId="206"/>
    <numFmt formatCode="&quot;£&quot;#,##0.00,&quot;K&quot;_);[Red]\(&quot;£&quot;#,##0.00,&quot;K&quot;\);&quot;£&quot;0.00,&quot;K&quot;_)" numFmtId="207"/>
    <numFmt formatCode="&quot;See Note &quot;\ #" numFmtId="208"/>
    <numFmt formatCode="_-* #,##0\ &quot;zł&quot;_-;\-* #,##0\ &quot;zł&quot;_-;_-* &quot;-&quot;\ &quot;zł&quot;_-;_-@_-" numFmtId="209"/>
    <numFmt formatCode="_-* #,##0.00\ &quot;zł&quot;_-;\-* #,##0.00\ &quot;zł&quot;_-;_-* &quot;-&quot;??\ &quot;zł&quot;_-;_-@_-" numFmtId="210"/>
    <numFmt formatCode="_-* #,##0\ &quot;DM&quot;_-;\-* #,##0\ &quot;DM&quot;_-;_-* &quot;-&quot;\ &quot;DM&quot;_-;_-@_-" numFmtId="211"/>
    <numFmt formatCode="_-* #,##0.00\ &quot;DM&quot;_-;\-* #,##0.00\ &quot;DM&quot;_-;_-* &quot;-&quot;??\ &quot;DM&quot;_-;_-@_-" numFmtId="212"/>
    <numFmt formatCode="_-* #,##0\ _B_F_-;\-* #,##0\ _B_F_-;_-* &quot;-&quot;\ _B_F_-;_-@_-" numFmtId="213"/>
  </numFmts>
  <fonts count="219">
    <font>
      <name val="Arial"/>
      <charset val="238"/>
      <family val="2"/>
      <color theme="1"/>
      <sz val="11"/>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Arial"/>
      <charset val="238"/>
      <family val="2"/>
      <color theme="1"/>
      <sz val="11"/>
    </font>
    <font>
      <name val="Arial"/>
      <charset val="238"/>
      <family val="2"/>
      <sz val="10"/>
    </font>
    <font>
      <name val="MS Sans Serif"/>
      <charset val="238"/>
      <family val="2"/>
      <sz val="10"/>
    </font>
    <font>
      <name val="Arial CE"/>
      <sz val="10"/>
    </font>
    <font>
      <name val="Arial"/>
      <charset val="238"/>
      <family val="2"/>
      <sz val="10"/>
    </font>
    <font>
      <name val="Cambria"/>
      <charset val="238"/>
      <family val="2"/>
      <b val="1"/>
      <color theme="3"/>
      <sz val="18"/>
      <scheme val="major"/>
    </font>
    <font>
      <name val="Calibri"/>
      <charset val="238"/>
      <family val="2"/>
      <color theme="1"/>
      <sz val="11"/>
      <scheme val="minor"/>
    </font>
    <font>
      <name val="Calibri"/>
      <charset val="238"/>
      <family val="2"/>
      <b val="1"/>
      <color theme="3"/>
      <sz val="15"/>
      <scheme val="minor"/>
    </font>
    <font>
      <name val="Calibri"/>
      <charset val="238"/>
      <family val="2"/>
      <b val="1"/>
      <color theme="3"/>
      <sz val="13"/>
      <scheme val="minor"/>
    </font>
    <font>
      <name val="Calibri"/>
      <charset val="238"/>
      <family val="2"/>
      <b val="1"/>
      <color theme="3"/>
      <sz val="11"/>
      <scheme val="minor"/>
    </font>
    <font>
      <name val="Calibri"/>
      <charset val="238"/>
      <family val="2"/>
      <color rgb="FF006100"/>
      <sz val="11"/>
      <scheme val="minor"/>
    </font>
    <font>
      <name val="Calibri"/>
      <charset val="238"/>
      <family val="2"/>
      <color rgb="FF9C0006"/>
      <sz val="11"/>
      <scheme val="minor"/>
    </font>
    <font>
      <name val="Calibri"/>
      <charset val="238"/>
      <family val="2"/>
      <color rgb="FF9C6500"/>
      <sz val="11"/>
      <scheme val="minor"/>
    </font>
    <font>
      <name val="Calibri"/>
      <charset val="238"/>
      <family val="2"/>
      <color rgb="FF3F3F76"/>
      <sz val="11"/>
      <scheme val="minor"/>
    </font>
    <font>
      <name val="Calibri"/>
      <charset val="238"/>
      <family val="2"/>
      <b val="1"/>
      <color rgb="FF3F3F3F"/>
      <sz val="11"/>
      <scheme val="minor"/>
    </font>
    <font>
      <name val="Calibri"/>
      <charset val="238"/>
      <family val="2"/>
      <b val="1"/>
      <color rgb="FFFA7D00"/>
      <sz val="11"/>
      <scheme val="minor"/>
    </font>
    <font>
      <name val="Calibri"/>
      <charset val="238"/>
      <family val="2"/>
      <color rgb="FFFA7D00"/>
      <sz val="11"/>
      <scheme val="minor"/>
    </font>
    <font>
      <name val="Calibri"/>
      <charset val="238"/>
      <family val="2"/>
      <b val="1"/>
      <color theme="0"/>
      <sz val="11"/>
      <scheme val="minor"/>
    </font>
    <font>
      <name val="Calibri"/>
      <charset val="238"/>
      <family val="2"/>
      <color rgb="FFFF0000"/>
      <sz val="11"/>
      <scheme val="minor"/>
    </font>
    <font>
      <name val="Calibri"/>
      <charset val="238"/>
      <family val="2"/>
      <i val="1"/>
      <color rgb="FF7F7F7F"/>
      <sz val="11"/>
      <scheme val="minor"/>
    </font>
    <font>
      <name val="Calibri"/>
      <charset val="238"/>
      <family val="2"/>
      <b val="1"/>
      <color theme="1"/>
      <sz val="11"/>
      <scheme val="minor"/>
    </font>
    <font>
      <name val="Calibri"/>
      <charset val="238"/>
      <family val="2"/>
      <color theme="0"/>
      <sz val="11"/>
      <scheme val="minor"/>
    </font>
    <font>
      <name val="Calibri"/>
      <family val="2"/>
      <color theme="1"/>
      <sz val="11"/>
      <scheme val="minor"/>
    </font>
    <font>
      <name val="Arial"/>
      <charset val="238"/>
      <family val="2"/>
      <sz val="12"/>
    </font>
    <font>
      <name val="Arial"/>
      <family val="2"/>
      <color indexed="60"/>
      <sz val="10"/>
    </font>
    <font>
      <name val="Helv"/>
      <sz val="10"/>
    </font>
    <font>
      <name val="Arial"/>
      <charset val="238"/>
      <family val="2"/>
      <sz val="8"/>
    </font>
    <font>
      <name val="Arial"/>
      <charset val="238"/>
      <family val="2"/>
      <b val="1"/>
      <sz val="8"/>
    </font>
    <font>
      <name val="Arial"/>
      <charset val="238"/>
      <family val="2"/>
      <sz val="9"/>
    </font>
    <font>
      <name val="Arial CE"/>
      <charset val="238"/>
      <family val="2"/>
      <sz val="10"/>
    </font>
    <font>
      <name val="Arial"/>
      <charset val="238"/>
      <family val="2"/>
      <sz val="10"/>
    </font>
    <font>
      <name val="Arial"/>
      <charset val="238"/>
      <family val="2"/>
      <b val="1"/>
      <sz val="11"/>
    </font>
    <font>
      <name val="Arial"/>
      <charset val="238"/>
      <family val="2"/>
      <b val="1"/>
      <sz val="9"/>
    </font>
    <font>
      <name val="Arial"/>
      <charset val="238"/>
      <family val="2"/>
      <b val="1"/>
      <sz val="12"/>
    </font>
    <font>
      <name val="Arial"/>
      <charset val="238"/>
      <family val="2"/>
      <b val="1"/>
      <sz val="13"/>
    </font>
    <font>
      <name val="Arial"/>
      <charset val="238"/>
      <family val="2"/>
      <b val="1"/>
      <sz val="10"/>
    </font>
    <font>
      <name val="Arial"/>
      <charset val="238"/>
      <family val="2"/>
      <sz val="11"/>
    </font>
    <font>
      <name val="Times New Roman CE"/>
      <charset val="238"/>
      <sz val="12"/>
    </font>
    <font>
      <name val="MS Sans Serif"/>
      <family val="2"/>
      <color indexed="8"/>
      <sz val="10"/>
    </font>
    <font>
      <name val="ﾀﾞｯﾁ"/>
      <charset val="128"/>
      <family val="3"/>
      <sz val="9"/>
    </font>
    <font>
      <name val="Arial"/>
      <family val="2"/>
      <sz val="10"/>
    </font>
    <font>
      <name val="?? ?????"/>
      <family val="3"/>
      <sz val="11"/>
    </font>
    <font>
      <name val="Osaka"/>
      <charset val="128"/>
      <family val="3"/>
      <sz val="12"/>
    </font>
    <font>
      <name val="Arial CE"/>
      <charset val="238"/>
      <family val="2"/>
      <b val="1"/>
      <sz val="12"/>
    </font>
    <font>
      <name val="Helv"/>
      <family val="2"/>
      <sz val="10"/>
    </font>
    <font>
      <name val="Arial"/>
      <family val="2"/>
      <color indexed="36"/>
      <sz val="10"/>
      <u val="single"/>
    </font>
    <font>
      <name val="Arial"/>
      <charset val="238"/>
      <family val="2"/>
      <color indexed="36"/>
      <sz val="10"/>
      <u val="single"/>
    </font>
    <font>
      <name val="Arial"/>
      <family val="2"/>
      <color indexed="12"/>
      <sz val="10"/>
      <u val="single"/>
    </font>
    <font>
      <name val="Arial"/>
      <charset val="238"/>
      <family val="2"/>
      <color indexed="12"/>
      <sz val="10"/>
      <u val="single"/>
    </font>
    <font>
      <name val="MS Sans Serif"/>
      <charset val="238"/>
      <family val="2"/>
      <color indexed="8"/>
      <sz val="10"/>
    </font>
    <font>
      <name val="Arial CE"/>
      <charset val="238"/>
      <family val="2"/>
      <sz val="9"/>
    </font>
    <font>
      <name val="Century Gothic"/>
      <family val="2"/>
      <b val="1"/>
      <sz val="12"/>
    </font>
    <font>
      <name val="Helv"/>
      <charset val="238"/>
      <sz val="10"/>
    </font>
    <font>
      <name val="Century Gothic"/>
      <family val="2"/>
      <b val="1"/>
      <sz val="14"/>
    </font>
    <font>
      <name val="Century Gothic"/>
      <family val="2"/>
      <sz val="12"/>
    </font>
    <font>
      <name val="‚l‚r ‚oƒSƒVƒbƒN"/>
      <family val="3"/>
      <sz val="11"/>
    </font>
    <font>
      <name val="Arial CE"/>
      <charset val="238"/>
      <family val="2"/>
      <b val="1"/>
      <sz val="11"/>
    </font>
    <font>
      <name val="Arial CE"/>
      <charset val="238"/>
      <family val="2"/>
      <b val="1"/>
      <sz val="8"/>
    </font>
    <font>
      <name val="Calibri"/>
      <family val="2"/>
      <color indexed="8"/>
      <sz val="11"/>
    </font>
    <font>
      <name val="Calibri"/>
      <charset val="238"/>
      <family val="2"/>
      <color indexed="8"/>
      <sz val="11"/>
    </font>
    <font>
      <name val="Czcionka tekstu podstawowego"/>
      <charset val="238"/>
      <family val="2"/>
      <color indexed="8"/>
      <sz val="11"/>
    </font>
    <font>
      <name val="ＭＳ Ｐゴシック"/>
      <family val="2"/>
      <color indexed="8"/>
      <sz val="11"/>
    </font>
    <font>
      <name val="Calibri"/>
      <family val="2"/>
      <color indexed="22"/>
      <sz val="11"/>
    </font>
    <font>
      <name val="Calibri"/>
      <family val="2"/>
      <color indexed="9"/>
      <sz val="11"/>
    </font>
    <font>
      <name val="Calibri"/>
      <charset val="238"/>
      <family val="2"/>
      <color indexed="9"/>
      <sz val="11"/>
    </font>
    <font>
      <name val="Czcionka tekstu podstawowego"/>
      <charset val="238"/>
      <family val="2"/>
      <color indexed="9"/>
      <sz val="11"/>
    </font>
    <font>
      <name val="ＭＳ Ｐゴシック"/>
      <family val="2"/>
      <color indexed="9"/>
      <sz val="11"/>
    </font>
    <font>
      <name val="ＭＳ ゴシック"/>
      <charset val="128"/>
      <family val="3"/>
      <sz val="9"/>
    </font>
    <font>
      <name val="Calibri"/>
      <charset val="238"/>
      <family val="2"/>
      <color indexed="20"/>
      <sz val="11"/>
    </font>
    <font>
      <name val="Calibri"/>
      <family val="2"/>
      <color indexed="62"/>
      <sz val="11"/>
    </font>
    <font>
      <name val="Calibri"/>
      <charset val="238"/>
      <family val="2"/>
      <color indexed="62"/>
      <sz val="11"/>
    </font>
    <font>
      <name val="Times New Roman CE"/>
      <charset val="238"/>
      <family val="1"/>
      <sz val="11"/>
    </font>
    <font>
      <name val="Arial"/>
      <family val="2"/>
      <color indexed="8"/>
      <sz val="10"/>
    </font>
    <font>
      <name val="Calibri"/>
      <charset val="238"/>
      <family val="2"/>
      <b val="1"/>
      <color indexed="52"/>
      <sz val="11"/>
    </font>
    <font>
      <name val="Arial CE"/>
      <charset val="238"/>
      <family val="2"/>
      <sz val="7"/>
    </font>
    <font>
      <name val="ＭＳ Ｐゴシック"/>
      <family val="2"/>
      <sz val="11"/>
    </font>
    <font>
      <name val="Calibri"/>
      <family val="2"/>
      <b val="1"/>
      <color indexed="8"/>
      <sz val="11"/>
    </font>
    <font>
      <name val="Calibri"/>
      <charset val="238"/>
      <family val="2"/>
      <b val="1"/>
      <color indexed="9"/>
      <sz val="11"/>
    </font>
    <font>
      <name val="Calibri"/>
      <family val="2"/>
      <color indexed="20"/>
      <sz val="11"/>
    </font>
    <font>
      <name val="Cambria"/>
      <family val="2"/>
      <b val="1"/>
      <color indexed="56"/>
      <sz val="18"/>
    </font>
    <font>
      <name val="Cambria"/>
      <charset val="238"/>
      <family val="1"/>
      <b val="1"/>
      <color indexed="62"/>
      <sz val="18"/>
    </font>
    <font>
      <name val="Cambria"/>
      <family val="1"/>
      <b val="1"/>
      <color indexed="56"/>
      <sz val="18"/>
    </font>
    <font>
      <name val="Cambria"/>
      <charset val="238"/>
      <family val="2"/>
      <b val="1"/>
      <color indexed="62"/>
      <sz val="18"/>
    </font>
    <font>
      <name val="Calibri"/>
      <family val="2"/>
      <b val="1"/>
      <color indexed="56"/>
      <sz val="15"/>
    </font>
    <font>
      <name val="Calibri"/>
      <charset val="238"/>
      <family val="2"/>
      <b val="1"/>
      <color indexed="62"/>
      <sz val="15"/>
    </font>
    <font>
      <name val="Calibri"/>
      <family val="2"/>
      <b val="1"/>
      <color indexed="56"/>
      <sz val="13"/>
    </font>
    <font>
      <name val="Calibri"/>
      <charset val="238"/>
      <family val="2"/>
      <b val="1"/>
      <color indexed="62"/>
      <sz val="13"/>
    </font>
    <font>
      <name val="Calibri"/>
      <family val="2"/>
      <b val="1"/>
      <color indexed="56"/>
      <sz val="11"/>
    </font>
    <font>
      <name val="Calibri"/>
      <charset val="238"/>
      <family val="2"/>
      <b val="1"/>
      <color indexed="62"/>
      <sz val="11"/>
    </font>
    <font>
      <name val="Times New Roman"/>
      <family val="1"/>
      <sz val="10"/>
    </font>
    <font>
      <name val="Chalet"/>
      <family val="2"/>
      <color indexed="8"/>
      <sz val="12"/>
    </font>
    <font>
      <name val="Arial"/>
      <family val="2"/>
      <color indexed="24"/>
      <sz val="10"/>
    </font>
    <font>
      <name val="Arial"/>
      <charset val="238"/>
      <family val="2"/>
      <color indexed="24"/>
      <sz val="10"/>
    </font>
    <font>
      <name val="Czcionka tekstu podstawowego"/>
      <charset val="238"/>
      <family val="2"/>
      <color indexed="62"/>
      <sz val="11"/>
    </font>
    <font>
      <name val="Czcionka tekstu podstawowego"/>
      <charset val="238"/>
      <family val="2"/>
      <b val="1"/>
      <color indexed="63"/>
      <sz val="11"/>
    </font>
    <font>
      <name val="System"/>
      <family val="2"/>
      <color indexed="24"/>
      <sz val="12"/>
    </font>
    <font>
      <name val="–¾’©"/>
      <charset val="128"/>
      <family val="1"/>
      <sz val="11"/>
    </font>
    <font>
      <name val="Czcionka tekstu podstawowego"/>
      <charset val="238"/>
      <family val="2"/>
      <color indexed="17"/>
      <sz val="11"/>
    </font>
    <font>
      <name val="Calibri"/>
      <family val="2"/>
      <b val="1"/>
      <color indexed="9"/>
      <sz val="11"/>
    </font>
    <font>
      <name val="Calibri"/>
      <charset val="238"/>
      <family val="2"/>
      <b val="1"/>
      <color indexed="8"/>
      <sz val="11"/>
    </font>
    <font>
      <name val="ＭＳ Ｐゴシック"/>
      <charset val="128"/>
      <family val="3"/>
      <sz val="11"/>
    </font>
    <font>
      <name val="Arial"/>
      <family val="2"/>
      <sz val="8"/>
    </font>
    <font>
      <name val="Calibri"/>
      <charset val="238"/>
      <family val="2"/>
      <i val="1"/>
      <color indexed="23"/>
      <sz val="11"/>
    </font>
    <font>
      <name val="Courier New"/>
      <family val="3"/>
      <sz val="10"/>
    </font>
    <font>
      <name val="Arial CE"/>
      <charset val="238"/>
      <sz val="10"/>
    </font>
    <font>
      <name val="Times New Roman CE"/>
      <charset val="238"/>
      <sz val="10"/>
    </font>
    <font>
      <name val="Calibri"/>
      <family val="2"/>
      <color indexed="10"/>
      <sz val="11"/>
    </font>
    <font>
      <name val="Calibri"/>
      <charset val="238"/>
      <family val="2"/>
      <color indexed="10"/>
      <sz val="11"/>
    </font>
    <font>
      <name val="Calibri"/>
      <charset val="238"/>
      <family val="2"/>
      <color indexed="17"/>
      <sz val="11"/>
    </font>
    <font>
      <name val="Arial"/>
      <family val="2"/>
      <b val="1"/>
      <sz val="12"/>
    </font>
    <font>
      <name val="Times New Roman"/>
      <family val="1"/>
      <b val="1"/>
      <sz val="12"/>
    </font>
    <font>
      <name val="Times New Roman"/>
      <family val="1"/>
      <b val="1"/>
      <sz val="14"/>
    </font>
    <font>
      <name val="Calibri"/>
      <charset val="238"/>
      <family val="2"/>
      <b val="1"/>
      <color indexed="56"/>
      <sz val="15"/>
    </font>
    <font>
      <name val="Calibri"/>
      <charset val="238"/>
      <family val="2"/>
      <b val="1"/>
      <color indexed="56"/>
      <sz val="13"/>
    </font>
    <font>
      <name val="Calibri"/>
      <charset val="238"/>
      <family val="2"/>
      <b val="1"/>
      <color indexed="56"/>
      <sz val="11"/>
    </font>
    <font>
      <name val="System"/>
      <family val="2"/>
      <b val="1"/>
      <color indexed="24"/>
      <sz val="18"/>
    </font>
    <font>
      <name val="System"/>
      <family val="2"/>
      <b val="1"/>
      <color indexed="24"/>
      <sz val="12"/>
    </font>
    <font>
      <name val="Times New Roman"/>
      <family val="1"/>
      <b val="1"/>
      <sz val="18"/>
    </font>
    <font>
      <name val="MS Sans Serif"/>
      <charset val="238"/>
      <family val="2"/>
      <color indexed="12"/>
      <sz val="12"/>
      <u val="single"/>
    </font>
    <font>
      <name val="Arial CE"/>
      <charset val="238"/>
      <family val="2"/>
      <color indexed="12"/>
      <sz val="10"/>
      <u val="single"/>
    </font>
    <font>
      <name val="Calibri"/>
      <family val="2"/>
      <color indexed="52"/>
      <sz val="11"/>
    </font>
    <font>
      <name val="Calibri"/>
      <charset val="238"/>
      <family val="2"/>
      <color indexed="52"/>
      <sz val="11"/>
    </font>
    <font>
      <name val="Arial"/>
      <charset val="238"/>
      <family val="2"/>
      <color indexed="12"/>
      <sz val="9"/>
      <u val="single"/>
    </font>
    <font>
      <name val="Times New Roman CE"/>
      <charset val="238"/>
      <family val="1"/>
      <sz val="10"/>
    </font>
    <font>
      <name val="明朝"/>
      <charset val="128"/>
      <family val="1"/>
      <sz val="8"/>
    </font>
    <font>
      <name val="明朝"/>
      <charset val="128"/>
      <family val="3"/>
      <sz val="8"/>
    </font>
    <font>
      <name val="Calibri"/>
      <family val="2"/>
      <color indexed="17"/>
      <sz val="11"/>
    </font>
    <font>
      <name val="Calibri"/>
      <family val="2"/>
      <b val="1"/>
      <color indexed="63"/>
      <sz val="11"/>
    </font>
    <font>
      <name val="Calibri"/>
      <charset val="238"/>
      <family val="2"/>
      <b val="1"/>
      <color indexed="63"/>
      <sz val="11"/>
    </font>
    <font>
      <name val="Czcionka tekstu podstawowego"/>
      <charset val="238"/>
      <family val="2"/>
      <color indexed="52"/>
      <sz val="11"/>
    </font>
    <font>
      <name val="Czcionka tekstu podstawowego"/>
      <charset val="238"/>
      <family val="2"/>
      <b val="1"/>
      <color indexed="9"/>
      <sz val="11"/>
    </font>
    <font>
      <name val="Calibri"/>
      <family val="2"/>
      <b val="1"/>
      <color indexed="22"/>
      <sz val="11"/>
    </font>
    <font>
      <name val="明朝"/>
      <charset val="128"/>
      <family val="1"/>
      <sz val="11"/>
    </font>
    <font>
      <name val="明朝"/>
      <charset val="128"/>
      <family val="3"/>
      <sz val="11"/>
    </font>
    <font>
      <name val="Calibri"/>
      <family val="2"/>
      <i val="1"/>
      <color indexed="23"/>
      <sz val="11"/>
    </font>
    <font>
      <name val="MS Sans Serif"/>
      <charset val="238"/>
      <family val="2"/>
      <color indexed="36"/>
      <sz val="12"/>
      <u val="single"/>
    </font>
    <font>
      <name val="MS Sans Serif"/>
      <family val="2"/>
      <sz val="10"/>
    </font>
    <font>
      <name val="Courier"/>
      <family val="3"/>
      <sz val="10"/>
    </font>
    <font>
      <name val="Calibri"/>
      <family val="2"/>
      <b val="1"/>
      <color indexed="62"/>
      <sz val="15"/>
    </font>
    <font>
      <name val="Calibri"/>
      <family val="2"/>
      <b val="1"/>
      <color indexed="62"/>
      <sz val="13"/>
    </font>
    <font>
      <name val="Calibri"/>
      <family val="2"/>
      <b val="1"/>
      <color indexed="62"/>
      <sz val="11"/>
    </font>
    <font>
      <name val="Czcionka tekstu podstawowego"/>
      <charset val="238"/>
      <family val="2"/>
      <b val="1"/>
      <color indexed="56"/>
      <sz val="15"/>
    </font>
    <font>
      <name val="Czcionka tekstu podstawowego"/>
      <charset val="238"/>
      <family val="2"/>
      <b val="1"/>
      <color indexed="56"/>
      <sz val="13"/>
    </font>
    <font>
      <name val="Czcionka tekstu podstawowego"/>
      <charset val="238"/>
      <family val="2"/>
      <b val="1"/>
      <color indexed="56"/>
      <sz val="11"/>
    </font>
    <font>
      <name val="Cambria"/>
      <family val="1"/>
      <b val="1"/>
      <color indexed="62"/>
      <sz val="18"/>
    </font>
    <font>
      <name val="Calibri"/>
      <charset val="238"/>
      <family val="2"/>
      <color indexed="60"/>
      <sz val="11"/>
    </font>
    <font>
      <name val="Czcionka tekstu podstawowego"/>
      <charset val="238"/>
      <family val="2"/>
      <color indexed="60"/>
      <sz val="11"/>
    </font>
    <font>
      <name val="Calibri"/>
      <family val="2"/>
      <color indexed="60"/>
      <sz val="11"/>
    </font>
    <font>
      <name val="Arial CE"/>
      <charset val="238"/>
      <sz val="11"/>
    </font>
    <font>
      <name val="Times New Roman"/>
      <charset val="238"/>
      <family val="1"/>
      <sz val="10"/>
    </font>
    <font>
      <name val="Tahoma"/>
      <charset val="238"/>
      <family val="2"/>
      <sz val="10"/>
    </font>
    <font>
      <name val="맑은 고딕"/>
      <charset val="129"/>
      <family val="1"/>
      <color indexed="8"/>
      <sz val="11"/>
    </font>
    <font>
      <name val="ＭＳ Ｐゴシック"/>
      <charset val="128"/>
      <sz val="11"/>
    </font>
    <font>
      <name val="ＭＳ Ｐゴシック"/>
      <charset val="128"/>
      <family val="2"/>
      <sz val="11"/>
    </font>
    <font>
      <name val="‚l‚r ‚oSVbN"/>
      <charset val="128"/>
      <sz val="11"/>
    </font>
    <font>
      <name val="Arial"/>
      <family val="2"/>
      <sz val="11"/>
    </font>
    <font>
      <name val="Geneva"/>
      <family val="2"/>
      <sz val="9"/>
    </font>
    <font>
      <name val="Czcionka tekstu podstawowego"/>
      <charset val="238"/>
      <family val="2"/>
      <b val="1"/>
      <color indexed="52"/>
      <sz val="11"/>
    </font>
    <font>
      <name val="MS Sans Serif"/>
      <family val="2"/>
      <b val="1"/>
      <sz val="10"/>
    </font>
    <font>
      <name val="Calibri"/>
      <charset val="238"/>
      <family val="2"/>
      <color indexed="19"/>
      <sz val="11"/>
    </font>
    <font>
      <name val="Arial"/>
      <charset val="238"/>
      <family val="2"/>
      <color indexed="20"/>
      <sz val="9"/>
      <u val="single"/>
    </font>
    <font>
      <name val="Czcionka tekstu podstawowego"/>
      <charset val="238"/>
      <family val="2"/>
      <b val="1"/>
      <color indexed="8"/>
      <sz val="11"/>
    </font>
    <font>
      <name val="Calibri"/>
      <family val="2"/>
      <b val="1"/>
      <color indexed="52"/>
      <sz val="11"/>
    </font>
    <font>
      <name val="Calibri"/>
      <charset val="238"/>
      <family val="2"/>
      <b val="1"/>
      <color indexed="10"/>
      <sz val="11"/>
    </font>
    <font>
      <name val="Czcionka tekstu podstawowego"/>
      <charset val="238"/>
      <family val="2"/>
      <i val="1"/>
      <color indexed="23"/>
      <sz val="11"/>
    </font>
    <font>
      <name val="Czcionka tekstu podstawowego"/>
      <charset val="238"/>
      <family val="2"/>
      <color indexed="10"/>
      <sz val="11"/>
    </font>
    <font>
      <name val="Cambria"/>
      <charset val="238"/>
      <family val="2"/>
      <b val="1"/>
      <color indexed="56"/>
      <sz val="18"/>
    </font>
    <font>
      <name val="Cambria"/>
      <charset val="238"/>
      <family val="1"/>
      <b val="1"/>
      <color indexed="56"/>
      <sz val="18"/>
    </font>
    <font>
      <name val="Helv"/>
      <family val="2"/>
      <sz val="8"/>
    </font>
    <font>
      <name val="Arial CE"/>
      <charset val="238"/>
      <family val="2"/>
      <b val="1"/>
      <sz val="7"/>
      <u val="single"/>
    </font>
    <font>
      <name val="Czcionka tekstu podstawowego"/>
      <charset val="238"/>
      <family val="2"/>
      <color indexed="20"/>
      <sz val="11"/>
    </font>
    <font>
      <name val="ＭＳ Ｐゴシック"/>
      <family val="2"/>
      <b val="1"/>
      <color indexed="56"/>
      <sz val="18"/>
    </font>
    <font>
      <name val="ＭＳ Ｐゴシック"/>
      <family val="2"/>
      <b val="1"/>
      <color indexed="9"/>
      <sz val="11"/>
    </font>
    <font>
      <name val="ＭＳ Ｐゴシック"/>
      <family val="2"/>
      <color indexed="60"/>
      <sz val="11"/>
    </font>
    <font>
      <name val="Arial Narrow"/>
      <family val="2"/>
      <sz val="8"/>
    </font>
    <font>
      <name val="ＭＳ Ｐゴシック"/>
      <family val="2"/>
      <color indexed="52"/>
      <sz val="11"/>
    </font>
    <font>
      <name val="ＭＳ Ｐゴシック"/>
      <family val="2"/>
      <color indexed="62"/>
      <sz val="11"/>
    </font>
    <font>
      <name val="ＭＳ Ｐゴシック"/>
      <family val="2"/>
      <b val="1"/>
      <color indexed="63"/>
      <sz val="11"/>
    </font>
    <font>
      <name val="ＭＳ Ｐゴシック"/>
      <family val="2"/>
      <color indexed="20"/>
      <sz val="11"/>
    </font>
    <font>
      <name val="Arial"/>
      <family val="2"/>
      <sz val="9"/>
    </font>
    <font>
      <name val="ＭＳ Ｐゴシック"/>
      <family val="2"/>
      <color indexed="17"/>
      <sz val="11"/>
    </font>
    <font>
      <name val="ＭＳ Ｐゴシック"/>
      <family val="2"/>
      <b val="1"/>
      <color indexed="56"/>
      <sz val="15"/>
    </font>
    <font>
      <name val="ＭＳ Ｐゴシック"/>
      <family val="2"/>
      <b val="1"/>
      <color indexed="56"/>
      <sz val="13"/>
    </font>
    <font>
      <name val="ＭＳ Ｐゴシック"/>
      <family val="2"/>
      <b val="1"/>
      <color indexed="56"/>
      <sz val="11"/>
    </font>
    <font>
      <name val="ＭＳ Ｐゴシック"/>
      <family val="2"/>
      <b val="1"/>
      <color indexed="52"/>
      <sz val="11"/>
    </font>
    <font>
      <name val="ＭＳ Ｐゴシック"/>
      <family val="2"/>
      <i val="1"/>
      <color indexed="23"/>
      <sz val="11"/>
    </font>
    <font>
      <name val="ＭＳ Ｐゴシック"/>
      <family val="2"/>
      <color indexed="10"/>
      <sz val="11"/>
    </font>
    <font>
      <name val="ＭＳ Ｐゴシック"/>
      <family val="2"/>
      <b val="1"/>
      <color indexed="8"/>
      <sz val="11"/>
    </font>
    <font>
      <name val="Arial"/>
      <charset val="238"/>
      <family val="2"/>
      <b val="1"/>
      <sz val="10"/>
      <u val="single"/>
    </font>
    <font>
      <name val="Arial"/>
      <charset val="238"/>
      <family val="2"/>
      <color rgb="FF000000"/>
      <sz val="8"/>
    </font>
    <font>
      <name val="Arial"/>
      <charset val="238"/>
      <family val="2"/>
      <color rgb="FFFF0000"/>
      <sz val="8"/>
    </font>
    <font>
      <name val="Calibri"/>
      <charset val="238"/>
      <family val="2"/>
      <color rgb="FF000000"/>
      <sz val="11"/>
    </font>
    <font>
      <name val="Arial"/>
      <charset val="238"/>
      <family val="2"/>
      <sz val="8"/>
      <vertAlign val="superscript"/>
    </font>
    <font>
      <name val="Arial"/>
      <charset val="238"/>
      <family val="2"/>
      <color rgb="FF000000"/>
      <sz val="10"/>
    </font>
    <font>
      <name val="Arial"/>
      <charset val="238"/>
      <family val="2"/>
      <b val="1"/>
      <sz val="9"/>
      <u val="single"/>
    </font>
    <font>
      <name val="Arial"/>
      <charset val="238"/>
      <family val="2"/>
      <i val="1"/>
      <sz val="8"/>
    </font>
    <font>
      <name val="Arial"/>
      <charset val="238"/>
      <family val="2"/>
      <i val="1"/>
      <sz val="10"/>
    </font>
    <font>
      <name val="Arial"/>
      <charset val="238"/>
      <family val="2"/>
      <b val="1"/>
      <i val="1"/>
      <sz val="8"/>
    </font>
    <font>
      <name val="돋움"/>
      <charset val="129"/>
      <family val="3"/>
      <sz val="11"/>
    </font>
    <font>
      <name val="Arial"/>
      <charset val="238"/>
      <family val="2"/>
      <color rgb="FFFF0000"/>
      <sz val="10"/>
    </font>
    <font>
      <name val="Arial"/>
      <charset val="238"/>
      <family val="2"/>
      <color theme="3" tint="0.3999755851924192"/>
      <sz val="10"/>
    </font>
    <font>
      <name val="Arial"/>
      <charset val="238"/>
      <family val="2"/>
      <color rgb="FF00B0F0"/>
      <sz val="10"/>
    </font>
    <font>
      <name val="Arial"/>
      <charset val="238"/>
      <family val="2"/>
      <color rgb="FF0070C0"/>
      <sz val="10"/>
    </font>
    <font>
      <name val="Arial"/>
      <charset val="238"/>
      <family val="2"/>
      <color rgb="FF4472C4"/>
      <sz val="10"/>
    </font>
    <font>
      <name val="Arial"/>
      <charset val="238"/>
      <family val="2"/>
      <color rgb="FF000000"/>
      <sz val="12"/>
    </font>
    <font>
      <name val="Arial"/>
      <charset val="238"/>
      <family val="2"/>
      <color rgb="FF000000"/>
      <sz val="8.800000000000001"/>
    </font>
    <font>
      <name val="Arial"/>
      <charset val="238"/>
      <family val="2"/>
      <strike val="1"/>
      <sz val="8"/>
    </font>
    <font>
      <name val="Arial CE"/>
      <charset val="238"/>
      <b val="1"/>
      <sz val="8"/>
    </font>
    <font>
      <name val="Arial CE"/>
      <charset val="238"/>
      <b val="1"/>
      <sz val="9"/>
    </font>
    <font>
      <name val="Arial"/>
      <charset val="238"/>
      <family val="2"/>
      <b val="1"/>
      <i val="1"/>
      <sz val="9"/>
    </font>
    <font>
      <name val="Arial"/>
      <charset val="238"/>
      <family val="2"/>
      <b val="1"/>
      <sz val="14"/>
    </font>
    <font>
      <name val="Arial"/>
      <charset val="238"/>
      <family val="2"/>
      <i val="1"/>
      <sz val="9"/>
    </font>
  </fonts>
  <fills count="81">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indexed="13"/>
        <bgColor indexed="64"/>
      </patternFill>
    </fill>
    <fill>
      <patternFill patternType="solid">
        <fgColor indexed="43"/>
        <bgColor indexed="64"/>
      </patternFill>
    </fill>
    <fill>
      <patternFill patternType="solid">
        <fgColor indexed="13"/>
        <bgColor indexed="34"/>
      </patternFill>
    </fill>
    <fill>
      <patternFill patternType="solid">
        <fgColor indexed="22"/>
        <bgColor indexed="64"/>
      </patternFill>
    </fill>
    <fill>
      <patternFill patternType="solid">
        <fgColor indexed="22"/>
        <bgColor indexed="31"/>
      </patternFill>
    </fill>
    <fill>
      <patternFill patternType="solid">
        <fgColor indexed="55"/>
        <bgColor indexed="64"/>
      </patternFill>
    </fill>
    <fill>
      <patternFill patternType="solid">
        <fgColor indexed="55"/>
        <bgColor indexed="23"/>
      </patternFill>
    </fill>
    <fill>
      <patternFill patternType="solid">
        <fgColor indexed="43"/>
        <bgColor indexed="26"/>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46"/>
      </patternFill>
    </fill>
    <fill>
      <patternFill patternType="solid">
        <fgColor indexed="22"/>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3"/>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lightGray"/>
    </fill>
    <fill>
      <patternFill patternType="gray0625"/>
    </fill>
    <fill>
      <patternFill patternType="solid">
        <fgColor indexed="26"/>
        <bgColor indexed="64"/>
      </patternFill>
    </fill>
    <fill>
      <patternFill patternType="solid">
        <fgColor indexed="56"/>
      </patternFill>
    </fill>
    <fill>
      <patternFill patternType="solid">
        <fgColor indexed="54"/>
      </patternFill>
    </fill>
    <fill>
      <patternFill patternType="solid">
        <fgColor indexed="9"/>
        <bgColor indexed="64"/>
      </patternFill>
    </fill>
  </fills>
  <borders count="140">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diagonal/>
    </border>
    <border>
      <left style="thin">
        <color auto="1"/>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hair">
        <color rgb="FF595959"/>
      </left>
      <right/>
      <top/>
      <bottom style="medium">
        <color rgb="FF595959"/>
      </bottom>
      <diagonal/>
    </border>
    <border>
      <left/>
      <right style="hair">
        <color rgb="FF000000"/>
      </right>
      <top/>
      <bottom style="thin">
        <color rgb="FFF2F2F2"/>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auto="1"/>
      </left>
      <right style="medium">
        <color auto="1"/>
      </right>
      <top style="medium">
        <color auto="1"/>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8"/>
      </top>
      <bottom style="double">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hair">
        <color indexed="64"/>
      </left>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right style="thin">
        <color indexed="64"/>
      </right>
      <top style="thin">
        <color indexed="64"/>
      </top>
      <bottom style="hair">
        <color indexed="64"/>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49"/>
      </bottom>
      <diagonal/>
    </border>
    <border>
      <left/>
      <right/>
      <top/>
      <bottom style="medium">
        <color indexed="27"/>
      </bottom>
      <diagonal/>
    </border>
    <border>
      <left style="thin">
        <color indexed="63"/>
      </left>
      <right style="thin">
        <color indexed="63"/>
      </right>
      <top style="thin">
        <color indexed="63"/>
      </top>
      <bottom style="thin">
        <color indexed="63"/>
      </bottom>
      <diagonal/>
    </border>
    <border>
      <left style="medium">
        <color indexed="8"/>
      </left>
      <right style="medium">
        <color indexed="8"/>
      </right>
      <top style="medium">
        <color indexed="8"/>
      </top>
      <bottom style="medium">
        <color indexed="8"/>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hair">
        <color indexed="64"/>
      </left>
      <right style="hair">
        <color indexed="64"/>
      </right>
      <top style="hair">
        <color indexed="64"/>
      </top>
      <bottom style="hair">
        <color indexed="64"/>
      </bottom>
      <diagonal/>
    </border>
    <border>
      <left/>
      <right/>
      <top style="thin">
        <color indexed="62"/>
      </top>
      <bottom style="double">
        <color indexed="62"/>
      </bottom>
      <diagonal/>
    </border>
    <border>
      <left/>
      <right/>
      <top style="thin">
        <color indexed="56"/>
      </top>
      <bottom style="double">
        <color indexed="56"/>
      </bottom>
      <diagonal/>
    </border>
    <border>
      <left/>
      <right/>
      <top style="double">
        <color indexed="64"/>
      </top>
      <bottom style="thin">
        <color indexed="22"/>
      </bottom>
      <diagonal/>
    </border>
    <border>
      <left/>
      <right/>
      <top style="thin">
        <color indexed="22"/>
      </top>
      <bottom/>
      <diagonal/>
    </border>
    <border>
      <left/>
      <right/>
      <top style="medium">
        <color indexed="64"/>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indexed="64"/>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indexed="64"/>
      </top>
      <bottom style="medium">
        <color rgb="FF000000"/>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top/>
      <bottom style="medium">
        <color rgb="FF000000"/>
      </bottom>
      <diagonal/>
    </border>
    <border>
      <left/>
      <right style="medium">
        <color rgb="FF000000"/>
      </right>
      <top style="medium">
        <color indexed="64"/>
      </top>
      <bottom style="medium">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right style="medium">
        <color rgb="FF000000"/>
      </right>
      <top/>
      <bottom style="medium">
        <color rgb="FF000000"/>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hair">
        <color indexed="64"/>
      </right>
      <top style="thin">
        <color rgb="FF000000"/>
      </top>
      <bottom style="hair">
        <color indexed="64"/>
      </bottom>
      <diagonal/>
    </border>
    <border>
      <left style="hair">
        <color indexed="64"/>
      </left>
      <right style="thin">
        <color rgb="FF000000"/>
      </right>
      <top style="thin">
        <color rgb="FF000000"/>
      </top>
      <bottom style="hair">
        <color indexed="64"/>
      </bottom>
      <diagonal/>
    </border>
    <border>
      <left style="thin">
        <color rgb="FF000000"/>
      </left>
      <right style="hair">
        <color indexed="64"/>
      </right>
      <top style="hair">
        <color indexed="64"/>
      </top>
      <bottom style="hair">
        <color indexed="64"/>
      </bottom>
      <diagonal/>
    </border>
    <border>
      <left style="hair">
        <color indexed="64"/>
      </left>
      <right style="thin">
        <color rgb="FF000000"/>
      </right>
      <top style="hair">
        <color indexed="64"/>
      </top>
      <bottom style="hair">
        <color indexed="64"/>
      </bottom>
      <diagonal/>
    </border>
    <border>
      <left style="thin">
        <color rgb="FF000000"/>
      </left>
      <right/>
      <top/>
      <bottom/>
      <diagonal/>
    </border>
    <border>
      <left/>
      <right/>
      <top style="medium">
        <color indexed="64"/>
      </top>
      <bottom/>
      <diagonal/>
    </border>
    <border>
      <left/>
      <right/>
      <top/>
      <bottom style="medium">
        <color auto="1"/>
      </bottom>
      <diagonal/>
    </border>
    <border>
      <left style="medium">
        <color indexed="64"/>
      </left>
      <right style="medium">
        <color indexed="64"/>
      </right>
      <top style="medium">
        <color indexed="64"/>
      </top>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auto="1"/>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30"/>
      </bottom>
      <diagonal/>
    </border>
    <border>
      <left/>
      <right/>
      <top/>
      <bottom style="medium">
        <color indexed="49"/>
      </bottom>
      <diagonal/>
    </border>
    <border>
      <left/>
      <right/>
      <top/>
      <bottom style="medium">
        <color indexed="27"/>
      </bottom>
      <diagonal/>
    </border>
    <border>
      <left style="medium">
        <color indexed="8"/>
      </left>
      <right style="medium">
        <color indexed="8"/>
      </right>
      <top style="medium">
        <color indexed="8"/>
      </top>
      <bottom style="medium">
        <color indexed="8"/>
      </bottom>
      <diagonal/>
    </border>
    <border>
      <left style="medium">
        <color indexed="64"/>
      </left>
      <right/>
      <top style="medium">
        <color indexed="64"/>
      </top>
      <bottom/>
      <diagonal/>
    </border>
    <border>
      <left/>
      <right/>
      <top/>
      <bottom style="medium">
        <color indexed="64"/>
      </bottom>
      <diagonal/>
    </border>
    <border>
      <left/>
      <right style="medium">
        <color indexed="64"/>
      </right>
      <top style="medium">
        <color indexed="64"/>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auto="1"/>
      </left>
      <right/>
      <top style="medium">
        <color indexed="64"/>
      </top>
      <bottom style="thin">
        <color auto="1"/>
      </bottom>
      <diagonal/>
    </border>
    <border>
      <left/>
      <right/>
      <top style="medium">
        <color indexed="64"/>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top style="medium">
        <color indexed="64"/>
      </top>
      <bottom style="medium">
        <color indexed="64"/>
      </bottom>
      <diagonal/>
    </border>
    <border>
      <left style="thin">
        <color auto="1"/>
      </left>
      <right style="thin">
        <color auto="1"/>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8"/>
      </top>
      <bottom style="double">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medium">
        <color indexed="8"/>
      </left>
      <right style="medium">
        <color indexed="8"/>
      </right>
      <top style="medium">
        <color indexed="8"/>
      </top>
      <bottom style="medium">
        <color indexed="8"/>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22"/>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6095">
    <xf borderId="0" fillId="0" fontId="7" numFmtId="0"/>
    <xf borderId="0" fillId="0" fontId="7" numFmtId="167"/>
    <xf borderId="0" fillId="0" fontId="9" numFmtId="0"/>
    <xf borderId="0" fillId="0" fontId="10" numFmtId="0"/>
    <xf borderId="0" fillId="0" fontId="37" numFmtId="0"/>
    <xf borderId="0" fillId="0" fontId="37" numFmtId="0"/>
    <xf borderId="0" fillId="0" fontId="37" numFmtId="9"/>
    <xf borderId="0" fillId="0" fontId="12" numFmtId="0"/>
    <xf borderId="0" fillId="0" fontId="13" numFmtId="0"/>
    <xf borderId="7" fillId="0" fontId="14" numFmtId="0"/>
    <xf borderId="8" fillId="0" fontId="15" numFmtId="0"/>
    <xf borderId="9" fillId="0" fontId="16" numFmtId="0"/>
    <xf borderId="0" fillId="0" fontId="16" numFmtId="0"/>
    <xf borderId="0" fillId="2" fontId="17" numFmtId="0"/>
    <xf borderId="0" fillId="3" fontId="18" numFmtId="0"/>
    <xf borderId="0" fillId="4" fontId="19" numFmtId="0"/>
    <xf borderId="10" fillId="5" fontId="20" numFmtId="0"/>
    <xf borderId="11" fillId="6" fontId="21" numFmtId="0"/>
    <xf borderId="10" fillId="6" fontId="22" numFmtId="0"/>
    <xf borderId="12" fillId="0" fontId="23" numFmtId="0"/>
    <xf borderId="13" fillId="7" fontId="24" numFmtId="0"/>
    <xf borderId="0" fillId="0" fontId="25" numFmtId="0"/>
    <xf borderId="14" fillId="8" fontId="13" numFmtId="0"/>
    <xf borderId="0" fillId="0" fontId="26" numFmtId="0"/>
    <xf borderId="15" fillId="0" fontId="27" numFmtId="0"/>
    <xf borderId="0" fillId="9" fontId="28" numFmtId="0"/>
    <xf borderId="0" fillId="10" fontId="13" numFmtId="0"/>
    <xf borderId="0" fillId="11" fontId="13" numFmtId="0"/>
    <xf borderId="0" fillId="12" fontId="28" numFmtId="0"/>
    <xf borderId="0" fillId="13" fontId="28" numFmtId="0"/>
    <xf borderId="0" fillId="14" fontId="13" numFmtId="0"/>
    <xf borderId="0" fillId="15" fontId="13" numFmtId="0"/>
    <xf borderId="0" fillId="16" fontId="28" numFmtId="0"/>
    <xf borderId="0" fillId="17" fontId="28" numFmtId="0"/>
    <xf borderId="0" fillId="18" fontId="13" numFmtId="0"/>
    <xf borderId="0" fillId="19" fontId="13" numFmtId="0"/>
    <xf borderId="0" fillId="20" fontId="28" numFmtId="0"/>
    <xf borderId="0" fillId="21" fontId="28" numFmtId="0"/>
    <xf borderId="0" fillId="22" fontId="13" numFmtId="0"/>
    <xf borderId="0" fillId="23" fontId="13" numFmtId="0"/>
    <xf borderId="0" fillId="24" fontId="28" numFmtId="0"/>
    <xf borderId="0" fillId="25" fontId="28" numFmtId="0"/>
    <xf borderId="0" fillId="26" fontId="13" numFmtId="0"/>
    <xf borderId="0" fillId="27" fontId="13" numFmtId="0"/>
    <xf borderId="0" fillId="28" fontId="28" numFmtId="0"/>
    <xf borderId="0" fillId="29" fontId="28" numFmtId="0"/>
    <xf borderId="0" fillId="30" fontId="13" numFmtId="0"/>
    <xf borderId="0" fillId="31" fontId="13" numFmtId="0"/>
    <xf borderId="0" fillId="32" fontId="28" numFmtId="0"/>
    <xf borderId="0" fillId="0" fontId="7" numFmtId="167"/>
    <xf borderId="0" fillId="0" fontId="29" numFmtId="167"/>
    <xf borderId="0" fillId="0" fontId="13" numFmtId="167"/>
    <xf borderId="0" fillId="0" fontId="37" numFmtId="167"/>
    <xf borderId="0" fillId="0" fontId="37" numFmtId="168"/>
    <xf borderId="0" fillId="0" fontId="37" numFmtId="168"/>
    <xf borderId="0" fillId="0" fontId="37" numFmtId="167"/>
    <xf borderId="0" fillId="0" fontId="13" numFmtId="0"/>
    <xf borderId="0" fillId="0" fontId="37" numFmtId="169"/>
    <xf borderId="0" fillId="0" fontId="37" numFmtId="0"/>
    <xf borderId="0" fillId="0" fontId="37" numFmtId="0"/>
    <xf borderId="0" fillId="0" fontId="13" numFmtId="167"/>
    <xf borderId="0" fillId="0" fontId="13" numFmtId="0"/>
    <xf borderId="0" fillId="0" fontId="13" numFmtId="0"/>
    <xf borderId="0" fillId="0" fontId="13" numFmtId="169"/>
    <xf borderId="0" fillId="0" fontId="13" numFmtId="0"/>
    <xf applyAlignment="1" borderId="23" fillId="0" fontId="31" numFmtId="0">
      <alignment horizontal="center"/>
    </xf>
    <xf applyAlignment="1" borderId="24" fillId="0" fontId="31" numFmtId="170">
      <alignment horizontal="right"/>
    </xf>
    <xf borderId="0" fillId="0" fontId="32" numFmtId="0"/>
    <xf borderId="0" fillId="0" fontId="37" numFmtId="0"/>
    <xf borderId="0" fillId="0" fontId="37" numFmtId="0"/>
    <xf borderId="0" fillId="0" fontId="37" numFmtId="0"/>
    <xf borderId="0" fillId="0" fontId="37" numFmtId="0"/>
    <xf borderId="0" fillId="0" fontId="37" numFmtId="0"/>
    <xf borderId="0" fillId="0" fontId="37" numFmtId="0"/>
    <xf borderId="0" fillId="0" fontId="44" numFmtId="0"/>
    <xf borderId="0" fillId="0" fontId="44" numFmtId="0"/>
    <xf borderId="0" fillId="0" fontId="45" numFmtId="0"/>
    <xf borderId="0" fillId="0" fontId="46" numFmtId="38"/>
    <xf borderId="0" fillId="0" fontId="47" numFmtId="0"/>
    <xf borderId="0" fillId="0" fontId="48" numFmtId="171"/>
    <xf borderId="0" fillId="0" fontId="47" numFmtId="172"/>
    <xf borderId="0" fillId="0" fontId="47" numFmtId="173"/>
    <xf borderId="0" fillId="0" fontId="49"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50"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51" numFmtId="0"/>
    <xf borderId="0" fillId="0" fontId="45" numFmtId="0"/>
    <xf borderId="0" fillId="0" fontId="45" numFmtId="0"/>
    <xf borderId="0" fillId="0" fontId="45" numFmtId="0"/>
    <xf borderId="0" fillId="0" fontId="47" numFmtId="0"/>
    <xf borderId="0" fillId="0" fontId="47"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45" numFmtId="0"/>
    <xf borderId="0" fillId="0" fontId="51" numFmtId="0"/>
    <xf borderId="0" fillId="0" fontId="45" numFmtId="0"/>
    <xf borderId="0" fillId="0" fontId="45"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45" numFmtId="0"/>
    <xf borderId="0" fillId="0" fontId="45" numFmtId="0"/>
    <xf borderId="0" fillId="0" fontId="45" numFmtId="0"/>
    <xf borderId="0" fillId="0" fontId="45" numFmtId="0"/>
    <xf borderId="0" fillId="0" fontId="51" numFmtId="0"/>
    <xf borderId="0" fillId="0" fontId="51" numFmtId="0"/>
    <xf borderId="0" fillId="0" fontId="45" numFmtId="0"/>
    <xf borderId="0" fillId="0" fontId="51" numFmtId="0"/>
    <xf borderId="0" fillId="0" fontId="51" numFmtId="0"/>
    <xf borderId="0" fillId="0" fontId="45" numFmtId="0"/>
    <xf borderId="0" fillId="0" fontId="45" numFmtId="0"/>
    <xf borderId="0" fillId="0" fontId="45" numFmtId="0"/>
    <xf borderId="0" fillId="0" fontId="45" numFmtId="0"/>
    <xf borderId="0" fillId="0" fontId="45" numFmtId="0"/>
    <xf borderId="0" fillId="0" fontId="45" numFmtId="0"/>
    <xf borderId="0" fillId="0" fontId="51" numFmtId="0"/>
    <xf borderId="0" fillId="0" fontId="51" numFmtId="0"/>
    <xf borderId="0" fillId="0" fontId="51" numFmtId="0"/>
    <xf borderId="0" fillId="0" fontId="51" numFmtId="0"/>
    <xf borderId="0" fillId="0" fontId="47" numFmtId="0"/>
    <xf borderId="0" fillId="0" fontId="37" numFmtId="0"/>
    <xf applyAlignment="1" applyProtection="1" borderId="0" fillId="0" fontId="52" numFmtId="0">
      <alignment vertical="top"/>
      <protection hidden="0" locked="0"/>
    </xf>
    <xf applyAlignment="1" applyProtection="1" borderId="0" fillId="0" fontId="53" numFmtId="0">
      <alignment vertical="top"/>
      <protection hidden="0" locked="0"/>
    </xf>
    <xf applyAlignment="1" applyProtection="1" borderId="0" fillId="0" fontId="52" numFmtId="0">
      <alignment vertical="top"/>
      <protection hidden="0" locked="0"/>
    </xf>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7" numFmtId="0"/>
    <xf applyAlignment="1" applyProtection="1" borderId="0" fillId="0" fontId="52" numFmtId="0">
      <alignment vertical="top"/>
      <protection hidden="0" locked="0"/>
    </xf>
    <xf applyAlignment="1" applyProtection="1" borderId="0" fillId="0" fontId="53" numFmtId="0">
      <alignment vertical="top"/>
      <protection hidden="0" locked="0"/>
    </xf>
    <xf borderId="0" fillId="0" fontId="47" numFmtId="0"/>
    <xf borderId="0" fillId="0" fontId="37" numFmtId="0"/>
    <xf borderId="0" fillId="0" fontId="47" numFmtId="0"/>
    <xf applyAlignment="1" applyProtection="1" borderId="0" fillId="0" fontId="54" numFmtId="0">
      <alignment vertical="top"/>
      <protection hidden="0" locked="0"/>
    </xf>
    <xf applyAlignment="1" applyProtection="1" borderId="0" fillId="0" fontId="55" numFmtId="0">
      <alignment vertical="top"/>
      <protection hidden="0" locked="0"/>
    </xf>
    <xf applyAlignment="1" applyProtection="1" borderId="0" fillId="0" fontId="54" numFmtId="0">
      <alignment vertical="top"/>
      <protection hidden="0" locked="0"/>
    </xf>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applyAlignment="1" applyProtection="1" borderId="0" fillId="0" fontId="52" numFmtId="0">
      <alignment vertical="top"/>
      <protection hidden="0" locked="0"/>
    </xf>
    <xf borderId="0" fillId="0" fontId="47" numFmtId="0"/>
    <xf borderId="0" fillId="0" fontId="37" numFmtId="0"/>
    <xf applyAlignment="1" applyProtection="1" borderId="0" fillId="0" fontId="52" numFmtId="0">
      <alignment vertical="top"/>
      <protection hidden="0" locked="0"/>
    </xf>
    <xf applyAlignment="1" applyProtection="1" borderId="0" fillId="0" fontId="53" numFmtId="0">
      <alignment vertical="top"/>
      <protection hidden="0" locked="0"/>
    </xf>
    <xf applyAlignment="1" applyProtection="1" borderId="0" fillId="0" fontId="52" numFmtId="0">
      <alignment vertical="top"/>
      <protection hidden="0" locked="0"/>
    </xf>
    <xf applyAlignment="1" applyProtection="1" borderId="0" fillId="0" fontId="54" numFmtId="0">
      <alignment vertical="top"/>
      <protection hidden="0" locked="0"/>
    </xf>
    <xf applyAlignment="1" applyProtection="1" borderId="0" fillId="0" fontId="55" numFmtId="0">
      <alignment vertical="top"/>
      <protection hidden="0" locked="0"/>
    </xf>
    <xf applyAlignment="1" applyProtection="1" borderId="0" fillId="0" fontId="54" numFmtId="0">
      <alignment vertical="top"/>
      <protection hidden="0" locked="0"/>
    </xf>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7"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45"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6" numFmtId="0"/>
    <xf borderId="0" fillId="0" fontId="56" numFmtId="0"/>
    <xf borderId="0" fillId="0" fontId="56" numFmtId="0"/>
    <xf borderId="0" fillId="0" fontId="56" numFmtId="0"/>
    <xf borderId="0" fillId="0" fontId="56" numFmtId="0"/>
    <xf borderId="0" fillId="0" fontId="56" numFmtId="0"/>
    <xf borderId="0" fillId="0" fontId="56" numFmtId="0"/>
    <xf borderId="0" fillId="0" fontId="56" numFmtId="0"/>
    <xf borderId="0" fillId="0" fontId="45" numFmtId="0"/>
    <xf borderId="0" fillId="0" fontId="45" numFmtId="0"/>
    <xf borderId="0" fillId="0" fontId="45" numFmtId="0"/>
    <xf borderId="0" fillId="0" fontId="45" numFmtId="0"/>
    <xf borderId="0" fillId="0" fontId="51" numFmtId="0"/>
    <xf borderId="0" fillId="0" fontId="51" numFmtId="0"/>
    <xf borderId="0" fillId="0" fontId="51" numFmtId="0"/>
    <xf borderId="0" fillId="0" fontId="51" numFmtId="0"/>
    <xf borderId="0" fillId="0" fontId="51" numFmtId="0"/>
    <xf borderId="0" fillId="0" fontId="45" numFmtId="0"/>
    <xf borderId="0" fillId="0" fontId="51" numFmtId="0"/>
    <xf borderId="0" fillId="0" fontId="45" numFmtId="0"/>
    <xf borderId="0" fillId="0" fontId="45" numFmtId="0"/>
    <xf borderId="0" fillId="0" fontId="45" numFmtId="0"/>
    <xf borderId="0" fillId="0" fontId="45" numFmtId="0"/>
    <xf borderId="0" fillId="0" fontId="45" numFmtId="0"/>
    <xf borderId="0" fillId="0" fontId="45" numFmtId="0"/>
    <xf borderId="0" fillId="0" fontId="51" numFmtId="0"/>
    <xf borderId="0" fillId="0" fontId="45" numFmtId="0"/>
    <xf borderId="0" fillId="0" fontId="45" numFmtId="0"/>
    <xf borderId="0" fillId="0" fontId="45" numFmtId="0"/>
    <xf borderId="0" fillId="0" fontId="51" numFmtId="0"/>
    <xf borderId="0" fillId="0" fontId="45"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51" numFmtId="0"/>
    <xf borderId="0" fillId="0" fontId="51" numFmtId="0"/>
    <xf borderId="0" fillId="0" fontId="51" numFmtId="0"/>
    <xf borderId="0" fillId="0" fontId="45" numFmtId="0"/>
    <xf borderId="0" fillId="0" fontId="51" numFmtId="0"/>
    <xf borderId="0" fillId="0" fontId="51" numFmtId="0"/>
    <xf borderId="0" fillId="0" fontId="51" numFmtId="0"/>
    <xf borderId="0" fillId="0" fontId="45" numFmtId="0"/>
    <xf borderId="0" fillId="0" fontId="45" numFmtId="0"/>
    <xf borderId="0" fillId="0" fontId="45" numFmtId="0"/>
    <xf borderId="0" fillId="0" fontId="51" numFmtId="0"/>
    <xf borderId="0" fillId="0" fontId="51" numFmtId="0"/>
    <xf borderId="0" fillId="0" fontId="51" numFmtId="0"/>
    <xf borderId="0" fillId="0" fontId="51" numFmtId="0"/>
    <xf borderId="0" fillId="0" fontId="51" numFmtId="0"/>
    <xf borderId="0" fillId="0" fontId="45"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45" numFmtId="0"/>
    <xf borderId="0" fillId="0" fontId="45" numFmtId="0"/>
    <xf borderId="0" fillId="0" fontId="51" numFmtId="0"/>
    <xf borderId="0" fillId="0" fontId="51" numFmtId="0"/>
    <xf borderId="0" fillId="0" fontId="51" numFmtId="0"/>
    <xf borderId="0" fillId="0" fontId="45" numFmtId="0"/>
    <xf borderId="0" fillId="0" fontId="45" numFmtId="0"/>
    <xf borderId="0" fillId="0" fontId="45"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51" numFmtId="0"/>
    <xf borderId="0" fillId="0" fontId="51" numFmtId="0"/>
    <xf borderId="0" fillId="0" fontId="45" numFmtId="0"/>
    <xf borderId="0" fillId="0" fontId="45" numFmtId="0"/>
    <xf borderId="0" fillId="0" fontId="45" numFmtId="0"/>
    <xf borderId="0" fillId="0" fontId="45" numFmtId="0"/>
    <xf borderId="0" fillId="0" fontId="45" numFmtId="0"/>
    <xf borderId="0" fillId="0" fontId="45"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7" numFmtId="0"/>
    <xf borderId="0" fillId="0" fontId="57" numFmtId="0"/>
    <xf borderId="0" fillId="0" fontId="57" numFmtId="0"/>
    <xf borderId="0" fillId="0" fontId="57" numFmtId="0"/>
    <xf borderId="0" fillId="0" fontId="57" numFmtId="0"/>
    <xf borderId="0" fillId="0" fontId="57" numFmtId="0"/>
    <xf borderId="0" fillId="0" fontId="47" numFmtId="0"/>
    <xf borderId="0" fillId="0" fontId="47" numFmtId="0"/>
    <xf borderId="0" fillId="0" fontId="47" numFmtId="0"/>
    <xf borderId="0" fillId="0" fontId="47" numFmtId="0"/>
    <xf borderId="0" fillId="0" fontId="50" numFmtId="0"/>
    <xf borderId="0" fillId="0" fontId="51" numFmtId="0"/>
    <xf borderId="0" fillId="0" fontId="47" numFmtId="0"/>
    <xf borderId="0" fillId="0" fontId="37" numFmtId="0"/>
    <xf borderId="0" fillId="0" fontId="47" numFmtId="0"/>
    <xf borderId="0" fillId="0" fontId="45" numFmtId="0"/>
    <xf borderId="0" fillId="0" fontId="45"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45" numFmtId="0"/>
    <xf borderId="0" fillId="0" fontId="45"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45" numFmtId="0"/>
    <xf borderId="31" fillId="33" fontId="58" numFmtId="174"/>
    <xf borderId="31" fillId="33" fontId="58" numFmtId="174"/>
    <xf borderId="125" fillId="35" fontId="58" numFmtId="174"/>
    <xf borderId="125" fillId="35" fontId="58" numFmtId="174"/>
    <xf borderId="31" fillId="33" fontId="58" numFmtId="174"/>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9" numFmtId="0"/>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applyAlignment="1" applyProtection="1" borderId="0" fillId="0" fontId="55" numFmtId="0">
      <alignment vertical="top"/>
      <protection hidden="0" locked="0"/>
    </xf>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38" fontId="47" numFmtId="49"/>
    <xf borderId="0" fillId="38" fontId="47" numFmtId="49"/>
    <xf borderId="0" fillId="39" fontId="47" numFmtId="49"/>
    <xf borderId="0" fillId="38" fontId="47" numFmtId="49"/>
    <xf borderId="0" fillId="38" fontId="47" numFmtId="49"/>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45" numFmtId="0"/>
    <xf borderId="0" fillId="0" fontId="50"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applyAlignment="1" borderId="0" fillId="0" fontId="60" numFmtId="0">
      <alignment vertical="center"/>
    </xf>
    <xf applyAlignment="1" borderId="0" fillId="0" fontId="58" numFmtId="0">
      <alignment vertical="center"/>
    </xf>
    <xf applyAlignment="1" borderId="0" fillId="0" fontId="61" numFmtId="0">
      <alignment vertical="center"/>
    </xf>
    <xf borderId="0" fillId="0" fontId="45" numFmtId="0"/>
    <xf borderId="0" fillId="0" fontId="45" numFmtId="0"/>
    <xf borderId="0" fillId="0" fontId="45"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51" numFmtId="0"/>
    <xf borderId="0" fillId="0" fontId="45" numFmtId="0"/>
    <xf borderId="0" fillId="0" fontId="61" numFmtId="49"/>
    <xf applyAlignment="1" borderId="0" fillId="0" fontId="61" numFmtId="0">
      <alignment vertical="top"/>
    </xf>
    <xf applyAlignment="1" borderId="0" fillId="0" fontId="61" numFmtId="175">
      <alignment wrapText="1"/>
    </xf>
    <xf applyAlignment="1" borderId="0" fillId="0" fontId="61" numFmtId="49">
      <alignment horizontal="right"/>
    </xf>
    <xf borderId="121" fillId="34" fontId="58" numFmtId="174"/>
    <xf borderId="121" fillId="34" fontId="58" numFmtId="174"/>
    <xf borderId="127" fillId="40" fontId="58" numFmtId="174"/>
    <xf borderId="127" fillId="40" fontId="58" numFmtId="174"/>
    <xf borderId="121" fillId="34" fontId="58" numFmtId="174"/>
    <xf borderId="0" fillId="0" fontId="57" numFmtId="0"/>
    <xf borderId="0" fillId="0" fontId="62" numFmtId="171"/>
    <xf borderId="0" fillId="0" fontId="62" numFmtId="176"/>
    <xf borderId="0" fillId="0" fontId="49" numFmtId="0"/>
    <xf applyAlignment="1" applyProtection="1" borderId="123" fillId="34" fontId="63" numFmtId="1">
      <alignment horizontal="center" vertical="center" wrapText="1"/>
      <protection hidden="0" locked="0"/>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borderId="0" fillId="41" fontId="65" numFmtId="0"/>
    <xf borderId="0" fillId="42" fontId="65" numFmtId="0"/>
    <xf borderId="0" fillId="43" fontId="65" numFmtId="0"/>
    <xf borderId="0" fillId="41" fontId="65" numFmtId="0"/>
    <xf borderId="0" fillId="44" fontId="65" numFmtId="0"/>
    <xf borderId="0" fillId="42" fontId="65" numFmtId="0"/>
    <xf borderId="0" fillId="45" fontId="65" numFmtId="0"/>
    <xf borderId="0" fillId="41" fontId="66" numFmtId="0"/>
    <xf borderId="0" fillId="45" fontId="65" numFmtId="0"/>
    <xf borderId="0" fillId="46" fontId="66" numFmtId="0"/>
    <xf borderId="0" fillId="46" fontId="66" numFmtId="0"/>
    <xf borderId="0" fillId="47" fontId="65" numFmtId="0"/>
    <xf borderId="0" fillId="42" fontId="66" numFmtId="0"/>
    <xf borderId="0" fillId="47" fontId="65" numFmtId="0"/>
    <xf borderId="0" fillId="48" fontId="66" numFmtId="0"/>
    <xf borderId="0" fillId="48" fontId="66" numFmtId="0"/>
    <xf borderId="0" fillId="49" fontId="65" numFmtId="0"/>
    <xf borderId="0" fillId="43" fontId="66" numFmtId="0"/>
    <xf borderId="0" fillId="49" fontId="65" numFmtId="0"/>
    <xf borderId="0" fillId="43" fontId="66" numFmtId="0"/>
    <xf borderId="0" fillId="50" fontId="65" numFmtId="0"/>
    <xf borderId="0" fillId="41" fontId="66" numFmtId="0"/>
    <xf borderId="0" fillId="50" fontId="65" numFmtId="0"/>
    <xf borderId="0" fillId="42" fontId="66" numFmtId="0"/>
    <xf borderId="0" fillId="42" fontId="66" numFmtId="0"/>
    <xf borderId="0" fillId="44" fontId="65" numFmtId="0"/>
    <xf borderId="0" fillId="44" fontId="66" numFmtId="0"/>
    <xf borderId="0" fillId="44" fontId="65" numFmtId="0"/>
    <xf borderId="0" fillId="44" fontId="66" numFmtId="0"/>
    <xf borderId="0" fillId="42" fontId="65" numFmtId="0"/>
    <xf borderId="0" fillId="42" fontId="66" numFmtId="0"/>
    <xf borderId="0" fillId="42" fontId="65" numFmtId="0"/>
    <xf borderId="0" fillId="43" fontId="66" numFmtId="0"/>
    <xf borderId="0" fillId="43" fontId="66" numFmtId="0"/>
    <xf borderId="0" fillId="45" fontId="66" numFmtId="0"/>
    <xf borderId="0" fillId="47" fontId="66" numFmtId="0"/>
    <xf borderId="0" fillId="49" fontId="66" numFmtId="0"/>
    <xf borderId="0" fillId="50" fontId="66" numFmtId="0"/>
    <xf borderId="0" fillId="44" fontId="66" numFmtId="0"/>
    <xf borderId="0" fillId="42" fontId="66" numFmtId="0"/>
    <xf borderId="0" fillId="45" fontId="67" numFmtId="0"/>
    <xf borderId="0" fillId="47" fontId="67" numFmtId="0"/>
    <xf borderId="0" fillId="49" fontId="67" numFmtId="0"/>
    <xf borderId="0" fillId="50" fontId="67" numFmtId="0"/>
    <xf borderId="0" fillId="44" fontId="67" numFmtId="0"/>
    <xf borderId="0" fillId="42" fontId="67" numFmtId="0"/>
    <xf applyAlignment="1" borderId="0" fillId="45" fontId="68" numFmtId="0">
      <alignment vertical="center"/>
    </xf>
    <xf applyAlignment="1" borderId="0" fillId="45" fontId="68" numFmtId="0">
      <alignment vertical="center"/>
    </xf>
    <xf applyAlignment="1" borderId="0" fillId="45" fontId="68" numFmtId="0">
      <alignment vertical="center"/>
    </xf>
    <xf applyAlignment="1" borderId="0" fillId="45" fontId="68" numFmtId="0">
      <alignment vertical="center"/>
    </xf>
    <xf applyAlignment="1" borderId="0" fillId="47" fontId="68" numFmtId="0">
      <alignment vertical="center"/>
    </xf>
    <xf applyAlignment="1" borderId="0" fillId="47" fontId="68" numFmtId="0">
      <alignment vertical="center"/>
    </xf>
    <xf applyAlignment="1" borderId="0" fillId="47" fontId="68" numFmtId="0">
      <alignment vertical="center"/>
    </xf>
    <xf applyAlignment="1" borderId="0" fillId="47" fontId="68" numFmtId="0">
      <alignment vertical="center"/>
    </xf>
    <xf applyAlignment="1" borderId="0" fillId="49" fontId="68" numFmtId="0">
      <alignment vertical="center"/>
    </xf>
    <xf applyAlignment="1" borderId="0" fillId="49" fontId="68" numFmtId="0">
      <alignment vertical="center"/>
    </xf>
    <xf applyAlignment="1" borderId="0" fillId="49" fontId="68" numFmtId="0">
      <alignment vertical="center"/>
    </xf>
    <xf applyAlignment="1" borderId="0" fillId="49" fontId="68" numFmtId="0">
      <alignment vertical="center"/>
    </xf>
    <xf applyAlignment="1" borderId="0" fillId="50" fontId="68" numFmtId="0">
      <alignment vertical="center"/>
    </xf>
    <xf applyAlignment="1" borderId="0" fillId="50" fontId="68" numFmtId="0">
      <alignment vertical="center"/>
    </xf>
    <xf applyAlignment="1" borderId="0" fillId="50" fontId="68" numFmtId="0">
      <alignment vertical="center"/>
    </xf>
    <xf applyAlignment="1" borderId="0" fillId="50" fontId="68" numFmtId="0">
      <alignment vertical="center"/>
    </xf>
    <xf applyAlignment="1" borderId="0" fillId="44" fontId="68" numFmtId="0">
      <alignment vertical="center"/>
    </xf>
    <xf applyAlignment="1" borderId="0" fillId="44" fontId="68" numFmtId="0">
      <alignment vertical="center"/>
    </xf>
    <xf applyAlignment="1" borderId="0" fillId="44" fontId="68" numFmtId="0">
      <alignment vertical="center"/>
    </xf>
    <xf applyAlignment="1" borderId="0" fillId="44" fontId="68" numFmtId="0">
      <alignment vertical="center"/>
    </xf>
    <xf applyAlignment="1" borderId="0" fillId="42" fontId="68" numFmtId="0">
      <alignment vertical="center"/>
    </xf>
    <xf applyAlignment="1" borderId="0" fillId="42" fontId="68" numFmtId="0">
      <alignment vertical="center"/>
    </xf>
    <xf applyAlignment="1" borderId="0" fillId="42" fontId="68" numFmtId="0">
      <alignment vertical="center"/>
    </xf>
    <xf applyAlignment="1" borderId="0" fillId="42" fontId="68" numFmtId="0">
      <alignment vertical="center"/>
    </xf>
    <xf borderId="0" fillId="51" fontId="65" numFmtId="0"/>
    <xf borderId="0" fillId="48" fontId="65" numFmtId="0"/>
    <xf borderId="0" fillId="52" fontId="65" numFmtId="0"/>
    <xf borderId="0" fillId="51" fontId="65" numFmtId="0"/>
    <xf borderId="0" fillId="46" fontId="65" numFmtId="0"/>
    <xf borderId="0" fillId="42" fontId="65" numFmtId="0"/>
    <xf borderId="0" fillId="46" fontId="65" numFmtId="0"/>
    <xf borderId="0" fillId="51" fontId="66" numFmtId="0"/>
    <xf borderId="0" fillId="46" fontId="65" numFmtId="0"/>
    <xf borderId="0" fillId="44" fontId="66" numFmtId="0"/>
    <xf borderId="0" fillId="44" fontId="66" numFmtId="0"/>
    <xf borderId="0" fillId="48" fontId="65" numFmtId="0"/>
    <xf borderId="0" fillId="48" fontId="66" numFmtId="0"/>
    <xf borderId="0" fillId="48" fontId="65" numFmtId="0"/>
    <xf borderId="0" fillId="48" fontId="66" numFmtId="0"/>
    <xf borderId="0" fillId="53" fontId="65" numFmtId="0"/>
    <xf borderId="0" fillId="52" fontId="66" numFmtId="0"/>
    <xf borderId="0" fillId="53" fontId="65" numFmtId="0"/>
    <xf borderId="0" fillId="52" fontId="66" numFmtId="0"/>
    <xf borderId="0" fillId="50" fontId="65" numFmtId="0"/>
    <xf borderId="0" fillId="51" fontId="66" numFmtId="0"/>
    <xf borderId="0" fillId="50" fontId="65" numFmtId="0"/>
    <xf borderId="0" fillId="47" fontId="66" numFmtId="0"/>
    <xf borderId="0" fillId="47" fontId="66" numFmtId="0"/>
    <xf borderId="0" fillId="46" fontId="65" numFmtId="0"/>
    <xf borderId="0" fillId="46" fontId="66" numFmtId="0"/>
    <xf borderId="0" fillId="46" fontId="65" numFmtId="0"/>
    <xf borderId="0" fillId="44" fontId="66" numFmtId="0"/>
    <xf borderId="0" fillId="44" fontId="66" numFmtId="0"/>
    <xf borderId="0" fillId="54" fontId="65" numFmtId="0"/>
    <xf borderId="0" fillId="42" fontId="66" numFmtId="0"/>
    <xf borderId="0" fillId="54" fontId="65" numFmtId="0"/>
    <xf borderId="0" fillId="43" fontId="66" numFmtId="0"/>
    <xf borderId="0" fillId="43" fontId="66" numFmtId="0"/>
    <xf borderId="0" fillId="46" fontId="66" numFmtId="0"/>
    <xf borderId="0" fillId="48" fontId="66" numFmtId="0"/>
    <xf borderId="0" fillId="53" fontId="66" numFmtId="0"/>
    <xf borderId="0" fillId="50" fontId="66" numFmtId="0"/>
    <xf borderId="0" fillId="46" fontId="66" numFmtId="0"/>
    <xf borderId="0" fillId="54" fontId="66" numFmtId="0"/>
    <xf borderId="0" fillId="46" fontId="67" numFmtId="0"/>
    <xf borderId="0" fillId="48" fontId="67" numFmtId="0"/>
    <xf borderId="0" fillId="53" fontId="67" numFmtId="0"/>
    <xf borderId="0" fillId="50" fontId="67" numFmtId="0"/>
    <xf borderId="0" fillId="46" fontId="67" numFmtId="0"/>
    <xf borderId="0" fillId="54" fontId="67" numFmtId="0"/>
    <xf applyAlignment="1" borderId="0" fillId="46" fontId="68" numFmtId="0">
      <alignment vertical="center"/>
    </xf>
    <xf applyAlignment="1" borderId="0" fillId="46" fontId="68" numFmtId="0">
      <alignment vertical="center"/>
    </xf>
    <xf applyAlignment="1" borderId="0" fillId="46" fontId="68" numFmtId="0">
      <alignment vertical="center"/>
    </xf>
    <xf applyAlignment="1" borderId="0" fillId="46" fontId="68" numFmtId="0">
      <alignment vertical="center"/>
    </xf>
    <xf applyAlignment="1" borderId="0" fillId="48" fontId="68" numFmtId="0">
      <alignment vertical="center"/>
    </xf>
    <xf applyAlignment="1" borderId="0" fillId="48" fontId="68" numFmtId="0">
      <alignment vertical="center"/>
    </xf>
    <xf applyAlignment="1" borderId="0" fillId="48" fontId="68" numFmtId="0">
      <alignment vertical="center"/>
    </xf>
    <xf applyAlignment="1" borderId="0" fillId="48" fontId="68" numFmtId="0">
      <alignment vertical="center"/>
    </xf>
    <xf applyAlignment="1" borderId="0" fillId="53" fontId="68" numFmtId="0">
      <alignment vertical="center"/>
    </xf>
    <xf applyAlignment="1" borderId="0" fillId="53" fontId="68" numFmtId="0">
      <alignment vertical="center"/>
    </xf>
    <xf applyAlignment="1" borderId="0" fillId="53" fontId="68" numFmtId="0">
      <alignment vertical="center"/>
    </xf>
    <xf applyAlignment="1" borderId="0" fillId="53" fontId="68" numFmtId="0">
      <alignment vertical="center"/>
    </xf>
    <xf applyAlignment="1" borderId="0" fillId="50" fontId="68" numFmtId="0">
      <alignment vertical="center"/>
    </xf>
    <xf applyAlignment="1" borderId="0" fillId="50" fontId="68" numFmtId="0">
      <alignment vertical="center"/>
    </xf>
    <xf applyAlignment="1" borderId="0" fillId="50" fontId="68" numFmtId="0">
      <alignment vertical="center"/>
    </xf>
    <xf applyAlignment="1" borderId="0" fillId="50" fontId="68" numFmtId="0">
      <alignment vertical="center"/>
    </xf>
    <xf applyAlignment="1" borderId="0" fillId="46" fontId="68" numFmtId="0">
      <alignment vertical="center"/>
    </xf>
    <xf applyAlignment="1" borderId="0" fillId="46" fontId="68" numFmtId="0">
      <alignment vertical="center"/>
    </xf>
    <xf applyAlignment="1" borderId="0" fillId="46" fontId="68" numFmtId="0">
      <alignment vertical="center"/>
    </xf>
    <xf applyAlignment="1" borderId="0" fillId="46" fontId="68" numFmtId="0">
      <alignment vertical="center"/>
    </xf>
    <xf applyAlignment="1" borderId="0" fillId="54" fontId="68" numFmtId="0">
      <alignment vertical="center"/>
    </xf>
    <xf applyAlignment="1" borderId="0" fillId="54" fontId="68" numFmtId="0">
      <alignment vertical="center"/>
    </xf>
    <xf applyAlignment="1" borderId="0" fillId="54" fontId="68" numFmtId="0">
      <alignment vertical="center"/>
    </xf>
    <xf applyAlignment="1" borderId="0" fillId="54" fontId="68" numFmtId="0">
      <alignment vertical="center"/>
    </xf>
    <xf borderId="0" fillId="55" fontId="69" numFmtId="0"/>
    <xf borderId="0" fillId="48" fontId="69" numFmtId="0"/>
    <xf borderId="0" fillId="52" fontId="69" numFmtId="0"/>
    <xf borderId="0" fillId="51" fontId="69" numFmtId="0"/>
    <xf borderId="0" fillId="55" fontId="69" numFmtId="0"/>
    <xf borderId="0" fillId="42" fontId="69" numFmtId="0"/>
    <xf borderId="0" fillId="56" fontId="70" numFmtId="0"/>
    <xf borderId="0" fillId="55" fontId="71" numFmtId="0"/>
    <xf borderId="0" fillId="56" fontId="70" numFmtId="0"/>
    <xf borderId="0" fillId="44" fontId="71" numFmtId="0"/>
    <xf borderId="0" fillId="44" fontId="71" numFmtId="0"/>
    <xf borderId="0" fillId="48" fontId="70" numFmtId="0"/>
    <xf borderId="0" fillId="48" fontId="71" numFmtId="0"/>
    <xf borderId="0" fillId="48" fontId="70" numFmtId="0"/>
    <xf borderId="0" fillId="57" fontId="71" numFmtId="0"/>
    <xf borderId="0" fillId="57" fontId="71" numFmtId="0"/>
    <xf borderId="0" fillId="53" fontId="70" numFmtId="0"/>
    <xf borderId="0" fillId="52" fontId="71" numFmtId="0"/>
    <xf borderId="0" fillId="53" fontId="70" numFmtId="0"/>
    <xf borderId="0" fillId="54" fontId="71" numFmtId="0"/>
    <xf borderId="0" fillId="54" fontId="71" numFmtId="0"/>
    <xf borderId="0" fillId="58" fontId="70" numFmtId="0"/>
    <xf borderId="0" fillId="51" fontId="71" numFmtId="0"/>
    <xf borderId="0" fillId="58" fontId="70" numFmtId="0"/>
    <xf borderId="0" fillId="47" fontId="71" numFmtId="0"/>
    <xf borderId="0" fillId="47" fontId="71" numFmtId="0"/>
    <xf borderId="0" fillId="55" fontId="70" numFmtId="0"/>
    <xf borderId="0" fillId="55" fontId="71" numFmtId="0"/>
    <xf borderId="0" fillId="55" fontId="70" numFmtId="0"/>
    <xf borderId="0" fillId="44" fontId="71" numFmtId="0"/>
    <xf borderId="0" fillId="44" fontId="71" numFmtId="0"/>
    <xf borderId="0" fillId="59" fontId="70" numFmtId="0"/>
    <xf borderId="0" fillId="42" fontId="71" numFmtId="0"/>
    <xf borderId="0" fillId="59" fontId="70" numFmtId="0"/>
    <xf borderId="0" fillId="48" fontId="71" numFmtId="0"/>
    <xf borderId="0" fillId="48" fontId="71" numFmtId="0"/>
    <xf borderId="0" fillId="56" fontId="71" numFmtId="0"/>
    <xf borderId="0" fillId="48" fontId="71" numFmtId="0"/>
    <xf borderId="0" fillId="53" fontId="71" numFmtId="0"/>
    <xf borderId="0" fillId="58" fontId="71" numFmtId="0"/>
    <xf borderId="0" fillId="55" fontId="71" numFmtId="0"/>
    <xf borderId="0" fillId="59" fontId="71" numFmtId="0"/>
    <xf borderId="0" fillId="56" fontId="72" numFmtId="0"/>
    <xf borderId="0" fillId="48" fontId="72" numFmtId="0"/>
    <xf borderId="0" fillId="53" fontId="72" numFmtId="0"/>
    <xf borderId="0" fillId="58" fontId="72" numFmtId="0"/>
    <xf borderId="0" fillId="55" fontId="72" numFmtId="0"/>
    <xf borderId="0" fillId="59" fontId="72" numFmtId="0"/>
    <xf applyAlignment="1" borderId="0" fillId="56" fontId="73" numFmtId="0">
      <alignment vertical="center"/>
    </xf>
    <xf applyAlignment="1" borderId="0" fillId="56" fontId="73" numFmtId="0">
      <alignment vertical="center"/>
    </xf>
    <xf applyAlignment="1" borderId="0" fillId="56" fontId="73" numFmtId="0">
      <alignment vertical="center"/>
    </xf>
    <xf applyAlignment="1" borderId="0" fillId="56" fontId="73" numFmtId="0">
      <alignment vertical="center"/>
    </xf>
    <xf applyAlignment="1" borderId="0" fillId="48" fontId="73" numFmtId="0">
      <alignment vertical="center"/>
    </xf>
    <xf applyAlignment="1" borderId="0" fillId="48" fontId="73" numFmtId="0">
      <alignment vertical="center"/>
    </xf>
    <xf applyAlignment="1" borderId="0" fillId="48" fontId="73" numFmtId="0">
      <alignment vertical="center"/>
    </xf>
    <xf applyAlignment="1" borderId="0" fillId="48" fontId="73" numFmtId="0">
      <alignment vertical="center"/>
    </xf>
    <xf applyAlignment="1" borderId="0" fillId="53" fontId="73" numFmtId="0">
      <alignment vertical="center"/>
    </xf>
    <xf applyAlignment="1" borderId="0" fillId="53" fontId="73" numFmtId="0">
      <alignment vertical="center"/>
    </xf>
    <xf applyAlignment="1" borderId="0" fillId="53" fontId="73" numFmtId="0">
      <alignment vertical="center"/>
    </xf>
    <xf applyAlignment="1" borderId="0" fillId="53" fontId="73" numFmtId="0">
      <alignment vertical="center"/>
    </xf>
    <xf applyAlignment="1" borderId="0" fillId="58" fontId="73" numFmtId="0">
      <alignment vertical="center"/>
    </xf>
    <xf applyAlignment="1" borderId="0" fillId="58" fontId="73" numFmtId="0">
      <alignment vertical="center"/>
    </xf>
    <xf applyAlignment="1" borderId="0" fillId="58" fontId="73" numFmtId="0">
      <alignment vertical="center"/>
    </xf>
    <xf applyAlignment="1" borderId="0" fillId="58" fontId="73" numFmtId="0">
      <alignment vertical="center"/>
    </xf>
    <xf applyAlignment="1" borderId="0" fillId="55" fontId="73" numFmtId="0">
      <alignment vertical="center"/>
    </xf>
    <xf applyAlignment="1" borderId="0" fillId="55" fontId="73" numFmtId="0">
      <alignment vertical="center"/>
    </xf>
    <xf applyAlignment="1" borderId="0" fillId="55" fontId="73" numFmtId="0">
      <alignment vertical="center"/>
    </xf>
    <xf applyAlignment="1" borderId="0" fillId="55" fontId="73" numFmtId="0">
      <alignment vertical="center"/>
    </xf>
    <xf applyAlignment="1" borderId="0" fillId="59" fontId="73" numFmtId="0">
      <alignment vertical="center"/>
    </xf>
    <xf applyAlignment="1" borderId="0" fillId="59" fontId="73" numFmtId="0">
      <alignment vertical="center"/>
    </xf>
    <xf applyAlignment="1" borderId="0" fillId="59" fontId="73" numFmtId="0">
      <alignment vertical="center"/>
    </xf>
    <xf applyAlignment="1" borderId="0" fillId="59" fontId="73" numFmtId="0">
      <alignment vertical="center"/>
    </xf>
    <xf borderId="0" fillId="60" fontId="71" numFmtId="0"/>
    <xf borderId="0" fillId="61" fontId="65" numFmtId="0"/>
    <xf borderId="0" fillId="61" fontId="66" numFmtId="0"/>
    <xf borderId="0" fillId="61" fontId="65" numFmtId="0"/>
    <xf borderId="0" fillId="61" fontId="66" numFmtId="0"/>
    <xf borderId="0" fillId="62" fontId="70" numFmtId="0"/>
    <xf borderId="0" fillId="62" fontId="71" numFmtId="0"/>
    <xf borderId="0" fillId="63" fontId="71" numFmtId="0"/>
    <xf borderId="0" fillId="64" fontId="65" numFmtId="0"/>
    <xf borderId="0" fillId="64" fontId="66" numFmtId="0"/>
    <xf borderId="0" fillId="65" fontId="65" numFmtId="0"/>
    <xf borderId="0" fillId="65" fontId="66" numFmtId="0"/>
    <xf borderId="0" fillId="66" fontId="70" numFmtId="0"/>
    <xf borderId="0" fillId="66" fontId="71" numFmtId="0"/>
    <xf borderId="0" fillId="67" fontId="71" numFmtId="0"/>
    <xf borderId="0" fillId="64" fontId="65" numFmtId="0"/>
    <xf borderId="0" fillId="64" fontId="66" numFmtId="0"/>
    <xf borderId="0" fillId="68" fontId="65" numFmtId="0"/>
    <xf borderId="0" fillId="68" fontId="66" numFmtId="0"/>
    <xf borderId="0" fillId="65" fontId="70" numFmtId="0"/>
    <xf borderId="0" fillId="65" fontId="71" numFmtId="0"/>
    <xf borderId="0" fillId="58" fontId="71" numFmtId="0"/>
    <xf borderId="0" fillId="61" fontId="65" numFmtId="0"/>
    <xf borderId="0" fillId="61" fontId="66" numFmtId="0"/>
    <xf borderId="0" fillId="65" fontId="65" numFmtId="0"/>
    <xf borderId="0" fillId="65" fontId="66" numFmtId="0"/>
    <xf borderId="0" fillId="65" fontId="70" numFmtId="0"/>
    <xf borderId="0" fillId="65" fontId="71" numFmtId="0"/>
    <xf borderId="0" fillId="55" fontId="71" numFmtId="0"/>
    <xf borderId="0" fillId="69" fontId="65" numFmtId="0"/>
    <xf borderId="0" fillId="69" fontId="66" numFmtId="0"/>
    <xf borderId="0" fillId="61" fontId="65" numFmtId="0"/>
    <xf borderId="0" fillId="61" fontId="66" numFmtId="0"/>
    <xf borderId="0" fillId="62" fontId="70" numFmtId="0"/>
    <xf borderId="0" fillId="62" fontId="71" numFmtId="0"/>
    <xf borderId="0" fillId="57" fontId="71" numFmtId="0"/>
    <xf borderId="0" fillId="64" fontId="65" numFmtId="0"/>
    <xf borderId="0" fillId="64" fontId="66" numFmtId="0"/>
    <xf borderId="0" fillId="70" fontId="65" numFmtId="0"/>
    <xf borderId="0" fillId="70" fontId="66" numFmtId="0"/>
    <xf borderId="0" fillId="70" fontId="70" numFmtId="0"/>
    <xf borderId="0" fillId="70" fontId="71" numFmtId="0"/>
    <xf borderId="0" fillId="60" fontId="72" numFmtId="0"/>
    <xf borderId="0" fillId="63" fontId="72" numFmtId="0"/>
    <xf borderId="0" fillId="67" fontId="72" numFmtId="0"/>
    <xf borderId="0" fillId="58" fontId="72" numFmtId="0"/>
    <xf borderId="0" fillId="55" fontId="72" numFmtId="0"/>
    <xf borderId="0" fillId="57" fontId="72" numFmtId="0"/>
    <xf applyAlignment="1" borderId="35" fillId="0" fontId="74" numFmtId="0">
      <alignment horizontal="center" vertical="center"/>
    </xf>
    <xf borderId="0" fillId="47" fontId="75" numFmtId="0"/>
    <xf borderId="128" fillId="42" fontId="76" numFmtId="0"/>
    <xf borderId="128" fillId="42" fontId="77" numFmtId="0"/>
    <xf borderId="128" fillId="42" fontId="76" numFmtId="0"/>
    <xf borderId="128" fillId="52" fontId="77" numFmtId="0"/>
    <xf borderId="128" fillId="52" fontId="77" numFmtId="0"/>
    <xf borderId="0" fillId="0" fontId="78" numFmtId="177"/>
    <xf applyAlignment="1" borderId="37" fillId="0" fontId="64" numFmtId="3">
      <alignment horizontal="left" vertical="center"/>
    </xf>
    <xf borderId="0" fillId="0" fontId="79" numFmtId="178"/>
    <xf borderId="128" fillId="51" fontId="80" numFmtId="0"/>
    <xf applyAlignment="1" applyProtection="1" borderId="123" fillId="0" fontId="81" numFmtId="179">
      <alignment horizontal="right" vertical="center"/>
      <protection hidden="0" locked="0"/>
    </xf>
    <xf borderId="0" fillId="0" fontId="82" numFmtId="38"/>
    <xf borderId="0" fillId="0" fontId="47" numFmtId="180"/>
    <xf borderId="129" fillId="0" fontId="83" numFmtId="0"/>
    <xf borderId="39" fillId="71" fontId="84" numFmtId="0"/>
    <xf borderId="0" fillId="47" fontId="85" numFmtId="0"/>
    <xf borderId="0" fillId="0" fontId="86" numFmtId="0"/>
    <xf borderId="0" fillId="0" fontId="86" numFmtId="0"/>
    <xf borderId="0" fillId="0" fontId="87" numFmtId="0"/>
    <xf borderId="0" fillId="0" fontId="88" numFmtId="0"/>
    <xf borderId="0" fillId="0" fontId="89" numFmtId="0"/>
    <xf borderId="0" fillId="0" fontId="89" numFmtId="0"/>
    <xf borderId="40" fillId="0" fontId="90" numFmtId="0"/>
    <xf borderId="41" fillId="0" fontId="91" numFmtId="0"/>
    <xf borderId="40" fillId="0" fontId="90" numFmtId="0"/>
    <xf borderId="42" fillId="0" fontId="91" numFmtId="0"/>
    <xf borderId="42" fillId="0" fontId="91" numFmtId="0"/>
    <xf borderId="43" fillId="0" fontId="92" numFmtId="0"/>
    <xf borderId="43" fillId="0" fontId="93" numFmtId="0"/>
    <xf borderId="43" fillId="0" fontId="92" numFmtId="0"/>
    <xf borderId="44" fillId="0" fontId="93" numFmtId="0"/>
    <xf borderId="44" fillId="0" fontId="93" numFmtId="0"/>
    <xf borderId="107" fillId="0" fontId="94" numFmtId="0"/>
    <xf borderId="108" fillId="0" fontId="95" numFmtId="0"/>
    <xf borderId="107" fillId="0" fontId="94" numFmtId="0"/>
    <xf borderId="109" fillId="0" fontId="95" numFmtId="0"/>
    <xf borderId="109" fillId="0" fontId="95" numFmtId="0"/>
    <xf borderId="0" fillId="0" fontId="94" numFmtId="0"/>
    <xf borderId="0" fillId="0" fontId="95" numFmtId="0"/>
    <xf borderId="0" fillId="0" fontId="94" numFmtId="0"/>
    <xf borderId="0" fillId="0" fontId="95" numFmtId="0"/>
    <xf borderId="0" fillId="0" fontId="47" numFmtId="39"/>
    <xf borderId="0" fillId="0" fontId="96" numFmtId="181"/>
    <xf borderId="0" fillId="0" fontId="96" numFmtId="182"/>
    <xf borderId="0" fillId="0" fontId="96" numFmtId="183"/>
    <xf borderId="0" fillId="0" fontId="96" numFmtId="184"/>
    <xf borderId="0" fillId="0" fontId="96" numFmtId="185"/>
    <xf borderId="0" fillId="0" fontId="82" numFmtId="38"/>
    <xf borderId="0" fillId="0" fontId="82" numFmtId="40"/>
    <xf borderId="0" fillId="0" fontId="97" numFmtId="186"/>
    <xf borderId="0" fillId="0" fontId="37" numFmtId="167"/>
    <xf borderId="0" fillId="0" fontId="37" numFmtId="167"/>
    <xf borderId="0" fillId="0" fontId="37" numFmtId="167"/>
    <xf borderId="0" fillId="0" fontId="37" numFmtId="167"/>
    <xf borderId="0" fillId="0" fontId="37" numFmtId="167"/>
    <xf borderId="0" fillId="0" fontId="37" numFmtId="167"/>
    <xf borderId="0" fillId="0" fontId="37" numFmtId="167"/>
    <xf borderId="0" fillId="0" fontId="37" numFmtId="167"/>
    <xf borderId="0" fillId="0" fontId="37" numFmtId="167"/>
    <xf borderId="0" fillId="0" fontId="37" numFmtId="167"/>
    <xf borderId="0" fillId="0" fontId="96" numFmtId="187"/>
    <xf borderId="0" fillId="0" fontId="96" numFmtId="188"/>
    <xf borderId="0" fillId="0" fontId="98" numFmtId="3"/>
    <xf borderId="0" fillId="0" fontId="99" numFmtId="3"/>
    <xf borderId="0" fillId="0" fontId="96" numFmtId="189"/>
    <xf borderId="0" fillId="0" fontId="96" numFmtId="190"/>
    <xf borderId="0" fillId="0" fontId="96" numFmtId="191"/>
    <xf borderId="0" fillId="0" fontId="96" numFmtId="192"/>
    <xf borderId="0" fillId="0" fontId="96" numFmtId="193"/>
    <xf borderId="0" fillId="0" fontId="96" numFmtId="194"/>
    <xf borderId="0" fillId="0" fontId="96" numFmtId="195"/>
    <xf borderId="0" fillId="0" fontId="98" numFmtId="196"/>
    <xf borderId="0" fillId="0" fontId="99" numFmtId="196"/>
    <xf borderId="128" fillId="42" fontId="100" numFmtId="0"/>
    <xf borderId="130" fillId="51" fontId="101" numFmtId="0"/>
    <xf borderId="0" fillId="0" fontId="102" numFmtId="0"/>
    <xf applyAlignment="1" borderId="131" fillId="0" fontId="35" numFmtId="0">
      <alignment horizontal="center" vertical="top" wrapText="1"/>
    </xf>
    <xf borderId="0" fillId="0" fontId="103" numFmtId="38"/>
    <xf borderId="0" fillId="0" fontId="103" numFmtId="40"/>
    <xf borderId="0" fillId="49" fontId="104" numFmtId="0"/>
    <xf borderId="39" fillId="71" fontId="105" numFmtId="0"/>
    <xf borderId="39" fillId="71" fontId="84" numFmtId="0"/>
    <xf borderId="39" fillId="71" fontId="84" numFmtId="0"/>
    <xf borderId="39" fillId="71" fontId="84" numFmtId="0"/>
    <xf borderId="0" fillId="72" fontId="83" numFmtId="0"/>
    <xf borderId="0" fillId="72" fontId="106" numFmtId="0"/>
    <xf borderId="0" fillId="73" fontId="83" numFmtId="0"/>
    <xf borderId="0" fillId="73" fontId="106" numFmtId="0"/>
    <xf borderId="0" fillId="74" fontId="83" numFmtId="0"/>
    <xf borderId="0" fillId="74" fontId="106" numFmtId="0"/>
    <xf applyAlignment="1" borderId="0" fillId="0" fontId="33" numFmtId="197">
      <alignment vertical="top" wrapText="1"/>
    </xf>
    <xf borderId="0" fillId="0" fontId="107" numFmtId="198"/>
    <xf applyAlignment="1" borderId="0" fillId="0" fontId="33" numFmtId="197">
      <alignment vertical="top" wrapText="1"/>
    </xf>
    <xf borderId="0" fillId="0" fontId="82" numFmtId="198"/>
    <xf applyAlignment="1" borderId="0" fillId="0" fontId="108" numFmtId="197">
      <alignment vertical="top" wrapText="1"/>
    </xf>
    <xf borderId="0" fillId="0" fontId="109" numFmtId="0"/>
    <xf applyAlignment="1" borderId="0" fillId="0" fontId="110" numFmtId="4">
      <alignment horizontal="right"/>
    </xf>
    <xf applyAlignment="1" borderId="0" fillId="0" fontId="65" numFmtId="38">
      <alignment vertical="center"/>
    </xf>
    <xf borderId="0" fillId="0" fontId="111" numFmtId="168"/>
    <xf borderId="0" fillId="0" fontId="111" numFmtId="168"/>
    <xf borderId="0" fillId="0" fontId="111" numFmtId="168"/>
    <xf borderId="0" fillId="0" fontId="111" numFmtId="168"/>
    <xf borderId="0" fillId="0" fontId="111" numFmtId="168"/>
    <xf borderId="0" fillId="0" fontId="111" numFmtId="168"/>
    <xf borderId="0" fillId="0" fontId="111" numFmtId="168"/>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9" numFmtId="167"/>
    <xf borderId="0" fillId="0" fontId="9" numFmtId="167"/>
    <xf borderId="0" fillId="0" fontId="9" numFmtId="167"/>
    <xf borderId="0" fillId="0" fontId="9" numFmtId="167"/>
    <xf borderId="0" fillId="0" fontId="9" numFmtId="167"/>
    <xf borderId="0" fillId="0" fontId="36" numFmtId="167"/>
    <xf borderId="0" fillId="0" fontId="36" numFmtId="167"/>
    <xf borderId="0" fillId="0" fontId="36" numFmtId="167"/>
    <xf borderId="0" fillId="0" fontId="36" numFmtId="167"/>
    <xf borderId="0" fillId="0" fontId="36" numFmtId="167"/>
    <xf borderId="0" fillId="0" fontId="9" numFmtId="167"/>
    <xf borderId="0" fillId="0" fontId="9" numFmtId="167"/>
    <xf borderId="0" fillId="0" fontId="112" numFmtId="167"/>
    <xf borderId="0" fillId="0" fontId="112" numFmtId="167"/>
    <xf borderId="0" fillId="0" fontId="112" numFmtId="167"/>
    <xf borderId="0" fillId="0" fontId="112" numFmtId="167"/>
    <xf borderId="0" fillId="0" fontId="9" numFmtId="167"/>
    <xf borderId="0" fillId="0" fontId="112" numFmtId="167"/>
    <xf borderId="0" fillId="0" fontId="112" numFmtId="167"/>
    <xf borderId="0" fillId="0" fontId="9" numFmtId="167"/>
    <xf borderId="0" fillId="0" fontId="9" numFmtId="167"/>
    <xf borderId="0" fillId="0" fontId="112" numFmtId="167"/>
    <xf borderId="0" fillId="0" fontId="112" numFmtId="167"/>
    <xf borderId="0" fillId="0" fontId="9" numFmtId="167"/>
    <xf borderId="0" fillId="0" fontId="111" numFmtId="167"/>
    <xf borderId="0" fillId="0" fontId="111" numFmtId="167"/>
    <xf borderId="0" fillId="0" fontId="112" numFmtId="167"/>
    <xf borderId="0" fillId="0" fontId="112" numFmtId="167"/>
    <xf borderId="0" fillId="0" fontId="112" numFmtId="167"/>
    <xf borderId="0" fillId="0" fontId="112" numFmtId="167"/>
    <xf borderId="0" fillId="0" fontId="111" numFmtId="167"/>
    <xf borderId="0" fillId="0" fontId="112" numFmtId="167"/>
    <xf borderId="0" fillId="0" fontId="112" numFmtId="167"/>
    <xf borderId="0" fillId="0" fontId="111" numFmtId="167"/>
    <xf borderId="0" fillId="0" fontId="111" numFmtId="167"/>
    <xf borderId="0" fillId="0" fontId="112" numFmtId="167"/>
    <xf borderId="0" fillId="0" fontId="112"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37" numFmtId="167"/>
    <xf borderId="0" fillId="0" fontId="37" numFmtId="167"/>
    <xf borderId="0" fillId="0" fontId="37" numFmtId="167"/>
    <xf borderId="0" fillId="0" fontId="37" numFmtId="167"/>
    <xf borderId="0" fillId="0" fontId="111" numFmtId="167"/>
    <xf borderId="0" fillId="0" fontId="111" numFmtId="167"/>
    <xf borderId="0" fillId="0" fontId="111" numFmtId="167"/>
    <xf borderId="0" fillId="0" fontId="111" numFmtId="167"/>
    <xf borderId="0" fillId="0" fontId="111" numFmtId="167"/>
    <xf borderId="0" fillId="0" fontId="37" numFmtId="167"/>
    <xf borderId="0" fillId="0" fontId="37" numFmtId="167"/>
    <xf borderId="0" fillId="0" fontId="37" numFmtId="167"/>
    <xf borderId="0" fillId="0" fontId="37"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1" numFmtId="167"/>
    <xf borderId="0" fillId="0" fontId="113" numFmtId="0"/>
    <xf borderId="0" fillId="0" fontId="114" numFmtId="0"/>
    <xf borderId="0" fillId="0" fontId="113" numFmtId="0"/>
    <xf borderId="0" fillId="0" fontId="114" numFmtId="0"/>
    <xf borderId="0" fillId="0" fontId="102" numFmtId="2"/>
    <xf borderId="0" fillId="49" fontId="115" numFmtId="0"/>
    <xf borderId="0" fillId="36" fontId="108" numFmtId="38"/>
    <xf applyAlignment="1" borderId="122" fillId="0" fontId="116" numFmtId="0">
      <alignment horizontal="left" vertical="center"/>
    </xf>
    <xf applyAlignment="1" borderId="121" fillId="0" fontId="116" numFmtId="0">
      <alignment horizontal="left" vertical="center"/>
    </xf>
    <xf applyAlignment="1" borderId="0" fillId="0" fontId="117" numFmtId="0">
      <alignment vertical="center"/>
    </xf>
    <xf applyAlignment="1" borderId="0" fillId="0" fontId="118" numFmtId="0">
      <alignment vertical="center"/>
    </xf>
    <xf borderId="40" fillId="0" fontId="119" numFmtId="0"/>
    <xf borderId="43" fillId="0" fontId="120" numFmtId="0"/>
    <xf borderId="107" fillId="0" fontId="121" numFmtId="0"/>
    <xf borderId="0" fillId="0" fontId="121" numFmtId="0"/>
    <xf borderId="0" fillId="0" fontId="122" numFmtId="0"/>
    <xf borderId="0" fillId="0" fontId="123" numFmtId="0"/>
    <xf borderId="0" fillId="75" fontId="124" numFmtId="0"/>
    <xf borderId="0" fillId="76" fontId="118" numFmtId="0"/>
    <xf applyAlignment="1" borderId="0" fillId="0" fontId="74" numFmtId="199">
      <alignment horizontal="center" vertical="center"/>
    </xf>
    <xf applyAlignment="1" applyProtection="1" borderId="0" fillId="0" fontId="125" numFmtId="0">
      <alignment vertical="top"/>
      <protection hidden="0" locked="0"/>
    </xf>
    <xf applyAlignment="1" applyProtection="1" borderId="0" fillId="0" fontId="126" numFmtId="0">
      <alignment vertical="top"/>
      <protection hidden="0" locked="0"/>
    </xf>
    <xf borderId="50" fillId="0" fontId="127" numFmtId="0"/>
    <xf borderId="50" fillId="0" fontId="128" numFmtId="0"/>
    <xf borderId="50" fillId="0" fontId="127" numFmtId="0"/>
    <xf borderId="51" fillId="0" fontId="114" numFmtId="0"/>
    <xf borderId="51" fillId="0" fontId="114" numFmtId="0"/>
    <xf borderId="0" fillId="0" fontId="129" numFmtId="0"/>
    <xf borderId="128" fillId="42" fontId="77" numFmtId="0"/>
    <xf borderId="123" fillId="77" fontId="108" numFmtId="10"/>
    <xf borderId="132" fillId="43" fontId="10" numFmtId="0"/>
    <xf borderId="132" fillId="43" fontId="130" numFmtId="0"/>
    <xf borderId="132" fillId="43" fontId="47" numFmtId="0"/>
    <xf borderId="132" fillId="43" fontId="9" numFmtId="0"/>
    <xf borderId="132" fillId="43" fontId="9" numFmtId="0"/>
    <xf borderId="132" fillId="43" fontId="112" numFmtId="0"/>
    <xf borderId="132" fillId="43" fontId="9" numFmtId="0"/>
    <xf borderId="0" fillId="60" fontId="70" numFmtId="0"/>
    <xf borderId="0" fillId="55" fontId="71" numFmtId="0"/>
    <xf borderId="0" fillId="55" fontId="71" numFmtId="0"/>
    <xf borderId="0" fillId="78" fontId="71" numFmtId="0"/>
    <xf borderId="0" fillId="63" fontId="70" numFmtId="0"/>
    <xf borderId="0" fillId="63" fontId="71" numFmtId="0"/>
    <xf borderId="0" fillId="63" fontId="71" numFmtId="0"/>
    <xf borderId="0" fillId="57" fontId="71" numFmtId="0"/>
    <xf borderId="0" fillId="67" fontId="70" numFmtId="0"/>
    <xf borderId="0" fillId="67" fontId="71" numFmtId="0"/>
    <xf borderId="0" fillId="67" fontId="71" numFmtId="0"/>
    <xf borderId="0" fillId="54" fontId="71" numFmtId="0"/>
    <xf borderId="0" fillId="58" fontId="70" numFmtId="0"/>
    <xf borderId="0" fillId="79" fontId="71" numFmtId="0"/>
    <xf borderId="0" fillId="79" fontId="71" numFmtId="0"/>
    <xf borderId="0" fillId="55" fontId="70" numFmtId="0"/>
    <xf borderId="0" fillId="55" fontId="71" numFmtId="0"/>
    <xf borderId="0" fillId="55" fontId="71" numFmtId="0"/>
    <xf borderId="0" fillId="57" fontId="70" numFmtId="0"/>
    <xf borderId="0" fillId="57" fontId="71" numFmtId="0"/>
    <xf borderId="0" fillId="57" fontId="71" numFmtId="0"/>
    <xf borderId="0" fillId="63" fontId="71" numFmtId="0"/>
    <xf borderId="0" fillId="78" fontId="71" numFmtId="0"/>
    <xf borderId="0" fillId="57" fontId="71" numFmtId="0"/>
    <xf borderId="0" fillId="54" fontId="71" numFmtId="0"/>
    <xf borderId="0" fillId="79" fontId="71" numFmtId="0"/>
    <xf borderId="0" fillId="55" fontId="71" numFmtId="0"/>
    <xf borderId="0" fillId="63" fontId="71" numFmtId="0"/>
    <xf applyAlignment="1" borderId="53" fillId="0" fontId="131" numFmtId="0">
      <alignment horizontal="center" vertical="center"/>
    </xf>
    <xf applyAlignment="1" borderId="53" fillId="0" fontId="132" numFmtId="0">
      <alignment horizontal="center" vertical="center"/>
    </xf>
    <xf borderId="0" fillId="49" fontId="133" numFmtId="0"/>
    <xf borderId="0" fillId="49" fontId="115" numFmtId="0"/>
    <xf borderId="0" fillId="49" fontId="115" numFmtId="0"/>
    <xf borderId="0" fillId="44" fontId="115" numFmtId="0"/>
    <xf borderId="0" fillId="44" fontId="115" numFmtId="0"/>
    <xf borderId="130" fillId="51" fontId="134" numFmtId="0"/>
    <xf borderId="130" fillId="41" fontId="135" numFmtId="0"/>
    <xf borderId="130" fillId="51" fontId="134" numFmtId="0"/>
    <xf borderId="130" fillId="41" fontId="135" numFmtId="0"/>
    <xf borderId="50" fillId="0" fontId="136" numFmtId="0"/>
    <xf borderId="39" fillId="71" fontId="137" numFmtId="0"/>
    <xf borderId="39" fillId="71" fontId="138" numFmtId="0"/>
    <xf applyAlignment="1" borderId="53" fillId="0" fontId="139" numFmtId="0">
      <alignment horizontal="center" vertical="center"/>
    </xf>
    <xf applyAlignment="1" borderId="53" fillId="0" fontId="140" numFmtId="0">
      <alignment horizontal="center" vertical="center"/>
    </xf>
    <xf applyAlignment="1" borderId="53" fillId="0" fontId="139" numFmtId="0">
      <alignment horizontal="center" vertical="center"/>
    </xf>
    <xf borderId="50" fillId="0" fontId="128" numFmtId="0"/>
    <xf borderId="0" fillId="0" fontId="141" numFmtId="0"/>
    <xf borderId="0" fillId="0" fontId="109" numFmtId="0"/>
    <xf borderId="0" fillId="0" fontId="109" numFmtId="0"/>
    <xf borderId="0" fillId="0" fontId="109" numFmtId="0"/>
    <xf applyAlignment="1" applyProtection="1" borderId="0" fillId="0" fontId="142" numFmtId="0">
      <alignment vertical="top"/>
      <protection hidden="0" locked="0"/>
    </xf>
    <xf applyAlignment="1" borderId="0" fillId="0" fontId="74" numFmtId="0">
      <alignment horizontal="center" vertical="center"/>
    </xf>
    <xf borderId="0" fillId="0" fontId="111" numFmtId="200"/>
    <xf borderId="0" fillId="0" fontId="143" numFmtId="38"/>
    <xf borderId="0" fillId="0" fontId="143" numFmtId="40"/>
    <xf borderId="0" fillId="0" fontId="96" numFmtId="201"/>
    <xf borderId="0" fillId="0" fontId="96" numFmtId="202"/>
    <xf borderId="0" fillId="0" fontId="143" numFmtId="6"/>
    <xf borderId="0" fillId="0" fontId="143" numFmtId="8"/>
    <xf borderId="0" fillId="0" fontId="144" numFmtId="0"/>
    <xf borderId="41" fillId="0" fontId="145" numFmtId="0"/>
    <xf borderId="43" fillId="0" fontId="146" numFmtId="0"/>
    <xf borderId="108" fillId="0" fontId="147" numFmtId="0"/>
    <xf borderId="0" fillId="0" fontId="147" numFmtId="0"/>
    <xf borderId="40" fillId="0" fontId="148" numFmtId="0"/>
    <xf borderId="43" fillId="0" fontId="149" numFmtId="0"/>
    <xf borderId="107" fillId="0" fontId="150" numFmtId="0"/>
    <xf borderId="0" fillId="0" fontId="150" numFmtId="0"/>
    <xf borderId="0" fillId="0" fontId="151" numFmtId="0"/>
    <xf borderId="0" fillId="52" fontId="152" numFmtId="0"/>
    <xf borderId="0" fillId="52" fontId="153" numFmtId="0"/>
    <xf borderId="0" fillId="52" fontId="154" numFmtId="0"/>
    <xf borderId="0" fillId="0" fontId="37" numFmtId="0"/>
    <xf borderId="0" fillId="0" fontId="139" numFmtId="203"/>
    <xf borderId="0" fillId="0" fontId="140" numFmtId="203"/>
    <xf applyAlignment="1" borderId="0" fillId="0" fontId="108" numFmtId="0">
      <alignment vertical="top" wrapText="1"/>
    </xf>
    <xf applyAlignment="1" borderId="0" fillId="0" fontId="108" numFmtId="0">
      <alignment vertical="top" wrapText="1"/>
    </xf>
    <xf borderId="0" fillId="0" fontId="111" numFmtId="0"/>
    <xf borderId="0" fillId="0" fontId="29" numFmtId="0"/>
    <xf borderId="0" fillId="0" fontId="155"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11" numFmtId="0"/>
    <xf applyAlignment="1" borderId="0" fillId="0" fontId="108" numFmtId="0">
      <alignment vertical="top" wrapText="1"/>
    </xf>
    <xf applyAlignment="1" borderId="0" fillId="0" fontId="108" numFmtId="0">
      <alignment vertical="top" wrapText="1"/>
    </xf>
    <xf borderId="0" fillId="0" fontId="111" numFmtId="0"/>
    <xf borderId="0" fillId="0" fontId="9" numFmtId="0"/>
    <xf borderId="0" fillId="0" fontId="37" numFmtId="0"/>
    <xf borderId="0" fillId="0" fontId="111"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applyAlignment="1" borderId="0" fillId="0" fontId="108" numFmtId="0">
      <alignment vertical="top" wrapText="1"/>
    </xf>
    <xf applyAlignment="1" borderId="0" fillId="0" fontId="108" numFmtId="0">
      <alignment vertical="top" wrapText="1"/>
    </xf>
    <xf borderId="0" fillId="0" fontId="111"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applyAlignment="1" borderId="0" fillId="0" fontId="108" numFmtId="0">
      <alignment vertical="top" wrapText="1"/>
    </xf>
    <xf applyAlignment="1" borderId="0" fillId="0" fontId="108" numFmtId="0">
      <alignment vertical="top" wrapText="1"/>
    </xf>
    <xf borderId="0" fillId="0" fontId="111"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applyAlignment="1" borderId="0" fillId="0" fontId="108" numFmtId="0">
      <alignment vertical="top" wrapText="1"/>
    </xf>
    <xf applyAlignment="1" borderId="0" fillId="0" fontId="108" numFmtId="0">
      <alignment vertical="top" wrapText="1"/>
    </xf>
    <xf borderId="0" fillId="0" fontId="111"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applyAlignment="1" borderId="0" fillId="0" fontId="108" numFmtId="0">
      <alignment vertical="top" wrapText="1"/>
    </xf>
    <xf applyAlignment="1" borderId="0" fillId="0" fontId="108" numFmtId="0">
      <alignment vertical="top" wrapText="1"/>
    </xf>
    <xf borderId="0" fillId="0" fontId="111"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applyAlignment="1" borderId="0" fillId="0" fontId="108" numFmtId="0">
      <alignment vertical="top" wrapText="1"/>
    </xf>
    <xf applyAlignment="1" borderId="0" fillId="0" fontId="108" numFmtId="0">
      <alignment vertical="top" wrapText="1"/>
    </xf>
    <xf borderId="0" fillId="0" fontId="111" numFmtId="0"/>
    <xf applyAlignment="1" borderId="0" fillId="0" fontId="108" numFmtId="0">
      <alignment vertical="top" wrapText="1"/>
    </xf>
    <xf applyAlignment="1" borderId="0" fillId="0" fontId="108" numFmtId="0">
      <alignment vertical="top" wrapText="1"/>
    </xf>
    <xf borderId="0" fillId="0" fontId="111" numFmtId="0"/>
    <xf applyAlignment="1" borderId="0" fillId="0" fontId="108" numFmtId="0">
      <alignment vertical="top" wrapText="1"/>
    </xf>
    <xf applyAlignment="1" borderId="0" fillId="0" fontId="108" numFmtId="0">
      <alignment vertical="top" wrapText="1"/>
    </xf>
    <xf borderId="0" fillId="0" fontId="111" numFmtId="0"/>
    <xf applyAlignment="1" borderId="0" fillId="0" fontId="108" numFmtId="0">
      <alignment vertical="top" wrapText="1"/>
    </xf>
    <xf borderId="0" fillId="0" fontId="44" numFmtId="0"/>
    <xf borderId="0" fillId="0" fontId="44" numFmtId="0"/>
    <xf borderId="0" fillId="0" fontId="44" numFmtId="0"/>
    <xf applyAlignment="1" borderId="0" fillId="0" fontId="108" numFmtId="0">
      <alignment vertical="top" wrapText="1"/>
    </xf>
    <xf borderId="0" fillId="0" fontId="111" numFmtId="0"/>
    <xf borderId="0" fillId="0" fontId="36" numFmtId="0"/>
    <xf borderId="0" fillId="0" fontId="37" numFmtId="0"/>
    <xf borderId="0" fillId="0" fontId="47" numFmtId="0"/>
    <xf borderId="0" fillId="0" fontId="9"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156" numFmtId="0"/>
    <xf borderId="0" fillId="0" fontId="37" numFmtId="0"/>
    <xf borderId="0" fillId="0" fontId="9" numFmtId="0"/>
    <xf borderId="0" fillId="0" fontId="9" numFmtId="0"/>
    <xf borderId="0" fillId="0" fontId="66" numFmtId="0"/>
    <xf borderId="0" fillId="0" fontId="9" numFmtId="0"/>
    <xf borderId="0" fillId="0" fontId="37" numFmtId="0"/>
    <xf borderId="0" fillId="0" fontId="44" numFmtId="0"/>
    <xf borderId="0" fillId="0" fontId="157" numFmtId="0"/>
    <xf borderId="0" fillId="0" fontId="9" numFmtId="0"/>
    <xf borderId="0" fillId="0" fontId="111" numFmtId="0"/>
    <xf borderId="0" fillId="0" fontId="111" numFmtId="0"/>
    <xf borderId="0" fillId="0" fontId="111" numFmtId="0"/>
    <xf borderId="0" fillId="0" fontId="111" numFmtId="0"/>
    <xf borderId="0" fillId="0" fontId="111" numFmtId="0"/>
    <xf borderId="0" fillId="0" fontId="111" numFmtId="0"/>
    <xf borderId="0" fillId="0" fontId="111" numFmtId="0"/>
    <xf borderId="0" fillId="0" fontId="13" numFmtId="0"/>
    <xf borderId="0" fillId="0" fontId="9" numFmtId="0"/>
    <xf borderId="0" fillId="0" fontId="13" numFmtId="0"/>
    <xf borderId="0" fillId="0" fontId="9" numFmtId="0"/>
    <xf borderId="0" fillId="0" fontId="13" numFmtId="0"/>
    <xf borderId="0" fillId="0" fontId="13" numFmtId="0"/>
    <xf borderId="0" fillId="0" fontId="13" numFmtId="0"/>
    <xf borderId="0" fillId="0" fontId="13" numFmtId="0"/>
    <xf applyAlignment="1" borderId="0" fillId="0" fontId="108" numFmtId="0">
      <alignment vertical="top" wrapText="1"/>
    </xf>
    <xf borderId="0" fillId="0" fontId="13" numFmtId="0"/>
    <xf borderId="0" fillId="0" fontId="13" numFmtId="0"/>
    <xf borderId="0" fillId="0" fontId="13" numFmtId="0"/>
    <xf borderId="0" fillId="0" fontId="13" numFmtId="0"/>
    <xf borderId="0" fillId="0" fontId="9" numFmtId="0"/>
    <xf borderId="0" fillId="0" fontId="13" numFmtId="0"/>
    <xf borderId="0" fillId="0" fontId="13" numFmtId="0"/>
    <xf borderId="0" fillId="0" fontId="13" numFmtId="0"/>
    <xf borderId="0" fillId="0" fontId="13" numFmtId="0"/>
    <xf borderId="0" fillId="0" fontId="47" numFmtId="0"/>
    <xf borderId="0" fillId="0" fontId="13" numFmtId="0"/>
    <xf borderId="0" fillId="0" fontId="13" numFmtId="0"/>
    <xf borderId="0" fillId="0" fontId="13" numFmtId="0"/>
    <xf borderId="0" fillId="0" fontId="13" numFmtId="0"/>
    <xf borderId="0" fillId="0" fontId="111" numFmtId="0"/>
    <xf borderId="0" fillId="0" fontId="13" numFmtId="0"/>
    <xf borderId="0" fillId="0" fontId="13" numFmtId="0"/>
    <xf borderId="0" fillId="0" fontId="13" numFmtId="0"/>
    <xf borderId="0" fillId="0" fontId="13" numFmtId="0"/>
    <xf borderId="0" fillId="0" fontId="111" numFmtId="0"/>
    <xf borderId="0" fillId="0" fontId="13" numFmtId="0"/>
    <xf borderId="0" fillId="0" fontId="13" numFmtId="0"/>
    <xf applyAlignment="1" borderId="0" fillId="0" fontId="108" numFmtId="0">
      <alignment vertical="top" wrapText="1"/>
    </xf>
    <xf borderId="0" fillId="0" fontId="111" numFmtId="0"/>
    <xf borderId="0" fillId="0" fontId="111" numFmtId="0"/>
    <xf borderId="0" fillId="0" fontId="9" numFmtId="0"/>
    <xf borderId="0" fillId="0" fontId="111" numFmtId="0"/>
    <xf borderId="0" fillId="0" fontId="9" numFmtId="0"/>
    <xf borderId="0" fillId="0" fontId="111" numFmtId="0"/>
    <xf borderId="0" fillId="0" fontId="13" numFmtId="0"/>
    <xf borderId="0" fillId="0" fontId="13" numFmtId="0"/>
    <xf borderId="0" fillId="0" fontId="13" numFmtId="0"/>
    <xf borderId="0" fillId="0" fontId="13" numFmtId="0"/>
    <xf borderId="0" fillId="0" fontId="111" numFmtId="0"/>
    <xf borderId="0" fillId="0" fontId="9" numFmtId="0"/>
    <xf borderId="0" fillId="0" fontId="111" numFmtId="0"/>
    <xf borderId="0" fillId="0" fontId="9" numFmtId="0"/>
    <xf borderId="0" fillId="0" fontId="111" numFmtId="0"/>
    <xf borderId="0" fillId="0" fontId="9" numFmtId="0"/>
    <xf borderId="0" fillId="0" fontId="111" numFmtId="0"/>
    <xf borderId="0" fillId="0" fontId="9" numFmtId="0"/>
    <xf borderId="0" fillId="0" fontId="111" numFmtId="0"/>
    <xf borderId="0" fillId="0" fontId="9" numFmtId="0"/>
    <xf borderId="0" fillId="0" fontId="111" numFmtId="0"/>
    <xf borderId="0" fillId="0" fontId="13" numFmtId="0"/>
    <xf borderId="0" fillId="0" fontId="9" numFmtId="0"/>
    <xf borderId="0" fillId="0" fontId="13" numFmtId="0"/>
    <xf borderId="0" fillId="0" fontId="9" numFmtId="0"/>
    <xf borderId="0" fillId="0" fontId="13" numFmtId="0"/>
    <xf borderId="0" fillId="0" fontId="13" numFmtId="0"/>
    <xf borderId="0" fillId="0" fontId="13" numFmtId="0"/>
    <xf borderId="0" fillId="0" fontId="13" numFmtId="0"/>
    <xf borderId="0" fillId="0" fontId="4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9" numFmtId="0"/>
    <xf borderId="0" fillId="0" fontId="111" numFmtId="0"/>
    <xf borderId="0" fillId="0" fontId="9" numFmtId="0"/>
    <xf borderId="0" fillId="0" fontId="111" numFmtId="0"/>
    <xf borderId="0" fillId="0" fontId="9" numFmtId="0"/>
    <xf borderId="0" fillId="0" fontId="111" numFmtId="0"/>
    <xf borderId="0" fillId="0" fontId="9" numFmtId="0"/>
    <xf borderId="0" fillId="0" fontId="111" numFmtId="0"/>
    <xf borderId="0" fillId="0" fontId="9" numFmtId="0"/>
    <xf borderId="0" fillId="0" fontId="9" numFmtId="0"/>
    <xf borderId="0" fillId="0" fontId="111" numFmtId="0"/>
    <xf borderId="0" fillId="0" fontId="9" numFmtId="0"/>
    <xf borderId="0" fillId="0" fontId="111" numFmtId="0"/>
    <xf borderId="0" fillId="0" fontId="9" numFmtId="0"/>
    <xf borderId="0" fillId="0" fontId="111" numFmtId="0"/>
    <xf borderId="0" fillId="0" fontId="9" numFmtId="0"/>
    <xf borderId="0" fillId="0" fontId="111" numFmtId="0"/>
    <xf borderId="0" fillId="0" fontId="9" numFmtId="0"/>
    <xf borderId="0" fillId="0" fontId="111" numFmtId="0"/>
    <xf borderId="0" fillId="0" fontId="13" numFmtId="0"/>
    <xf borderId="0" fillId="0" fontId="37" numFmtId="0"/>
    <xf borderId="0" fillId="0" fontId="13" numFmtId="0"/>
    <xf borderId="0" fillId="0" fontId="37" numFmtId="0"/>
    <xf borderId="0" fillId="0" fontId="13" numFmtId="0"/>
    <xf borderId="0" fillId="0" fontId="13" numFmtId="0"/>
    <xf borderId="0" fillId="0" fontId="13" numFmtId="0"/>
    <xf borderId="0" fillId="0" fontId="13" numFmtId="0"/>
    <xf borderId="0" fillId="0" fontId="4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9" numFmtId="0"/>
    <xf borderId="0" fillId="0" fontId="9" numFmtId="0"/>
    <xf borderId="0" fillId="0" fontId="9" numFmtId="0"/>
    <xf borderId="0" fillId="0" fontId="111" numFmtId="0"/>
    <xf borderId="0" fillId="0" fontId="9" numFmtId="0"/>
    <xf borderId="0" fillId="0" fontId="9" numFmtId="0"/>
    <xf borderId="0" fillId="0" fontId="9" numFmtId="0"/>
    <xf borderId="0" fillId="0" fontId="111" numFmtId="0"/>
    <xf borderId="0" fillId="0" fontId="9" numFmtId="0"/>
    <xf borderId="0" fillId="0" fontId="111" numFmtId="0"/>
    <xf borderId="0" fillId="0" fontId="9" numFmtId="0"/>
    <xf borderId="0" fillId="0" fontId="9" numFmtId="0"/>
    <xf borderId="0" fillId="0" fontId="9" numFmtId="0"/>
    <xf borderId="0" fillId="0" fontId="13" numFmtId="0"/>
    <xf borderId="0" fillId="0" fontId="37" numFmtId="0"/>
    <xf borderId="0" fillId="0" fontId="13" numFmtId="0"/>
    <xf borderId="0" fillId="0" fontId="37" numFmtId="0"/>
    <xf borderId="0" fillId="0" fontId="13" numFmtId="0"/>
    <xf borderId="0" fillId="0" fontId="13" numFmtId="0"/>
    <xf borderId="0" fillId="0" fontId="13" numFmtId="0"/>
    <xf borderId="0" fillId="0" fontId="13" numFmtId="0"/>
    <xf borderId="0" fillId="0" fontId="4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13" numFmtId="0"/>
    <xf borderId="0" fillId="0" fontId="37" numFmtId="0"/>
    <xf borderId="0" fillId="0" fontId="13" numFmtId="0"/>
    <xf borderId="0" fillId="0" fontId="37" numFmtId="0"/>
    <xf borderId="0" fillId="0" fontId="13" numFmtId="0"/>
    <xf borderId="0" fillId="0" fontId="47" numFmtId="0"/>
    <xf borderId="0" fillId="0" fontId="13"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37" numFmtId="0"/>
    <xf borderId="0" fillId="0" fontId="37" numFmtId="0"/>
    <xf borderId="0" fillId="0" fontId="47"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37" numFmtId="0"/>
    <xf borderId="0" fillId="0" fontId="37" numFmtId="0"/>
    <xf borderId="0" fillId="0" fontId="47"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158" numFmtId="0"/>
    <xf applyAlignment="1" borderId="0" fillId="0" fontId="108" numFmtId="0">
      <alignment vertical="top" wrapText="1"/>
    </xf>
    <xf applyAlignment="1" borderId="0" fillId="0" fontId="108" numFmtId="0">
      <alignment vertical="top" wrapText="1"/>
    </xf>
    <xf borderId="0" fillId="0" fontId="111" numFmtId="0"/>
    <xf applyAlignment="1" borderId="0" fillId="0" fontId="108" numFmtId="0">
      <alignment vertical="top" wrapText="1"/>
    </xf>
    <xf applyAlignment="1" borderId="0" fillId="0" fontId="108" numFmtId="0">
      <alignment vertical="top" wrapText="1"/>
    </xf>
    <xf borderId="0" fillId="0" fontId="111" numFmtId="0"/>
    <xf applyAlignment="1" borderId="0" fillId="0" fontId="108" numFmtId="0">
      <alignment vertical="top" wrapText="1"/>
    </xf>
    <xf applyAlignment="1" borderId="0" fillId="0" fontId="108" numFmtId="0">
      <alignment vertical="top" wrapText="1"/>
    </xf>
    <xf borderId="0" fillId="0" fontId="111" numFmtId="0"/>
    <xf applyAlignment="1" borderId="0" fillId="0" fontId="108" numFmtId="0">
      <alignment vertical="top" wrapText="1"/>
    </xf>
    <xf applyAlignment="1" borderId="0" fillId="0" fontId="108" numFmtId="0">
      <alignment vertical="top" wrapText="1"/>
    </xf>
    <xf borderId="0" fillId="0" fontId="111" numFmtId="0"/>
    <xf applyAlignment="1" borderId="0" fillId="0" fontId="108" numFmtId="0">
      <alignment vertical="top" wrapText="1"/>
    </xf>
    <xf applyAlignment="1" borderId="0" fillId="0" fontId="108" numFmtId="0">
      <alignment vertical="top" wrapText="1"/>
    </xf>
    <xf borderId="0" fillId="0" fontId="111" numFmtId="0"/>
    <xf borderId="0" fillId="0" fontId="9" numFmtId="0"/>
    <xf borderId="0" fillId="0" fontId="9" numFmtId="0"/>
    <xf borderId="0" fillId="0" fontId="37" numFmtId="0"/>
    <xf borderId="0" fillId="0" fontId="111" numFmtId="0"/>
    <xf borderId="0" fillId="0" fontId="9" numFmtId="0"/>
    <xf borderId="0" fillId="0" fontId="9" numFmtId="0"/>
    <xf borderId="0" fillId="0" fontId="111" numFmtId="0"/>
    <xf borderId="0" fillId="0" fontId="9" numFmtId="0"/>
    <xf borderId="0" fillId="0" fontId="9" numFmtId="0"/>
    <xf borderId="0" fillId="0" fontId="9" numFmtId="0"/>
    <xf borderId="0" fillId="0" fontId="9" numFmtId="0"/>
    <xf borderId="0" fillId="0" fontId="9" numFmtId="0"/>
    <xf borderId="0" fillId="0" fontId="111" numFmtId="0"/>
    <xf borderId="0" fillId="0" fontId="9" numFmtId="0"/>
    <xf borderId="0" fillId="0" fontId="9" numFmtId="0"/>
    <xf borderId="0" fillId="0" fontId="111" numFmtId="0"/>
    <xf borderId="0" fillId="0" fontId="111" numFmtId="0"/>
    <xf borderId="0" fillId="0" fontId="9" numFmtId="0"/>
    <xf borderId="0" fillId="0" fontId="66" numFmtId="0"/>
    <xf borderId="0" fillId="0" fontId="66" numFmtId="0"/>
    <xf borderId="0" fillId="0" fontId="66" numFmtId="0"/>
    <xf borderId="0" fillId="0" fontId="66" numFmtId="0"/>
    <xf borderId="0" fillId="0" fontId="9" numFmtId="0"/>
    <xf borderId="0" fillId="0" fontId="66" numFmtId="0"/>
    <xf borderId="0" fillId="0" fontId="66" numFmtId="0"/>
    <xf borderId="0" fillId="0" fontId="66" numFmtId="0"/>
    <xf borderId="0" fillId="0" fontId="111"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9" numFmtId="0"/>
    <xf borderId="0" fillId="0" fontId="66" numFmtId="0"/>
    <xf borderId="0" fillId="0" fontId="66" numFmtId="0"/>
    <xf borderId="0" fillId="0" fontId="66" numFmtId="0"/>
    <xf borderId="0" fillId="0" fontId="66" numFmtId="0"/>
    <xf borderId="0" fillId="0" fontId="66" numFmtId="0"/>
    <xf borderId="0" fillId="0" fontId="66" numFmtId="0"/>
    <xf borderId="0" fillId="0" fontId="9" numFmtId="0"/>
    <xf borderId="0" fillId="0" fontId="66" numFmtId="0"/>
    <xf borderId="0" fillId="0" fontId="9" numFmtId="0"/>
    <xf borderId="0" fillId="0" fontId="111" numFmtId="0"/>
    <xf borderId="0" fillId="0" fontId="9" numFmtId="0"/>
    <xf borderId="0" fillId="0" fontId="9" numFmtId="0"/>
    <xf borderId="0" fillId="0" fontId="9" numFmtId="0"/>
    <xf borderId="0" fillId="0" fontId="9" numFmtId="0"/>
    <xf borderId="0" fillId="0" fontId="9" numFmtId="0"/>
    <xf borderId="0" fillId="0" fontId="111" numFmtId="0"/>
    <xf borderId="0" fillId="0" fontId="111" numFmtId="0"/>
    <xf borderId="0" fillId="0" fontId="111" numFmtId="0"/>
    <xf borderId="0" fillId="0" fontId="111" numFmtId="0"/>
    <xf borderId="0" fillId="0" fontId="111" numFmtId="0"/>
    <xf borderId="0" fillId="0" fontId="9" numFmtId="0"/>
    <xf borderId="0" fillId="0" fontId="37" numFmtId="0"/>
    <xf borderId="0" fillId="0" fontId="37" numFmtId="0"/>
    <xf borderId="0" fillId="0" fontId="66" numFmtId="0"/>
    <xf borderId="0" fillId="0" fontId="111"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111" numFmtId="0"/>
    <xf borderId="0" fillId="0" fontId="66" numFmtId="0"/>
    <xf borderId="0" fillId="0" fontId="82" numFmtId="0"/>
    <xf borderId="0" fillId="0" fontId="4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111" numFmtId="0"/>
    <xf borderId="0" fillId="0" fontId="37" numFmtId="0"/>
    <xf borderId="0" fillId="0" fontId="66"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9" numFmtId="0"/>
    <xf borderId="0" fillId="0" fontId="37" numFmtId="0"/>
    <xf borderId="0" fillId="0" fontId="111"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applyAlignment="1" borderId="0" fillId="0" fontId="108" numFmtId="0">
      <alignment vertical="top" wrapText="1"/>
    </xf>
    <xf applyAlignment="1" borderId="0" fillId="0" fontId="108" numFmtId="0">
      <alignment vertical="top" wrapText="1"/>
    </xf>
    <xf borderId="0" fillId="0" fontId="4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156" numFmtId="0"/>
    <xf borderId="0" fillId="0" fontId="156" numFmtId="0"/>
    <xf borderId="0" fillId="0" fontId="4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156" numFmtId="0"/>
    <xf borderId="0" fillId="0" fontId="156" numFmtId="0"/>
    <xf borderId="0" fillId="0" fontId="4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156" numFmtId="0"/>
    <xf borderId="0" fillId="0" fontId="156" numFmtId="0"/>
    <xf borderId="0" fillId="0" fontId="4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156" numFmtId="0"/>
    <xf borderId="0" fillId="0" fontId="156" numFmtId="0"/>
    <xf borderId="0" fillId="0" fontId="4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156" numFmtId="0"/>
    <xf borderId="0" fillId="0" fontId="156" numFmtId="0"/>
    <xf borderId="0" fillId="0" fontId="4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155" numFmtId="0"/>
    <xf borderId="0" fillId="0" fontId="155" numFmtId="0"/>
    <xf borderId="0" fillId="0" fontId="4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applyAlignment="1" borderId="0" fillId="0" fontId="108" numFmtId="0">
      <alignment vertical="top" wrapText="1"/>
    </xf>
    <xf borderId="0" fillId="0" fontId="9" numFmtId="0"/>
    <xf borderId="0" fillId="0" fontId="9" numFmtId="0"/>
    <xf borderId="0" fillId="0" fontId="9" numFmtId="0"/>
    <xf borderId="0" fillId="0" fontId="111"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37"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37" numFmtId="0"/>
    <xf borderId="0" fillId="0" fontId="66" numFmtId="0"/>
    <xf borderId="0" fillId="0" fontId="66" numFmtId="0"/>
    <xf borderId="0" fillId="0" fontId="37" numFmtId="0"/>
    <xf borderId="0" fillId="0" fontId="66" numFmtId="0"/>
    <xf borderId="0" fillId="0" fontId="66" numFmtId="0"/>
    <xf borderId="0" fillId="0" fontId="37" numFmtId="0"/>
    <xf borderId="0" fillId="0" fontId="66" numFmtId="0"/>
    <xf borderId="0" fillId="0" fontId="66" numFmtId="0"/>
    <xf borderId="0" fillId="0" fontId="37" numFmtId="0"/>
    <xf borderId="0" fillId="0" fontId="66" numFmtId="0"/>
    <xf borderId="0" fillId="0" fontId="44" numFmtId="0"/>
    <xf borderId="0" fillId="0" fontId="44" numFmtId="0"/>
    <xf borderId="0" fillId="0" fontId="66" numFmtId="0"/>
    <xf borderId="0" fillId="0" fontId="37" numFmtId="0"/>
    <xf borderId="0" fillId="0" fontId="66" numFmtId="0"/>
    <xf borderId="0" fillId="0" fontId="66" numFmtId="0"/>
    <xf borderId="0" fillId="0" fontId="37" numFmtId="0"/>
    <xf borderId="0" fillId="0" fontId="66" numFmtId="0"/>
    <xf borderId="0" fillId="0" fontId="66" numFmtId="0"/>
    <xf borderId="0" fillId="0" fontId="37" numFmtId="0"/>
    <xf borderId="0" fillId="0" fontId="66" numFmtId="0"/>
    <xf borderId="0" fillId="0" fontId="47" numFmtId="0"/>
    <xf borderId="0" fillId="0" fontId="37" numFmtId="0"/>
    <xf borderId="0" fillId="0" fontId="65" numFmtId="0"/>
    <xf borderId="0" fillId="0" fontId="37" numFmtId="0"/>
    <xf borderId="0" fillId="0" fontId="65" numFmtId="0"/>
    <xf borderId="0" fillId="0" fontId="37" numFmtId="0"/>
    <xf applyAlignment="1" borderId="0" fillId="0" fontId="108" numFmtId="0">
      <alignment vertical="top" wrapText="1"/>
    </xf>
    <xf borderId="0" fillId="0" fontId="37"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37" numFmtId="0"/>
    <xf borderId="0" fillId="0" fontId="9" numFmtId="0"/>
    <xf borderId="0" fillId="0" fontId="66" numFmtId="0"/>
    <xf borderId="0" fillId="0" fontId="9" numFmtId="0"/>
    <xf borderId="0" fillId="0" fontId="37" numFmtId="0"/>
    <xf borderId="0" fillId="0" fontId="9" numFmtId="0"/>
    <xf borderId="0" fillId="0" fontId="9" numFmtId="0"/>
    <xf borderId="0" fillId="0" fontId="9" numFmtId="0"/>
    <xf borderId="0" fillId="0" fontId="9" numFmtId="0"/>
    <xf borderId="0" fillId="0" fontId="9" numFmtId="0"/>
    <xf borderId="0" fillId="0" fontId="37" numFmtId="0"/>
    <xf borderId="0" fillId="0" fontId="37" numFmtId="0"/>
    <xf borderId="0" fillId="0" fontId="37" numFmtId="0"/>
    <xf borderId="0" fillId="0" fontId="9" numFmtId="0"/>
    <xf borderId="0" fillId="0" fontId="37" numFmtId="0"/>
    <xf borderId="0" fillId="0" fontId="37" numFmtId="0"/>
    <xf borderId="0" fillId="0" fontId="37" numFmtId="0"/>
    <xf borderId="0" fillId="0" fontId="37" numFmtId="0"/>
    <xf borderId="0" fillId="0" fontId="65"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9" numFmtId="0"/>
    <xf borderId="0" fillId="0" fontId="37" numFmtId="0"/>
    <xf borderId="0" fillId="0" fontId="37" numFmtId="0"/>
    <xf borderId="0" fillId="0" fontId="44" numFmtId="0"/>
    <xf borderId="0" fillId="0" fontId="44" numFmtId="0"/>
    <xf borderId="0" fillId="0" fontId="65" numFmtId="0"/>
    <xf borderId="0" fillId="0" fontId="37" numFmtId="0"/>
    <xf borderId="0" fillId="0" fontId="37" numFmtId="0"/>
    <xf borderId="0" fillId="0" fontId="156" numFmtId="0"/>
    <xf borderId="0" fillId="0" fontId="156" numFmtId="0"/>
    <xf borderId="0" fillId="0" fontId="65" numFmtId="0"/>
    <xf borderId="0" fillId="0" fontId="37" numFmtId="0"/>
    <xf borderId="0" fillId="0" fontId="156" numFmtId="0"/>
    <xf borderId="0" fillId="0" fontId="156" numFmtId="0"/>
    <xf borderId="0" fillId="0" fontId="65" numFmtId="0"/>
    <xf borderId="0" fillId="0" fontId="37" numFmtId="0"/>
    <xf borderId="0" fillId="0" fontId="156" numFmtId="0"/>
    <xf borderId="0" fillId="0" fontId="156" numFmtId="0"/>
    <xf borderId="0" fillId="0" fontId="65" numFmtId="0"/>
    <xf borderId="0" fillId="0" fontId="37" numFmtId="0"/>
    <xf borderId="0" fillId="0" fontId="156" numFmtId="0"/>
    <xf borderId="0" fillId="0" fontId="156" numFmtId="0"/>
    <xf borderId="0" fillId="0" fontId="65" numFmtId="0"/>
    <xf borderId="0" fillId="0" fontId="37" numFmtId="0"/>
    <xf borderId="0" fillId="0" fontId="65" numFmtId="0"/>
    <xf borderId="0" fillId="0" fontId="37" numFmtId="0"/>
    <xf borderId="0" fillId="0" fontId="66" numFmtId="0"/>
    <xf borderId="0" fillId="0" fontId="66"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66" numFmtId="0"/>
    <xf borderId="0" fillId="0" fontId="66" numFmtId="0"/>
    <xf borderId="0" fillId="0" fontId="66" numFmtId="0"/>
    <xf borderId="0" fillId="0" fontId="37" numFmtId="0"/>
    <xf borderId="0" fillId="0" fontId="156" numFmtId="0"/>
    <xf borderId="0" fillId="0" fontId="156" numFmtId="0"/>
    <xf borderId="0" fillId="0" fontId="47" numFmtId="0"/>
    <xf borderId="0" fillId="0" fontId="156" numFmtId="0"/>
    <xf borderId="0" fillId="0" fontId="156" numFmtId="0"/>
    <xf borderId="0" fillId="0" fontId="156" numFmtId="0"/>
    <xf borderId="0" fillId="0" fontId="156" numFmtId="0"/>
    <xf borderId="0" fillId="0" fontId="156" numFmtId="0"/>
    <xf borderId="0" fillId="0" fontId="156" numFmtId="0"/>
    <xf borderId="0" fillId="0" fontId="156" numFmtId="0"/>
    <xf borderId="0" fillId="0" fontId="156" numFmtId="0"/>
    <xf borderId="0" fillId="0" fontId="156" numFmtId="0"/>
    <xf borderId="0" fillId="0" fontId="37" numFmtId="0"/>
    <xf borderId="0" fillId="0" fontId="111" numFmtId="0"/>
    <xf borderId="0" fillId="0" fontId="37" numFmtId="0"/>
    <xf borderId="0" fillId="0" fontId="156" numFmtId="0"/>
    <xf borderId="0" fillId="0" fontId="156" numFmtId="0"/>
    <xf borderId="0" fillId="0" fontId="156" numFmtId="0"/>
    <xf borderId="0" fillId="0" fontId="156" numFmtId="0"/>
    <xf borderId="0" fillId="0" fontId="156" numFmtId="0"/>
    <xf borderId="0" fillId="0" fontId="156" numFmtId="0"/>
    <xf borderId="0" fillId="0" fontId="156" numFmtId="0"/>
    <xf borderId="0" fillId="0" fontId="156" numFmtId="0"/>
    <xf borderId="0" fillId="0" fontId="156" numFmtId="0"/>
    <xf borderId="0" fillId="0" fontId="156" numFmtId="0"/>
    <xf borderId="0" fillId="0" fontId="37" numFmtId="0"/>
    <xf borderId="0" fillId="0" fontId="156" numFmtId="0"/>
    <xf borderId="0" fillId="0" fontId="156" numFmtId="0"/>
    <xf borderId="0" fillId="0" fontId="37" numFmtId="0"/>
    <xf borderId="0" fillId="0" fontId="156" numFmtId="0"/>
    <xf applyAlignment="1" borderId="0" fillId="0" fontId="108" numFmtId="0">
      <alignment vertical="top" wrapText="1"/>
    </xf>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37" numFmtId="0"/>
    <xf borderId="0" fillId="0" fontId="156" numFmtId="0"/>
    <xf borderId="0" fillId="0" fontId="156" numFmtId="0"/>
    <xf borderId="0" fillId="0" fontId="47" numFmtId="0"/>
    <xf borderId="0" fillId="0" fontId="37" numFmtId="0"/>
    <xf borderId="0" fillId="0" fontId="111" numFmtId="0"/>
    <xf borderId="0" fillId="0" fontId="111" numFmtId="0"/>
    <xf borderId="0" fillId="0" fontId="111" numFmtId="0"/>
    <xf borderId="0" fillId="0" fontId="111" numFmtId="0"/>
    <xf borderId="0" fillId="0" fontId="111" numFmtId="0"/>
    <xf borderId="0" fillId="0" fontId="111" numFmtId="0"/>
    <xf borderId="0" fillId="0" fontId="156" numFmtId="0"/>
    <xf borderId="0" fillId="0" fontId="156" numFmtId="0"/>
    <xf borderId="0" fillId="0" fontId="47" numFmtId="0"/>
    <xf borderId="0" fillId="0" fontId="156" numFmtId="0"/>
    <xf borderId="0" fillId="0" fontId="156" numFmtId="0"/>
    <xf borderId="0" fillId="0" fontId="47" numFmtId="0"/>
    <xf borderId="0" fillId="0" fontId="156" numFmtId="0"/>
    <xf borderId="0" fillId="0" fontId="156" numFmtId="0"/>
    <xf borderId="0" fillId="0" fontId="47" numFmtId="0"/>
    <xf borderId="0" fillId="0" fontId="156" numFmtId="0"/>
    <xf borderId="0" fillId="0" fontId="156" numFmtId="0"/>
    <xf borderId="0" fillId="0" fontId="47" numFmtId="0"/>
    <xf borderId="0" fillId="0" fontId="156" numFmtId="0"/>
    <xf borderId="0" fillId="0" fontId="156" numFmtId="0"/>
    <xf borderId="0" fillId="0" fontId="47" numFmtId="0"/>
    <xf borderId="0" fillId="0" fontId="37"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66" numFmtId="0"/>
    <xf borderId="0" fillId="0" fontId="37" numFmtId="0"/>
    <xf applyAlignment="1" borderId="0" fillId="0" fontId="29" numFmtId="0">
      <alignment vertical="center"/>
    </xf>
    <xf borderId="0" fillId="0" fontId="37" numFmtId="0"/>
    <xf borderId="0" fillId="0" fontId="37" numFmtId="0"/>
    <xf borderId="0" fillId="0" fontId="37" numFmtId="0"/>
    <xf borderId="0" fillId="0" fontId="37" numFmtId="0"/>
    <xf applyAlignment="1" borderId="0" fillId="0" fontId="108" numFmtId="0">
      <alignment vertical="top" wrapText="1"/>
    </xf>
    <xf borderId="0" fillId="0" fontId="37" numFmtId="0"/>
    <xf applyAlignment="1" borderId="0" fillId="0" fontId="29" numFmtId="0">
      <alignment vertical="center"/>
    </xf>
    <xf applyAlignment="1" borderId="0" fillId="0" fontId="29" numFmtId="0">
      <alignment vertical="center"/>
    </xf>
    <xf applyAlignment="1" borderId="0" fillId="0" fontId="29" numFmtId="0">
      <alignment vertical="center"/>
    </xf>
    <xf applyAlignment="1" borderId="0" fillId="0" fontId="29" numFmtId="0">
      <alignment vertical="center"/>
    </xf>
    <xf applyAlignment="1" borderId="0" fillId="0" fontId="29" numFmtId="0">
      <alignment vertical="center"/>
    </xf>
    <xf applyAlignment="1" borderId="0" fillId="0" fontId="29" numFmtId="0">
      <alignment vertical="center"/>
    </xf>
    <xf borderId="0" fillId="0" fontId="37" numFmtId="0"/>
    <xf applyAlignment="1" borderId="0" fillId="0" fontId="65" numFmtId="0">
      <alignment vertical="center"/>
    </xf>
    <xf borderId="0" fillId="0" fontId="37" numFmtId="0"/>
    <xf applyAlignment="1" borderId="0" fillId="0" fontId="65" numFmtId="0">
      <alignment vertical="center"/>
    </xf>
    <xf borderId="0" fillId="0" fontId="37" numFmtId="0"/>
    <xf applyAlignment="1" borderId="0" fillId="0" fontId="65" numFmtId="0">
      <alignment vertical="center"/>
    </xf>
    <xf borderId="0" fillId="0" fontId="37" numFmtId="0"/>
    <xf applyAlignment="1" borderId="0" fillId="0" fontId="65" numFmtId="0">
      <alignment vertical="center"/>
    </xf>
    <xf borderId="0" fillId="0" fontId="37" numFmtId="0"/>
    <xf applyAlignment="1" borderId="0" fillId="0" fontId="65" numFmtId="0">
      <alignment vertical="center"/>
    </xf>
    <xf borderId="0" fillId="0" fontId="37" numFmtId="0"/>
    <xf applyAlignment="1" borderId="0" fillId="0" fontId="65" numFmtId="0">
      <alignment vertical="center"/>
    </xf>
    <xf borderId="0" fillId="0" fontId="37" numFmtId="0"/>
    <xf applyAlignment="1" borderId="0" fillId="0" fontId="65" numFmtId="0">
      <alignment vertical="center"/>
    </xf>
    <xf borderId="0" fillId="0" fontId="66" numFmtId="0"/>
    <xf borderId="0" fillId="0" fontId="66" numFmtId="0"/>
    <xf borderId="0" fillId="0" fontId="66" numFmtId="0"/>
    <xf borderId="0" fillId="0" fontId="66" numFmtId="0"/>
    <xf borderId="0" fillId="0" fontId="37" numFmtId="0"/>
    <xf borderId="0" fillId="0" fontId="111" numFmtId="0"/>
    <xf borderId="0" fillId="0" fontId="111" numFmtId="0"/>
    <xf borderId="0" fillId="0" fontId="111" numFmtId="0"/>
    <xf borderId="0" fillId="0" fontId="111" numFmtId="0"/>
    <xf borderId="0" fillId="0" fontId="111" numFmtId="0"/>
    <xf borderId="0" fillId="0" fontId="37" numFmtId="0"/>
    <xf borderId="0" fillId="0" fontId="111" numFmtId="0"/>
    <xf borderId="0" fillId="0" fontId="3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3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0" numFmtId="0"/>
    <xf borderId="0" fillId="0" fontId="111" numFmtId="0"/>
    <xf borderId="0" fillId="0" fontId="111" numFmtId="0"/>
    <xf borderId="0" fillId="0" fontId="111" numFmtId="0"/>
    <xf borderId="0" fillId="0" fontId="111" numFmtId="0"/>
    <xf borderId="0" fillId="0" fontId="111" numFmtId="0"/>
    <xf borderId="0" fillId="0" fontId="37" numFmtId="0"/>
    <xf borderId="0" fillId="0" fontId="111" numFmtId="0"/>
    <xf borderId="0" fillId="0" fontId="111" numFmtId="0"/>
    <xf borderId="0" fillId="0" fontId="111"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37" numFmtId="0"/>
    <xf borderId="0" fillId="0" fontId="111" numFmtId="0"/>
    <xf borderId="0" fillId="0" fontId="111" numFmtId="0"/>
    <xf borderId="0" fillId="0" fontId="13" numFmtId="0"/>
    <xf borderId="0" fillId="0" fontId="13" numFmtId="0"/>
    <xf borderId="0" fillId="0" fontId="13" numFmtId="0"/>
    <xf borderId="0" fillId="0" fontId="13" numFmtId="0"/>
    <xf borderId="0" fillId="0" fontId="13" numFmtId="0"/>
    <xf borderId="0" fillId="0" fontId="13" numFmtId="0"/>
    <xf borderId="0" fillId="0" fontId="111" numFmtId="0"/>
    <xf borderId="0" fillId="0" fontId="13" numFmtId="0"/>
    <xf borderId="0" fillId="0" fontId="13" numFmtId="0"/>
    <xf borderId="0" fillId="0" fontId="111"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4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3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3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3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11"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11"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11"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11"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11"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66" numFmtId="0"/>
    <xf borderId="0" fillId="0" fontId="37" numFmtId="0"/>
    <xf borderId="0" fillId="0" fontId="111" numFmtId="0"/>
    <xf borderId="0" fillId="0" fontId="37" numFmtId="0"/>
    <xf borderId="0" fillId="0" fontId="111" numFmtId="0"/>
    <xf borderId="0" fillId="0" fontId="37"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3" numFmtId="0"/>
    <xf borderId="0" fillId="0" fontId="13" numFmtId="0"/>
    <xf borderId="0" fillId="0" fontId="37" numFmtId="0"/>
    <xf borderId="0" fillId="0" fontId="111" numFmtId="0"/>
    <xf borderId="0" fillId="0" fontId="37" numFmtId="0"/>
    <xf borderId="0" fillId="0" fontId="111" numFmtId="0"/>
    <xf borderId="0" fillId="0" fontId="159" numFmtId="0"/>
    <xf borderId="0" fillId="0" fontId="160" numFmtId="0"/>
    <xf borderId="0" fillId="0" fontId="160" numFmtId="0"/>
    <xf borderId="0" fillId="0" fontId="160" numFmtId="0"/>
    <xf borderId="0" fillId="0" fontId="160" numFmtId="0"/>
    <xf borderId="0" fillId="0" fontId="160" numFmtId="0"/>
    <xf borderId="0" fillId="0" fontId="160" numFmtId="0"/>
    <xf borderId="0" fillId="0" fontId="160" numFmtId="0"/>
    <xf borderId="0" fillId="0" fontId="160" numFmtId="0"/>
    <xf borderId="0" fillId="0" fontId="160" numFmtId="0"/>
    <xf borderId="0" fillId="0" fontId="160" numFmtId="0"/>
    <xf borderId="0" fillId="0" fontId="159"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60" numFmtId="0"/>
    <xf borderId="0" fillId="0" fontId="160" numFmtId="0"/>
    <xf borderId="0" fillId="0" fontId="159" numFmtId="0"/>
    <xf applyAlignment="1" borderId="0" fillId="0" fontId="108" numFmtId="0">
      <alignment vertical="top" wrapText="1"/>
    </xf>
    <xf borderId="0" fillId="0" fontId="159" numFmtId="0"/>
    <xf borderId="0" fillId="0" fontId="111" numFmtId="0"/>
    <xf borderId="0" fillId="0" fontId="160" numFmtId="0"/>
    <xf borderId="0" fillId="0" fontId="43" numFmtId="0"/>
    <xf borderId="0" fillId="0" fontId="160" numFmtId="0"/>
    <xf borderId="0" fillId="0" fontId="160" numFmtId="0"/>
    <xf borderId="0" fillId="0" fontId="160" numFmtId="0"/>
    <xf borderId="0" fillId="0" fontId="160" numFmtId="0"/>
    <xf borderId="0" fillId="0" fontId="37" numFmtId="0"/>
    <xf borderId="0" fillId="0" fontId="111" numFmtId="0"/>
    <xf borderId="0" fillId="0" fontId="37" numFmtId="0"/>
    <xf borderId="0" fillId="0" fontId="111" numFmtId="0"/>
    <xf borderId="0" fillId="0" fontId="37" numFmtId="0"/>
    <xf borderId="0" fillId="0" fontId="111" numFmtId="0"/>
    <xf borderId="0" fillId="0" fontId="37" numFmtId="0"/>
    <xf borderId="0" fillId="0" fontId="13" numFmtId="0"/>
    <xf borderId="0" fillId="0" fontId="13" numFmtId="0"/>
    <xf borderId="0" fillId="0" fontId="37" numFmtId="0"/>
    <xf borderId="0" fillId="0" fontId="13" numFmtId="0"/>
    <xf borderId="0" fillId="0" fontId="13" numFmtId="0"/>
    <xf borderId="0" fillId="0" fontId="37" numFmtId="0"/>
    <xf borderId="0" fillId="0" fontId="111" numFmtId="0"/>
    <xf borderId="0" fillId="0" fontId="37" numFmtId="0"/>
    <xf borderId="0" fillId="0" fontId="13" numFmtId="0"/>
    <xf borderId="0" fillId="0" fontId="13" numFmtId="0"/>
    <xf borderId="0" fillId="0" fontId="37" numFmtId="0"/>
    <xf borderId="0" fillId="0" fontId="13" numFmtId="0"/>
    <xf borderId="0" fillId="0" fontId="13" numFmtId="0"/>
    <xf borderId="0" fillId="0" fontId="37" numFmtId="0"/>
    <xf borderId="0" fillId="0" fontId="13" numFmtId="0"/>
    <xf borderId="0" fillId="0" fontId="13" numFmtId="0"/>
    <xf borderId="0" fillId="0" fontId="37" numFmtId="0"/>
    <xf borderId="0" fillId="0" fontId="13" numFmtId="0"/>
    <xf borderId="0" fillId="0" fontId="13" numFmtId="0"/>
    <xf borderId="0" fillId="0" fontId="161" numFmtId="0"/>
    <xf borderId="0" fillId="0" fontId="162" numFmtId="0"/>
    <xf borderId="0" fillId="0" fontId="163" numFmtId="0"/>
    <xf borderId="0" fillId="0" fontId="36" numFmtId="0"/>
    <xf borderId="0" fillId="0" fontId="82" numFmtId="0"/>
    <xf borderId="0" fillId="0" fontId="36" numFmtId="11"/>
    <xf borderId="0" fillId="0" fontId="36" numFmtId="0"/>
    <xf borderId="0" fillId="0" fontId="67" numFmtId="0"/>
    <xf borderId="0" fillId="0" fontId="36" numFmtId="0"/>
    <xf borderId="132" fillId="43" fontId="37" numFmtId="0"/>
    <xf borderId="128" fillId="51" fontId="164" numFmtId="0"/>
    <xf borderId="0" fillId="0" fontId="47" numFmtId="172"/>
    <xf borderId="0" fillId="0" fontId="47" numFmtId="173"/>
    <xf applyAlignment="1" borderId="124" fillId="0" fontId="81" numFmtId="0">
      <alignment horizontal="left" vertical="center"/>
    </xf>
    <xf applyAlignment="1" borderId="124" fillId="0" fontId="81" numFmtId="0">
      <alignment vertical="center"/>
    </xf>
    <xf applyAlignment="1" borderId="124" fillId="0" fontId="81" numFmtId="0">
      <alignment horizontal="left" vertical="center"/>
    </xf>
    <xf borderId="130" fillId="51" fontId="135" numFmtId="0"/>
    <xf borderId="133" fillId="0" fontId="83" numFmtId="0"/>
    <xf borderId="129" fillId="0" fontId="106" numFmtId="0"/>
    <xf borderId="133" fillId="0" fontId="83" numFmtId="0"/>
    <xf borderId="134" fillId="0" fontId="106" numFmtId="0"/>
    <xf borderId="134" fillId="0" fontId="106" numFmtId="0"/>
    <xf borderId="56" fillId="0" fontId="165" numFmtId="0"/>
    <xf borderId="0" fillId="0" fontId="111" numFmtId="204"/>
    <xf borderId="0" fillId="0" fontId="111" numFmtId="204"/>
    <xf borderId="0" fillId="0" fontId="111" numFmtId="204"/>
    <xf borderId="0" fillId="0" fontId="111" numFmtId="204"/>
    <xf borderId="0" fillId="0" fontId="111" numFmtId="204"/>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205"/>
    <xf borderId="0" fillId="0" fontId="111" numFmtId="169"/>
    <xf borderId="0" fillId="0" fontId="111" numFmtId="169"/>
    <xf borderId="0" fillId="0" fontId="111" numFmtId="169"/>
    <xf borderId="0" fillId="0" fontId="111" numFmtId="169"/>
    <xf borderId="0" fillId="0" fontId="111" numFmtId="205"/>
    <xf borderId="0" fillId="0" fontId="111" numFmtId="205"/>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205"/>
    <xf borderId="0" fillId="0" fontId="47" numFmtId="10"/>
    <xf borderId="0" fillId="0" fontId="47" numFmtId="10"/>
    <xf borderId="0" fillId="0" fontId="82" numFmtId="9"/>
    <xf borderId="0" fillId="0" fontId="111" numFmtId="0"/>
    <xf borderId="132" fillId="43" fontId="82" numFmtId="0"/>
    <xf borderId="50" fillId="0" fontId="127" numFmtId="0"/>
    <xf applyAlignment="1" borderId="0" fillId="0" fontId="110" numFmtId="1">
      <alignment horizontal="center"/>
    </xf>
    <xf borderId="0" fillId="47" fontId="85" numFmtId="0"/>
    <xf borderId="0" fillId="47" fontId="75" numFmtId="0"/>
    <xf borderId="0" fillId="47" fontId="75" numFmtId="0"/>
    <xf borderId="0" fillId="50" fontId="75" numFmtId="0"/>
    <xf borderId="0" fillId="50" fontId="75" numFmtId="0"/>
    <xf borderId="132" fillId="77" fontId="143" numFmtId="0"/>
    <xf borderId="0" fillId="52" fontId="154" numFmtId="0"/>
    <xf borderId="0" fillId="52" fontId="152" numFmtId="0"/>
    <xf borderId="0" fillId="52" fontId="152" numFmtId="0"/>
    <xf borderId="0" fillId="52" fontId="166" numFmtId="0"/>
    <xf borderId="0" fillId="52" fontId="166" numFmtId="0"/>
    <xf borderId="0" fillId="0" fontId="151" numFmtId="0"/>
    <xf borderId="0" fillId="0" fontId="87" numFmtId="0"/>
    <xf borderId="0" fillId="0" fontId="167" numFmtId="0"/>
    <xf borderId="0" fillId="49" fontId="133" numFmtId="0"/>
    <xf borderId="0" fillId="0" fontId="57" numFmtId="0"/>
    <xf borderId="0" fillId="0" fontId="36" numFmtId="0"/>
    <xf borderId="0" fillId="0" fontId="32" numFmtId="0"/>
    <xf borderId="0" fillId="0" fontId="32" numFmtId="0"/>
    <xf borderId="0" fillId="0" fontId="51" numFmtId="0"/>
    <xf borderId="0" fillId="0" fontId="47" numFmtId="0"/>
    <xf borderId="0" fillId="0" fontId="37" numFmtId="0"/>
    <xf borderId="0" fillId="0" fontId="51" numFmtId="0"/>
    <xf borderId="0" fillId="0" fontId="50" numFmtId="0"/>
    <xf borderId="0" fillId="0" fontId="51" numFmtId="0"/>
    <xf borderId="0" fillId="0" fontId="50" numFmtId="0"/>
    <xf borderId="133" fillId="0" fontId="168" numFmtId="0"/>
    <xf borderId="135" fillId="0" fontId="143" numFmtId="0"/>
    <xf borderId="128" fillId="51" fontId="169" numFmtId="0"/>
    <xf borderId="128" fillId="41" fontId="80" numFmtId="0"/>
    <xf borderId="128" fillId="41" fontId="80" numFmtId="0"/>
    <xf borderId="128" fillId="41" fontId="170" numFmtId="0"/>
    <xf borderId="128" fillId="41" fontId="170" numFmtId="0"/>
    <xf borderId="0" fillId="0" fontId="37" numFmtId="0"/>
    <xf borderId="0" fillId="0" fontId="37" numFmtId="0"/>
    <xf borderId="0" fillId="0" fontId="171" numFmtId="0"/>
    <xf borderId="0" fillId="0" fontId="172" numFmtId="0"/>
    <xf borderId="0" fillId="0" fontId="57" numFmtId="49"/>
    <xf borderId="0" fillId="0" fontId="113" numFmtId="0"/>
    <xf borderId="0" fillId="0" fontId="96" numFmtId="206"/>
    <xf borderId="0" fillId="0" fontId="96" numFmtId="207"/>
    <xf borderId="0" fillId="0" fontId="173" numFmtId="0"/>
    <xf borderId="25" fillId="0" fontId="47" numFmtId="0"/>
    <xf applyAlignment="1" applyProtection="1" borderId="0" fillId="0" fontId="110" numFmtId="4">
      <alignment horizontal="center"/>
      <protection hidden="0" locked="0"/>
    </xf>
    <xf borderId="123" fillId="0" fontId="47" numFmtId="0"/>
    <xf borderId="133" fillId="0" fontId="106" numFmtId="0"/>
    <xf borderId="0" fillId="0" fontId="88" numFmtId="0"/>
    <xf borderId="0" fillId="0" fontId="174" numFmtId="0"/>
    <xf applyAlignment="1" borderId="0" fillId="0" fontId="175" numFmtId="208">
      <alignment horizontal="left"/>
    </xf>
    <xf borderId="132" fillId="43" fontId="82" numFmtId="0"/>
    <xf borderId="132" fillId="43" fontId="107" numFmtId="0"/>
    <xf borderId="128" fillId="42" fontId="76" numFmtId="0"/>
    <xf borderId="128" fillId="41" fontId="169" numFmtId="0"/>
    <xf borderId="130" fillId="41" fontId="134" numFmtId="0"/>
    <xf borderId="0" fillId="0" fontId="141" numFmtId="0"/>
    <xf borderId="0" fillId="0" fontId="47" numFmtId="0"/>
    <xf borderId="0" fillId="0" fontId="36" numFmtId="209"/>
    <xf borderId="0" fillId="0" fontId="36" numFmtId="210"/>
    <xf borderId="0" fillId="0" fontId="36" numFmtId="210"/>
    <xf borderId="0" fillId="0" fontId="114" numFmtId="0"/>
    <xf borderId="0" fillId="0" fontId="47" numFmtId="211"/>
    <xf borderId="0" fillId="0" fontId="47" numFmtId="212"/>
    <xf applyAlignment="1" borderId="124" fillId="0" fontId="176" numFmtId="0">
      <alignment horizontal="left" vertical="center"/>
    </xf>
    <xf borderId="0" fillId="47" fontId="177" numFmtId="0"/>
    <xf borderId="0" fillId="55" fontId="69" numFmtId="0"/>
    <xf borderId="0" fillId="63" fontId="69" numFmtId="0"/>
    <xf borderId="0" fillId="67" fontId="69" numFmtId="0"/>
    <xf borderId="0" fillId="79" fontId="69" numFmtId="0"/>
    <xf borderId="0" fillId="55" fontId="69" numFmtId="0"/>
    <xf borderId="0" fillId="57" fontId="69" numFmtId="0"/>
    <xf applyAlignment="1" borderId="0" fillId="60" fontId="73" numFmtId="0">
      <alignment vertical="center"/>
    </xf>
    <xf applyAlignment="1" borderId="0" fillId="60" fontId="73" numFmtId="0">
      <alignment vertical="center"/>
    </xf>
    <xf applyAlignment="1" borderId="0" fillId="60" fontId="73" numFmtId="0">
      <alignment vertical="center"/>
    </xf>
    <xf applyAlignment="1" borderId="0" fillId="60" fontId="73" numFmtId="0">
      <alignment vertical="center"/>
    </xf>
    <xf applyAlignment="1" borderId="0" fillId="63" fontId="73" numFmtId="0">
      <alignment vertical="center"/>
    </xf>
    <xf applyAlignment="1" borderId="0" fillId="63" fontId="73" numFmtId="0">
      <alignment vertical="center"/>
    </xf>
    <xf applyAlignment="1" borderId="0" fillId="63" fontId="73" numFmtId="0">
      <alignment vertical="center"/>
    </xf>
    <xf applyAlignment="1" borderId="0" fillId="63" fontId="73" numFmtId="0">
      <alignment vertical="center"/>
    </xf>
    <xf applyAlignment="1" borderId="0" fillId="67" fontId="73" numFmtId="0">
      <alignment vertical="center"/>
    </xf>
    <xf applyAlignment="1" borderId="0" fillId="67" fontId="73" numFmtId="0">
      <alignment vertical="center"/>
    </xf>
    <xf applyAlignment="1" borderId="0" fillId="67" fontId="73" numFmtId="0">
      <alignment vertical="center"/>
    </xf>
    <xf applyAlignment="1" borderId="0" fillId="67" fontId="73" numFmtId="0">
      <alignment vertical="center"/>
    </xf>
    <xf applyAlignment="1" borderId="0" fillId="58" fontId="73" numFmtId="0">
      <alignment vertical="center"/>
    </xf>
    <xf applyAlignment="1" borderId="0" fillId="58" fontId="73" numFmtId="0">
      <alignment vertical="center"/>
    </xf>
    <xf applyAlignment="1" borderId="0" fillId="58" fontId="73" numFmtId="0">
      <alignment vertical="center"/>
    </xf>
    <xf applyAlignment="1" borderId="0" fillId="58" fontId="73" numFmtId="0">
      <alignment vertical="center"/>
    </xf>
    <xf applyAlignment="1" borderId="0" fillId="55" fontId="73" numFmtId="0">
      <alignment vertical="center"/>
    </xf>
    <xf applyAlignment="1" borderId="0" fillId="55" fontId="73" numFmtId="0">
      <alignment vertical="center"/>
    </xf>
    <xf applyAlignment="1" borderId="0" fillId="55" fontId="73" numFmtId="0">
      <alignment vertical="center"/>
    </xf>
    <xf applyAlignment="1" borderId="0" fillId="55" fontId="73" numFmtId="0">
      <alignment vertical="center"/>
    </xf>
    <xf applyAlignment="1" borderId="0" fillId="57" fontId="73" numFmtId="0">
      <alignment vertical="center"/>
    </xf>
    <xf applyAlignment="1" borderId="0" fillId="57" fontId="73" numFmtId="0">
      <alignment vertical="center"/>
    </xf>
    <xf applyAlignment="1" borderId="0" fillId="57" fontId="73" numFmtId="0">
      <alignment vertical="center"/>
    </xf>
    <xf applyAlignment="1" borderId="0" fillId="57" fontId="73" numFmtId="0">
      <alignment vertical="center"/>
    </xf>
    <xf borderId="0" fillId="0" fontId="51" numFmtId="0"/>
    <xf borderId="0" fillId="0" fontId="37" numFmtId="0"/>
    <xf applyAlignment="1" borderId="0" fillId="0" fontId="178" numFmtId="0">
      <alignment vertical="center"/>
    </xf>
    <xf applyAlignment="1" borderId="0" fillId="0" fontId="178" numFmtId="0">
      <alignment vertical="center"/>
    </xf>
    <xf applyAlignment="1" borderId="0" fillId="0" fontId="178" numFmtId="0">
      <alignment vertical="center"/>
    </xf>
    <xf applyAlignment="1" borderId="0" fillId="0" fontId="178" numFmtId="0">
      <alignment vertical="center"/>
    </xf>
    <xf applyAlignment="1" borderId="39" fillId="71" fontId="179" numFmtId="0">
      <alignment vertical="center"/>
    </xf>
    <xf applyAlignment="1" borderId="39" fillId="71" fontId="179" numFmtId="0">
      <alignment vertical="center"/>
    </xf>
    <xf applyAlignment="1" borderId="39" fillId="71" fontId="179" numFmtId="0">
      <alignment vertical="center"/>
    </xf>
    <xf applyAlignment="1" borderId="39" fillId="71" fontId="179" numFmtId="0">
      <alignment vertical="center"/>
    </xf>
    <xf applyAlignment="1" borderId="0" fillId="52" fontId="180" numFmtId="0">
      <alignment vertical="center"/>
    </xf>
    <xf applyAlignment="1" borderId="0" fillId="52" fontId="180" numFmtId="0">
      <alignment vertical="center"/>
    </xf>
    <xf applyAlignment="1" borderId="0" fillId="52" fontId="180" numFmtId="0">
      <alignment vertical="center"/>
    </xf>
    <xf applyAlignment="1" borderId="0" fillId="52" fontId="180" numFmtId="0">
      <alignment vertical="center"/>
    </xf>
    <xf borderId="0" fillId="0" fontId="47" numFmtId="9"/>
    <xf borderId="0" fillId="0" fontId="82" numFmtId="9"/>
    <xf borderId="0" fillId="0" fontId="36" numFmtId="9"/>
    <xf applyAlignment="1" borderId="132" fillId="43" fontId="181" numFmtId="0">
      <alignment vertical="center"/>
    </xf>
    <xf applyAlignment="1" borderId="132" fillId="43" fontId="181" numFmtId="0">
      <alignment vertical="center"/>
    </xf>
    <xf applyAlignment="1" borderId="132" fillId="43" fontId="181" numFmtId="0">
      <alignment vertical="center"/>
    </xf>
    <xf applyAlignment="1" borderId="132" fillId="43" fontId="181" numFmtId="0">
      <alignment vertical="center"/>
    </xf>
    <xf applyAlignment="1" borderId="50" fillId="0" fontId="182" numFmtId="0">
      <alignment vertical="center"/>
    </xf>
    <xf applyAlignment="1" borderId="50" fillId="0" fontId="182" numFmtId="0">
      <alignment vertical="center"/>
    </xf>
    <xf applyAlignment="1" borderId="50" fillId="0" fontId="182" numFmtId="0">
      <alignment vertical="center"/>
    </xf>
    <xf applyAlignment="1" borderId="50" fillId="0" fontId="182" numFmtId="0">
      <alignment vertical="center"/>
    </xf>
    <xf borderId="0" fillId="0" fontId="82" numFmtId="38"/>
    <xf borderId="0" fillId="0" fontId="82" numFmtId="0"/>
    <xf applyAlignment="1" borderId="128" fillId="42" fontId="183" numFmtId="0">
      <alignment vertical="center"/>
    </xf>
    <xf applyAlignment="1" borderId="128" fillId="42" fontId="183" numFmtId="0">
      <alignment vertical="center"/>
    </xf>
    <xf applyAlignment="1" borderId="128" fillId="42" fontId="183" numFmtId="0">
      <alignment vertical="center"/>
    </xf>
    <xf applyAlignment="1" borderId="128" fillId="42" fontId="183" numFmtId="0">
      <alignment vertical="center"/>
    </xf>
    <xf applyAlignment="1" borderId="130" fillId="51" fontId="184" numFmtId="0">
      <alignment vertical="center"/>
    </xf>
    <xf applyAlignment="1" borderId="130" fillId="51" fontId="184" numFmtId="0">
      <alignment vertical="center"/>
    </xf>
    <xf applyAlignment="1" borderId="130" fillId="51" fontId="184" numFmtId="0">
      <alignment vertical="center"/>
    </xf>
    <xf applyAlignment="1" borderId="130" fillId="51" fontId="184" numFmtId="0">
      <alignment vertical="center"/>
    </xf>
    <xf applyAlignment="1" borderId="0" fillId="47" fontId="185" numFmtId="0">
      <alignment vertical="center"/>
    </xf>
    <xf applyAlignment="1" borderId="0" fillId="47" fontId="185" numFmtId="0">
      <alignment vertical="center"/>
    </xf>
    <xf applyAlignment="1" borderId="0" fillId="47" fontId="185" numFmtId="0">
      <alignment vertical="center"/>
    </xf>
    <xf applyAlignment="1" borderId="0" fillId="47" fontId="185" numFmtId="0">
      <alignment vertical="center"/>
    </xf>
    <xf borderId="0" fillId="0" fontId="82" numFmtId="40"/>
    <xf borderId="0" fillId="0" fontId="47" numFmtId="211"/>
    <xf borderId="0" fillId="0" fontId="47" numFmtId="211"/>
    <xf borderId="0" fillId="0" fontId="47" numFmtId="211"/>
    <xf borderId="0" fillId="0" fontId="47" numFmtId="211"/>
    <xf borderId="0" fillId="0" fontId="47" numFmtId="211"/>
    <xf borderId="0" fillId="0" fontId="47" numFmtId="211"/>
    <xf borderId="0" fillId="0" fontId="47" numFmtId="211"/>
    <xf borderId="0" fillId="0" fontId="47" numFmtId="211"/>
    <xf borderId="0" fillId="0" fontId="82" numFmtId="38"/>
    <xf borderId="0" fillId="0" fontId="107" numFmtId="38"/>
    <xf applyAlignment="1" borderId="0" fillId="0" fontId="82" numFmtId="38">
      <alignment vertical="center"/>
    </xf>
    <xf applyAlignment="1" borderId="0" fillId="0" fontId="107" numFmtId="38">
      <alignment vertical="center"/>
    </xf>
    <xf borderId="0" fillId="0" fontId="47" numFmtId="213"/>
    <xf borderId="0" fillId="0" fontId="47" numFmtId="172"/>
    <xf borderId="0" fillId="0" fontId="47" numFmtId="173"/>
    <xf borderId="0" fillId="0" fontId="82" numFmtId="0"/>
    <xf borderId="0" fillId="0" fontId="47" numFmtId="0"/>
    <xf borderId="0" fillId="0" fontId="47" numFmtId="0"/>
    <xf borderId="0" fillId="0" fontId="47" numFmtId="0"/>
    <xf borderId="0" fillId="0" fontId="47" numFmtId="0"/>
    <xf borderId="0" fillId="0" fontId="47" numFmtId="0"/>
    <xf borderId="0" fillId="0" fontId="107" numFmtId="0"/>
    <xf borderId="0" fillId="0" fontId="82" numFmtId="0"/>
    <xf borderId="0" fillId="0" fontId="82" numFmtId="0"/>
    <xf borderId="0" fillId="0" fontId="107" numFmtId="0"/>
    <xf borderId="0" fillId="0" fontId="82" numFmtId="0"/>
    <xf applyAlignment="1" borderId="0" fillId="0" fontId="107" numFmtId="0">
      <alignment vertical="center"/>
    </xf>
    <xf borderId="0" fillId="0" fontId="47" numFmtId="0"/>
    <xf borderId="0" fillId="0" fontId="37" numFmtId="0"/>
    <xf borderId="0" fillId="0" fontId="36" numFmtId="0"/>
    <xf borderId="0" fillId="0" fontId="47" numFmtId="0"/>
    <xf borderId="0" fillId="0" fontId="82" numFmtId="0"/>
    <xf applyAlignment="1" borderId="0" fillId="0" fontId="186" numFmtId="0">
      <alignment vertical="center"/>
    </xf>
    <xf borderId="0" fillId="0" fontId="47" numFmtId="212"/>
    <xf borderId="0" fillId="0" fontId="47" numFmtId="211"/>
    <xf applyAlignment="1" borderId="0" fillId="49" fontId="187" numFmtId="0">
      <alignment vertical="center"/>
    </xf>
    <xf applyAlignment="1" borderId="0" fillId="49" fontId="187" numFmtId="0">
      <alignment vertical="center"/>
    </xf>
    <xf applyAlignment="1" borderId="0" fillId="49" fontId="187" numFmtId="0">
      <alignment vertical="center"/>
    </xf>
    <xf applyAlignment="1" borderId="0" fillId="49" fontId="187" numFmtId="0">
      <alignment vertical="center"/>
    </xf>
    <xf applyAlignment="1" borderId="40" fillId="0" fontId="188" numFmtId="0">
      <alignment vertical="center"/>
    </xf>
    <xf applyAlignment="1" borderId="40" fillId="0" fontId="188" numFmtId="0">
      <alignment vertical="center"/>
    </xf>
    <xf applyAlignment="1" borderId="40" fillId="0" fontId="188" numFmtId="0">
      <alignment vertical="center"/>
    </xf>
    <xf applyAlignment="1" borderId="40" fillId="0" fontId="188" numFmtId="0">
      <alignment vertical="center"/>
    </xf>
    <xf applyAlignment="1" borderId="43" fillId="0" fontId="189" numFmtId="0">
      <alignment vertical="center"/>
    </xf>
    <xf applyAlignment="1" borderId="43" fillId="0" fontId="189" numFmtId="0">
      <alignment vertical="center"/>
    </xf>
    <xf applyAlignment="1" borderId="43" fillId="0" fontId="189" numFmtId="0">
      <alignment vertical="center"/>
    </xf>
    <xf applyAlignment="1" borderId="43" fillId="0" fontId="189" numFmtId="0">
      <alignment vertical="center"/>
    </xf>
    <xf applyAlignment="1" borderId="107" fillId="0" fontId="190" numFmtId="0">
      <alignment vertical="center"/>
    </xf>
    <xf applyAlignment="1" borderId="107" fillId="0" fontId="190" numFmtId="0">
      <alignment vertical="center"/>
    </xf>
    <xf applyAlignment="1" borderId="107" fillId="0" fontId="190" numFmtId="0">
      <alignment vertical="center"/>
    </xf>
    <xf applyAlignment="1" borderId="107" fillId="0" fontId="190" numFmtId="0">
      <alignment vertical="center"/>
    </xf>
    <xf applyAlignment="1" borderId="0" fillId="0" fontId="190" numFmtId="0">
      <alignment vertical="center"/>
    </xf>
    <xf applyAlignment="1" borderId="0" fillId="0" fontId="190" numFmtId="0">
      <alignment vertical="center"/>
    </xf>
    <xf applyAlignment="1" borderId="0" fillId="0" fontId="190" numFmtId="0">
      <alignment vertical="center"/>
    </xf>
    <xf applyAlignment="1" borderId="0" fillId="0" fontId="190" numFmtId="0">
      <alignment vertical="center"/>
    </xf>
    <xf applyAlignment="1" borderId="128" fillId="51" fontId="191" numFmtId="0">
      <alignment vertical="center"/>
    </xf>
    <xf applyAlignment="1" borderId="128" fillId="51" fontId="191" numFmtId="0">
      <alignment vertical="center"/>
    </xf>
    <xf applyAlignment="1" borderId="128" fillId="51" fontId="191" numFmtId="0">
      <alignment vertical="center"/>
    </xf>
    <xf applyAlignment="1" borderId="128" fillId="51" fontId="191" numFmtId="0">
      <alignment vertical="center"/>
    </xf>
    <xf applyAlignment="1" borderId="0" fillId="0" fontId="192" numFmtId="0">
      <alignment vertical="center"/>
    </xf>
    <xf applyAlignment="1" borderId="0" fillId="0" fontId="192" numFmtId="0">
      <alignment vertical="center"/>
    </xf>
    <xf applyAlignment="1" borderId="0" fillId="0" fontId="192" numFmtId="0">
      <alignment vertical="center"/>
    </xf>
    <xf applyAlignment="1" borderId="0" fillId="0" fontId="192" numFmtId="0">
      <alignment vertical="center"/>
    </xf>
    <xf applyAlignment="1" borderId="0" fillId="0" fontId="193" numFmtId="0">
      <alignment vertical="center"/>
    </xf>
    <xf applyAlignment="1" borderId="0" fillId="0" fontId="193" numFmtId="0">
      <alignment vertical="center"/>
    </xf>
    <xf applyAlignment="1" borderId="0" fillId="0" fontId="193" numFmtId="0">
      <alignment vertical="center"/>
    </xf>
    <xf applyAlignment="1" borderId="0" fillId="0" fontId="193" numFmtId="0">
      <alignment vertical="center"/>
    </xf>
    <xf applyAlignment="1" borderId="133" fillId="0" fontId="194" numFmtId="0">
      <alignment vertical="center"/>
    </xf>
    <xf applyAlignment="1" borderId="133" fillId="0" fontId="194" numFmtId="0">
      <alignment vertical="center"/>
    </xf>
    <xf applyAlignment="1" borderId="133" fillId="0" fontId="194" numFmtId="0">
      <alignment vertical="center"/>
    </xf>
    <xf applyAlignment="1" borderId="133" fillId="0" fontId="194" numFmtId="0">
      <alignment vertical="center"/>
    </xf>
    <xf borderId="0" fillId="0" fontId="37" numFmtId="0"/>
    <xf borderId="0" fillId="0" fontId="37" numFmtId="0"/>
    <xf borderId="0" fillId="0" fontId="198" numFmtId="0"/>
    <xf borderId="0" fillId="0" fontId="37" numFmtId="0"/>
    <xf borderId="0" fillId="0" fontId="37" numFmtId="9"/>
    <xf borderId="0" fillId="0" fontId="13" numFmtId="0"/>
    <xf borderId="14" fillId="8" fontId="13" numFmtId="0"/>
    <xf borderId="0" fillId="10" fontId="13" numFmtId="0"/>
    <xf borderId="0" fillId="11" fontId="13" numFmtId="0"/>
    <xf borderId="0" fillId="14" fontId="13" numFmtId="0"/>
    <xf borderId="0" fillId="15" fontId="13" numFmtId="0"/>
    <xf borderId="0" fillId="18" fontId="13" numFmtId="0"/>
    <xf borderId="0" fillId="19" fontId="13" numFmtId="0"/>
    <xf borderId="0" fillId="22" fontId="13" numFmtId="0"/>
    <xf borderId="0" fillId="23" fontId="13" numFmtId="0"/>
    <xf borderId="0" fillId="26" fontId="13" numFmtId="0"/>
    <xf borderId="0" fillId="27" fontId="13" numFmtId="0"/>
    <xf borderId="0" fillId="30" fontId="13" numFmtId="0"/>
    <xf borderId="0" fillId="31" fontId="13" numFmtId="0"/>
    <xf borderId="0" fillId="0" fontId="13" numFmtId="167"/>
    <xf borderId="0" fillId="0" fontId="13" numFmtId="0"/>
    <xf borderId="0" fillId="0" fontId="13" numFmtId="167"/>
    <xf borderId="0" fillId="0" fontId="13" numFmtId="0"/>
    <xf borderId="0" fillId="0" fontId="13" numFmtId="0"/>
    <xf borderId="0" fillId="0" fontId="13" numFmtId="169"/>
    <xf borderId="0" fillId="0" fontId="37" numFmtId="0"/>
    <xf borderId="0" fillId="0" fontId="13" numFmtId="0"/>
    <xf borderId="0" fillId="0" fontId="37" numFmtId="0"/>
    <xf borderId="0" fillId="0" fontId="13" numFmtId="0"/>
    <xf borderId="0" fillId="0" fontId="13" numFmtId="0"/>
    <xf borderId="0" fillId="0" fontId="37" numFmtId="0"/>
    <xf applyAlignment="1" borderId="131" fillId="0" fontId="35" numFmtId="0">
      <alignment horizontal="center" vertical="top" wrapText="1"/>
    </xf>
    <xf applyAlignment="1" borderId="131" fillId="0" fontId="35" numFmtId="0">
      <alignment horizontal="center" vertical="top" wrapText="1"/>
    </xf>
    <xf applyAlignment="1" borderId="131" fillId="0" fontId="35" numFmtId="0">
      <alignment horizontal="center" vertical="top" wrapText="1"/>
    </xf>
    <xf borderId="0" fillId="0" fontId="173" numFmtId="0"/>
    <xf borderId="0" fillId="0" fontId="37" numFmtId="0"/>
    <xf borderId="0" fillId="0" fontId="13" numFmtId="0"/>
    <xf borderId="0" fillId="0" fontId="13" numFmtId="0"/>
    <xf borderId="0" fillId="0" fontId="37" numFmtId="0"/>
    <xf borderId="0" fillId="0" fontId="13" numFmtId="0"/>
    <xf borderId="0" fillId="0" fontId="13" numFmtId="0"/>
    <xf borderId="0" fillId="0" fontId="13" numFmtId="0"/>
    <xf borderId="0" fillId="0" fontId="13" numFmtId="0"/>
    <xf borderId="0" fillId="80" fontId="13" numFmtId="0"/>
    <xf borderId="0" fillId="0" fontId="111" numFmtId="0"/>
    <xf borderId="0" fillId="0" fontId="111" numFmtId="0"/>
    <xf borderId="0" fillId="0" fontId="205" numFmtId="0"/>
    <xf borderId="0" fillId="0" fontId="37"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13" numFmtId="0"/>
    <xf applyProtection="1" borderId="0" fillId="0" fontId="13" numFmtId="0">
      <protection hidden="0" locked="0"/>
    </xf>
    <xf applyProtection="1" borderId="0" fillId="0" fontId="13" numFmtId="0">
      <protection hidden="0" locked="0"/>
    </xf>
    <xf borderId="0" fillId="0" fontId="13" numFmtId="0"/>
    <xf borderId="0" fillId="0" fontId="13" numFmtId="0"/>
    <xf applyProtection="1" borderId="0" fillId="0" fontId="13" numFmtId="0">
      <protection hidden="0" locked="0"/>
    </xf>
    <xf borderId="0" fillId="0" fontId="7" numFmtId="0"/>
    <xf borderId="0" fillId="0" fontId="13" numFmtId="0"/>
    <xf borderId="14" fillId="8" fontId="13" numFmtId="0"/>
    <xf borderId="0" fillId="10" fontId="13" numFmtId="0"/>
    <xf borderId="0" fillId="11" fontId="13" numFmtId="0"/>
    <xf borderId="0" fillId="14" fontId="13" numFmtId="0"/>
    <xf borderId="0" fillId="15" fontId="13" numFmtId="0"/>
    <xf borderId="0" fillId="18" fontId="13" numFmtId="0"/>
    <xf borderId="0" fillId="19" fontId="13" numFmtId="0"/>
    <xf borderId="0" fillId="22" fontId="13" numFmtId="0"/>
    <xf borderId="0" fillId="23" fontId="13" numFmtId="0"/>
    <xf borderId="0" fillId="26" fontId="13" numFmtId="0"/>
    <xf borderId="0" fillId="27" fontId="13" numFmtId="0"/>
    <xf borderId="0" fillId="30" fontId="13" numFmtId="0"/>
    <xf borderId="0" fillId="31" fontId="13" numFmtId="0"/>
    <xf borderId="0" fillId="0" fontId="13" numFmtId="167"/>
    <xf borderId="0" fillId="0" fontId="13" numFmtId="0"/>
    <xf borderId="0" fillId="0" fontId="13" numFmtId="0"/>
    <xf borderId="0" fillId="0" fontId="37" numFmtId="169"/>
    <xf borderId="0" fillId="0" fontId="13" numFmtId="167"/>
    <xf borderId="0" fillId="0" fontId="13" numFmtId="0"/>
    <xf borderId="0" fillId="0" fontId="13" numFmtId="0"/>
    <xf borderId="0" fillId="0" fontId="13" numFmtId="169"/>
    <xf borderId="0" fillId="0" fontId="13" numFmtId="0"/>
    <xf borderId="0" fillId="0" fontId="3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107" fillId="0" fontId="94" numFmtId="0"/>
    <xf borderId="108" fillId="0" fontId="95" numFmtId="0"/>
    <xf borderId="107" fillId="0" fontId="94" numFmtId="0"/>
    <xf borderId="109" fillId="0" fontId="95" numFmtId="0"/>
    <xf borderId="109" fillId="0" fontId="95"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applyAlignment="1" borderId="131" fillId="0" fontId="35" numFmtId="0">
      <alignment horizontal="center" vertical="top" wrapText="1"/>
    </xf>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107" fillId="0" fontId="121" numFmtId="0"/>
    <xf borderId="108" fillId="0" fontId="147" numFmtId="0"/>
    <xf borderId="107" fillId="0" fontId="150"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11" numFmtId="204"/>
    <xf borderId="0" fillId="0" fontId="111" numFmtId="204"/>
    <xf borderId="0" fillId="0" fontId="111" numFmtId="204"/>
    <xf borderId="0" fillId="0" fontId="111" numFmtId="204"/>
    <xf borderId="0" fillId="0" fontId="111" numFmtId="204"/>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37" numFmtId="0"/>
    <xf borderId="0" fillId="0" fontId="13" numFmtId="0"/>
    <xf borderId="0" fillId="0" fontId="13" numFmtId="0"/>
    <xf borderId="0" fillId="0" fontId="13" numFmtId="0"/>
    <xf borderId="0" fillId="0" fontId="37" numFmtId="0"/>
    <xf borderId="0" fillId="0" fontId="13" numFmtId="0"/>
    <xf borderId="0" fillId="0" fontId="13" numFmtId="0"/>
    <xf applyAlignment="1" borderId="107" fillId="0" fontId="190" numFmtId="0">
      <alignment vertical="center"/>
    </xf>
    <xf applyAlignment="1" borderId="107" fillId="0" fontId="190" numFmtId="0">
      <alignment vertical="center"/>
    </xf>
    <xf applyAlignment="1" borderId="107" fillId="0" fontId="190" numFmtId="0">
      <alignment vertical="center"/>
    </xf>
    <xf applyAlignment="1" borderId="107" fillId="0" fontId="190" numFmtId="0">
      <alignment vertical="center"/>
    </xf>
    <xf borderId="0" fillId="0" fontId="13" numFmtId="0"/>
    <xf borderId="0" fillId="0" fontId="3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37"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14" fillId="8" fontId="13" numFmtId="0"/>
    <xf borderId="0" fillId="10" fontId="13" numFmtId="0"/>
    <xf borderId="0" fillId="11" fontId="13" numFmtId="0"/>
    <xf borderId="0" fillId="14" fontId="13" numFmtId="0"/>
    <xf borderId="0" fillId="15" fontId="13" numFmtId="0"/>
    <xf borderId="0" fillId="18" fontId="13" numFmtId="0"/>
    <xf borderId="0" fillId="19" fontId="13" numFmtId="0"/>
    <xf borderId="0" fillId="22" fontId="13" numFmtId="0"/>
    <xf borderId="0" fillId="23" fontId="13" numFmtId="0"/>
    <xf borderId="0" fillId="26" fontId="13" numFmtId="0"/>
    <xf borderId="0" fillId="27" fontId="13" numFmtId="0"/>
    <xf borderId="0" fillId="30" fontId="13" numFmtId="0"/>
    <xf borderId="0" fillId="31" fontId="13" numFmtId="0"/>
    <xf borderId="0" fillId="0" fontId="13" numFmtId="167"/>
    <xf borderId="0" fillId="0" fontId="13" numFmtId="0"/>
    <xf borderId="0" fillId="0" fontId="37" numFmtId="169"/>
    <xf borderId="0" fillId="0" fontId="13" numFmtId="167"/>
    <xf borderId="0" fillId="0" fontId="13" numFmtId="0"/>
    <xf borderId="0" fillId="0" fontId="13" numFmtId="0"/>
    <xf borderId="0" fillId="0" fontId="13" numFmtId="169"/>
    <xf borderId="0" fillId="0" fontId="13" numFmtId="0"/>
    <xf borderId="0" fillId="0" fontId="37" numFmtId="0"/>
    <xf borderId="125" fillId="35" fontId="58" numFmtId="174"/>
    <xf borderId="125" fillId="35" fontId="58" numFmtId="174"/>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3" fillId="36" fontId="47" numFmtId="0">
      <alignment horizontal="center"/>
    </xf>
    <xf applyAlignment="1" borderId="126" fillId="37" fontId="47" numFmtId="0">
      <alignment horizontal="center"/>
    </xf>
    <xf applyAlignment="1" borderId="126" fillId="37" fontId="47" numFmtId="0">
      <alignment horizontal="center"/>
    </xf>
    <xf applyAlignment="1" borderId="123" fillId="36" fontId="47" numFmtId="0">
      <alignment horizontal="center"/>
    </xf>
    <xf borderId="121" fillId="34" fontId="58" numFmtId="174"/>
    <xf borderId="121" fillId="34" fontId="58" numFmtId="174"/>
    <xf borderId="127" fillId="40" fontId="58" numFmtId="174"/>
    <xf borderId="127" fillId="40" fontId="58" numFmtId="174"/>
    <xf borderId="121" fillId="34" fontId="58" numFmtId="174"/>
    <xf applyAlignment="1" applyProtection="1" borderId="123" fillId="34" fontId="63" numFmtId="1">
      <alignment horizontal="center" vertical="center" wrapText="1"/>
      <protection hidden="0" locked="0"/>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applyAlignment="1" borderId="123" fillId="0" fontId="64" numFmtId="0">
      <alignment vertical="center"/>
    </xf>
    <xf applyAlignment="1" borderId="123" fillId="0" fontId="64" numFmtId="0">
      <alignment vertical="center"/>
    </xf>
    <xf applyAlignment="1" borderId="126" fillId="0" fontId="64" numFmtId="0">
      <alignment vertical="center"/>
    </xf>
    <xf applyAlignment="1" borderId="126" fillId="0" fontId="64" numFmtId="0">
      <alignment vertical="center"/>
    </xf>
    <xf applyAlignment="1" borderId="123" fillId="0" fontId="64" numFmtId="0">
      <alignment vertical="center"/>
    </xf>
    <xf borderId="128" fillId="42" fontId="76" numFmtId="0"/>
    <xf borderId="128" fillId="42" fontId="77" numFmtId="0"/>
    <xf borderId="128" fillId="42" fontId="76" numFmtId="0"/>
    <xf borderId="128" fillId="52" fontId="77" numFmtId="0"/>
    <xf borderId="128" fillId="52" fontId="77" numFmtId="0"/>
    <xf borderId="128" fillId="51" fontId="80" numFmtId="0"/>
    <xf applyAlignment="1" applyProtection="1" borderId="123" fillId="0" fontId="81" numFmtId="179">
      <alignment horizontal="right" vertical="center"/>
      <protection hidden="0" locked="0"/>
    </xf>
    <xf borderId="129" fillId="0" fontId="83" numFmtId="0"/>
    <xf borderId="128" fillId="42" fontId="100" numFmtId="0"/>
    <xf borderId="130" fillId="51" fontId="101" numFmtId="0"/>
    <xf applyAlignment="1" borderId="131" fillId="0" fontId="35" numFmtId="0">
      <alignment horizontal="center" vertical="top" wrapText="1"/>
    </xf>
    <xf applyAlignment="1" borderId="122" fillId="0" fontId="116" numFmtId="0">
      <alignment horizontal="left" vertical="center"/>
    </xf>
    <xf applyAlignment="1" borderId="121" fillId="0" fontId="116" numFmtId="0">
      <alignment horizontal="left" vertical="center"/>
    </xf>
    <xf borderId="128" fillId="42" fontId="77" numFmtId="0"/>
    <xf borderId="123" fillId="77" fontId="108" numFmtId="10"/>
    <xf borderId="132" fillId="43" fontId="10" numFmtId="0"/>
    <xf borderId="132" fillId="43" fontId="130" numFmtId="0"/>
    <xf borderId="132" fillId="43" fontId="47" numFmtId="0"/>
    <xf borderId="132" fillId="43" fontId="9" numFmtId="0"/>
    <xf borderId="132" fillId="43" fontId="9" numFmtId="0"/>
    <xf borderId="132" fillId="43" fontId="112" numFmtId="0"/>
    <xf borderId="132" fillId="43" fontId="9" numFmtId="0"/>
    <xf borderId="130" fillId="51" fontId="134" numFmtId="0"/>
    <xf borderId="130" fillId="41" fontId="135" numFmtId="0"/>
    <xf borderId="130" fillId="51" fontId="134" numFmtId="0"/>
    <xf borderId="130" fillId="41" fontId="135"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132" fillId="43" fontId="37" numFmtId="0"/>
    <xf borderId="128" fillId="51" fontId="164" numFmtId="0"/>
    <xf applyAlignment="1" borderId="124" fillId="0" fontId="81" numFmtId="0">
      <alignment horizontal="left" vertical="center"/>
    </xf>
    <xf applyAlignment="1" borderId="124" fillId="0" fontId="81" numFmtId="0">
      <alignment vertical="center"/>
    </xf>
    <xf applyAlignment="1" borderId="124" fillId="0" fontId="81" numFmtId="0">
      <alignment horizontal="left" vertical="center"/>
    </xf>
    <xf borderId="130" fillId="51" fontId="135" numFmtId="0"/>
    <xf borderId="133" fillId="0" fontId="83" numFmtId="0"/>
    <xf borderId="129" fillId="0" fontId="106" numFmtId="0"/>
    <xf borderId="133" fillId="0" fontId="83" numFmtId="0"/>
    <xf borderId="134" fillId="0" fontId="106" numFmtId="0"/>
    <xf borderId="134" fillId="0" fontId="106" numFmtId="0"/>
    <xf borderId="0" fillId="0" fontId="111" numFmtId="204"/>
    <xf borderId="0" fillId="0" fontId="111" numFmtId="204"/>
    <xf borderId="0" fillId="0" fontId="111" numFmtId="204"/>
    <xf borderId="0" fillId="0" fontId="111" numFmtId="204"/>
    <xf borderId="0" fillId="0" fontId="111" numFmtId="204"/>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0" fillId="0" fontId="111" numFmtId="169"/>
    <xf borderId="132" fillId="43" fontId="82" numFmtId="0"/>
    <xf borderId="132" fillId="77" fontId="143" numFmtId="0"/>
    <xf borderId="133" fillId="0" fontId="168" numFmtId="0"/>
    <xf borderId="135" fillId="0" fontId="143" numFmtId="0"/>
    <xf borderId="128" fillId="51" fontId="169" numFmtId="0"/>
    <xf borderId="128" fillId="41" fontId="80" numFmtId="0"/>
    <xf borderId="128" fillId="41" fontId="80" numFmtId="0"/>
    <xf borderId="128" fillId="41" fontId="170" numFmtId="0"/>
    <xf borderId="128" fillId="41" fontId="170" numFmtId="0"/>
    <xf borderId="123" fillId="0" fontId="47" numFmtId="0"/>
    <xf borderId="133" fillId="0" fontId="106" numFmtId="0"/>
    <xf borderId="132" fillId="43" fontId="82" numFmtId="0"/>
    <xf borderId="132" fillId="43" fontId="107" numFmtId="0"/>
    <xf borderId="128" fillId="42" fontId="76" numFmtId="0"/>
    <xf borderId="128" fillId="41" fontId="169" numFmtId="0"/>
    <xf borderId="130" fillId="41" fontId="134" numFmtId="0"/>
    <xf applyAlignment="1" borderId="124" fillId="0" fontId="176" numFmtId="0">
      <alignment horizontal="left" vertical="center"/>
    </xf>
    <xf applyAlignment="1" borderId="132" fillId="43" fontId="181" numFmtId="0">
      <alignment vertical="center"/>
    </xf>
    <xf applyAlignment="1" borderId="132" fillId="43" fontId="181" numFmtId="0">
      <alignment vertical="center"/>
    </xf>
    <xf applyAlignment="1" borderId="132" fillId="43" fontId="181" numFmtId="0">
      <alignment vertical="center"/>
    </xf>
    <xf applyAlignment="1" borderId="132" fillId="43" fontId="181" numFmtId="0">
      <alignment vertical="center"/>
    </xf>
    <xf applyAlignment="1" borderId="128" fillId="42" fontId="183" numFmtId="0">
      <alignment vertical="center"/>
    </xf>
    <xf applyAlignment="1" borderId="128" fillId="42" fontId="183" numFmtId="0">
      <alignment vertical="center"/>
    </xf>
    <xf applyAlignment="1" borderId="128" fillId="42" fontId="183" numFmtId="0">
      <alignment vertical="center"/>
    </xf>
    <xf applyAlignment="1" borderId="128" fillId="42" fontId="183" numFmtId="0">
      <alignment vertical="center"/>
    </xf>
    <xf applyAlignment="1" borderId="130" fillId="51" fontId="184" numFmtId="0">
      <alignment vertical="center"/>
    </xf>
    <xf applyAlignment="1" borderId="130" fillId="51" fontId="184" numFmtId="0">
      <alignment vertical="center"/>
    </xf>
    <xf applyAlignment="1" borderId="130" fillId="51" fontId="184" numFmtId="0">
      <alignment vertical="center"/>
    </xf>
    <xf applyAlignment="1" borderId="130" fillId="51" fontId="184" numFmtId="0">
      <alignment vertical="center"/>
    </xf>
    <xf applyAlignment="1" borderId="128" fillId="51" fontId="191" numFmtId="0">
      <alignment vertical="center"/>
    </xf>
    <xf applyAlignment="1" borderId="128" fillId="51" fontId="191" numFmtId="0">
      <alignment vertical="center"/>
    </xf>
    <xf applyAlignment="1" borderId="128" fillId="51" fontId="191" numFmtId="0">
      <alignment vertical="center"/>
    </xf>
    <xf applyAlignment="1" borderId="128" fillId="51" fontId="191" numFmtId="0">
      <alignment vertical="center"/>
    </xf>
    <xf applyAlignment="1" borderId="133" fillId="0" fontId="194" numFmtId="0">
      <alignment vertical="center"/>
    </xf>
    <xf applyAlignment="1" borderId="133" fillId="0" fontId="194" numFmtId="0">
      <alignment vertical="center"/>
    </xf>
    <xf applyAlignment="1" borderId="133" fillId="0" fontId="194" numFmtId="0">
      <alignment vertical="center"/>
    </xf>
    <xf applyAlignment="1" borderId="133" fillId="0" fontId="194" numFmtId="0">
      <alignment vertical="center"/>
    </xf>
    <xf borderId="0" fillId="0" fontId="13" numFmtId="0"/>
  </cellStyleXfs>
  <cellXfs count="1055">
    <xf borderId="0" fillId="0" fontId="0" numFmtId="0" pivotButton="0" quotePrefix="0" xfId="0"/>
    <xf applyAlignment="1" borderId="5" fillId="0" fontId="38" numFmtId="0" pivotButton="0" quotePrefix="0" xfId="69">
      <alignment horizontal="left" readingOrder="1" vertical="center" wrapText="1"/>
    </xf>
    <xf applyAlignment="1" applyProtection="1" borderId="5" fillId="0" fontId="34" numFmtId="3" pivotButton="0" quotePrefix="0" xfId="69">
      <alignment readingOrder="1" vertical="center"/>
      <protection hidden="0" locked="0"/>
    </xf>
    <xf applyAlignment="1" applyProtection="1" borderId="5" fillId="0" fontId="34" numFmtId="3" pivotButton="0" quotePrefix="0" xfId="69">
      <alignment horizontal="center" readingOrder="1" vertical="center" wrapText="1"/>
      <protection hidden="0" locked="0"/>
    </xf>
    <xf applyAlignment="1" applyProtection="1" borderId="6" fillId="0" fontId="39" numFmtId="3" pivotButton="0" quotePrefix="0" xfId="69">
      <alignment horizontal="centerContinuous" readingOrder="1" vertical="center" wrapText="1"/>
      <protection hidden="0" locked="0"/>
    </xf>
    <xf applyAlignment="1" borderId="0" fillId="0" fontId="8" numFmtId="0" pivotButton="0" quotePrefix="0" xfId="3858">
      <alignment vertical="center"/>
    </xf>
    <xf applyAlignment="1" borderId="83" fillId="0" fontId="34" numFmtId="0" pivotButton="0" quotePrefix="0" xfId="3858">
      <alignment horizontal="left" readingOrder="1" vertical="center" wrapText="1"/>
    </xf>
    <xf applyAlignment="1" borderId="0" fillId="0" fontId="42" numFmtId="0" pivotButton="0" quotePrefix="0" xfId="3858">
      <alignment horizontal="center" vertical="center"/>
    </xf>
    <xf applyAlignment="1" borderId="83" fillId="0" fontId="42" numFmtId="49" pivotButton="0" quotePrefix="0" xfId="70">
      <alignment horizontal="center" readingOrder="1" vertical="center"/>
    </xf>
    <xf applyAlignment="1" borderId="83" fillId="0" fontId="42" numFmtId="0" pivotButton="0" quotePrefix="0" xfId="3858">
      <alignment horizontal="left" readingOrder="1" vertical="center" wrapText="1"/>
    </xf>
    <xf applyAlignment="1" borderId="83" fillId="0" fontId="42" numFmtId="3" pivotButton="0" quotePrefix="0" xfId="3858">
      <alignment horizontal="left" readingOrder="1" vertical="center" wrapText="1"/>
    </xf>
    <xf applyAlignment="1" applyProtection="1" borderId="83" fillId="0" fontId="42" numFmtId="3" pivotButton="0" quotePrefix="0" xfId="3858">
      <alignment readingOrder="1" vertical="center"/>
      <protection hidden="0" locked="0"/>
    </xf>
    <xf applyAlignment="1" borderId="0" fillId="0" fontId="8" numFmtId="0" pivotButton="0" quotePrefix="0" xfId="3858">
      <alignment readingOrder="1" vertical="center"/>
    </xf>
    <xf applyAlignment="1" borderId="83" fillId="0" fontId="42" numFmtId="0" pivotButton="0" quotePrefix="1" xfId="70">
      <alignment readingOrder="1" vertical="center" wrapText="1"/>
    </xf>
    <xf applyAlignment="1" borderId="0" fillId="0" fontId="42" numFmtId="0" pivotButton="0" quotePrefix="1" xfId="70">
      <alignment readingOrder="1" vertical="center" wrapText="1"/>
    </xf>
    <xf applyAlignment="1" borderId="1" fillId="0" fontId="34" numFmtId="49" pivotButton="0" quotePrefix="0" xfId="67">
      <alignment horizontal="center" readingOrder="1" textRotation="90" vertical="center" wrapText="1"/>
    </xf>
    <xf applyAlignment="1" borderId="0" fillId="0" fontId="42" numFmtId="0" pivotButton="0" quotePrefix="0" xfId="69">
      <alignment vertical="center"/>
    </xf>
    <xf applyAlignment="1" borderId="0" fillId="0" fontId="204" numFmtId="0" pivotButton="0" quotePrefix="1" xfId="70">
      <alignment horizontal="center" readingOrder="1" vertical="center"/>
    </xf>
    <xf applyAlignment="1" borderId="1" fillId="0" fontId="33" numFmtId="3" pivotButton="0" quotePrefix="0" xfId="67">
      <alignment horizontal="center" readingOrder="1" vertical="center" wrapText="1"/>
    </xf>
    <xf applyAlignment="1" applyProtection="1" borderId="28" fillId="0" fontId="33" numFmtId="3" pivotButton="0" quotePrefix="0" xfId="69">
      <alignment horizontal="center" readingOrder="1" vertical="center" wrapText="1"/>
      <protection hidden="0" locked="0"/>
    </xf>
    <xf applyAlignment="1" applyProtection="1" borderId="30" fillId="0" fontId="33" numFmtId="3" pivotButton="0" quotePrefix="0" xfId="67">
      <alignment horizontal="center" readingOrder="1" vertical="center" wrapText="1"/>
      <protection hidden="0" locked="0"/>
    </xf>
    <xf applyAlignment="1" borderId="5" fillId="0" fontId="41" numFmtId="0" pivotButton="0" quotePrefix="0" xfId="70">
      <alignment readingOrder="1" vertical="center" wrapText="1"/>
    </xf>
    <xf applyAlignment="1" borderId="5" fillId="0" fontId="41" numFmtId="3" pivotButton="0" quotePrefix="0" xfId="70">
      <alignment readingOrder="1" vertical="center" wrapText="1"/>
    </xf>
    <xf applyAlignment="1" applyProtection="1" borderId="5" fillId="0" fontId="33" numFmtId="3" pivotButton="0" quotePrefix="0" xfId="70">
      <alignment horizontal="right" readingOrder="1" vertical="center"/>
      <protection hidden="0" locked="0"/>
    </xf>
    <xf applyAlignment="1" borderId="26" fillId="0" fontId="34" numFmtId="49" pivotButton="0" quotePrefix="0" xfId="70">
      <alignment horizontal="center" readingOrder="1" vertical="center" wrapText="1"/>
    </xf>
    <xf applyAlignment="1" borderId="58" fillId="0" fontId="195" numFmtId="0" pivotButton="0" quotePrefix="0" xfId="70">
      <alignment readingOrder="1" vertical="center" wrapText="1"/>
    </xf>
    <xf applyAlignment="1" borderId="58" fillId="0" fontId="195" numFmtId="49" pivotButton="0" quotePrefix="0" xfId="70">
      <alignment readingOrder="1" vertical="center" wrapText="1"/>
    </xf>
    <xf applyAlignment="1" applyProtection="1" borderId="58" fillId="0" fontId="33" numFmtId="3" pivotButton="0" quotePrefix="0" xfId="70">
      <alignment horizontal="right" readingOrder="1" vertical="center" wrapText="1"/>
      <protection hidden="0" locked="0"/>
    </xf>
    <xf applyAlignment="1" applyProtection="1" borderId="16" fillId="0" fontId="39" numFmtId="3" pivotButton="0" quotePrefix="0" xfId="70">
      <alignment horizontal="right" readingOrder="1" vertical="center" wrapText="1"/>
      <protection hidden="0" locked="0"/>
    </xf>
    <xf applyAlignment="1" borderId="3" fillId="0" fontId="34" numFmtId="49" pivotButton="0" quotePrefix="1" xfId="70">
      <alignment horizontal="center" readingOrder="1" vertical="center"/>
    </xf>
    <xf applyAlignment="1" borderId="0" fillId="0" fontId="34" numFmtId="0" pivotButton="0" quotePrefix="1" xfId="70">
      <alignment horizontal="center" readingOrder="1" vertical="center"/>
    </xf>
    <xf applyAlignment="1" borderId="0" fillId="0" fontId="33" numFmtId="0" pivotButton="0" quotePrefix="1" xfId="70">
      <alignment readingOrder="1" vertical="center" wrapText="1"/>
    </xf>
    <xf applyAlignment="1" borderId="0" fillId="0" fontId="34" numFmtId="3" pivotButton="0" quotePrefix="0" xfId="70">
      <alignment horizontal="left" readingOrder="1" vertical="center" wrapText="1"/>
    </xf>
    <xf applyAlignment="1" borderId="4" fillId="0" fontId="34" numFmtId="49" pivotButton="0" quotePrefix="1" xfId="70">
      <alignment horizontal="center" readingOrder="1" vertical="center"/>
    </xf>
    <xf applyAlignment="1" borderId="5" fillId="0" fontId="38" numFmtId="0" pivotButton="0" quotePrefix="0" xfId="68">
      <alignment horizontal="left" readingOrder="1" vertical="center" wrapText="1"/>
    </xf>
    <xf applyAlignment="1" applyProtection="1" borderId="5" fillId="0" fontId="34" numFmtId="3" pivotButton="0" quotePrefix="0" xfId="68">
      <alignment readingOrder="1" vertical="center"/>
      <protection hidden="0" locked="0"/>
    </xf>
    <xf applyAlignment="1" borderId="79" fillId="0" fontId="34" numFmtId="49" pivotButton="0" quotePrefix="1" xfId="70">
      <alignment horizontal="center" readingOrder="1" vertical="center"/>
    </xf>
    <xf applyAlignment="1" borderId="0" fillId="0" fontId="34" numFmtId="0" pivotButton="0" quotePrefix="1" xfId="70">
      <alignment horizontal="center" readingOrder="1" vertical="center"/>
    </xf>
    <xf applyAlignment="1" borderId="0" fillId="0" fontId="33" numFmtId="0" pivotButton="0" quotePrefix="1" xfId="70">
      <alignment readingOrder="1" vertical="center" wrapText="1"/>
    </xf>
    <xf applyAlignment="1" borderId="0" fillId="0" fontId="34" numFmtId="3" pivotButton="0" quotePrefix="0" xfId="70">
      <alignment horizontal="left" readingOrder="1" vertical="center" wrapText="1"/>
    </xf>
    <xf applyAlignment="1" borderId="82" fillId="0" fontId="34" numFmtId="49" pivotButton="0" quotePrefix="1" xfId="70">
      <alignment horizontal="center" readingOrder="1" vertical="center"/>
    </xf>
    <xf applyAlignment="1" borderId="83" fillId="0" fontId="34" numFmtId="49" pivotButton="0" quotePrefix="0" xfId="70">
      <alignment horizontal="center" readingOrder="1" vertical="center"/>
    </xf>
    <xf applyAlignment="1" borderId="0" fillId="0" fontId="33" numFmtId="0" pivotButton="0" quotePrefix="0" xfId="69">
      <alignment vertical="center" wrapText="1"/>
    </xf>
    <xf applyAlignment="1" borderId="0" fillId="0" fontId="33" numFmtId="0" pivotButton="0" quotePrefix="0" xfId="69">
      <alignment vertical="center"/>
    </xf>
    <xf applyAlignment="1" borderId="0" fillId="0" fontId="34" numFmtId="2" pivotButton="0" quotePrefix="0" xfId="70">
      <alignment horizontal="right" readingOrder="1" vertical="center" wrapText="1"/>
    </xf>
    <xf applyAlignment="1" borderId="79" fillId="0" fontId="34" numFmtId="49" pivotButton="0" quotePrefix="0" xfId="70">
      <alignment horizontal="center" readingOrder="1" vertical="center" wrapText="1"/>
    </xf>
    <xf applyAlignment="1" applyProtection="1" borderId="80" fillId="0" fontId="39" numFmtId="3" pivotButton="0" quotePrefix="0" xfId="70">
      <alignment horizontal="right" readingOrder="1" vertical="center" wrapText="1"/>
      <protection hidden="0" locked="0"/>
    </xf>
    <xf applyAlignment="1" borderId="5" fillId="0" fontId="38" numFmtId="0" pivotButton="0" quotePrefix="0" xfId="3858">
      <alignment horizontal="left" readingOrder="1" vertical="center" wrapText="1"/>
    </xf>
    <xf applyAlignment="1" applyProtection="1" borderId="5" fillId="0" fontId="34" numFmtId="3" pivotButton="0" quotePrefix="0" xfId="3858">
      <alignment readingOrder="1" vertical="center"/>
      <protection hidden="0" locked="0"/>
    </xf>
    <xf applyAlignment="1" applyProtection="1" borderId="5" fillId="0" fontId="34" numFmtId="3" pivotButton="0" quotePrefix="0" xfId="3858">
      <alignment horizontal="center" readingOrder="1" vertical="center" wrapText="1"/>
      <protection hidden="0" locked="0"/>
    </xf>
    <xf applyAlignment="1" borderId="0" fillId="0" fontId="42" numFmtId="0" pivotButton="0" quotePrefix="1" xfId="70">
      <alignment readingOrder="1" vertical="center" wrapText="1"/>
    </xf>
    <xf applyAlignment="1" borderId="0" fillId="0" fontId="38" numFmtId="3" pivotButton="0" quotePrefix="0" xfId="3858">
      <alignment horizontal="left" readingOrder="1" vertical="center" wrapText="1"/>
    </xf>
    <xf applyAlignment="1" applyProtection="1" borderId="0" fillId="0" fontId="34" numFmtId="3" pivotButton="0" quotePrefix="0" xfId="3858">
      <alignment readingOrder="1" vertical="center"/>
      <protection hidden="0" locked="0"/>
    </xf>
    <xf applyAlignment="1" borderId="0" fillId="0" fontId="33" numFmtId="0" pivotButton="0" quotePrefix="0" xfId="3858">
      <alignment vertical="center" wrapText="1"/>
    </xf>
    <xf applyAlignment="1" borderId="0" fillId="0" fontId="33" numFmtId="0" pivotButton="0" quotePrefix="0" xfId="3858">
      <alignment vertical="center"/>
    </xf>
    <xf applyAlignment="1" borderId="0" fillId="0" fontId="42" numFmtId="0" pivotButton="0" quotePrefix="0" xfId="3858">
      <alignment vertical="center"/>
    </xf>
    <xf applyAlignment="1" borderId="0" fillId="0" fontId="34" numFmtId="0" pivotButton="0" quotePrefix="1" xfId="70">
      <alignment readingOrder="1" vertical="center" wrapText="1"/>
    </xf>
    <xf applyAlignment="1" borderId="0" fillId="0" fontId="42" numFmtId="3" pivotButton="0" quotePrefix="0" xfId="70">
      <alignment horizontal="left" readingOrder="1" vertical="center" wrapText="1"/>
    </xf>
    <xf applyAlignment="1" applyProtection="1" borderId="0" fillId="0" fontId="34" numFmtId="3" pivotButton="0" quotePrefix="0" xfId="70">
      <alignment horizontal="right" readingOrder="1" vertical="center"/>
      <protection hidden="0" locked="0"/>
    </xf>
    <xf applyAlignment="1" applyProtection="1" borderId="0" fillId="0" fontId="42" numFmtId="3" pivotButton="0" quotePrefix="0" xfId="70">
      <alignment horizontal="right" readingOrder="1" vertical="center"/>
      <protection hidden="0" locked="0"/>
    </xf>
    <xf applyAlignment="1" borderId="5" fillId="0" fontId="34" numFmtId="49" pivotButton="0" quotePrefix="0" xfId="70">
      <alignment horizontal="left" readingOrder="1" vertical="center" wrapText="1"/>
    </xf>
    <xf applyAlignment="1" borderId="0" fillId="0" fontId="33" numFmtId="0" pivotButton="0" quotePrefix="0" xfId="3876">
      <alignment vertical="center"/>
    </xf>
    <xf applyAlignment="1" borderId="0" fillId="0" fontId="33" numFmtId="0" pivotButton="0" quotePrefix="0" xfId="3877">
      <alignment vertical="center"/>
    </xf>
    <xf applyAlignment="1" borderId="0" fillId="0" fontId="8" numFmtId="0" pivotButton="0" quotePrefix="0" xfId="3858">
      <alignment vertical="center"/>
    </xf>
    <xf applyAlignment="1" borderId="0" fillId="0" fontId="33" numFmtId="0" pivotButton="0" quotePrefix="0" xfId="3878">
      <alignment vertical="center"/>
    </xf>
    <xf applyAlignment="1" borderId="0" fillId="0" fontId="33" numFmtId="0" pivotButton="0" quotePrefix="0" xfId="3879">
      <alignment vertical="center"/>
    </xf>
    <xf applyAlignment="1" borderId="0" fillId="0" fontId="33" numFmtId="0" pivotButton="0" quotePrefix="0" xfId="3880">
      <alignment vertical="center"/>
    </xf>
    <xf applyAlignment="1" borderId="0" fillId="0" fontId="33" numFmtId="0" pivotButton="0" quotePrefix="0" xfId="3881">
      <alignment vertical="center"/>
    </xf>
    <xf applyAlignment="1" borderId="0" fillId="0" fontId="42" numFmtId="3" pivotButton="0" quotePrefix="0" xfId="70">
      <alignment horizontal="left" readingOrder="1" vertical="center" wrapText="1"/>
    </xf>
    <xf applyAlignment="1" borderId="0" fillId="0" fontId="42" numFmtId="0" pivotButton="0" quotePrefix="0" xfId="3858">
      <alignment vertical="center"/>
    </xf>
    <xf applyAlignment="1" borderId="0" fillId="0" fontId="33" numFmtId="0" pivotButton="0" quotePrefix="0" xfId="3882">
      <alignment vertical="center"/>
    </xf>
    <xf applyAlignment="1" borderId="0" fillId="0" fontId="38" numFmtId="3" pivotButton="0" quotePrefix="0" xfId="69">
      <alignment horizontal="left" readingOrder="1" vertical="center" wrapText="1"/>
    </xf>
    <xf applyAlignment="1" applyProtection="1" borderId="0" fillId="0" fontId="34" numFmtId="3" pivotButton="0" quotePrefix="0" xfId="69">
      <alignment readingOrder="1" vertical="center"/>
      <protection hidden="0" locked="0"/>
    </xf>
    <xf applyAlignment="1" borderId="0" fillId="0" fontId="42" numFmtId="0" pivotButton="0" quotePrefix="0" xfId="69">
      <alignment vertical="center" wrapText="1"/>
    </xf>
    <xf applyAlignment="1" borderId="0" fillId="0" fontId="206" numFmtId="0" pivotButton="0" quotePrefix="0" xfId="69">
      <alignment vertical="center"/>
    </xf>
    <xf applyAlignment="1" borderId="0" fillId="0" fontId="42" numFmtId="3" pivotButton="0" quotePrefix="0" xfId="69">
      <alignment horizontal="left" readingOrder="1" vertical="center" wrapText="1"/>
    </xf>
    <xf applyAlignment="1" applyProtection="1" borderId="0" fillId="0" fontId="42" numFmtId="3" pivotButton="0" quotePrefix="0" xfId="69">
      <alignment readingOrder="1" vertical="center"/>
      <protection hidden="0" locked="0"/>
    </xf>
    <xf applyAlignment="1" borderId="0" fillId="0" fontId="8" numFmtId="0" pivotButton="0" quotePrefix="0" xfId="69">
      <alignment vertical="center"/>
    </xf>
    <xf applyAlignment="1" borderId="0" fillId="0" fontId="33" numFmtId="49" pivotButton="0" quotePrefix="0" xfId="70">
      <alignment horizontal="left" readingOrder="1" vertical="center" wrapText="1"/>
    </xf>
    <xf applyAlignment="1" borderId="0" fillId="0" fontId="34" numFmtId="49" pivotButton="0" quotePrefix="0" xfId="70">
      <alignment readingOrder="1" vertical="center"/>
    </xf>
    <xf applyAlignment="1" borderId="0" fillId="0" fontId="33" numFmtId="0" pivotButton="0" quotePrefix="0" xfId="69">
      <alignment readingOrder="1" vertical="center" wrapText="1"/>
    </xf>
    <xf applyAlignment="1" borderId="0" fillId="0" fontId="34" numFmtId="0" pivotButton="0" quotePrefix="0" xfId="69">
      <alignment horizontal="left" readingOrder="1" vertical="center" wrapText="1"/>
    </xf>
    <xf applyAlignment="1" borderId="5" fillId="0" fontId="34" numFmtId="0" pivotButton="0" quotePrefix="0" xfId="69">
      <alignment horizontal="left" readingOrder="1" vertical="center" wrapText="1"/>
    </xf>
    <xf applyAlignment="1" borderId="0" fillId="0" fontId="42" numFmtId="0" pivotButton="0" quotePrefix="0" xfId="59">
      <alignment horizontal="left" vertical="center" wrapText="1"/>
    </xf>
    <xf applyAlignment="1" borderId="0" fillId="0" fontId="42" numFmtId="0" pivotButton="0" quotePrefix="0" xfId="59">
      <alignment vertical="center" wrapText="1"/>
    </xf>
    <xf applyAlignment="1" borderId="0" fillId="0" fontId="42" numFmtId="0" pivotButton="0" quotePrefix="0" xfId="69">
      <alignment horizontal="left" readingOrder="1" vertical="center" wrapText="1"/>
    </xf>
    <xf applyAlignment="1" borderId="0" fillId="0" fontId="33" numFmtId="0" pivotButton="0" quotePrefix="1" xfId="70">
      <alignment readingOrder="1" vertical="center" wrapText="1"/>
    </xf>
    <xf applyAlignment="1" borderId="0" fillId="0" fontId="33" numFmtId="0" pivotButton="0" quotePrefix="0" xfId="69">
      <alignment horizontal="left" readingOrder="1" vertical="center" wrapText="1"/>
    </xf>
    <xf applyAlignment="1" borderId="0" fillId="0" fontId="42" numFmtId="0" pivotButton="0" quotePrefix="0" xfId="69">
      <alignment vertical="center"/>
    </xf>
    <xf applyAlignment="1" borderId="83" fillId="0" fontId="34" numFmtId="0" pivotButton="0" quotePrefix="1" xfId="70">
      <alignment horizontal="center" readingOrder="1" vertical="center"/>
    </xf>
    <xf applyAlignment="1" borderId="83" fillId="0" fontId="34" numFmtId="0" pivotButton="0" quotePrefix="0" xfId="69">
      <alignment vertical="center"/>
    </xf>
    <xf applyAlignment="1" borderId="83" fillId="0" fontId="34" numFmtId="49" pivotButton="0" quotePrefix="0" xfId="70">
      <alignment horizontal="left" readingOrder="1" vertical="center" wrapText="1"/>
    </xf>
    <xf applyAlignment="1" borderId="0" fillId="0" fontId="38" numFmtId="0" pivotButton="0" quotePrefix="0" xfId="69">
      <alignment horizontal="left" readingOrder="1" vertical="center" wrapText="1"/>
    </xf>
    <xf applyAlignment="1" borderId="0" fillId="0" fontId="8" numFmtId="0" pivotButton="0" quotePrefix="0" xfId="69">
      <alignment vertical="center" wrapText="1"/>
    </xf>
    <xf applyAlignment="1" borderId="0" fillId="0" fontId="33" numFmtId="0" pivotButton="0" quotePrefix="1" xfId="70">
      <alignment readingOrder="1" vertical="center" wrapText="1"/>
    </xf>
    <xf applyAlignment="1" applyProtection="1" borderId="83" fillId="0" fontId="33" numFmtId="3" pivotButton="0" quotePrefix="0" xfId="70">
      <alignment horizontal="right" readingOrder="1" vertical="center"/>
      <protection hidden="0" locked="0"/>
    </xf>
    <xf applyAlignment="1" borderId="2" fillId="0" fontId="195" numFmtId="0" pivotButton="0" quotePrefix="0" xfId="70">
      <alignment readingOrder="1" vertical="center" wrapText="1"/>
    </xf>
    <xf applyAlignment="1" borderId="2" fillId="0" fontId="195" numFmtId="49" pivotButton="0" quotePrefix="0" xfId="70">
      <alignment readingOrder="1" vertical="center" wrapText="1"/>
    </xf>
    <xf applyAlignment="1" applyProtection="1" borderId="2" fillId="0" fontId="33" numFmtId="3" pivotButton="0" quotePrefix="0" xfId="70">
      <alignment horizontal="right" readingOrder="1" vertical="center" wrapText="1"/>
      <protection hidden="0" locked="0"/>
    </xf>
    <xf applyAlignment="1" borderId="83" fillId="0" fontId="38" numFmtId="0" pivotButton="0" quotePrefix="0" xfId="3858">
      <alignment horizontal="left" readingOrder="1" vertical="center" wrapText="1"/>
    </xf>
    <xf applyAlignment="1" borderId="83" fillId="0" fontId="38" numFmtId="3" pivotButton="0" quotePrefix="0" xfId="3858">
      <alignment horizontal="left" readingOrder="1" vertical="center" wrapText="1"/>
    </xf>
    <xf applyAlignment="1" applyProtection="1" borderId="83" fillId="0" fontId="34" numFmtId="3" pivotButton="0" quotePrefix="0" xfId="3858">
      <alignment readingOrder="1" vertical="center"/>
      <protection hidden="0" locked="0"/>
    </xf>
    <xf applyAlignment="1" applyProtection="1" borderId="83" fillId="0" fontId="34" numFmtId="3" pivotButton="0" quotePrefix="0" xfId="3858">
      <alignment horizontal="center" readingOrder="1" vertical="center" wrapText="1"/>
      <protection hidden="0" locked="0"/>
    </xf>
    <xf applyAlignment="1" applyProtection="1" borderId="84" fillId="0" fontId="39" numFmtId="3" pivotButton="0" quotePrefix="0" xfId="3858">
      <alignment horizontal="centerContinuous" readingOrder="1" vertical="center" wrapText="1"/>
      <protection hidden="0" locked="0"/>
    </xf>
    <xf applyAlignment="1" borderId="0" fillId="0" fontId="33" numFmtId="0" pivotButton="0" quotePrefix="0" xfId="3858">
      <alignment horizontal="left" readingOrder="1" vertical="center" wrapText="1"/>
    </xf>
    <xf applyAlignment="1" borderId="89" fillId="0" fontId="33" numFmtId="0" pivotButton="0" quotePrefix="0" xfId="3858">
      <alignment horizontal="left" readingOrder="1" vertical="center" wrapText="1"/>
    </xf>
    <xf applyAlignment="1" borderId="59" fillId="0" fontId="33" numFmtId="0" pivotButton="0" quotePrefix="0" xfId="3858">
      <alignment horizontal="left" readingOrder="1" vertical="center" wrapText="1"/>
    </xf>
    <xf applyAlignment="1" borderId="0" fillId="0" fontId="34" numFmtId="0" pivotButton="0" quotePrefix="0" xfId="3829">
      <alignment vertical="center" wrapText="1"/>
    </xf>
    <xf applyAlignment="1" borderId="0" fillId="0" fontId="33" numFmtId="0" pivotButton="0" quotePrefix="0" xfId="3829">
      <alignment vertical="center" wrapText="1"/>
    </xf>
    <xf applyAlignment="1" borderId="0" fillId="0" fontId="34" numFmtId="1" pivotButton="0" quotePrefix="0" xfId="70">
      <alignment horizontal="center" readingOrder="1" vertical="center"/>
    </xf>
    <xf applyAlignment="1" borderId="0" fillId="0" fontId="34" numFmtId="1" pivotButton="0" quotePrefix="1" xfId="70">
      <alignment horizontal="center" readingOrder="1" vertical="center"/>
    </xf>
    <xf applyAlignment="1" borderId="0" fillId="0" fontId="33" numFmtId="0" pivotButton="0" quotePrefix="0" xfId="70">
      <alignment horizontal="left" readingOrder="1" vertical="center" wrapText="1"/>
    </xf>
    <xf applyAlignment="1" borderId="61" fillId="0" fontId="34" numFmtId="49" pivotButton="0" quotePrefix="1" xfId="70">
      <alignment horizontal="center" readingOrder="1" vertical="center"/>
    </xf>
    <xf applyAlignment="1" borderId="68" fillId="0" fontId="38" numFmtId="0" pivotButton="0" quotePrefix="0" xfId="3858">
      <alignment horizontal="left" readingOrder="1" vertical="center" wrapText="1"/>
    </xf>
    <xf applyAlignment="1" borderId="67" fillId="0" fontId="38" numFmtId="3" pivotButton="0" quotePrefix="0" xfId="3858">
      <alignment horizontal="left" readingOrder="1" vertical="center" wrapText="1"/>
    </xf>
    <xf applyAlignment="1" applyProtection="1" borderId="67" fillId="0" fontId="34" numFmtId="3" pivotButton="0" quotePrefix="0" xfId="3858">
      <alignment readingOrder="1" vertical="center"/>
      <protection hidden="0" locked="0"/>
    </xf>
    <xf applyAlignment="1" borderId="0" fillId="0" fontId="39" numFmtId="0" pivotButton="0" quotePrefix="0" xfId="1537">
      <alignment vertical="center" wrapText="1"/>
    </xf>
    <xf applyAlignment="1" borderId="63" fillId="0" fontId="38" numFmtId="0" pivotButton="0" quotePrefix="0" xfId="3858">
      <alignment horizontal="left" readingOrder="1" vertical="center" wrapText="1"/>
    </xf>
    <xf applyAlignment="1" borderId="63" fillId="0" fontId="38" numFmtId="3" pivotButton="0" quotePrefix="0" xfId="3858">
      <alignment horizontal="left" readingOrder="1" vertical="center" wrapText="1"/>
    </xf>
    <xf applyAlignment="1" applyProtection="1" borderId="63" fillId="0" fontId="34" numFmtId="3" pivotButton="0" quotePrefix="0" xfId="3858">
      <alignment readingOrder="1" vertical="center"/>
      <protection hidden="0" locked="0"/>
    </xf>
    <xf applyAlignment="1" borderId="0" fillId="0" fontId="33" numFmtId="0" pivotButton="0" quotePrefix="0" xfId="3829">
      <alignment horizontal="left" vertical="center" wrapText="1"/>
    </xf>
    <xf applyAlignment="1" borderId="0" fillId="0" fontId="35" numFmtId="0" pivotButton="0" quotePrefix="0" xfId="3858">
      <alignment vertical="center"/>
    </xf>
    <xf applyAlignment="1" borderId="0" fillId="0" fontId="34" numFmtId="0" pivotButton="0" quotePrefix="0" xfId="3858">
      <alignment vertical="center" wrapText="1"/>
    </xf>
    <xf applyAlignment="1" borderId="0" fillId="0" fontId="34" numFmtId="0" pivotButton="0" quotePrefix="0" xfId="3858">
      <alignment vertical="center" wrapText="1"/>
    </xf>
    <xf applyAlignment="1" borderId="0" fillId="0" fontId="33" numFmtId="0" pivotButton="0" quotePrefix="0" xfId="3858">
      <alignment vertical="center" wrapText="1"/>
    </xf>
    <xf applyAlignment="1" borderId="0" fillId="0" fontId="33" numFmtId="0" pivotButton="0" quotePrefix="0" xfId="3858">
      <alignment vertical="center" wrapText="1"/>
    </xf>
    <xf applyAlignment="1" borderId="0" fillId="0" fontId="39" numFmtId="3" pivotButton="0" quotePrefix="0" xfId="70">
      <alignment horizontal="left" readingOrder="1" vertical="center" wrapText="1"/>
    </xf>
    <xf applyAlignment="1" borderId="63" fillId="0" fontId="34" numFmtId="0" pivotButton="0" quotePrefix="0" xfId="3858">
      <alignment horizontal="left" readingOrder="1" vertical="center" wrapText="1"/>
    </xf>
    <xf applyAlignment="1" borderId="90" fillId="0" fontId="195" numFmtId="0" pivotButton="0" quotePrefix="0" xfId="70">
      <alignment readingOrder="1" vertical="center" wrapText="1"/>
    </xf>
    <xf applyAlignment="1" borderId="90" fillId="0" fontId="195" numFmtId="49" pivotButton="0" quotePrefix="0" xfId="70">
      <alignment readingOrder="1" vertical="center" wrapText="1"/>
    </xf>
    <xf applyAlignment="1" borderId="90" fillId="0" fontId="40" numFmtId="3" pivotButton="0" quotePrefix="0" xfId="70">
      <alignment readingOrder="1" vertical="center" wrapText="1"/>
    </xf>
    <xf applyAlignment="1" applyProtection="1" borderId="90" fillId="0" fontId="33" numFmtId="3" pivotButton="0" quotePrefix="0" xfId="70">
      <alignment horizontal="right" readingOrder="1" vertical="center" wrapText="1"/>
      <protection hidden="0" locked="0"/>
    </xf>
    <xf applyAlignment="1" borderId="0" fillId="0" fontId="33" numFmtId="0" pivotButton="0" quotePrefix="0" xfId="3875">
      <alignment vertical="center" wrapText="1"/>
    </xf>
    <xf applyAlignment="1" borderId="81" fillId="0" fontId="34" numFmtId="49" pivotButton="0" quotePrefix="1" xfId="70">
      <alignment horizontal="center" readingOrder="1" vertical="center"/>
    </xf>
    <xf applyAlignment="1" applyProtection="1" borderId="83" fillId="0" fontId="34" numFmtId="3" pivotButton="0" quotePrefix="0" xfId="70">
      <alignment horizontal="right" readingOrder="1" vertical="center"/>
      <protection hidden="0" locked="0"/>
    </xf>
    <xf applyAlignment="1" borderId="29" fillId="0" fontId="34" numFmtId="49" pivotButton="0" quotePrefix="1" xfId="70">
      <alignment horizontal="center" readingOrder="1" vertical="center"/>
    </xf>
    <xf applyAlignment="1" borderId="91" fillId="0" fontId="33" numFmtId="0" pivotButton="0" quotePrefix="0" xfId="3875">
      <alignment vertical="center" wrapText="1"/>
    </xf>
    <xf applyAlignment="1" borderId="0" fillId="0" fontId="33" numFmtId="0" pivotButton="0" quotePrefix="0" xfId="1537">
      <alignment vertical="center" wrapText="1"/>
    </xf>
    <xf applyAlignment="1" borderId="0" fillId="0" fontId="200" numFmtId="0" pivotButton="0" quotePrefix="0" xfId="3858">
      <alignment vertical="center"/>
    </xf>
    <xf applyAlignment="1" borderId="0" fillId="0" fontId="39" numFmtId="3" pivotButton="0" quotePrefix="0" xfId="3858">
      <alignment horizontal="left" readingOrder="1" vertical="center" wrapText="1"/>
    </xf>
    <xf applyAlignment="1" applyProtection="1" borderId="0" fillId="0" fontId="39" numFmtId="3" pivotButton="0" quotePrefix="0" xfId="3858">
      <alignment readingOrder="1" vertical="center"/>
      <protection hidden="0" locked="0"/>
    </xf>
    <xf applyAlignment="1" borderId="0" fillId="0" fontId="34" numFmtId="1" pivotButton="0" quotePrefix="1" xfId="70">
      <alignment horizontal="center" readingOrder="1" vertical="center"/>
    </xf>
    <xf applyAlignment="1" borderId="0" fillId="0" fontId="196" numFmtId="0" pivotButton="0" quotePrefix="0" xfId="3858">
      <alignment vertical="center"/>
    </xf>
    <xf applyAlignment="1" borderId="71" fillId="0" fontId="34" numFmtId="49" pivotButton="0" quotePrefix="0" xfId="70">
      <alignment horizontal="center" readingOrder="1" vertical="center" wrapText="1"/>
    </xf>
    <xf applyAlignment="1" borderId="73" fillId="0" fontId="34" numFmtId="49" pivotButton="0" quotePrefix="1" xfId="70">
      <alignment horizontal="center" readingOrder="1" vertical="center"/>
    </xf>
    <xf applyAlignment="1" applyProtection="1" borderId="0" fillId="0" fontId="33" numFmtId="3" pivotButton="0" quotePrefix="0" xfId="70">
      <alignment horizontal="right" readingOrder="1" vertical="center" wrapText="1"/>
      <protection hidden="0" locked="0"/>
    </xf>
    <xf applyAlignment="1" borderId="0" fillId="0" fontId="34" numFmtId="0" pivotButton="0" quotePrefix="0" xfId="70">
      <alignment horizontal="center" readingOrder="1" vertical="center"/>
    </xf>
    <xf applyAlignment="1" borderId="0" fillId="0" fontId="33" numFmtId="0" pivotButton="0" quotePrefix="1" xfId="70">
      <alignment horizontal="left" readingOrder="1" vertical="center" wrapText="1"/>
    </xf>
    <xf applyAlignment="1" borderId="0" fillId="0" fontId="34" numFmtId="0" pivotButton="0" quotePrefix="1" xfId="70">
      <alignment horizontal="left" readingOrder="1" vertical="center" wrapText="1"/>
    </xf>
    <xf applyAlignment="1" borderId="0" fillId="0" fontId="34" numFmtId="0" pivotButton="0" quotePrefix="0" xfId="70">
      <alignment horizontal="center" readingOrder="1" vertical="center"/>
    </xf>
    <xf applyAlignment="1" borderId="0" fillId="0" fontId="33" numFmtId="0" pivotButton="0" quotePrefix="0" xfId="70">
      <alignment horizontal="left" readingOrder="1" vertical="center" wrapText="1"/>
    </xf>
    <xf applyAlignment="1" borderId="83" fillId="0" fontId="38" numFmtId="3" pivotButton="0" quotePrefix="0" xfId="3858">
      <alignment horizontal="center" readingOrder="1" vertical="center" wrapText="1"/>
    </xf>
    <xf applyAlignment="1" borderId="0" fillId="0" fontId="34" numFmtId="3" pivotButton="0" quotePrefix="0" xfId="70">
      <alignment horizontal="center" readingOrder="1" vertical="center" wrapText="1"/>
    </xf>
    <xf applyAlignment="1" borderId="3" fillId="0" fontId="204" numFmtId="49" pivotButton="0" quotePrefix="1" xfId="70">
      <alignment horizontal="center" readingOrder="1" vertical="center"/>
    </xf>
    <xf applyAlignment="1" borderId="0" fillId="0" fontId="202" numFmtId="0" pivotButton="0" quotePrefix="0" xfId="3858">
      <alignment vertical="center"/>
    </xf>
    <xf applyAlignment="1" borderId="90" fillId="0" fontId="34" numFmtId="0" pivotButton="0" quotePrefix="1" xfId="70">
      <alignment horizontal="center" readingOrder="1" vertical="center"/>
    </xf>
    <xf applyAlignment="1" borderId="90" fillId="0" fontId="34" numFmtId="49" pivotButton="0" quotePrefix="0" xfId="70">
      <alignment horizontal="center" readingOrder="1" vertical="center"/>
    </xf>
    <xf applyAlignment="1" borderId="0" fillId="0" fontId="34" numFmtId="1" pivotButton="0" quotePrefix="0" xfId="70">
      <alignment horizontal="center" readingOrder="1" vertical="center" wrapText="1"/>
    </xf>
    <xf applyAlignment="1" borderId="0" fillId="0" fontId="34" numFmtId="49" pivotButton="0" quotePrefix="0" xfId="70">
      <alignment horizontal="center" readingOrder="1" vertical="center"/>
    </xf>
    <xf applyAlignment="1" applyProtection="1" borderId="0" fillId="0" fontId="34" numFmtId="3" pivotButton="0" quotePrefix="0" xfId="70">
      <alignment horizontal="right" readingOrder="1" vertical="center"/>
      <protection hidden="0" locked="0"/>
    </xf>
    <xf applyAlignment="1" borderId="0" fillId="0" fontId="203" numFmtId="0" pivotButton="0" quotePrefix="0" xfId="3858">
      <alignment vertical="center"/>
    </xf>
    <xf applyAlignment="1" borderId="0" fillId="0" fontId="34" numFmtId="49" pivotButton="0" quotePrefix="0" xfId="70">
      <alignment horizontal="left" readingOrder="1" vertical="center" wrapText="1"/>
    </xf>
    <xf applyAlignment="1" borderId="83" fillId="0" fontId="42" numFmtId="49" pivotButton="0" quotePrefix="0" xfId="70">
      <alignment horizontal="left" readingOrder="1" vertical="center" wrapText="1"/>
    </xf>
    <xf applyAlignment="1" applyProtection="1" borderId="83" fillId="0" fontId="42" numFmtId="3" pivotButton="0" quotePrefix="0" xfId="70">
      <alignment horizontal="right" readingOrder="1" vertical="center"/>
      <protection hidden="0" locked="0"/>
    </xf>
    <xf applyAlignment="1" borderId="22" fillId="0" fontId="34" numFmtId="49" pivotButton="0" quotePrefix="1" xfId="70">
      <alignment horizontal="center" readingOrder="1" vertical="center"/>
    </xf>
    <xf applyAlignment="1" borderId="20" fillId="0" fontId="34" numFmtId="49" pivotButton="0" quotePrefix="1" xfId="70">
      <alignment horizontal="center" readingOrder="1" vertical="center"/>
    </xf>
    <xf applyAlignment="1" borderId="92" fillId="0" fontId="34" numFmtId="49" pivotButton="0" quotePrefix="1" xfId="70">
      <alignment horizontal="center" readingOrder="1" vertical="center"/>
    </xf>
    <xf applyAlignment="1" applyProtection="1" borderId="0" fillId="0" fontId="34" numFmtId="3" pivotButton="0" quotePrefix="0" xfId="70">
      <alignment horizontal="center" readingOrder="1" vertical="center"/>
      <protection hidden="0" locked="0"/>
    </xf>
    <xf applyAlignment="1" borderId="0" fillId="0" fontId="34" numFmtId="0" pivotButton="0" quotePrefix="0" xfId="3858">
      <alignment horizontal="left" readingOrder="1" vertical="center" wrapText="1"/>
    </xf>
    <xf applyAlignment="1" borderId="3" fillId="0" fontId="34" numFmtId="49" pivotButton="0" quotePrefix="1" xfId="3858">
      <alignment horizontal="center" readingOrder="1" vertical="center"/>
    </xf>
    <xf applyAlignment="1" borderId="3" fillId="0" fontId="34" numFmtId="49" pivotButton="0" quotePrefix="0" xfId="70">
      <alignment horizontal="center" readingOrder="1" vertical="center"/>
    </xf>
    <xf applyAlignment="1" borderId="0" fillId="0" fontId="34" numFmtId="3" pivotButton="0" quotePrefix="0" xfId="3858">
      <alignment horizontal="left" readingOrder="1" vertical="center" wrapText="1"/>
    </xf>
    <xf applyAlignment="1" borderId="53" fillId="0" fontId="35" numFmtId="0" pivotButton="0" quotePrefix="0" xfId="1537">
      <alignment vertical="center" wrapText="1"/>
    </xf>
    <xf applyAlignment="1" borderId="0" fillId="0" fontId="33" numFmtId="0" pivotButton="0" quotePrefix="0" xfId="3858">
      <alignment vertical="center" wrapText="1"/>
    </xf>
    <xf applyAlignment="1" borderId="0" fillId="0" fontId="197" numFmtId="0" pivotButton="0" quotePrefix="0" xfId="3858">
      <alignment vertical="center"/>
    </xf>
    <xf applyAlignment="1" borderId="0" fillId="0" fontId="34" numFmtId="0" pivotButton="0" quotePrefix="0" xfId="3858">
      <alignment vertical="center" wrapText="1"/>
    </xf>
    <xf applyAlignment="1" borderId="0" fillId="0" fontId="34" numFmtId="0" pivotButton="0" quotePrefix="0" xfId="3858">
      <alignment vertical="center" wrapText="1"/>
    </xf>
    <xf applyAlignment="1" borderId="28" fillId="0" fontId="34" numFmtId="0" pivotButton="0" quotePrefix="1" xfId="70">
      <alignment horizontal="center" readingOrder="1" vertical="center"/>
    </xf>
    <xf applyAlignment="1" borderId="0" fillId="0" fontId="34" numFmtId="49" pivotButton="0" quotePrefix="1" xfId="70">
      <alignment horizontal="left" readingOrder="1" vertical="center"/>
    </xf>
    <xf applyAlignment="1" borderId="0" fillId="0" fontId="33" numFmtId="49" pivotButton="0" quotePrefix="1" xfId="70">
      <alignment horizontal="left" readingOrder="1" vertical="center" wrapText="1"/>
    </xf>
    <xf applyAlignment="1" borderId="0" fillId="0" fontId="34" numFmtId="49" pivotButton="0" quotePrefix="1" xfId="70">
      <alignment horizontal="justify" readingOrder="1" vertical="center" wrapText="1"/>
    </xf>
    <xf applyAlignment="1" borderId="91" fillId="0" fontId="40" numFmtId="49" pivotButton="0" quotePrefix="0" xfId="70">
      <alignment horizontal="center" readingOrder="1" vertical="center" wrapText="1"/>
    </xf>
    <xf applyAlignment="1" borderId="91" fillId="0" fontId="38" numFmtId="2" pivotButton="0" quotePrefix="0" xfId="3858">
      <alignment horizontal="center" readingOrder="1" vertical="center"/>
    </xf>
    <xf applyAlignment="1" borderId="91" fillId="0" fontId="38" numFmtId="0" pivotButton="0" quotePrefix="0" xfId="3858">
      <alignment horizontal="left" readingOrder="1" vertical="center" wrapText="1"/>
    </xf>
    <xf applyAlignment="1" borderId="91" fillId="0" fontId="38" numFmtId="3" pivotButton="0" quotePrefix="0" xfId="3858">
      <alignment horizontal="left" readingOrder="1" vertical="center" wrapText="1"/>
    </xf>
    <xf applyAlignment="1" applyProtection="1" borderId="91" fillId="0" fontId="34" numFmtId="3" pivotButton="0" quotePrefix="0" xfId="3858">
      <alignment readingOrder="1" vertical="center"/>
      <protection hidden="0" locked="0"/>
    </xf>
    <xf applyAlignment="1" borderId="91" fillId="0" fontId="40" numFmtId="49" pivotButton="0" quotePrefix="0" xfId="70">
      <alignment horizontal="center" readingOrder="1" vertical="center"/>
    </xf>
    <xf applyAlignment="1" borderId="0" fillId="0" fontId="38" numFmtId="0" pivotButton="0" quotePrefix="0" xfId="3858">
      <alignment horizontal="left" readingOrder="1" vertical="center" wrapText="1"/>
    </xf>
    <xf applyAlignment="1" borderId="90" fillId="0" fontId="34" numFmtId="49" pivotButton="0" quotePrefix="1" xfId="70">
      <alignment horizontal="left" readingOrder="1" vertical="center"/>
    </xf>
    <xf applyAlignment="1" applyProtection="1" borderId="0" fillId="0" fontId="34" numFmtId="3" pivotButton="0" quotePrefix="0" xfId="70">
      <alignment readingOrder="1" vertical="center"/>
      <protection hidden="0" locked="0"/>
    </xf>
    <xf applyAlignment="1" borderId="2" fillId="0" fontId="33" numFmtId="0" pivotButton="0" quotePrefix="0" xfId="0">
      <alignment horizontal="left" vertical="center"/>
    </xf>
    <xf applyAlignment="1" borderId="6" fillId="0" fontId="42" numFmtId="3" pivotButton="0" quotePrefix="0" xfId="70">
      <alignment horizontal="right" readingOrder="1" vertical="center"/>
    </xf>
    <xf applyAlignment="1" borderId="5" fillId="0" fontId="34" numFmtId="3" pivotButton="0" quotePrefix="0" xfId="3858">
      <alignment horizontal="center" readingOrder="1" vertical="center" wrapText="1"/>
    </xf>
    <xf applyAlignment="1" borderId="6" fillId="0" fontId="39" numFmtId="3" pivotButton="0" quotePrefix="0" xfId="3858">
      <alignment horizontal="centerContinuous" readingOrder="1" vertical="center" wrapText="1"/>
    </xf>
    <xf applyAlignment="1" borderId="5" fillId="0" fontId="33" numFmtId="3" pivotButton="0" quotePrefix="0" xfId="70">
      <alignment horizontal="right" readingOrder="1" vertical="center"/>
    </xf>
    <xf applyAlignment="1" borderId="58" fillId="0" fontId="33" numFmtId="3" pivotButton="0" quotePrefix="0" xfId="70">
      <alignment horizontal="right" readingOrder="1" vertical="center" wrapText="1"/>
    </xf>
    <xf applyAlignment="1" borderId="80" fillId="0" fontId="39" numFmtId="3" pivotButton="0" quotePrefix="0" xfId="70">
      <alignment horizontal="right" readingOrder="1" vertical="center" wrapText="1"/>
    </xf>
    <xf applyAlignment="1" borderId="0" fillId="0" fontId="34" numFmtId="3" pivotButton="0" quotePrefix="0" xfId="3858">
      <alignment horizontal="center" readingOrder="1" vertical="center" wrapText="1"/>
    </xf>
    <xf applyAlignment="1" borderId="19" fillId="0" fontId="39" numFmtId="3" pivotButton="0" quotePrefix="0" xfId="3858">
      <alignment horizontal="centerContinuous" readingOrder="1" vertical="center" wrapText="1"/>
    </xf>
    <xf applyAlignment="1" borderId="0" fillId="0" fontId="34" numFmtId="3" pivotButton="0" quotePrefix="0" xfId="70">
      <alignment horizontal="right" readingOrder="1" vertical="center"/>
    </xf>
    <xf applyAlignment="1" borderId="19" fillId="0" fontId="39" numFmtId="3" pivotButton="0" quotePrefix="0" xfId="70">
      <alignment horizontal="right" readingOrder="1" vertical="center"/>
    </xf>
    <xf applyAlignment="1" borderId="0" fillId="0" fontId="42" numFmtId="3" pivotButton="0" quotePrefix="0" xfId="70">
      <alignment horizontal="right" readingOrder="1" vertical="center"/>
    </xf>
    <xf applyAlignment="1" borderId="19" fillId="0" fontId="42" numFmtId="3" pivotButton="0" quotePrefix="0" xfId="70">
      <alignment horizontal="right" readingOrder="1" vertical="center"/>
    </xf>
    <xf applyAlignment="1" borderId="6" fillId="0" fontId="39" numFmtId="3" pivotButton="0" quotePrefix="0" xfId="70">
      <alignment horizontal="right" readingOrder="1" vertical="center"/>
    </xf>
    <xf applyAlignment="1" borderId="16" fillId="0" fontId="39" numFmtId="3" pivotButton="0" quotePrefix="0" xfId="70">
      <alignment horizontal="right" readingOrder="1" vertical="center" wrapText="1"/>
    </xf>
    <xf applyAlignment="1" borderId="5" fillId="0" fontId="34" numFmtId="3" pivotButton="0" quotePrefix="0" xfId="69">
      <alignment horizontal="center" readingOrder="1" vertical="center" wrapText="1"/>
    </xf>
    <xf applyAlignment="1" borderId="6" fillId="0" fontId="39" numFmtId="3" pivotButton="0" quotePrefix="0" xfId="69">
      <alignment horizontal="centerContinuous" readingOrder="1" vertical="center" wrapText="1"/>
    </xf>
    <xf applyAlignment="1" borderId="0" fillId="0" fontId="34" numFmtId="3" pivotButton="0" quotePrefix="0" xfId="69">
      <alignment horizontal="center" readingOrder="1" vertical="center" wrapText="1"/>
    </xf>
    <xf applyAlignment="1" borderId="19" fillId="0" fontId="39" numFmtId="3" pivotButton="0" quotePrefix="0" xfId="69">
      <alignment horizontal="centerContinuous" readingOrder="1" vertical="center" wrapText="1"/>
    </xf>
    <xf applyAlignment="1" borderId="0" fillId="0" fontId="42" numFmtId="3" pivotButton="0" quotePrefix="0" xfId="69">
      <alignment horizontal="center" readingOrder="1" vertical="center" wrapText="1"/>
    </xf>
    <xf applyAlignment="1" borderId="19" fillId="0" fontId="42" numFmtId="3" pivotButton="0" quotePrefix="0" xfId="69">
      <alignment horizontal="centerContinuous" readingOrder="1" vertical="center" wrapText="1"/>
    </xf>
    <xf applyAlignment="1" borderId="5" fillId="0" fontId="34" numFmtId="3" pivotButton="0" quotePrefix="0" xfId="68">
      <alignment horizontal="center" readingOrder="1" vertical="center" wrapText="1"/>
    </xf>
    <xf applyAlignment="1" borderId="6" fillId="0" fontId="39" numFmtId="3" pivotButton="0" quotePrefix="0" xfId="68">
      <alignment horizontal="centerContinuous" readingOrder="1" vertical="center" wrapText="1"/>
    </xf>
    <xf applyAlignment="1" borderId="83" fillId="0" fontId="33" numFmtId="3" pivotButton="0" quotePrefix="0" xfId="70">
      <alignment horizontal="right" readingOrder="1" vertical="center"/>
    </xf>
    <xf applyAlignment="1" borderId="84" fillId="0" fontId="42" numFmtId="3" pivotButton="0" quotePrefix="0" xfId="70">
      <alignment horizontal="right" readingOrder="1" vertical="center"/>
    </xf>
    <xf applyAlignment="1" borderId="2" fillId="0" fontId="33" numFmtId="3" pivotButton="0" quotePrefix="0" xfId="70">
      <alignment horizontal="right" readingOrder="1" vertical="center" wrapText="1"/>
    </xf>
    <xf applyAlignment="1" borderId="83" fillId="0" fontId="34" numFmtId="3" pivotButton="0" quotePrefix="0" xfId="3858">
      <alignment horizontal="center" readingOrder="1" vertical="center" wrapText="1"/>
    </xf>
    <xf applyAlignment="1" borderId="84" fillId="0" fontId="39" numFmtId="3" pivotButton="0" quotePrefix="0" xfId="3858">
      <alignment horizontal="centerContinuous" readingOrder="1" vertical="center" wrapText="1"/>
    </xf>
    <xf applyAlignment="1" borderId="67" fillId="0" fontId="34" numFmtId="3" pivotButton="0" quotePrefix="0" xfId="3858">
      <alignment horizontal="center" readingOrder="1" vertical="center" wrapText="1"/>
    </xf>
    <xf applyAlignment="1" borderId="69" fillId="0" fontId="39" numFmtId="3" pivotButton="0" quotePrefix="0" xfId="3858">
      <alignment horizontal="centerContinuous" readingOrder="1" vertical="center" wrapText="1"/>
    </xf>
    <xf applyAlignment="1" borderId="63" fillId="0" fontId="34" numFmtId="3" pivotButton="0" quotePrefix="0" xfId="3858">
      <alignment horizontal="center" readingOrder="1" vertical="center" wrapText="1"/>
    </xf>
    <xf applyAlignment="1" borderId="64" fillId="0" fontId="39" numFmtId="3" pivotButton="0" quotePrefix="0" xfId="3858">
      <alignment horizontal="centerContinuous" readingOrder="1" vertical="center" wrapText="1"/>
    </xf>
    <xf applyAlignment="1" borderId="90" fillId="0" fontId="33" numFmtId="3" pivotButton="0" quotePrefix="0" xfId="70">
      <alignment horizontal="right" readingOrder="1" vertical="center" wrapText="1"/>
    </xf>
    <xf applyAlignment="1" borderId="83" fillId="0" fontId="42" numFmtId="3" pivotButton="0" quotePrefix="0" xfId="3858">
      <alignment horizontal="center" readingOrder="1" vertical="center" wrapText="1"/>
    </xf>
    <xf applyAlignment="1" borderId="84" fillId="0" fontId="42" numFmtId="3" pivotButton="0" quotePrefix="0" xfId="3858">
      <alignment horizontal="centerContinuous" readingOrder="1" vertical="center" wrapText="1"/>
    </xf>
    <xf applyAlignment="1" borderId="83" fillId="0" fontId="34" numFmtId="3" pivotButton="0" quotePrefix="0" xfId="70">
      <alignment horizontal="right" readingOrder="1" vertical="center"/>
    </xf>
    <xf applyAlignment="1" borderId="84" fillId="0" fontId="39" numFmtId="3" pivotButton="0" quotePrefix="0" xfId="70">
      <alignment horizontal="right" readingOrder="1" vertical="center"/>
    </xf>
    <xf applyAlignment="1" borderId="0" fillId="0" fontId="39" numFmtId="3" pivotButton="0" quotePrefix="0" xfId="3858">
      <alignment horizontal="center" readingOrder="1" vertical="center" wrapText="1"/>
    </xf>
    <xf applyAlignment="1" borderId="0" fillId="0" fontId="40" numFmtId="49" pivotButton="0" quotePrefix="0" xfId="70">
      <alignment horizontal="center" readingOrder="1" vertical="center" wrapText="1"/>
    </xf>
    <xf applyAlignment="1" borderId="0" fillId="0" fontId="33" numFmtId="3" pivotButton="0" quotePrefix="0" xfId="70">
      <alignment horizontal="right" readingOrder="1" vertical="center" wrapText="1"/>
    </xf>
    <xf applyAlignment="1" borderId="30" fillId="0" fontId="39" numFmtId="3" pivotButton="0" quotePrefix="0" xfId="3858">
      <alignment horizontal="centerContinuous" readingOrder="1" vertical="center" wrapText="1"/>
    </xf>
    <xf applyAlignment="1" borderId="84" fillId="0" fontId="34" numFmtId="3" pivotButton="0" quotePrefix="0" xfId="70">
      <alignment horizontal="right" readingOrder="1" vertical="center"/>
    </xf>
    <xf applyAlignment="1" borderId="0" fillId="0" fontId="34" numFmtId="3" pivotButton="0" quotePrefix="0" xfId="70">
      <alignment horizontal="right" readingOrder="1" vertical="center"/>
    </xf>
    <xf applyAlignment="1" borderId="83" fillId="0" fontId="42" numFmtId="3" pivotButton="0" quotePrefix="0" xfId="70">
      <alignment horizontal="right" readingOrder="1" vertical="center"/>
    </xf>
    <xf applyAlignment="1" borderId="0" fillId="0" fontId="34" numFmtId="3" pivotButton="0" quotePrefix="0" xfId="70">
      <alignment horizontal="center" readingOrder="1" vertical="center"/>
    </xf>
    <xf applyAlignment="1" borderId="19" fillId="0" fontId="39" numFmtId="3" pivotButton="0" quotePrefix="0" xfId="70">
      <alignment horizontal="center" readingOrder="1" vertical="center"/>
    </xf>
    <xf applyAlignment="1" borderId="19" fillId="0" fontId="34" numFmtId="3" pivotButton="0" quotePrefix="0" xfId="3858">
      <alignment horizontal="centerContinuous" readingOrder="1" vertical="center" wrapText="1"/>
    </xf>
    <xf applyAlignment="1" borderId="91" fillId="0" fontId="34" numFmtId="3" pivotButton="0" quotePrefix="0" xfId="3858">
      <alignment horizontal="center" readingOrder="1" vertical="center" wrapText="1"/>
    </xf>
    <xf applyAlignment="1" borderId="91" fillId="0" fontId="38" numFmtId="0" pivotButton="0" quotePrefix="0" xfId="3858">
      <alignment horizontal="left" readingOrder="1" vertical="center" wrapText="1"/>
    </xf>
    <xf applyAlignment="1" borderId="30" fillId="0" fontId="38" numFmtId="0" pivotButton="0" quotePrefix="0" xfId="3858">
      <alignment horizontal="left" readingOrder="1" vertical="center" wrapText="1"/>
    </xf>
    <xf applyAlignment="1" borderId="0" fillId="0" fontId="34" numFmtId="3" pivotButton="0" quotePrefix="0" xfId="70">
      <alignment readingOrder="1" vertical="center"/>
    </xf>
    <xf applyAlignment="1" borderId="0" fillId="0" fontId="30" numFmtId="0" pivotButton="0" quotePrefix="0" xfId="3858">
      <alignment vertical="center" wrapText="1"/>
    </xf>
    <xf applyAlignment="1" borderId="0" fillId="0" fontId="30" numFmtId="2" pivotButton="0" quotePrefix="0" xfId="3858">
      <alignment vertical="center" wrapText="1"/>
    </xf>
    <xf applyAlignment="1" borderId="0" fillId="0" fontId="30" numFmtId="0" pivotButton="0" quotePrefix="0" xfId="3858">
      <alignment horizontal="center" vertical="center" wrapText="1"/>
    </xf>
    <xf applyAlignment="1" borderId="0" fillId="0" fontId="33" numFmtId="4" pivotButton="0" quotePrefix="0" xfId="0">
      <alignment vertical="center"/>
    </xf>
    <xf applyAlignment="1" borderId="0" fillId="0" fontId="33" numFmtId="0" pivotButton="0" quotePrefix="0" xfId="1724">
      <alignment horizontal="left" vertical="center" wrapText="1"/>
    </xf>
    <xf applyAlignment="1" borderId="0" fillId="0" fontId="33" numFmtId="0" pivotButton="0" quotePrefix="0" xfId="1724">
      <alignment vertical="center" wrapText="1"/>
    </xf>
    <xf applyAlignment="1" borderId="0" fillId="0" fontId="34" numFmtId="3" pivotButton="0" quotePrefix="0" xfId="0">
      <alignment horizontal="left" readingOrder="1" vertical="center" wrapText="1"/>
    </xf>
    <xf applyAlignment="1" borderId="0" fillId="0" fontId="33" numFmtId="0" pivotButton="0" quotePrefix="0" xfId="59">
      <alignment vertical="center" wrapText="1"/>
    </xf>
    <xf applyAlignment="1" borderId="0" fillId="0" fontId="33" numFmtId="0" pivotButton="0" quotePrefix="0" xfId="59">
      <alignment horizontal="left" vertical="center" wrapText="1"/>
    </xf>
    <xf applyAlignment="1" borderId="2" fillId="0" fontId="42" numFmtId="0" pivotButton="0" quotePrefix="0" xfId="59">
      <alignment vertical="center" wrapText="1"/>
    </xf>
    <xf applyAlignment="1" borderId="0" fillId="0" fontId="33" numFmtId="0" pivotButton="0" quotePrefix="0" xfId="59">
      <alignment vertical="center" wrapText="1"/>
    </xf>
    <xf applyAlignment="1" borderId="85" fillId="0" fontId="39" numFmtId="0" pivotButton="0" quotePrefix="0" xfId="1537">
      <alignment vertical="center" wrapText="1"/>
    </xf>
    <xf applyAlignment="1" borderId="86" fillId="0" fontId="39" numFmtId="0" pivotButton="0" quotePrefix="0" xfId="1537">
      <alignment vertical="center" wrapText="1"/>
    </xf>
    <xf applyAlignment="1" borderId="87" fillId="0" fontId="35" numFmtId="0" pivotButton="0" quotePrefix="0" xfId="3828">
      <alignment vertical="center" wrapText="1"/>
    </xf>
    <xf applyAlignment="1" borderId="88" fillId="0" fontId="35" numFmtId="0" pivotButton="0" quotePrefix="0" xfId="3828">
      <alignment vertical="center" wrapText="1"/>
    </xf>
    <xf applyAlignment="1" borderId="87" fillId="0" fontId="35" numFmtId="0" pivotButton="0" quotePrefix="0" xfId="1537">
      <alignment vertical="center" wrapText="1"/>
    </xf>
    <xf applyAlignment="1" borderId="88" fillId="0" fontId="35" numFmtId="0" pivotButton="0" quotePrefix="0" xfId="1537">
      <alignment vertical="center" wrapText="1"/>
    </xf>
    <xf applyAlignment="1" borderId="87" fillId="0" fontId="39" numFmtId="0" pivotButton="0" quotePrefix="0" xfId="1537">
      <alignment vertical="center" wrapText="1"/>
    </xf>
    <xf applyAlignment="1" borderId="88" fillId="0" fontId="39" numFmtId="0" pivotButton="0" quotePrefix="0" xfId="1537">
      <alignment vertical="center" wrapText="1"/>
    </xf>
    <xf applyAlignment="1" borderId="87" fillId="0" fontId="34" numFmtId="0" pivotButton="0" quotePrefix="0" xfId="3829">
      <alignment vertical="center" wrapText="1"/>
    </xf>
    <xf applyAlignment="1" borderId="88" fillId="0" fontId="34" numFmtId="0" pivotButton="0" quotePrefix="0" xfId="3829">
      <alignment vertical="center" wrapText="1"/>
    </xf>
    <xf applyAlignment="1" borderId="87" fillId="0" fontId="33" numFmtId="0" pivotButton="0" quotePrefix="0" xfId="3829">
      <alignment vertical="center" wrapText="1"/>
    </xf>
    <xf applyAlignment="1" borderId="88" fillId="0" fontId="33" numFmtId="0" pivotButton="0" quotePrefix="0" xfId="3829">
      <alignment vertical="center" wrapText="1"/>
    </xf>
    <xf applyAlignment="1" borderId="60" fillId="0" fontId="33" numFmtId="0" pivotButton="0" quotePrefix="0" xfId="3829">
      <alignment vertical="center" wrapText="1"/>
    </xf>
    <xf applyAlignment="1" borderId="0" fillId="0" fontId="39" numFmtId="0" pivotButton="0" quotePrefix="0" xfId="3830">
      <alignment horizontal="left" vertical="center" wrapText="1"/>
    </xf>
    <xf applyAlignment="1" borderId="0" fillId="0" fontId="35" numFmtId="0" pivotButton="0" quotePrefix="0" xfId="3828">
      <alignment vertical="center" wrapText="1"/>
    </xf>
    <xf applyAlignment="1" borderId="0" fillId="0" fontId="35" numFmtId="0" pivotButton="0" quotePrefix="0" xfId="1537">
      <alignment vertical="center" wrapText="1"/>
    </xf>
    <xf applyAlignment="1" borderId="60" fillId="0" fontId="35" numFmtId="0" pivotButton="0" quotePrefix="1" xfId="3829">
      <alignment vertical="center" wrapText="1"/>
    </xf>
    <xf applyAlignment="1" borderId="60" fillId="0" fontId="35" numFmtId="0" pivotButton="0" quotePrefix="0" xfId="3829">
      <alignment vertical="center" wrapText="1"/>
    </xf>
    <xf applyAlignment="1" borderId="60" fillId="0" fontId="39" numFmtId="0" pivotButton="0" quotePrefix="0" xfId="3829">
      <alignment vertical="center" wrapText="1"/>
    </xf>
    <xf applyAlignment="1" borderId="0" fillId="0" fontId="35" numFmtId="0" pivotButton="0" quotePrefix="0" xfId="3829">
      <alignment vertical="center" wrapText="1"/>
    </xf>
    <xf applyAlignment="1" borderId="0" fillId="0" fontId="35" numFmtId="0" pivotButton="0" quotePrefix="1" xfId="3829">
      <alignment vertical="center" wrapText="1"/>
    </xf>
    <xf applyAlignment="1" borderId="0" fillId="0" fontId="33" numFmtId="3" pivotButton="0" quotePrefix="0" xfId="3829">
      <alignment horizontal="left" vertical="center" wrapText="1"/>
    </xf>
    <xf applyAlignment="1" borderId="0" fillId="0" fontId="34" numFmtId="0" pivotButton="0" quotePrefix="0" xfId="3829">
      <alignment horizontal="left" vertical="center" wrapText="1"/>
    </xf>
    <xf applyAlignment="1" borderId="0" fillId="0" fontId="39" numFmtId="0" pivotButton="0" quotePrefix="0" xfId="3829">
      <alignment vertical="center" wrapText="1"/>
    </xf>
    <xf applyAlignment="1" borderId="0" fillId="0" fontId="33" numFmtId="0" pivotButton="0" quotePrefix="0" xfId="70">
      <alignment readingOrder="1" vertical="center" wrapText="1"/>
    </xf>
    <xf applyAlignment="1" borderId="0" fillId="0" fontId="39" numFmtId="0" pivotButton="0" quotePrefix="1" xfId="70">
      <alignment readingOrder="1" vertical="center" wrapText="1"/>
    </xf>
    <xf applyAlignment="1" borderId="53" fillId="0" fontId="39" numFmtId="0" pivotButton="0" quotePrefix="0" xfId="1537">
      <alignment vertical="center" wrapText="1"/>
    </xf>
    <xf applyAlignment="1" borderId="53" fillId="0" fontId="35" numFmtId="0" pivotButton="0" quotePrefix="0" xfId="3828">
      <alignment vertical="center" wrapText="1"/>
    </xf>
    <xf applyAlignment="1" borderId="0" fillId="0" fontId="35" numFmtId="0" pivotButton="0" quotePrefix="0" xfId="3830">
      <alignment horizontal="left" vertical="center" wrapText="1"/>
    </xf>
    <xf applyAlignment="1" borderId="0" fillId="0" fontId="34" numFmtId="3" pivotButton="0" quotePrefix="0" xfId="3829">
      <alignment vertical="center" wrapText="1"/>
    </xf>
    <xf applyAlignment="1" borderId="60" fillId="0" fontId="39" numFmtId="0" pivotButton="0" quotePrefix="0" xfId="1537">
      <alignment vertical="center" wrapText="1"/>
    </xf>
    <xf applyAlignment="1" borderId="60" fillId="0" fontId="35" numFmtId="0" pivotButton="0" quotePrefix="0" xfId="3828">
      <alignment vertical="center" wrapText="1"/>
    </xf>
    <xf applyAlignment="1" borderId="60" fillId="0" fontId="35" numFmtId="0" pivotButton="0" quotePrefix="0" xfId="1537">
      <alignment vertical="center" wrapText="1"/>
    </xf>
    <xf applyAlignment="1" borderId="0" fillId="0" fontId="42" numFmtId="0" pivotButton="0" quotePrefix="0" xfId="1537">
      <alignment vertical="center" wrapText="1"/>
    </xf>
    <xf applyAlignment="1" borderId="0" fillId="0" fontId="39" numFmtId="0" pivotButton="0" quotePrefix="1" xfId="70">
      <alignment readingOrder="1" vertical="center" wrapText="1"/>
    </xf>
    <xf applyAlignment="1" borderId="53" fillId="0" fontId="35" numFmtId="0" pivotButton="0" quotePrefix="0" xfId="3831">
      <alignment vertical="center" wrapText="1"/>
    </xf>
    <xf applyAlignment="1" borderId="0" fillId="0" fontId="35" numFmtId="0" pivotButton="0" quotePrefix="0" xfId="3831">
      <alignment vertical="center" wrapText="1"/>
    </xf>
    <xf applyAlignment="1" borderId="0" fillId="0" fontId="206" numFmtId="0" pivotButton="0" quotePrefix="0" xfId="3858">
      <alignment vertical="center"/>
    </xf>
    <xf applyAlignment="1" borderId="0" fillId="0" fontId="207" numFmtId="0" pivotButton="0" quotePrefix="0" xfId="69">
      <alignment vertical="center"/>
    </xf>
    <xf applyAlignment="1" borderId="91" fillId="0" fontId="33" numFmtId="3" pivotButton="0" quotePrefix="0" xfId="67">
      <alignment horizontal="center" readingOrder="1" vertical="center" wrapText="1"/>
    </xf>
    <xf applyAlignment="1" borderId="83" fillId="0" fontId="41" numFmtId="3" pivotButton="0" quotePrefix="0" xfId="70">
      <alignment readingOrder="1" vertical="center" wrapText="1"/>
    </xf>
    <xf applyAlignment="1" borderId="83" fillId="0" fontId="38" numFmtId="3" pivotButton="0" quotePrefix="0" xfId="69">
      <alignment horizontal="left" readingOrder="1" vertical="center" wrapText="1"/>
    </xf>
    <xf applyAlignment="1" borderId="83" fillId="0" fontId="34" numFmtId="49" pivotButton="0" quotePrefix="0" xfId="70">
      <alignment readingOrder="1" vertical="center"/>
    </xf>
    <xf applyAlignment="1" borderId="83" fillId="0" fontId="38" numFmtId="3" pivotButton="0" quotePrefix="0" xfId="68">
      <alignment horizontal="left" readingOrder="1" vertical="center" wrapText="1"/>
    </xf>
    <xf applyAlignment="1" borderId="83" fillId="0" fontId="42" numFmtId="3" pivotButton="0" quotePrefix="0" xfId="70">
      <alignment horizontal="left" readingOrder="1" vertical="center" wrapText="1"/>
    </xf>
    <xf applyAlignment="1" applyProtection="1" borderId="91" fillId="0" fontId="33" numFmtId="3" pivotButton="0" quotePrefix="0" xfId="69">
      <alignment horizontal="center" readingOrder="1" vertical="center" wrapText="1"/>
      <protection hidden="0" locked="0"/>
    </xf>
    <xf applyAlignment="1" applyProtection="1" borderId="83" fillId="0" fontId="34" numFmtId="3" pivotButton="0" quotePrefix="0" xfId="69">
      <alignment horizontal="centerContinuous" readingOrder="1" vertical="center" wrapText="1"/>
      <protection hidden="0" locked="0"/>
    </xf>
    <xf applyAlignment="1" applyProtection="1" borderId="83" fillId="0" fontId="34" numFmtId="3" pivotButton="0" quotePrefix="0" xfId="3858">
      <alignment horizontal="centerContinuous" readingOrder="1" vertical="center" wrapText="1"/>
      <protection hidden="0" locked="0"/>
    </xf>
    <xf applyAlignment="1" applyProtection="1" borderId="0" fillId="0" fontId="34" numFmtId="3" pivotButton="0" quotePrefix="0" xfId="3858">
      <alignment horizontal="centerContinuous" readingOrder="1" vertical="center" wrapText="1"/>
      <protection hidden="0" locked="0"/>
    </xf>
    <xf applyAlignment="1" applyProtection="1" borderId="0" fillId="0" fontId="42" numFmtId="3" pivotButton="0" quotePrefix="0" xfId="70">
      <alignment horizontal="right" readingOrder="1" vertical="center"/>
      <protection hidden="0" locked="0"/>
    </xf>
    <xf applyAlignment="1" applyProtection="1" borderId="0" fillId="0" fontId="34" numFmtId="3" pivotButton="0" quotePrefix="0" xfId="69">
      <alignment horizontal="centerContinuous" readingOrder="1" vertical="center" wrapText="1"/>
      <protection hidden="0" locked="0"/>
    </xf>
    <xf applyAlignment="1" applyProtection="1" borderId="0" fillId="0" fontId="42" numFmtId="3" pivotButton="0" quotePrefix="0" xfId="69">
      <alignment horizontal="centerContinuous" readingOrder="1" vertical="center" wrapText="1"/>
      <protection hidden="0" locked="0"/>
    </xf>
    <xf applyAlignment="1" applyProtection="1" borderId="83" fillId="0" fontId="34" numFmtId="3" pivotButton="0" quotePrefix="0" xfId="68">
      <alignment horizontal="centerContinuous" readingOrder="1" vertical="center" wrapText="1"/>
      <protection hidden="0" locked="0"/>
    </xf>
    <xf applyAlignment="1" applyProtection="1" borderId="67" fillId="0" fontId="34" numFmtId="3" pivotButton="0" quotePrefix="0" xfId="3858">
      <alignment horizontal="centerContinuous" readingOrder="1" vertical="center" wrapText="1"/>
      <protection hidden="0" locked="0"/>
    </xf>
    <xf applyAlignment="1" applyProtection="1" borderId="63" fillId="0" fontId="34" numFmtId="3" pivotButton="0" quotePrefix="0" xfId="3858">
      <alignment horizontal="centerContinuous" readingOrder="1" vertical="center" wrapText="1"/>
      <protection hidden="0" locked="0"/>
    </xf>
    <xf applyAlignment="1" applyProtection="1" borderId="83" fillId="0" fontId="42" numFmtId="3" pivotButton="0" quotePrefix="0" xfId="3858">
      <alignment horizontal="centerContinuous" readingOrder="1" vertical="center" wrapText="1"/>
      <protection hidden="0" locked="0"/>
    </xf>
    <xf applyAlignment="1" applyProtection="1" borderId="0" fillId="0" fontId="39" numFmtId="3" pivotButton="0" quotePrefix="0" xfId="3858">
      <alignment horizontal="centerContinuous" readingOrder="1" vertical="center" wrapText="1"/>
      <protection hidden="0" locked="0"/>
    </xf>
    <xf applyAlignment="1" applyProtection="1" borderId="91" fillId="0" fontId="34" numFmtId="3" pivotButton="0" quotePrefix="0" xfId="3858">
      <alignment horizontal="centerContinuous" readingOrder="1" vertical="center" wrapText="1"/>
      <protection hidden="0" locked="0"/>
    </xf>
    <xf applyAlignment="1" applyProtection="1" borderId="0" fillId="0" fontId="34" numFmtId="3" pivotButton="0" quotePrefix="0" xfId="70">
      <alignment horizontal="center" readingOrder="1" vertical="center"/>
      <protection hidden="0" locked="0"/>
    </xf>
    <xf applyAlignment="1" borderId="81" fillId="0" fontId="41" numFmtId="2" pivotButton="0" quotePrefix="0" xfId="70">
      <alignment readingOrder="1" vertical="center" wrapText="1"/>
    </xf>
    <xf applyAlignment="1" borderId="92" fillId="0" fontId="40" numFmtId="2" pivotButton="0" quotePrefix="0" xfId="70">
      <alignment readingOrder="1" vertical="center" wrapText="1"/>
    </xf>
    <xf applyAlignment="1" borderId="81" fillId="0" fontId="38" numFmtId="2" pivotButton="0" quotePrefix="0" xfId="69">
      <alignment horizontal="right" readingOrder="1" vertical="center" wrapText="1"/>
    </xf>
    <xf applyAlignment="1" borderId="22" fillId="0" fontId="34" numFmtId="3" pivotButton="0" quotePrefix="0" xfId="0">
      <alignment horizontal="right" vertical="center"/>
    </xf>
    <xf applyAlignment="1" borderId="22" fillId="0" fontId="34" numFmtId="2" pivotButton="0" quotePrefix="0" xfId="70">
      <alignment horizontal="right" readingOrder="1" vertical="center" wrapText="1"/>
    </xf>
    <xf applyAlignment="1" borderId="92" fillId="0" fontId="40" numFmtId="4" pivotButton="0" quotePrefix="0" xfId="70">
      <alignment readingOrder="1" vertical="center" wrapText="1"/>
    </xf>
    <xf applyAlignment="1" borderId="81" fillId="0" fontId="38" numFmtId="4" pivotButton="0" quotePrefix="0" xfId="3858">
      <alignment horizontal="right" readingOrder="1" vertical="center" wrapText="1"/>
    </xf>
    <xf applyAlignment="1" borderId="92" fillId="0" fontId="40" numFmtId="4" pivotButton="0" quotePrefix="0" xfId="70">
      <alignment horizontal="right" readingOrder="1" vertical="center" wrapText="1"/>
    </xf>
    <xf applyAlignment="1" borderId="22" fillId="0" fontId="38" numFmtId="4" pivotButton="0" quotePrefix="0" xfId="3858">
      <alignment horizontal="right" readingOrder="1" vertical="center" wrapText="1"/>
    </xf>
    <xf applyAlignment="1" borderId="22" fillId="0" fontId="34" numFmtId="4" pivotButton="0" quotePrefix="0" xfId="70">
      <alignment horizontal="right" readingOrder="1" vertical="center" wrapText="1"/>
    </xf>
    <xf applyAlignment="1" borderId="22" fillId="0" fontId="42" numFmtId="4" pivotButton="0" quotePrefix="0" xfId="70">
      <alignment horizontal="right" readingOrder="1" vertical="center" wrapText="1"/>
    </xf>
    <xf applyAlignment="1" borderId="22" fillId="0" fontId="34" numFmtId="4" pivotButton="0" quotePrefix="0" xfId="0">
      <alignment vertical="center"/>
    </xf>
    <xf applyAlignment="1" borderId="81" fillId="0" fontId="34" numFmtId="4" pivotButton="0" quotePrefix="0" xfId="70">
      <alignment horizontal="right" readingOrder="1" vertical="center" wrapText="1"/>
    </xf>
    <xf applyAlignment="1" borderId="81" fillId="0" fontId="41" numFmtId="4" pivotButton="0" quotePrefix="0" xfId="70">
      <alignment readingOrder="1" vertical="center" wrapText="1"/>
    </xf>
    <xf applyAlignment="1" borderId="81" fillId="0" fontId="38" numFmtId="4" pivotButton="0" quotePrefix="0" xfId="69">
      <alignment horizontal="right" readingOrder="1" vertical="center" wrapText="1"/>
    </xf>
    <xf applyAlignment="1" borderId="22" fillId="0" fontId="38" numFmtId="4" pivotButton="0" quotePrefix="0" xfId="69">
      <alignment horizontal="right" readingOrder="1" vertical="center" wrapText="1"/>
    </xf>
    <xf applyAlignment="1" borderId="22" fillId="0" fontId="42" numFmtId="4" pivotButton="0" quotePrefix="0" xfId="69">
      <alignment horizontal="right" readingOrder="1" vertical="center" wrapText="1"/>
    </xf>
    <xf applyAlignment="1" borderId="92" fillId="0" fontId="40" numFmtId="164" pivotButton="0" quotePrefix="0" xfId="1">
      <alignment readingOrder="1" vertical="center" wrapText="1"/>
    </xf>
    <xf applyAlignment="1" borderId="81" fillId="0" fontId="38" numFmtId="164" pivotButton="0" quotePrefix="0" xfId="1">
      <alignment horizontal="right" readingOrder="1" vertical="center" wrapText="1"/>
    </xf>
    <xf applyAlignment="1" borderId="22" fillId="0" fontId="38" numFmtId="164" pivotButton="0" quotePrefix="0" xfId="1">
      <alignment horizontal="right" readingOrder="1" vertical="center" wrapText="1"/>
    </xf>
    <xf applyAlignment="1" borderId="22" fillId="0" fontId="42" numFmtId="164" pivotButton="0" quotePrefix="0" xfId="1">
      <alignment horizontal="right" readingOrder="1" vertical="center" wrapText="1"/>
    </xf>
    <xf applyAlignment="1" borderId="22" fillId="0" fontId="34" numFmtId="4" pivotButton="0" quotePrefix="0" xfId="69">
      <alignment horizontal="right" readingOrder="1" vertical="center" wrapText="1"/>
    </xf>
    <xf applyAlignment="1" borderId="81" fillId="0" fontId="38" numFmtId="2" pivotButton="0" quotePrefix="0" xfId="68">
      <alignment horizontal="right" readingOrder="1" vertical="center" wrapText="1"/>
    </xf>
    <xf applyAlignment="1" borderId="81" fillId="0" fontId="38" numFmtId="2" pivotButton="0" quotePrefix="0" xfId="3858">
      <alignment horizontal="right" readingOrder="1" vertical="center" wrapText="1"/>
    </xf>
    <xf applyAlignment="1" borderId="22" fillId="0" fontId="38" numFmtId="2" pivotButton="0" quotePrefix="0" xfId="3858">
      <alignment horizontal="right" readingOrder="1" vertical="center" wrapText="1"/>
    </xf>
    <xf applyAlignment="1" borderId="22" fillId="0" fontId="34" numFmtId="0" pivotButton="0" quotePrefix="0" xfId="3829">
      <alignment vertical="center" wrapText="1"/>
    </xf>
    <xf applyAlignment="1" borderId="22" fillId="0" fontId="33" numFmtId="0" pivotButton="0" quotePrefix="0" xfId="3829">
      <alignment vertical="center" wrapText="1"/>
    </xf>
    <xf applyAlignment="1" borderId="101" fillId="0" fontId="38" numFmtId="2" pivotButton="0" quotePrefix="0" xfId="3858">
      <alignment horizontal="right" readingOrder="1" vertical="center" wrapText="1"/>
    </xf>
    <xf applyAlignment="1" borderId="100" fillId="0" fontId="38" numFmtId="2" pivotButton="0" quotePrefix="0" xfId="3858">
      <alignment horizontal="right" readingOrder="1" vertical="center" wrapText="1"/>
    </xf>
    <xf applyAlignment="1" borderId="81" fillId="0" fontId="42" numFmtId="2" pivotButton="0" quotePrefix="0" xfId="3858">
      <alignment horizontal="right" readingOrder="1" vertical="center" wrapText="1"/>
    </xf>
    <xf applyAlignment="1" borderId="22" fillId="0" fontId="33" numFmtId="165" pivotButton="0" quotePrefix="0" xfId="3875">
      <alignment vertical="center"/>
    </xf>
    <xf applyAlignment="1" borderId="81" fillId="0" fontId="33" numFmtId="165" pivotButton="0" quotePrefix="0" xfId="3875">
      <alignment vertical="center"/>
    </xf>
    <xf applyAlignment="1" borderId="102" fillId="0" fontId="33" numFmtId="165" pivotButton="0" quotePrefix="0" xfId="3875">
      <alignment vertical="center"/>
    </xf>
    <xf applyAlignment="1" borderId="22" fillId="0" fontId="39" numFmtId="2" pivotButton="0" quotePrefix="0" xfId="3858">
      <alignment horizontal="right" readingOrder="1" vertical="center" wrapText="1"/>
    </xf>
    <xf applyAlignment="1" borderId="103" fillId="0" fontId="40" numFmtId="4" pivotButton="0" quotePrefix="0" xfId="70">
      <alignment readingOrder="1" vertical="center" wrapText="1"/>
    </xf>
    <xf applyAlignment="1" borderId="22" fillId="0" fontId="40" numFmtId="4" pivotButton="0" quotePrefix="0" xfId="70">
      <alignment readingOrder="1" vertical="center" wrapText="1"/>
    </xf>
    <xf applyAlignment="1" borderId="104" fillId="0" fontId="40" numFmtId="4" pivotButton="0" quotePrefix="0" xfId="70">
      <alignment readingOrder="1" vertical="center" wrapText="1"/>
    </xf>
    <xf applyAlignment="1" borderId="22" fillId="0" fontId="34" numFmtId="166" pivotButton="0" quotePrefix="0" xfId="70">
      <alignment horizontal="right" readingOrder="1" vertical="center" wrapText="1"/>
    </xf>
    <xf applyAlignment="1" borderId="81" fillId="0" fontId="38" numFmtId="1" pivotButton="0" quotePrefix="0" xfId="3858">
      <alignment horizontal="center" readingOrder="1" vertical="center" wrapText="1"/>
    </xf>
    <xf applyAlignment="1" borderId="22" fillId="0" fontId="34" numFmtId="1" pivotButton="0" quotePrefix="0" xfId="70">
      <alignment horizontal="center" readingOrder="1" vertical="center" wrapText="1"/>
    </xf>
    <xf applyAlignment="1" borderId="22" fillId="0" fontId="204" numFmtId="1" pivotButton="0" quotePrefix="0" xfId="70">
      <alignment horizontal="center" readingOrder="1" vertical="center" wrapText="1"/>
    </xf>
    <xf applyAlignment="1" borderId="81" fillId="0" fontId="34" numFmtId="1" pivotButton="0" quotePrefix="0" xfId="70">
      <alignment horizontal="center" readingOrder="1" vertical="center" wrapText="1"/>
    </xf>
    <xf applyAlignment="1" borderId="92" fillId="0" fontId="34" numFmtId="1" pivotButton="0" quotePrefix="0" xfId="70">
      <alignment horizontal="center" readingOrder="1" vertical="center" wrapText="1"/>
    </xf>
    <xf applyAlignment="1" borderId="81" fillId="0" fontId="42" numFmtId="1" pivotButton="0" quotePrefix="0" xfId="70">
      <alignment horizontal="center" readingOrder="1" vertical="center" wrapText="1"/>
    </xf>
    <xf applyAlignment="1" borderId="22" fillId="0" fontId="34" numFmtId="3" pivotButton="0" quotePrefix="0" xfId="3872">
      <alignment horizontal="center" vertical="center" wrapText="1"/>
    </xf>
    <xf applyAlignment="1" borderId="22" fillId="0" fontId="34" numFmtId="3" pivotButton="0" quotePrefix="0" xfId="0">
      <alignment horizontal="center" vertical="center" wrapText="1"/>
    </xf>
    <xf applyAlignment="1" borderId="22" fillId="0" fontId="34" numFmtId="2" pivotButton="0" quotePrefix="0" xfId="67">
      <alignment horizontal="center" readingOrder="1" vertical="center" wrapText="1"/>
    </xf>
    <xf applyAlignment="1" borderId="22" fillId="0" fontId="34" numFmtId="49" pivotButton="0" quotePrefix="0" xfId="3872">
      <alignment horizontal="center" vertical="center"/>
    </xf>
    <xf applyAlignment="1" borderId="81" fillId="0" fontId="38" numFmtId="3" pivotButton="0" quotePrefix="0" xfId="3858">
      <alignment horizontal="right" readingOrder="1" vertical="center" wrapText="1"/>
    </xf>
    <xf applyAlignment="1" borderId="22" fillId="0" fontId="38" numFmtId="3" pivotButton="0" quotePrefix="0" xfId="3858">
      <alignment horizontal="right" readingOrder="1" vertical="center" wrapText="1"/>
    </xf>
    <xf applyAlignment="1" borderId="92" fillId="0" fontId="34" numFmtId="49" pivotButton="0" quotePrefix="1" xfId="70">
      <alignment horizontal="right" readingOrder="1" vertical="center" wrapText="1"/>
    </xf>
    <xf applyAlignment="1" borderId="22" fillId="0" fontId="34" numFmtId="49" pivotButton="0" quotePrefix="1" xfId="70">
      <alignment horizontal="right" readingOrder="1" vertical="center" wrapText="1"/>
    </xf>
    <xf applyAlignment="1" borderId="102" fillId="0" fontId="38" numFmtId="2" pivotButton="0" quotePrefix="0" xfId="3858">
      <alignment horizontal="right" readingOrder="1" vertical="center" wrapText="1"/>
    </xf>
    <xf applyAlignment="1" borderId="22" fillId="0" fontId="34" numFmtId="0" pivotButton="0" quotePrefix="1" xfId="70">
      <alignment horizontal="right" readingOrder="1" vertical="center" wrapText="1"/>
    </xf>
    <xf applyAlignment="1" borderId="22" fillId="0" fontId="34" numFmtId="1" pivotButton="0" quotePrefix="1" xfId="70">
      <alignment horizontal="right" readingOrder="1" vertical="center" wrapText="1"/>
    </xf>
    <xf applyAlignment="1" borderId="102" fillId="0" fontId="38" numFmtId="49" pivotButton="0" quotePrefix="1" xfId="3858">
      <alignment horizontal="center" readingOrder="1" vertical="center"/>
    </xf>
    <xf applyAlignment="1" borderId="92" fillId="0" fontId="34" numFmtId="49" pivotButton="0" quotePrefix="1" xfId="70">
      <alignment horizontal="right" readingOrder="1" vertical="center"/>
    </xf>
    <xf applyAlignment="1" borderId="22" fillId="0" fontId="34" numFmtId="49" pivotButton="0" quotePrefix="1" xfId="70">
      <alignment horizontal="right" readingOrder="1" vertical="center"/>
    </xf>
    <xf applyAlignment="1" borderId="22" fillId="0" fontId="34" numFmtId="2" pivotButton="0" quotePrefix="0" xfId="3858">
      <alignment horizontal="right" readingOrder="1" vertical="center" wrapText="1"/>
    </xf>
    <xf applyAlignment="1" borderId="22" fillId="0" fontId="33" numFmtId="0" pivotButton="0" quotePrefix="0" xfId="3858">
      <alignment vertical="center" wrapText="1"/>
    </xf>
    <xf applyAlignment="1" borderId="83" fillId="0" fontId="38" numFmtId="2" pivotButton="0" quotePrefix="0" xfId="3858">
      <alignment readingOrder="1" vertical="center"/>
    </xf>
    <xf applyAlignment="1" borderId="84" fillId="0" fontId="38" numFmtId="2" pivotButton="0" quotePrefix="0" xfId="3858">
      <alignment readingOrder="1" vertical="center"/>
    </xf>
    <xf applyAlignment="1" borderId="4" fillId="0" fontId="34" numFmtId="49" pivotButton="0" quotePrefix="0" xfId="70">
      <alignment horizontal="center" readingOrder="1" vertical="center" wrapText="1"/>
    </xf>
    <xf applyAlignment="1" borderId="92" fillId="0" fontId="34" numFmtId="2" pivotButton="0" quotePrefix="0" xfId="70">
      <alignment readingOrder="1" vertical="center" wrapText="1"/>
    </xf>
    <xf applyAlignment="1" borderId="81" fillId="0" fontId="34" numFmtId="2" pivotButton="0" quotePrefix="0" xfId="69">
      <alignment horizontal="right" readingOrder="1" vertical="center" wrapText="1"/>
    </xf>
    <xf applyAlignment="1" borderId="2" fillId="0" fontId="38" numFmtId="0" pivotButton="0" quotePrefix="0" xfId="69">
      <alignment horizontal="left" readingOrder="1" vertical="center" wrapText="1"/>
    </xf>
    <xf applyAlignment="1" borderId="2" fillId="0" fontId="42" numFmtId="0" pivotButton="0" quotePrefix="0" xfId="0">
      <alignment vertical="center" wrapText="1"/>
    </xf>
    <xf applyAlignment="1" borderId="90" fillId="0" fontId="38" numFmtId="3" pivotButton="0" quotePrefix="0" xfId="69">
      <alignment horizontal="left" readingOrder="1" vertical="center" wrapText="1"/>
    </xf>
    <xf applyAlignment="1" borderId="92" fillId="0" fontId="34" numFmtId="2" pivotButton="0" quotePrefix="0" xfId="69">
      <alignment horizontal="right" readingOrder="1" vertical="center" wrapText="1"/>
    </xf>
    <xf applyAlignment="1" borderId="0" fillId="0" fontId="33" numFmtId="0" pivotButton="0" quotePrefix="0" xfId="69">
      <alignment vertical="center"/>
    </xf>
    <xf applyAlignment="1" borderId="0" fillId="0" fontId="33" numFmtId="0" pivotButton="0" quotePrefix="0" xfId="0">
      <alignment vertical="center" wrapText="1"/>
    </xf>
    <xf applyAlignment="1" borderId="0" fillId="0" fontId="34" numFmtId="0" pivotButton="0" quotePrefix="0" xfId="0">
      <alignment vertical="center"/>
    </xf>
    <xf applyAlignment="1" borderId="91" fillId="0" fontId="34" numFmtId="0" pivotButton="0" quotePrefix="1" xfId="70">
      <alignment horizontal="center" readingOrder="1" vertical="center"/>
    </xf>
    <xf applyAlignment="1" borderId="91" fillId="0" fontId="33" numFmtId="0" pivotButton="0" quotePrefix="1" xfId="70">
      <alignment readingOrder="1" vertical="center" wrapText="1"/>
    </xf>
    <xf applyAlignment="1" borderId="91" fillId="0" fontId="33" numFmtId="0" pivotButton="0" quotePrefix="0" xfId="0">
      <alignment vertical="center" wrapText="1"/>
    </xf>
    <xf applyAlignment="1" borderId="91" fillId="0" fontId="34" numFmtId="0" pivotButton="0" quotePrefix="0" xfId="0">
      <alignment vertical="center"/>
    </xf>
    <xf applyAlignment="1" borderId="102" fillId="0" fontId="34" numFmtId="3" pivotButton="0" quotePrefix="0" xfId="0">
      <alignment horizontal="right" vertical="center"/>
    </xf>
    <xf applyAlignment="1" borderId="90" fillId="0" fontId="34" numFmtId="3" pivotButton="0" quotePrefix="0" xfId="69">
      <alignment horizontal="left" readingOrder="1" vertical="center" wrapText="1"/>
    </xf>
    <xf applyAlignment="1" borderId="0" fillId="0" fontId="34" numFmtId="0" pivotButton="0" quotePrefix="0" xfId="0">
      <alignment vertical="center" wrapText="1"/>
    </xf>
    <xf applyAlignment="1" borderId="28" fillId="0" fontId="33" numFmtId="0" pivotButton="0" quotePrefix="0" xfId="0">
      <alignment vertical="center" wrapText="1"/>
    </xf>
    <xf applyAlignment="1" borderId="83" fillId="0" fontId="34" numFmtId="3" pivotButton="0" quotePrefix="0" xfId="69">
      <alignment horizontal="left" readingOrder="1" vertical="center" wrapText="1"/>
    </xf>
    <xf applyAlignment="1" borderId="0" fillId="0" fontId="42" numFmtId="0" pivotButton="0" quotePrefix="0" xfId="0">
      <alignment vertical="center" wrapText="1"/>
    </xf>
    <xf applyAlignment="1" borderId="0" fillId="0" fontId="33" numFmtId="0" pivotButton="0" quotePrefix="0" xfId="3858">
      <alignment vertical="center"/>
    </xf>
    <xf applyAlignment="1" borderId="22" fillId="0" fontId="34" numFmtId="1" pivotButton="0" quotePrefix="0" xfId="70">
      <alignment horizontal="right" readingOrder="1" vertical="center" wrapText="1"/>
    </xf>
    <xf applyAlignment="1" borderId="27" fillId="0" fontId="34" numFmtId="49" pivotButton="0" quotePrefix="1" xfId="70">
      <alignment horizontal="center" readingOrder="1" vertical="center"/>
    </xf>
    <xf applyAlignment="1" borderId="2" fillId="0" fontId="34" numFmtId="0" pivotButton="0" quotePrefix="1" xfId="70">
      <alignment horizontal="center" readingOrder="1" vertical="center"/>
    </xf>
    <xf applyAlignment="1" borderId="90" fillId="0" fontId="34" numFmtId="3" pivotButton="0" quotePrefix="0" xfId="70">
      <alignment horizontal="left" readingOrder="1" vertical="center" wrapText="1"/>
    </xf>
    <xf applyAlignment="1" borderId="92" fillId="0" fontId="34" numFmtId="2" pivotButton="0" quotePrefix="0" xfId="70">
      <alignment horizontal="right" readingOrder="1" vertical="center" wrapText="1"/>
    </xf>
    <xf applyAlignment="1" borderId="0" fillId="0" fontId="42" numFmtId="0" pivotButton="0" quotePrefix="0" xfId="0">
      <alignment vertical="center"/>
    </xf>
    <xf applyAlignment="1" borderId="4" fillId="0" fontId="34" numFmtId="0" pivotButton="0" quotePrefix="0" xfId="69">
      <alignment horizontal="left" readingOrder="1" vertical="center" wrapText="1"/>
    </xf>
    <xf applyAlignment="1" borderId="90" fillId="0" fontId="34" numFmtId="3" pivotButton="0" quotePrefix="0" xfId="70">
      <alignment readingOrder="1" vertical="center" wrapText="1"/>
    </xf>
    <xf applyAlignment="1" borderId="92" fillId="0" fontId="34" numFmtId="4" pivotButton="0" quotePrefix="0" xfId="70">
      <alignment readingOrder="1" vertical="center" wrapText="1"/>
    </xf>
    <xf applyAlignment="1" borderId="92" fillId="0" fontId="34" numFmtId="4" pivotButton="0" quotePrefix="0" xfId="0">
      <alignment horizontal="right" vertical="center"/>
    </xf>
    <xf applyAlignment="1" borderId="3" fillId="0" fontId="34" numFmtId="49" pivotButton="0" quotePrefix="0" xfId="70">
      <alignment horizontal="center" readingOrder="1" vertical="center" wrapText="1"/>
    </xf>
    <xf applyAlignment="1" borderId="0" fillId="0" fontId="195" numFmtId="0" pivotButton="0" quotePrefix="0" xfId="70">
      <alignment readingOrder="1" vertical="center" wrapText="1"/>
    </xf>
    <xf applyAlignment="1" borderId="0" fillId="0" fontId="195" numFmtId="49" pivotButton="0" quotePrefix="0" xfId="70">
      <alignment readingOrder="1" vertical="center" wrapText="1"/>
    </xf>
    <xf applyAlignment="1" borderId="0" fillId="0" fontId="34" numFmtId="3" pivotButton="0" quotePrefix="0" xfId="70">
      <alignment readingOrder="1" vertical="center" wrapText="1"/>
    </xf>
    <xf applyAlignment="1" borderId="22" fillId="0" fontId="34" numFmtId="4" pivotButton="0" quotePrefix="0" xfId="70">
      <alignment readingOrder="1" vertical="center" wrapText="1"/>
    </xf>
    <xf applyAlignment="1" borderId="19" fillId="0" fontId="39" numFmtId="3" pivotButton="0" quotePrefix="0" xfId="70">
      <alignment horizontal="right" readingOrder="1" vertical="center" wrapText="1"/>
    </xf>
    <xf applyAlignment="1" borderId="81" fillId="0" fontId="34" numFmtId="4" pivotButton="0" quotePrefix="0" xfId="69">
      <alignment horizontal="right" readingOrder="1" vertical="center" wrapText="1"/>
    </xf>
    <xf applyAlignment="1" borderId="22" fillId="0" fontId="34" numFmtId="4" pivotButton="0" quotePrefix="0" xfId="69">
      <alignment vertical="center"/>
    </xf>
    <xf applyAlignment="1" borderId="0" fillId="0" fontId="42" numFmtId="0" pivotButton="0" quotePrefix="0" xfId="3858">
      <alignment horizontal="left" readingOrder="1" vertical="center" wrapText="1"/>
    </xf>
    <xf applyAlignment="1" borderId="22" fillId="0" fontId="34" numFmtId="4" pivotButton="0" quotePrefix="0" xfId="3858">
      <alignment horizontal="right" readingOrder="1" vertical="center" wrapText="1"/>
    </xf>
    <xf applyAlignment="1" applyProtection="1" borderId="0" fillId="0" fontId="42" numFmtId="3" pivotButton="0" quotePrefix="0" xfId="3858">
      <alignment horizontal="centerContinuous" readingOrder="1" vertical="center" wrapText="1"/>
      <protection hidden="0" locked="0"/>
    </xf>
    <xf applyAlignment="1" applyProtection="1" borderId="0" fillId="0" fontId="42" numFmtId="3" pivotButton="0" quotePrefix="0" xfId="3858">
      <alignment readingOrder="1" vertical="center"/>
      <protection hidden="0" locked="0"/>
    </xf>
    <xf applyAlignment="1" borderId="0" fillId="0" fontId="42" numFmtId="3" pivotButton="0" quotePrefix="0" xfId="3858">
      <alignment horizontal="center" readingOrder="1" vertical="center" wrapText="1"/>
    </xf>
    <xf applyAlignment="1" borderId="19" fillId="0" fontId="42" numFmtId="3" pivotButton="0" quotePrefix="0" xfId="3858">
      <alignment horizontal="centerContinuous" readingOrder="1" vertical="center" wrapText="1"/>
    </xf>
    <xf applyAlignment="1" borderId="22" fillId="0" fontId="34" numFmtId="4" pivotButton="0" quotePrefix="1" xfId="70">
      <alignment horizontal="right" readingOrder="1" vertical="center" wrapText="1"/>
    </xf>
    <xf applyAlignment="1" borderId="102" fillId="0" fontId="34" numFmtId="4" pivotButton="0" quotePrefix="1" xfId="70">
      <alignment horizontal="right" readingOrder="1" vertical="center" wrapText="1"/>
    </xf>
    <xf applyAlignment="1" borderId="0" fillId="0" fontId="34" numFmtId="49" pivotButton="0" quotePrefix="1" xfId="70">
      <alignment horizontal="left" readingOrder="1" vertical="center" wrapText="1"/>
    </xf>
    <xf applyAlignment="1" borderId="0" fillId="0" fontId="42" numFmtId="0" pivotButton="0" quotePrefix="0" xfId="3858">
      <alignment vertical="center"/>
    </xf>
    <xf applyAlignment="1" borderId="0" fillId="0" fontId="208" numFmtId="0" pivotButton="0" quotePrefix="0" xfId="3858">
      <alignment vertical="center"/>
    </xf>
    <xf applyAlignment="1" borderId="0" fillId="0" fontId="209" numFmtId="0" pivotButton="0" quotePrefix="0" xfId="3858">
      <alignment vertical="center"/>
    </xf>
    <xf applyAlignment="1" borderId="0" fillId="0" fontId="38" numFmtId="3" pivotButton="0" quotePrefix="0" xfId="3858">
      <alignment horizontal="center" readingOrder="1" vertical="center" wrapText="1"/>
    </xf>
    <xf applyAlignment="1" borderId="22" fillId="0" fontId="38" numFmtId="1" pivotButton="0" quotePrefix="0" xfId="3858">
      <alignment horizontal="center" readingOrder="1" vertical="center" wrapText="1"/>
    </xf>
    <xf applyAlignment="1" borderId="0" fillId="0" fontId="34" numFmtId="1" pivotButton="0" quotePrefix="0" xfId="70">
      <alignment horizontal="center" readingOrder="1" vertical="center"/>
    </xf>
    <xf applyAlignment="1" borderId="0" fillId="0" fontId="33" numFmtId="0" pivotButton="0" quotePrefix="0" xfId="69">
      <alignment vertical="center" wrapText="1"/>
    </xf>
    <xf applyAlignment="1" borderId="0" fillId="0" fontId="33" numFmtId="0" pivotButton="0" quotePrefix="0" xfId="70">
      <alignment readingOrder="1" vertical="center" wrapText="1"/>
    </xf>
    <xf applyAlignment="1" borderId="0" fillId="0" fontId="34" numFmtId="3" pivotButton="0" quotePrefix="0" xfId="0">
      <alignment horizontal="left" readingOrder="1" vertical="center" wrapText="1"/>
    </xf>
    <xf applyAlignment="1" borderId="0" fillId="0" fontId="34" numFmtId="3" pivotButton="0" quotePrefix="0" xfId="70">
      <alignment horizontal="center" readingOrder="1" vertical="center" wrapText="1"/>
    </xf>
    <xf applyAlignment="1" borderId="5" fillId="0" fontId="34" numFmtId="0" pivotButton="0" quotePrefix="0" xfId="70">
      <alignment horizontal="center" readingOrder="1" vertical="center" wrapText="1"/>
    </xf>
    <xf applyAlignment="1" borderId="0" fillId="0" fontId="34" numFmtId="0" pivotButton="0" quotePrefix="0" xfId="70">
      <alignment horizontal="center" readingOrder="1" vertical="center" wrapText="1"/>
    </xf>
    <xf applyAlignment="1" borderId="82" fillId="0" fontId="34" numFmtId="0" pivotButton="0" quotePrefix="1" xfId="70">
      <alignment horizontal="center" readingOrder="1" vertical="center"/>
    </xf>
    <xf applyAlignment="1" borderId="83" fillId="0" fontId="34" numFmtId="0" pivotButton="0" quotePrefix="0" xfId="70">
      <alignment horizontal="center" readingOrder="1" vertical="center" wrapText="1"/>
    </xf>
    <xf applyAlignment="1" borderId="63" fillId="0" fontId="34" numFmtId="0" pivotButton="0" quotePrefix="0" xfId="70">
      <alignment horizontal="center" readingOrder="1" vertical="center" wrapText="1"/>
    </xf>
    <xf applyAlignment="1" borderId="63" fillId="0" fontId="34" numFmtId="0" pivotButton="0" quotePrefix="1" xfId="70">
      <alignment horizontal="center" readingOrder="1" vertical="center" wrapText="1"/>
    </xf>
    <xf applyAlignment="1" borderId="91" fillId="0" fontId="34" numFmtId="0" pivotButton="0" quotePrefix="0" xfId="70">
      <alignment horizontal="center" readingOrder="1" vertical="center" wrapText="1"/>
    </xf>
    <xf applyAlignment="1" borderId="0" fillId="0" fontId="34" numFmtId="0" pivotButton="0" quotePrefix="0" xfId="3858">
      <alignment horizontal="center" readingOrder="1" vertical="center"/>
    </xf>
    <xf applyAlignment="1" borderId="4" fillId="0" fontId="33" numFmtId="1" pivotButton="0" quotePrefix="0" xfId="67">
      <alignment readingOrder="1" vertical="center" wrapText="1"/>
    </xf>
    <xf applyAlignment="1" borderId="26" fillId="0" fontId="34" numFmtId="1" pivotButton="0" quotePrefix="0" xfId="70">
      <alignment horizontal="center" readingOrder="1" vertical="center" wrapText="1"/>
    </xf>
    <xf applyAlignment="1" borderId="58" fillId="0" fontId="34" numFmtId="1" pivotButton="0" quotePrefix="0" xfId="70">
      <alignment horizontal="center" readingOrder="1" vertical="center" wrapText="1"/>
    </xf>
    <xf applyAlignment="1" borderId="3" fillId="0" fontId="34" numFmtId="1" pivotButton="0" quotePrefix="1" xfId="70">
      <alignment horizontal="center" readingOrder="1" vertical="center"/>
    </xf>
    <xf applyAlignment="1" borderId="4" fillId="0" fontId="34" numFmtId="1" pivotButton="0" quotePrefix="1" xfId="70">
      <alignment horizontal="center" readingOrder="1" vertical="center"/>
    </xf>
    <xf applyAlignment="1" borderId="5" fillId="0" fontId="34" numFmtId="1" pivotButton="0" quotePrefix="1" xfId="70">
      <alignment horizontal="center" readingOrder="1" vertical="center"/>
    </xf>
    <xf applyAlignment="1" borderId="83" fillId="0" fontId="34" numFmtId="1" pivotButton="0" quotePrefix="1" xfId="70">
      <alignment horizontal="center" readingOrder="1" vertical="center"/>
    </xf>
    <xf applyAlignment="1" borderId="3" fillId="0" fontId="34" numFmtId="1" pivotButton="0" quotePrefix="0" xfId="70">
      <alignment horizontal="center" readingOrder="1" vertical="center" wrapText="1"/>
    </xf>
    <xf applyAlignment="1" borderId="0" fillId="0" fontId="207" numFmtId="0" pivotButton="0" quotePrefix="0" xfId="3858">
      <alignment vertical="center"/>
    </xf>
    <xf applyAlignment="1" borderId="5" fillId="0" fontId="34" numFmtId="1" pivotButton="0" quotePrefix="0" xfId="70">
      <alignment horizontal="center" readingOrder="1" vertical="center"/>
    </xf>
    <xf applyAlignment="1" borderId="0" fillId="0" fontId="42" numFmtId="0" pivotButton="0" quotePrefix="0" xfId="69">
      <alignment vertical="center" wrapText="1"/>
    </xf>
    <xf applyAlignment="1" borderId="0" fillId="0" fontId="34" numFmtId="0" pivotButton="0" quotePrefix="1" xfId="70">
      <alignment readingOrder="1" vertical="center" wrapText="1"/>
    </xf>
    <xf applyAlignment="1" borderId="0" fillId="0" fontId="33" numFmtId="0" pivotButton="0" quotePrefix="1" xfId="70">
      <alignment vertical="center" wrapText="1"/>
    </xf>
    <xf applyAlignment="1" borderId="81" fillId="0" fontId="34" numFmtId="2" pivotButton="0" quotePrefix="0" xfId="70">
      <alignment horizontal="right" readingOrder="1" vertical="center" wrapText="1"/>
    </xf>
    <xf applyAlignment="1" borderId="81" fillId="0" fontId="34" numFmtId="49" pivotButton="0" quotePrefix="0" xfId="70">
      <alignment horizontal="center" readingOrder="1" vertical="center"/>
    </xf>
    <xf applyAlignment="1" borderId="117" fillId="0" fontId="34" numFmtId="49" pivotButton="0" quotePrefix="0" xfId="70">
      <alignment horizontal="center" readingOrder="1" vertical="center" wrapText="1"/>
    </xf>
    <xf applyAlignment="1" borderId="22" fillId="0" fontId="40" numFmtId="2" pivotButton="0" quotePrefix="0" xfId="70">
      <alignment readingOrder="1" vertical="center" wrapText="1"/>
    </xf>
    <xf applyAlignment="1" borderId="102" fillId="0" fontId="41" numFmtId="2" pivotButton="0" quotePrefix="0" xfId="70">
      <alignment readingOrder="1" vertical="center" wrapText="1"/>
    </xf>
    <xf applyAlignment="1" borderId="105" fillId="0" fontId="34" numFmtId="49" pivotButton="0" quotePrefix="1" xfId="70">
      <alignment horizontal="center" readingOrder="1" vertical="center"/>
    </xf>
    <xf applyAlignment="1" borderId="5" fillId="0" fontId="38" numFmtId="3" pivotButton="0" quotePrefix="0" xfId="3858">
      <alignment horizontal="left" readingOrder="1" vertical="center" wrapText="1"/>
    </xf>
    <xf applyAlignment="1" applyProtection="1" borderId="82" fillId="0" fontId="34" numFmtId="3" pivotButton="0" quotePrefix="0" xfId="3858">
      <alignment horizontal="centerContinuous" readingOrder="1" vertical="center" wrapText="1"/>
      <protection hidden="0" locked="0"/>
    </xf>
    <xf applyAlignment="1" borderId="112" fillId="0" fontId="34" numFmtId="0" pivotButton="0" quotePrefix="1" xfId="70">
      <alignment horizontal="center" readingOrder="1" vertical="center"/>
    </xf>
    <xf applyAlignment="1" borderId="112" fillId="0" fontId="33" numFmtId="0" pivotButton="0" quotePrefix="0" xfId="3858">
      <alignment vertical="center" wrapText="1"/>
    </xf>
    <xf applyAlignment="1" borderId="22" fillId="0" fontId="42" numFmtId="2" pivotButton="0" quotePrefix="0" xfId="70">
      <alignment horizontal="right" readingOrder="1" vertical="center" wrapText="1"/>
    </xf>
    <xf applyAlignment="1" borderId="0" fillId="0" fontId="42" numFmtId="3" pivotButton="0" quotePrefix="0" xfId="70">
      <alignment horizontal="right" readingOrder="1" vertical="center"/>
    </xf>
    <xf applyAlignment="1" borderId="0" fillId="0" fontId="8" numFmtId="0" pivotButton="0" quotePrefix="0" xfId="69">
      <alignment vertical="center"/>
    </xf>
    <xf applyAlignment="1" borderId="22" fillId="0" fontId="8" numFmtId="0" pivotButton="0" quotePrefix="0" xfId="69">
      <alignment vertical="center"/>
    </xf>
    <xf applyAlignment="1" borderId="5" fillId="0" fontId="42" numFmtId="49" pivotButton="0" quotePrefix="0" xfId="70">
      <alignment horizontal="left" readingOrder="1" vertical="center" wrapText="1"/>
    </xf>
    <xf applyAlignment="1" borderId="83" fillId="0" fontId="42" numFmtId="49" pivotButton="0" quotePrefix="0" xfId="70">
      <alignment readingOrder="1" vertical="center"/>
    </xf>
    <xf applyAlignment="1" borderId="81" fillId="0" fontId="42" numFmtId="4" pivotButton="0" quotePrefix="0" xfId="70">
      <alignment horizontal="right" readingOrder="1" vertical="center" wrapText="1"/>
    </xf>
    <xf applyAlignment="1" applyProtection="1" borderId="83" fillId="0" fontId="8" numFmtId="3" pivotButton="0" quotePrefix="0" xfId="70">
      <alignment horizontal="right" readingOrder="1" vertical="center"/>
      <protection hidden="0" locked="0"/>
    </xf>
    <xf applyAlignment="1" applyProtection="1" borderId="5" fillId="0" fontId="8" numFmtId="3" pivotButton="0" quotePrefix="0" xfId="70">
      <alignment horizontal="right" readingOrder="1" vertical="center"/>
      <protection hidden="0" locked="0"/>
    </xf>
    <xf applyAlignment="1" borderId="5" fillId="0" fontId="8" numFmtId="3" pivotButton="0" quotePrefix="0" xfId="70">
      <alignment horizontal="right" readingOrder="1" vertical="center"/>
    </xf>
    <xf applyAlignment="1" applyProtection="1" borderId="0" fillId="0" fontId="33" numFmtId="3" pivotButton="0" quotePrefix="0" xfId="70">
      <alignment horizontal="right" readingOrder="1" vertical="center"/>
      <protection hidden="0" locked="0"/>
    </xf>
    <xf applyAlignment="1" borderId="0" fillId="0" fontId="33" numFmtId="3" pivotButton="0" quotePrefix="0" xfId="70">
      <alignment horizontal="right" readingOrder="1" vertical="center"/>
    </xf>
    <xf applyAlignment="1" borderId="22" fillId="0" fontId="34" numFmtId="164" pivotButton="0" quotePrefix="0" xfId="1">
      <alignment horizontal="right" readingOrder="1" vertical="center" wrapText="1"/>
    </xf>
    <xf applyAlignment="1" borderId="81" fillId="0" fontId="34" numFmtId="164" pivotButton="0" quotePrefix="0" xfId="1">
      <alignment horizontal="right" readingOrder="1" vertical="center" wrapText="1"/>
    </xf>
    <xf applyAlignment="1" borderId="0" fillId="0" fontId="211" numFmtId="0" pivotButton="0" quotePrefix="0" xfId="0">
      <alignment horizontal="left" vertical="center" wrapText="1"/>
    </xf>
    <xf applyAlignment="1" borderId="0" fillId="0" fontId="212" numFmtId="0" pivotButton="0" quotePrefix="0" xfId="0">
      <alignment vertical="center"/>
    </xf>
    <xf applyAlignment="1" borderId="0" fillId="0" fontId="7" numFmtId="0" pivotButton="0" quotePrefix="0" xfId="0">
      <alignment horizontal="left" vertical="center"/>
    </xf>
    <xf applyAlignment="1" borderId="0" fillId="0" fontId="212" numFmtId="0" pivotButton="0" quotePrefix="0" xfId="0">
      <alignment horizontal="left" vertical="center"/>
    </xf>
    <xf applyAlignment="1" borderId="22" fillId="0" fontId="8" numFmtId="4" pivotButton="0" quotePrefix="0" xfId="69">
      <alignment vertical="center"/>
    </xf>
    <xf applyAlignment="1" borderId="0" fillId="0" fontId="8" numFmtId="0" pivotButton="0" quotePrefix="0" xfId="3858">
      <alignment vertical="center"/>
    </xf>
    <xf applyAlignment="1" borderId="0" fillId="0" fontId="34" numFmtId="49" pivotButton="0" quotePrefix="0" xfId="0">
      <alignment readingOrder="1" vertical="center"/>
    </xf>
    <xf applyAlignment="1" borderId="0" fillId="0" fontId="34" numFmtId="49" pivotButton="0" quotePrefix="0" xfId="0">
      <alignment readingOrder="1" vertical="center"/>
    </xf>
    <xf applyAlignment="1" borderId="22" fillId="0" fontId="8" numFmtId="2" pivotButton="0" quotePrefix="0" xfId="70">
      <alignment horizontal="right" readingOrder="1" vertical="center" wrapText="1"/>
    </xf>
    <xf applyAlignment="1" applyProtection="1" borderId="0" fillId="0" fontId="8" numFmtId="3" pivotButton="0" quotePrefix="0" xfId="70">
      <alignment horizontal="right" readingOrder="1" vertical="center"/>
      <protection hidden="0" locked="0"/>
    </xf>
    <xf applyAlignment="1" applyProtection="1" borderId="0" fillId="0" fontId="8" numFmtId="3" pivotButton="0" quotePrefix="0" xfId="70">
      <alignment horizontal="right" readingOrder="1" vertical="center"/>
      <protection hidden="0" locked="0"/>
    </xf>
    <xf applyAlignment="1" borderId="0" fillId="0" fontId="8" numFmtId="3" pivotButton="0" quotePrefix="0" xfId="70">
      <alignment horizontal="right" readingOrder="1" vertical="center"/>
    </xf>
    <xf applyAlignment="1" borderId="19" fillId="0" fontId="8" numFmtId="3" pivotButton="0" quotePrefix="0" xfId="70">
      <alignment horizontal="right" readingOrder="1" vertical="center"/>
    </xf>
    <xf applyAlignment="1" borderId="89" fillId="0" fontId="42" numFmtId="0" pivotButton="0" quotePrefix="0" xfId="3858">
      <alignment horizontal="left" readingOrder="1" vertical="center" wrapText="1"/>
    </xf>
    <xf applyAlignment="1" borderId="59" fillId="0" fontId="42" numFmtId="0" pivotButton="0" quotePrefix="0" xfId="3858">
      <alignment horizontal="left" readingOrder="1" vertical="center" wrapText="1"/>
    </xf>
    <xf applyAlignment="1" borderId="63" fillId="0" fontId="34" numFmtId="49" pivotButton="0" quotePrefix="0" xfId="70">
      <alignment horizontal="left" readingOrder="1" vertical="center" wrapText="1"/>
    </xf>
    <xf applyAlignment="1" borderId="63" fillId="0" fontId="34" numFmtId="49" pivotButton="0" quotePrefix="0" xfId="70">
      <alignment readingOrder="1" vertical="center"/>
    </xf>
    <xf applyAlignment="1" borderId="100" fillId="0" fontId="34" numFmtId="2" pivotButton="0" quotePrefix="0" xfId="70">
      <alignment horizontal="right" readingOrder="1" vertical="center" wrapText="1"/>
    </xf>
    <xf applyAlignment="1" applyProtection="1" borderId="63" fillId="0" fontId="33" numFmtId="3" pivotButton="0" quotePrefix="0" xfId="70">
      <alignment horizontal="right" readingOrder="1" vertical="center"/>
      <protection hidden="0" locked="0"/>
    </xf>
    <xf applyAlignment="1" borderId="63" fillId="0" fontId="33" numFmtId="3" pivotButton="0" quotePrefix="0" xfId="70">
      <alignment horizontal="right" readingOrder="1" vertical="center"/>
    </xf>
    <xf applyAlignment="1" borderId="64" fillId="0" fontId="39" numFmtId="3" pivotButton="0" quotePrefix="0" xfId="70">
      <alignment horizontal="right" readingOrder="1" vertical="center"/>
    </xf>
    <xf applyAlignment="1" borderId="0" fillId="0" fontId="39" numFmtId="0" pivotButton="0" quotePrefix="0" xfId="3858">
      <alignment vertical="center"/>
    </xf>
    <xf applyAlignment="1" borderId="60" fillId="0" fontId="35" numFmtId="0" pivotButton="0" quotePrefix="0" xfId="3858">
      <alignment vertical="center" wrapText="1"/>
    </xf>
    <xf applyAlignment="1" borderId="22" fillId="0" fontId="35" numFmtId="2" pivotButton="0" quotePrefix="0" xfId="70">
      <alignment horizontal="right" readingOrder="1" vertical="center" wrapText="1"/>
    </xf>
    <xf applyAlignment="1" applyProtection="1" borderId="0" fillId="0" fontId="35" numFmtId="3" pivotButton="0" quotePrefix="0" xfId="70">
      <alignment horizontal="right" readingOrder="1" vertical="center"/>
      <protection hidden="0" locked="0"/>
    </xf>
    <xf applyAlignment="1" applyProtection="1" borderId="0" fillId="0" fontId="35" numFmtId="3" pivotButton="0" quotePrefix="0" xfId="70">
      <alignment horizontal="right" readingOrder="1" vertical="center"/>
      <protection hidden="0" locked="0"/>
    </xf>
    <xf applyAlignment="1" borderId="0" fillId="0" fontId="35" numFmtId="3" pivotButton="0" quotePrefix="0" xfId="70">
      <alignment horizontal="right" readingOrder="1" vertical="center"/>
    </xf>
    <xf applyAlignment="1" borderId="19" fillId="0" fontId="35" numFmtId="3" pivotButton="0" quotePrefix="0" xfId="70">
      <alignment horizontal="right" readingOrder="1" vertical="center"/>
    </xf>
    <xf applyAlignment="1" borderId="22" fillId="0" fontId="39" numFmtId="2" pivotButton="0" quotePrefix="0" xfId="70">
      <alignment horizontal="right" readingOrder="1" vertical="center" wrapText="1"/>
    </xf>
    <xf applyAlignment="1" applyProtection="1" borderId="0" fillId="0" fontId="39" numFmtId="3" pivotButton="0" quotePrefix="0" xfId="70">
      <alignment horizontal="right" readingOrder="1" vertical="center"/>
      <protection hidden="0" locked="0"/>
    </xf>
    <xf applyAlignment="1" applyProtection="1" borderId="0" fillId="0" fontId="39" numFmtId="3" pivotButton="0" quotePrefix="0" xfId="70">
      <alignment horizontal="right" readingOrder="1" vertical="center"/>
      <protection hidden="0" locked="0"/>
    </xf>
    <xf applyAlignment="1" borderId="0" fillId="0" fontId="39" numFmtId="3" pivotButton="0" quotePrefix="0" xfId="70">
      <alignment horizontal="right" readingOrder="1" vertical="center"/>
    </xf>
    <xf applyAlignment="1" borderId="81" fillId="0" fontId="42" numFmtId="2" pivotButton="0" quotePrefix="0" xfId="70">
      <alignment horizontal="right" readingOrder="1" vertical="center" wrapText="1"/>
    </xf>
    <xf applyAlignment="1" applyProtection="1" borderId="91" fillId="0" fontId="34" numFmtId="3" pivotButton="0" quotePrefix="0" xfId="70">
      <alignment horizontal="right" readingOrder="1" vertical="center"/>
      <protection hidden="0" locked="0"/>
    </xf>
    <xf applyAlignment="1" borderId="91" fillId="0" fontId="34" numFmtId="3" pivotButton="0" quotePrefix="0" xfId="70">
      <alignment horizontal="right" readingOrder="1" vertical="center"/>
    </xf>
    <xf applyAlignment="1" applyProtection="1" borderId="0" fillId="0" fontId="34" numFmtId="3" pivotButton="0" quotePrefix="1" xfId="70">
      <alignment horizontal="right" readingOrder="1" vertical="center"/>
      <protection hidden="0" locked="0"/>
    </xf>
    <xf applyAlignment="1" borderId="19" fillId="0" fontId="34" numFmtId="3" pivotButton="0" quotePrefix="0" xfId="70">
      <alignment horizontal="right" readingOrder="1" vertical="center"/>
    </xf>
    <xf applyAlignment="1" borderId="0" fillId="0" fontId="34" numFmtId="0" pivotButton="0" quotePrefix="0" xfId="1537">
      <alignment vertical="center" wrapText="1"/>
    </xf>
    <xf applyAlignment="1" borderId="0" fillId="0" fontId="39" numFmtId="0" pivotButton="0" quotePrefix="0" xfId="3831">
      <alignment vertical="center" wrapText="1"/>
    </xf>
    <xf applyAlignment="1" borderId="0" fillId="0" fontId="34" numFmtId="0" pivotButton="0" quotePrefix="0" xfId="3831">
      <alignment vertical="center" wrapText="1"/>
    </xf>
    <xf applyAlignment="1" borderId="0" fillId="0" fontId="34" numFmtId="3" pivotButton="0" quotePrefix="0" xfId="70">
      <alignment readingOrder="1" vertical="center"/>
    </xf>
    <xf applyAlignment="1" borderId="22" fillId="0" fontId="33" numFmtId="2" pivotButton="0" quotePrefix="0" xfId="70">
      <alignment horizontal="right" readingOrder="1" vertical="center" wrapText="1"/>
    </xf>
    <xf applyAlignment="1" borderId="0" fillId="0" fontId="33" numFmtId="0" pivotButton="0" quotePrefix="0" xfId="70">
      <alignment horizontal="left" readingOrder="1" vertical="center" wrapText="1"/>
    </xf>
    <xf applyAlignment="1" borderId="28" fillId="0" fontId="33" numFmtId="49" pivotButton="0" quotePrefix="0" xfId="70">
      <alignment horizontal="left" readingOrder="1" vertical="center" wrapText="1"/>
    </xf>
    <xf applyAlignment="1" borderId="102" fillId="0" fontId="33" numFmtId="2" pivotButton="0" quotePrefix="0" xfId="70">
      <alignment horizontal="right" readingOrder="1" vertical="center" wrapText="1"/>
    </xf>
    <xf applyAlignment="1" applyProtection="1" borderId="3" fillId="0" fontId="34" numFmtId="3" pivotButton="0" quotePrefix="0" xfId="70">
      <alignment horizontal="right" readingOrder="1" vertical="center"/>
      <protection hidden="0" locked="0"/>
    </xf>
    <xf applyAlignment="1" applyProtection="1" borderId="19" fillId="0" fontId="39" numFmtId="3" pivotButton="0" quotePrefix="0" xfId="70">
      <alignment horizontal="right" readingOrder="1" vertical="center"/>
      <protection hidden="0" locked="0"/>
    </xf>
    <xf applyAlignment="1" borderId="102" fillId="0" fontId="34" numFmtId="4" pivotButton="0" quotePrefix="0" xfId="70">
      <alignment horizontal="right" readingOrder="1" vertical="center" wrapText="1"/>
    </xf>
    <xf applyAlignment="1" borderId="106" fillId="0" fontId="39" numFmtId="3" pivotButton="0" quotePrefix="0" xfId="70">
      <alignment horizontal="right" readingOrder="1" vertical="center"/>
    </xf>
    <xf applyAlignment="1" borderId="0" fillId="0" fontId="34" numFmtId="0" pivotButton="0" quotePrefix="0" xfId="70">
      <alignment horizontal="left" readingOrder="1" vertical="center" wrapText="1"/>
    </xf>
    <xf applyAlignment="1" applyProtection="1" borderId="82" fillId="0" fontId="34" numFmtId="3" pivotButton="0" quotePrefix="0" xfId="70">
      <alignment horizontal="right" readingOrder="1" vertical="center"/>
      <protection hidden="0" locked="0"/>
    </xf>
    <xf applyAlignment="1" applyProtection="1" borderId="5" fillId="0" fontId="34" numFmtId="3" pivotButton="0" quotePrefix="0" xfId="70">
      <alignment horizontal="right" readingOrder="1" vertical="center"/>
      <protection hidden="0" locked="0"/>
    </xf>
    <xf applyAlignment="1" borderId="5" fillId="0" fontId="34" numFmtId="3" pivotButton="0" quotePrefix="0" xfId="70">
      <alignment horizontal="right" readingOrder="1" vertical="center"/>
    </xf>
    <xf applyAlignment="1" borderId="0" fillId="0" fontId="33" numFmtId="49" pivotButton="0" quotePrefix="0" xfId="70">
      <alignment horizontal="left" readingOrder="1" vertical="center" wrapText="1"/>
    </xf>
    <xf applyAlignment="1" borderId="22" fillId="0" fontId="34" numFmtId="3" pivotButton="0" quotePrefix="0" xfId="70">
      <alignment horizontal="right" readingOrder="1" vertical="center" wrapText="1"/>
    </xf>
    <xf applyAlignment="1" borderId="81" fillId="0" fontId="34" numFmtId="3" pivotButton="0" quotePrefix="0" xfId="70">
      <alignment horizontal="right" readingOrder="1" vertical="center" wrapText="1"/>
    </xf>
    <xf applyAlignment="1" borderId="28" fillId="0" fontId="34" numFmtId="49" pivotButton="0" quotePrefix="0" xfId="70">
      <alignment horizontal="left" readingOrder="1" vertical="center" wrapText="1"/>
    </xf>
    <xf applyAlignment="1" borderId="91" fillId="0" fontId="34" numFmtId="49" pivotButton="0" quotePrefix="0" xfId="70">
      <alignment readingOrder="1" vertical="center"/>
    </xf>
    <xf applyAlignment="1" borderId="102" fillId="0" fontId="34" numFmtId="2" pivotButton="0" quotePrefix="0" xfId="70">
      <alignment horizontal="right" readingOrder="1" vertical="center" wrapText="1"/>
    </xf>
    <xf applyAlignment="1" borderId="0" fillId="0" fontId="38" numFmtId="4" pivotButton="0" quotePrefix="0" xfId="0">
      <alignment vertical="center"/>
    </xf>
    <xf applyAlignment="1" borderId="83" fillId="0" fontId="33" numFmtId="49" pivotButton="0" quotePrefix="0" xfId="70">
      <alignment horizontal="left" readingOrder="1" vertical="center" wrapText="1"/>
    </xf>
    <xf applyAlignment="1" applyProtection="1" borderId="19" fillId="0" fontId="42" numFmtId="3" pivotButton="0" quotePrefix="0" xfId="70">
      <alignment horizontal="right" readingOrder="1" vertical="center"/>
      <protection hidden="0" locked="0"/>
    </xf>
    <xf applyAlignment="1" borderId="0" fillId="0" fontId="35" numFmtId="0" pivotButton="0" quotePrefix="0" xfId="3858">
      <alignment vertical="center" wrapText="1"/>
    </xf>
    <xf applyAlignment="1" borderId="0" fillId="0" fontId="39" numFmtId="0" pivotButton="0" quotePrefix="0" xfId="3858">
      <alignment vertical="center" wrapText="1"/>
    </xf>
    <xf applyAlignment="1" borderId="112" fillId="0" fontId="34" numFmtId="2" pivotButton="0" quotePrefix="0" xfId="70">
      <alignment horizontal="right" readingOrder="1" vertical="center" wrapText="1"/>
    </xf>
    <xf applyAlignment="1" applyProtection="1" borderId="112" fillId="0" fontId="34" numFmtId="3" pivotButton="0" quotePrefix="0" xfId="70">
      <alignment horizontal="right" readingOrder="1" vertical="center"/>
      <protection hidden="0" locked="0"/>
    </xf>
    <xf applyAlignment="1" borderId="112" fillId="0" fontId="34" numFmtId="3" pivotButton="0" quotePrefix="0" xfId="70">
      <alignment horizontal="right" readingOrder="1" vertical="center"/>
    </xf>
    <xf applyAlignment="1" borderId="0" fillId="0" fontId="7" numFmtId="0" pivotButton="0" quotePrefix="0" xfId="0">
      <alignment vertical="center"/>
    </xf>
    <xf applyAlignment="1" applyProtection="1" borderId="90" fillId="0" fontId="34" numFmtId="3" pivotButton="0" quotePrefix="0" xfId="70">
      <alignment horizontal="right" readingOrder="1" vertical="center"/>
      <protection hidden="0" locked="0"/>
    </xf>
    <xf applyAlignment="1" applyProtection="1" borderId="2" fillId="0" fontId="34" numFmtId="3" pivotButton="0" quotePrefix="0" xfId="70">
      <alignment horizontal="right" readingOrder="1" vertical="center"/>
      <protection hidden="0" locked="0"/>
    </xf>
    <xf applyAlignment="1" borderId="2" fillId="0" fontId="34" numFmtId="3" pivotButton="0" quotePrefix="0" xfId="70">
      <alignment horizontal="right" readingOrder="1" vertical="center"/>
    </xf>
    <xf applyAlignment="1" borderId="80" fillId="0" fontId="39" numFmtId="3" pivotButton="0" quotePrefix="0" xfId="70">
      <alignment horizontal="right" readingOrder="1" vertical="center"/>
    </xf>
    <xf applyAlignment="1" borderId="1" fillId="0" fontId="33" numFmtId="0" pivotButton="0" quotePrefix="0" xfId="67">
      <alignment horizontal="center" readingOrder="1" textRotation="90" vertical="center" wrapText="1"/>
    </xf>
    <xf applyAlignment="1" borderId="0" fillId="0" fontId="34" numFmtId="0" pivotButton="0" quotePrefix="1" xfId="70">
      <alignment horizontal="center" readingOrder="1" vertical="center"/>
    </xf>
    <xf applyAlignment="1" borderId="0" fillId="0" fontId="34" numFmtId="49" pivotButton="0" quotePrefix="0" xfId="3875">
      <alignment vertical="center"/>
    </xf>
    <xf applyAlignment="1" borderId="83" fillId="0" fontId="39" numFmtId="49" pivotButton="0" quotePrefix="0" xfId="3875">
      <alignment vertical="center"/>
    </xf>
    <xf applyAlignment="1" borderId="91" fillId="0" fontId="34" numFmtId="49" pivotButton="0" quotePrefix="0" xfId="3875">
      <alignment vertical="center"/>
    </xf>
    <xf applyAlignment="1" borderId="0" fillId="0" fontId="34" numFmtId="49" pivotButton="0" quotePrefix="0" xfId="70">
      <alignment horizontal="center" readingOrder="1" vertical="center"/>
    </xf>
    <xf applyAlignment="1" borderId="5" fillId="0" fontId="34" numFmtId="1" pivotButton="0" quotePrefix="0" xfId="70">
      <alignment horizontal="center" readingOrder="1" vertical="center" wrapText="1"/>
    </xf>
    <xf applyAlignment="1" borderId="58" fillId="0" fontId="34" numFmtId="0" pivotButton="0" quotePrefix="0" xfId="70">
      <alignment horizontal="center" readingOrder="1" vertical="center" wrapText="1"/>
    </xf>
    <xf applyAlignment="1" borderId="5" fillId="0" fontId="34" numFmtId="0" pivotButton="0" quotePrefix="0" xfId="69">
      <alignment horizontal="center" readingOrder="1" vertical="center"/>
    </xf>
    <xf applyAlignment="1" borderId="5" fillId="0" fontId="34" numFmtId="0" pivotButton="0" quotePrefix="0" xfId="3858">
      <alignment horizontal="center" readingOrder="1" vertical="center"/>
    </xf>
    <xf applyAlignment="1" borderId="0" fillId="0" fontId="34" numFmtId="0" pivotButton="0" quotePrefix="0" xfId="3858">
      <alignment vertical="center"/>
    </xf>
    <xf applyAlignment="1" borderId="0" fillId="0" fontId="34" numFmtId="0" pivotButton="0" quotePrefix="0" xfId="3858">
      <alignment vertical="center"/>
    </xf>
    <xf applyAlignment="1" borderId="0" fillId="0" fontId="34" numFmtId="0" pivotButton="0" quotePrefix="0" xfId="69">
      <alignment horizontal="center" readingOrder="1" vertical="center"/>
    </xf>
    <xf applyAlignment="1" borderId="0" fillId="0" fontId="33" numFmtId="1" pivotButton="0" quotePrefix="0" xfId="69">
      <alignment vertical="center" wrapText="1"/>
    </xf>
    <xf applyAlignment="1" borderId="0" fillId="0" fontId="34" numFmtId="0" pivotButton="0" quotePrefix="0" xfId="69">
      <alignment vertical="center"/>
    </xf>
    <xf applyAlignment="1" borderId="5" fillId="0" fontId="34" numFmtId="0" pivotButton="0" quotePrefix="0" xfId="69">
      <alignment horizontal="left" readingOrder="1" vertical="center" wrapText="1"/>
    </xf>
    <xf applyAlignment="1" borderId="5" fillId="0" fontId="34" numFmtId="0" pivotButton="0" quotePrefix="0" xfId="68">
      <alignment horizontal="center" readingOrder="1" vertical="center"/>
    </xf>
    <xf applyAlignment="1" borderId="2" fillId="0" fontId="34" numFmtId="0" pivotButton="0" quotePrefix="0" xfId="70">
      <alignment horizontal="center" readingOrder="1" vertical="center" wrapText="1"/>
    </xf>
    <xf applyAlignment="1" borderId="83" fillId="0" fontId="34" numFmtId="0" pivotButton="0" quotePrefix="0" xfId="3858">
      <alignment horizontal="center" readingOrder="1" vertical="center"/>
    </xf>
    <xf applyAlignment="1" borderId="67" fillId="0" fontId="34" numFmtId="0" pivotButton="0" quotePrefix="0" xfId="3858">
      <alignment horizontal="center" readingOrder="1" vertical="center"/>
    </xf>
    <xf applyAlignment="1" borderId="63" fillId="0" fontId="34" numFmtId="0" pivotButton="0" quotePrefix="0" xfId="3858">
      <alignment horizontal="center" readingOrder="1" vertical="center"/>
    </xf>
    <xf applyAlignment="1" borderId="90" fillId="0" fontId="34" numFmtId="0" pivotButton="0" quotePrefix="0" xfId="70">
      <alignment horizontal="center" readingOrder="1" vertical="center" wrapText="1"/>
    </xf>
    <xf applyAlignment="1" borderId="63" fillId="0" fontId="34" numFmtId="0" pivotButton="0" quotePrefix="1" xfId="3858">
      <alignment horizontal="center" readingOrder="1" vertical="center"/>
    </xf>
    <xf applyAlignment="1" borderId="5" fillId="0" fontId="34" numFmtId="2" pivotButton="0" quotePrefix="0" xfId="3858">
      <alignment horizontal="center" readingOrder="1" vertical="center"/>
    </xf>
    <xf applyAlignment="1" borderId="2" fillId="0" fontId="34" numFmtId="0" pivotButton="0" quotePrefix="0" xfId="69">
      <alignment horizontal="center" readingOrder="1" vertical="center"/>
    </xf>
    <xf applyAlignment="1" borderId="91" fillId="0" fontId="34" numFmtId="0" pivotButton="0" quotePrefix="0" xfId="3858">
      <alignment horizontal="center" readingOrder="1" vertical="center"/>
    </xf>
    <xf applyAlignment="1" borderId="4" fillId="0" fontId="34" numFmtId="1" pivotButton="0" quotePrefix="0" xfId="70">
      <alignment horizontal="center" readingOrder="1" vertical="center"/>
    </xf>
    <xf applyAlignment="1" borderId="0" fillId="0" fontId="33" numFmtId="1" pivotButton="0" quotePrefix="0" xfId="69">
      <alignment vertical="center"/>
    </xf>
    <xf applyAlignment="1" borderId="4" fillId="0" fontId="34" numFmtId="49" pivotButton="0" quotePrefix="1" xfId="69">
      <alignment horizontal="center" readingOrder="1" vertical="center"/>
    </xf>
    <xf applyAlignment="1" borderId="4" fillId="0" fontId="34" numFmtId="49" pivotButton="0" quotePrefix="1" xfId="3858">
      <alignment horizontal="center" readingOrder="1" vertical="center"/>
    </xf>
    <xf applyAlignment="1" borderId="3" fillId="0" fontId="34" numFmtId="49" pivotButton="0" quotePrefix="1" xfId="69">
      <alignment horizontal="center" readingOrder="1" vertical="center"/>
    </xf>
    <xf applyAlignment="1" borderId="3" fillId="0" fontId="33" numFmtId="49" pivotButton="0" quotePrefix="1" xfId="70">
      <alignment horizontal="center" readingOrder="1" vertical="center"/>
    </xf>
    <xf applyAlignment="1" borderId="4" fillId="0" fontId="34" numFmtId="49" pivotButton="0" quotePrefix="1" xfId="68">
      <alignment horizontal="center" readingOrder="1" vertical="center"/>
    </xf>
    <xf applyAlignment="1" borderId="82" fillId="0" fontId="34" numFmtId="49" pivotButton="0" quotePrefix="1" xfId="3858">
      <alignment horizontal="center" readingOrder="1" vertical="center"/>
    </xf>
    <xf applyAlignment="1" borderId="65" fillId="0" fontId="34" numFmtId="49" pivotButton="0" quotePrefix="1" xfId="3858">
      <alignment horizontal="center" readingOrder="1" vertical="center"/>
    </xf>
    <xf applyAlignment="1" borderId="61" fillId="0" fontId="34" numFmtId="49" pivotButton="0" quotePrefix="1" xfId="3858">
      <alignment horizontal="center" readingOrder="1" vertical="center"/>
    </xf>
    <xf applyAlignment="1" borderId="29" fillId="0" fontId="34" numFmtId="49" pivotButton="0" quotePrefix="1" xfId="3858">
      <alignment horizontal="center" readingOrder="1" vertical="center"/>
    </xf>
    <xf applyAlignment="1" borderId="105" fillId="0" fontId="34" numFmtId="49" pivotButton="0" quotePrefix="0" xfId="70">
      <alignment horizontal="center" readingOrder="1" vertical="center" wrapText="1"/>
    </xf>
    <xf applyAlignment="1" borderId="81" fillId="0" fontId="34" numFmtId="49" pivotButton="0" quotePrefix="1" xfId="3858">
      <alignment horizontal="center" readingOrder="1" vertical="center"/>
    </xf>
    <xf applyAlignment="1" borderId="81" fillId="0" fontId="34" numFmtId="0" pivotButton="0" quotePrefix="0" xfId="3858">
      <alignment horizontal="center" vertical="center"/>
    </xf>
    <xf applyAlignment="1" borderId="82" fillId="0" fontId="34" numFmtId="0" pivotButton="0" quotePrefix="0" xfId="3858">
      <alignment horizontal="center" vertical="center"/>
    </xf>
    <xf applyAlignment="1" borderId="3" fillId="0" fontId="34" numFmtId="0" pivotButton="0" quotePrefix="0" xfId="3858">
      <alignment horizontal="center" vertical="center"/>
    </xf>
    <xf applyAlignment="1" borderId="0" fillId="0" fontId="8" numFmtId="0" pivotButton="0" quotePrefix="0" xfId="3858">
      <alignment vertical="center"/>
    </xf>
    <xf applyAlignment="1" borderId="136" fillId="0" fontId="34" numFmtId="2" pivotButton="0" quotePrefix="0" xfId="70">
      <alignment horizontal="right" readingOrder="1" vertical="center" wrapText="1"/>
    </xf>
    <xf applyAlignment="1" applyProtection="1" borderId="122" fillId="0" fontId="34" numFmtId="3" pivotButton="0" quotePrefix="0" xfId="70">
      <alignment horizontal="right" readingOrder="1" vertical="center"/>
      <protection hidden="0" locked="0"/>
    </xf>
    <xf applyAlignment="1" borderId="122" fillId="0" fontId="34" numFmtId="3" pivotButton="0" quotePrefix="0" xfId="70">
      <alignment horizontal="right" readingOrder="1" vertical="center"/>
    </xf>
    <xf applyAlignment="1" borderId="138" fillId="0" fontId="39" numFmtId="3" pivotButton="0" quotePrefix="0" xfId="70">
      <alignment horizontal="right" readingOrder="1" vertical="center"/>
    </xf>
    <xf applyAlignment="1" borderId="0" fillId="0" fontId="34" numFmtId="17" pivotButton="0" quotePrefix="1" xfId="70">
      <alignment horizontal="center" readingOrder="1" vertical="center"/>
    </xf>
    <xf applyAlignment="1" borderId="139" fillId="0" fontId="33" numFmtId="0" pivotButton="0" quotePrefix="1" xfId="70">
      <alignment horizontal="left" readingOrder="1" vertical="center" wrapText="1"/>
    </xf>
    <xf applyAlignment="1" borderId="0" fillId="0" fontId="33" numFmtId="0" pivotButton="0" quotePrefix="1" xfId="70">
      <alignment horizontal="left" readingOrder="1" vertical="center" wrapText="1"/>
    </xf>
    <xf applyAlignment="1" borderId="0" fillId="0" fontId="204" numFmtId="0" pivotButton="0" quotePrefix="1" xfId="70">
      <alignment horizontal="center" readingOrder="1" vertical="center"/>
    </xf>
    <xf applyAlignment="1" borderId="0" fillId="0" fontId="34" numFmtId="49" pivotButton="0" quotePrefix="0" xfId="70">
      <alignment horizontal="left" readingOrder="1" vertical="center" wrapText="1"/>
    </xf>
    <xf applyAlignment="1" borderId="0" fillId="0" fontId="204" numFmtId="49" pivotButton="0" quotePrefix="0" xfId="70">
      <alignment horizontal="center" readingOrder="1" vertical="center"/>
    </xf>
    <xf applyAlignment="1" borderId="4" fillId="0" fontId="39" numFmtId="0" pivotButton="0" quotePrefix="0" xfId="70">
      <alignment horizontal="center" readingOrder="1" vertical="center"/>
    </xf>
    <xf applyAlignment="1" borderId="5" fillId="0" fontId="39" numFmtId="1" pivotButton="0" quotePrefix="0" xfId="70">
      <alignment horizontal="center" readingOrder="1" vertical="center" wrapText="1"/>
    </xf>
    <xf applyAlignment="1" borderId="26" fillId="0" fontId="39" numFmtId="1" pivotButton="0" quotePrefix="0" xfId="70">
      <alignment horizontal="center" readingOrder="1" vertical="center" wrapText="1"/>
    </xf>
    <xf applyAlignment="1" borderId="58" fillId="0" fontId="39" numFmtId="1" pivotButton="0" quotePrefix="0" xfId="70">
      <alignment horizontal="center" readingOrder="1" vertical="center" wrapText="1"/>
    </xf>
    <xf applyAlignment="1" borderId="5" fillId="0" fontId="39" numFmtId="0" pivotButton="0" quotePrefix="0" xfId="70">
      <alignment horizontal="center" readingOrder="1" vertical="center"/>
    </xf>
    <xf applyAlignment="1" borderId="3" fillId="0" fontId="39" numFmtId="0" pivotButton="0" quotePrefix="1" xfId="70">
      <alignment horizontal="center" readingOrder="1" vertical="center"/>
    </xf>
    <xf applyAlignment="1" borderId="0" fillId="0" fontId="39" numFmtId="0" pivotButton="0" quotePrefix="1" xfId="70">
      <alignment horizontal="center" readingOrder="1" vertical="center"/>
    </xf>
    <xf applyAlignment="1" borderId="0" fillId="0" fontId="39" numFmtId="0" pivotButton="0" quotePrefix="1" xfId="70">
      <alignment horizontal="center" readingOrder="1" vertical="center"/>
    </xf>
    <xf applyAlignment="1" borderId="4" fillId="0" fontId="39" numFmtId="0" pivotButton="0" quotePrefix="1" xfId="70">
      <alignment horizontal="center" readingOrder="1" vertical="center"/>
    </xf>
    <xf applyAlignment="1" borderId="5" fillId="0" fontId="39" numFmtId="0" pivotButton="0" quotePrefix="1" xfId="70">
      <alignment horizontal="center" readingOrder="1" vertical="center"/>
    </xf>
    <xf applyAlignment="1" borderId="5" fillId="0" fontId="39" numFmtId="0" pivotButton="0" quotePrefix="0" xfId="70">
      <alignment horizontal="center" readingOrder="1" vertical="center" wrapText="1"/>
    </xf>
    <xf applyAlignment="1" borderId="79" fillId="0" fontId="39" numFmtId="1" pivotButton="0" quotePrefix="0" xfId="70">
      <alignment horizontal="center" readingOrder="1" vertical="center" wrapText="1"/>
    </xf>
    <xf applyAlignment="1" borderId="3" fillId="0" fontId="39" numFmtId="1" pivotButton="0" quotePrefix="1" xfId="70">
      <alignment horizontal="center" readingOrder="1" vertical="center"/>
    </xf>
    <xf applyAlignment="1" borderId="0" fillId="0" fontId="35" numFmtId="1" pivotButton="0" quotePrefix="0" xfId="3858">
      <alignment vertical="center"/>
    </xf>
    <xf applyAlignment="1" borderId="0" fillId="0" fontId="35" numFmtId="1" pivotButton="0" quotePrefix="0" xfId="3858">
      <alignment vertical="center"/>
    </xf>
    <xf applyAlignment="1" borderId="0" fillId="0" fontId="39" numFmtId="1" pivotButton="0" quotePrefix="1" xfId="70">
      <alignment horizontal="center" readingOrder="1" vertical="center"/>
    </xf>
    <xf applyAlignment="1" borderId="0" fillId="0" fontId="39" numFmtId="1" pivotButton="0" quotePrefix="1" xfId="70">
      <alignment horizontal="center" readingOrder="1" vertical="center"/>
    </xf>
    <xf applyAlignment="1" borderId="3" fillId="0" fontId="39" numFmtId="1" pivotButton="0" quotePrefix="0" xfId="70">
      <alignment horizontal="center" readingOrder="1" vertical="center"/>
    </xf>
    <xf applyAlignment="1" borderId="0" fillId="0" fontId="39" numFmtId="1" pivotButton="0" quotePrefix="0" xfId="70">
      <alignment horizontal="center" readingOrder="1" vertical="center"/>
    </xf>
    <xf applyAlignment="1" borderId="5" fillId="0" fontId="39" numFmtId="1" pivotButton="0" quotePrefix="1" xfId="70">
      <alignment horizontal="center" readingOrder="1" vertical="center" wrapText="1"/>
    </xf>
    <xf applyAlignment="1" borderId="0" fillId="0" fontId="39" numFmtId="1" pivotButton="0" quotePrefix="0" xfId="70">
      <alignment horizontal="center" readingOrder="1" vertical="center" wrapText="1"/>
    </xf>
    <xf applyAlignment="1" borderId="82" fillId="0" fontId="39" numFmtId="0" pivotButton="0" quotePrefix="1" xfId="70">
      <alignment horizontal="center" readingOrder="1" vertical="center"/>
    </xf>
    <xf applyAlignment="1" borderId="83" fillId="0" fontId="39" numFmtId="1" pivotButton="0" quotePrefix="1" xfId="70">
      <alignment horizontal="center" readingOrder="1" vertical="center"/>
    </xf>
    <xf applyAlignment="1" borderId="5" fillId="0" fontId="39" numFmtId="1" pivotButton="0" quotePrefix="0" xfId="70">
      <alignment horizontal="center" readingOrder="1" vertical="center"/>
    </xf>
    <xf applyAlignment="1" borderId="5" fillId="0" fontId="39" numFmtId="1" pivotButton="0" quotePrefix="1" xfId="70">
      <alignment horizontal="center" readingOrder="1" vertical="center"/>
    </xf>
    <xf applyAlignment="1" borderId="3" fillId="0" fontId="35" numFmtId="1" pivotButton="0" quotePrefix="1" xfId="70">
      <alignment horizontal="center" readingOrder="1" vertical="center"/>
    </xf>
    <xf applyAlignment="1" borderId="0" fillId="0" fontId="35" numFmtId="1" pivotButton="0" quotePrefix="1" xfId="70">
      <alignment horizontal="center" readingOrder="1" vertical="center"/>
    </xf>
    <xf applyAlignment="1" borderId="82" fillId="0" fontId="39" numFmtId="1" pivotButton="0" quotePrefix="0" xfId="70">
      <alignment horizontal="center" readingOrder="1" vertical="center"/>
    </xf>
    <xf applyAlignment="1" borderId="83" fillId="0" fontId="39" numFmtId="1" pivotButton="0" quotePrefix="0" xfId="70">
      <alignment horizontal="center" readingOrder="1" vertical="center"/>
    </xf>
    <xf applyAlignment="1" borderId="2" fillId="0" fontId="39" numFmtId="1" pivotButton="0" quotePrefix="0" xfId="70">
      <alignment horizontal="center" readingOrder="1" vertical="center" wrapText="1"/>
    </xf>
    <xf applyAlignment="1" borderId="82" fillId="0" fontId="39" numFmtId="0" pivotButton="0" quotePrefix="0" xfId="70">
      <alignment horizontal="center" readingOrder="1" vertical="center"/>
    </xf>
    <xf applyAlignment="1" borderId="83" fillId="0" fontId="39" numFmtId="1" pivotButton="0" quotePrefix="0" xfId="70">
      <alignment horizontal="center" readingOrder="1" vertical="center" wrapText="1"/>
    </xf>
    <xf applyAlignment="1" borderId="62" fillId="0" fontId="39" numFmtId="0" pivotButton="0" quotePrefix="1" xfId="70">
      <alignment horizontal="center" readingOrder="1" vertical="center"/>
    </xf>
    <xf applyAlignment="1" borderId="63" fillId="0" fontId="39" numFmtId="1" pivotButton="0" quotePrefix="1" xfId="70">
      <alignment horizontal="center" readingOrder="1" vertical="center"/>
    </xf>
    <xf applyAlignment="1" borderId="66" fillId="0" fontId="39" numFmtId="0" pivotButton="0" quotePrefix="0" xfId="70">
      <alignment horizontal="center" readingOrder="1" vertical="center"/>
    </xf>
    <xf applyAlignment="1" borderId="67" fillId="0" fontId="39" numFmtId="1" pivotButton="0" quotePrefix="0" xfId="70">
      <alignment horizontal="center" readingOrder="1" vertical="center"/>
    </xf>
    <xf applyAlignment="1" borderId="0" fillId="0" fontId="39" numFmtId="1" pivotButton="0" quotePrefix="1" xfId="70">
      <alignment horizontal="center" readingOrder="1" vertical="center" wrapText="1"/>
    </xf>
    <xf applyAlignment="1" borderId="62" fillId="0" fontId="39" numFmtId="0" pivotButton="0" quotePrefix="0" xfId="70">
      <alignment horizontal="center" readingOrder="1" vertical="center"/>
    </xf>
    <xf applyAlignment="1" borderId="63" fillId="0" fontId="39" numFmtId="1" pivotButton="0" quotePrefix="0" xfId="70">
      <alignment horizontal="center" readingOrder="1" vertical="center"/>
    </xf>
    <xf applyAlignment="1" borderId="2" fillId="0" fontId="39" numFmtId="1" pivotButton="0" quotePrefix="0" xfId="70">
      <alignment horizontal="center" readingOrder="1" vertical="center"/>
    </xf>
    <xf applyAlignment="1" borderId="0" fillId="0" fontId="39" numFmtId="1" pivotButton="0" quotePrefix="0" xfId="70">
      <alignment horizontal="center" readingOrder="1" vertical="center"/>
    </xf>
    <xf applyAlignment="1" borderId="90" fillId="0" fontId="39" numFmtId="1" pivotButton="0" quotePrefix="0" xfId="70">
      <alignment horizontal="center" readingOrder="1" vertical="center" wrapText="1"/>
    </xf>
    <xf applyAlignment="1" borderId="82" fillId="0" fontId="39" numFmtId="1" pivotButton="0" quotePrefix="1" xfId="70">
      <alignment horizontal="center" readingOrder="1" vertical="center"/>
    </xf>
    <xf applyAlignment="1" borderId="29" fillId="0" fontId="39" numFmtId="0" pivotButton="0" quotePrefix="1" xfId="70">
      <alignment horizontal="center" readingOrder="1" vertical="center"/>
    </xf>
    <xf applyAlignment="1" borderId="91" fillId="0" fontId="39" numFmtId="1" pivotButton="0" quotePrefix="1" xfId="70">
      <alignment horizontal="center" readingOrder="1" vertical="center"/>
    </xf>
    <xf applyAlignment="1" borderId="63" fillId="0" fontId="39" numFmtId="0" pivotButton="0" quotePrefix="1" xfId="70">
      <alignment horizontal="center" readingOrder="1" vertical="center"/>
    </xf>
    <xf applyAlignment="1" borderId="63" fillId="0" fontId="39" numFmtId="0" pivotButton="0" quotePrefix="0" xfId="70">
      <alignment horizontal="center" readingOrder="1" vertical="center"/>
    </xf>
    <xf applyAlignment="1" borderId="83" fillId="0" fontId="39" numFmtId="0" pivotButton="0" quotePrefix="1" xfId="70">
      <alignment horizontal="center" readingOrder="1" vertical="center"/>
    </xf>
    <xf applyAlignment="1" borderId="83" fillId="0" fontId="39" numFmtId="0" pivotButton="0" quotePrefix="0" xfId="70">
      <alignment horizontal="center" readingOrder="1" vertical="center"/>
    </xf>
    <xf applyAlignment="1" borderId="29" fillId="0" fontId="39" numFmtId="1" pivotButton="0" quotePrefix="1" xfId="70">
      <alignment horizontal="center" readingOrder="1" vertical="center"/>
    </xf>
    <xf applyAlignment="1" borderId="28" fillId="0" fontId="39" numFmtId="1" pivotButton="0" quotePrefix="1" xfId="70">
      <alignment horizontal="center" readingOrder="1" vertical="center"/>
    </xf>
    <xf applyAlignment="1" borderId="2" fillId="0" fontId="39" numFmtId="1" pivotButton="0" quotePrefix="1" xfId="70">
      <alignment horizontal="center" readingOrder="1" vertical="center"/>
    </xf>
    <xf applyAlignment="1" borderId="3" fillId="0" fontId="39" numFmtId="49" pivotButton="0" quotePrefix="1" xfId="70">
      <alignment horizontal="center" readingOrder="1" vertical="center"/>
    </xf>
    <xf applyAlignment="1" borderId="0" fillId="0" fontId="39" numFmtId="49" pivotButton="0" quotePrefix="1" xfId="70">
      <alignment horizontal="center" readingOrder="1" vertical="center"/>
    </xf>
    <xf applyAlignment="1" borderId="3" fillId="0" fontId="216" numFmtId="0" pivotButton="0" quotePrefix="1" xfId="70">
      <alignment horizontal="center" readingOrder="1" vertical="center"/>
    </xf>
    <xf applyAlignment="1" borderId="0" fillId="0" fontId="216" numFmtId="1" pivotButton="0" quotePrefix="1" xfId="70">
      <alignment horizontal="center" readingOrder="1" vertical="center"/>
    </xf>
    <xf applyAlignment="1" borderId="79" fillId="0" fontId="39" numFmtId="0" pivotButton="0" quotePrefix="1" xfId="70">
      <alignment horizontal="center" readingOrder="1" vertical="center"/>
    </xf>
    <xf applyAlignment="1" borderId="79" fillId="0" fontId="39" numFmtId="1" pivotButton="0" quotePrefix="1" xfId="70">
      <alignment horizontal="center" readingOrder="1" vertical="center"/>
    </xf>
    <xf applyAlignment="1" borderId="26" fillId="0" fontId="39" numFmtId="1" pivotButton="0" quotePrefix="0" xfId="70">
      <alignment horizontal="center" readingOrder="1" vertical="center"/>
    </xf>
    <xf applyAlignment="1" borderId="29" fillId="0" fontId="39" numFmtId="0" pivotButton="0" quotePrefix="0" xfId="70">
      <alignment horizontal="center" readingOrder="1" vertical="center"/>
    </xf>
    <xf applyAlignment="1" borderId="91" fillId="0" fontId="39" numFmtId="1" pivotButton="0" quotePrefix="0" xfId="70">
      <alignment horizontal="center" readingOrder="1" vertical="center" wrapText="1"/>
    </xf>
    <xf applyAlignment="1" borderId="90" fillId="0" fontId="39" numFmtId="1" pivotButton="0" quotePrefix="1" xfId="70">
      <alignment horizontal="center" readingOrder="1" vertical="center"/>
    </xf>
    <xf applyAlignment="1" borderId="105" fillId="0" fontId="39" numFmtId="0" pivotButton="0" quotePrefix="1" xfId="70">
      <alignment horizontal="center" readingOrder="1" vertical="center"/>
    </xf>
    <xf applyAlignment="1" borderId="112" fillId="0" fontId="39" numFmtId="1" pivotButton="0" quotePrefix="1" xfId="70">
      <alignment horizontal="center" readingOrder="1" vertical="center"/>
    </xf>
    <xf applyAlignment="1" borderId="4" fillId="0" fontId="39" numFmtId="1" pivotButton="0" quotePrefix="0" xfId="70">
      <alignment horizontal="center" readingOrder="1" vertical="center"/>
    </xf>
    <xf applyAlignment="1" borderId="81" fillId="0" fontId="33" numFmtId="2" pivotButton="0" quotePrefix="0" xfId="67">
      <alignment horizontal="center" readingOrder="1" vertical="center" wrapText="1"/>
    </xf>
    <xf applyAlignment="1" borderId="0" fillId="0" fontId="39" numFmtId="1" pivotButton="0" quotePrefix="0" xfId="3858">
      <alignment vertical="center"/>
    </xf>
    <xf applyAlignment="1" borderId="0" fillId="0" fontId="34" numFmtId="0" pivotButton="0" quotePrefix="0" xfId="0">
      <alignment vertical="center" wrapText="1"/>
    </xf>
    <xf applyAlignment="1" borderId="0" fillId="0" fontId="33" numFmtId="0" pivotButton="0" quotePrefix="0" xfId="0">
      <alignment vertical="center"/>
    </xf>
    <xf applyAlignment="1" borderId="22" fillId="0" fontId="34" numFmtId="4" pivotButton="0" quotePrefix="0" xfId="0">
      <alignment horizontal="right" vertical="center"/>
    </xf>
    <xf applyAlignment="1" borderId="0" fillId="0" fontId="34" numFmtId="0" pivotButton="0" quotePrefix="0" xfId="0">
      <alignment vertical="center"/>
    </xf>
    <xf applyAlignment="1" borderId="0" fillId="0" fontId="33" numFmtId="0" pivotButton="0" quotePrefix="0" xfId="0">
      <alignment vertical="center"/>
    </xf>
    <xf applyAlignment="1" borderId="0" fillId="0" fontId="202" numFmtId="0" pivotButton="0" quotePrefix="0" xfId="69">
      <alignment vertical="center" wrapText="1"/>
    </xf>
    <xf applyAlignment="1" borderId="0" fillId="0" fontId="202" numFmtId="0" pivotButton="0" quotePrefix="0" xfId="69">
      <alignment vertical="center" wrapText="1"/>
    </xf>
    <xf applyAlignment="1" borderId="0" fillId="0" fontId="202" numFmtId="0" pivotButton="0" quotePrefix="1" xfId="70">
      <alignment readingOrder="1" vertical="center" wrapText="1"/>
    </xf>
    <xf applyAlignment="1" borderId="0" fillId="0" fontId="204" numFmtId="3" pivotButton="0" quotePrefix="0" xfId="70">
      <alignment horizontal="left" readingOrder="1" vertical="center" wrapText="1"/>
    </xf>
    <xf applyAlignment="1" borderId="22" fillId="0" fontId="204" numFmtId="4" pivotButton="0" quotePrefix="0" xfId="70">
      <alignment horizontal="right" readingOrder="1" vertical="center" wrapText="1"/>
    </xf>
    <xf applyAlignment="1" applyProtection="1" borderId="0" fillId="0" fontId="204" numFmtId="3" pivotButton="0" quotePrefix="0" xfId="70">
      <alignment horizontal="right" readingOrder="1" vertical="center"/>
      <protection hidden="0" locked="0"/>
    </xf>
    <xf applyAlignment="1" applyProtection="1" borderId="0" fillId="0" fontId="204" numFmtId="3" pivotButton="0" quotePrefix="0" xfId="70">
      <alignment horizontal="right" readingOrder="1" vertical="center"/>
      <protection hidden="0" locked="0"/>
    </xf>
    <xf applyAlignment="1" borderId="0" fillId="0" fontId="204" numFmtId="3" pivotButton="0" quotePrefix="0" xfId="70">
      <alignment horizontal="right" readingOrder="1" vertical="center"/>
    </xf>
    <xf applyAlignment="1" borderId="19" fillId="0" fontId="216" numFmtId="3" pivotButton="0" quotePrefix="0" xfId="70">
      <alignment horizontal="right" readingOrder="1" vertical="center"/>
    </xf>
    <xf applyAlignment="1" borderId="0" fillId="0" fontId="33" numFmtId="0" pivotButton="0" quotePrefix="0" xfId="0">
      <alignment vertical="center" wrapText="1"/>
    </xf>
    <xf applyAlignment="1" borderId="0" fillId="0" fontId="34" numFmtId="49" pivotButton="0" quotePrefix="0" xfId="70">
      <alignment readingOrder="1" vertical="center"/>
    </xf>
    <xf applyAlignment="1" borderId="0" fillId="0" fontId="202" numFmtId="0" pivotButton="0" quotePrefix="0" xfId="3858">
      <alignment vertical="center" wrapText="1"/>
    </xf>
    <xf applyAlignment="1" borderId="0" fillId="0" fontId="202" numFmtId="49" pivotButton="0" quotePrefix="0" xfId="70">
      <alignment horizontal="left" readingOrder="1" vertical="center" wrapText="1"/>
    </xf>
    <xf applyAlignment="1" borderId="0" fillId="0" fontId="202" numFmtId="49" pivotButton="0" quotePrefix="0" xfId="70">
      <alignment horizontal="left" readingOrder="1" vertical="center" wrapText="1"/>
    </xf>
    <xf applyAlignment="1" borderId="0" fillId="0" fontId="33" numFmtId="49" pivotButton="0" quotePrefix="0" xfId="0">
      <alignment horizontal="left" readingOrder="1" vertical="center" wrapText="1"/>
    </xf>
    <xf applyAlignment="1" borderId="0" fillId="0" fontId="42" numFmtId="0" pivotButton="0" quotePrefix="0" xfId="0">
      <alignment vertical="center" wrapText="1"/>
    </xf>
    <xf applyAlignment="1" borderId="0" fillId="0" fontId="33" numFmtId="0" pivotButton="0" quotePrefix="0" xfId="3829">
      <alignment horizontal="left" vertical="center" wrapText="1"/>
    </xf>
    <xf applyAlignment="1" borderId="0" fillId="0" fontId="39" numFmtId="0" pivotButton="0" quotePrefix="0" xfId="70">
      <alignment horizontal="center" readingOrder="1" vertical="center" wrapText="1"/>
    </xf>
    <xf applyAlignment="1" borderId="0" fillId="0" fontId="35" numFmtId="0" pivotButton="0" quotePrefix="1" xfId="70">
      <alignment readingOrder="1" vertical="center" wrapText="1"/>
    </xf>
    <xf applyAlignment="1" borderId="137" fillId="0" fontId="39" numFmtId="0" pivotButton="0" quotePrefix="1" xfId="70">
      <alignment horizontal="center" readingOrder="1" vertical="center"/>
    </xf>
    <xf applyAlignment="1" borderId="122" fillId="0" fontId="39" numFmtId="1" pivotButton="0" quotePrefix="1" xfId="70">
      <alignment horizontal="center" readingOrder="1" vertical="center"/>
    </xf>
    <xf applyAlignment="1" borderId="122" fillId="0" fontId="34" numFmtId="1" pivotButton="0" quotePrefix="0" xfId="70">
      <alignment horizontal="center" readingOrder="1" vertical="center" wrapText="1"/>
    </xf>
    <xf applyAlignment="1" borderId="122" fillId="0" fontId="34" numFmtId="49" pivotButton="0" quotePrefix="0" xfId="70">
      <alignment horizontal="left" readingOrder="1" vertical="center" wrapText="1"/>
    </xf>
    <xf applyAlignment="1" borderId="122" fillId="0" fontId="34" numFmtId="49" pivotButton="0" quotePrefix="0" xfId="70">
      <alignment readingOrder="1" vertical="center"/>
    </xf>
    <xf applyAlignment="1" borderId="137" fillId="0" fontId="39" numFmtId="0" pivotButton="0" quotePrefix="0" xfId="70">
      <alignment horizontal="center" readingOrder="1" vertical="center"/>
    </xf>
    <xf applyAlignment="1" borderId="122" fillId="0" fontId="39" numFmtId="1" pivotButton="0" quotePrefix="0" xfId="70">
      <alignment horizontal="center" readingOrder="1" vertical="center"/>
    </xf>
    <xf applyAlignment="1" borderId="122" fillId="0" fontId="34" numFmtId="1" pivotButton="0" quotePrefix="0" xfId="3858">
      <alignment horizontal="center" readingOrder="1" vertical="center"/>
    </xf>
    <xf applyAlignment="1" borderId="122" fillId="0" fontId="38" numFmtId="0" pivotButton="0" quotePrefix="0" xfId="3858">
      <alignment horizontal="left" readingOrder="1" vertical="center" wrapText="1"/>
    </xf>
    <xf applyAlignment="1" borderId="122" fillId="0" fontId="38" numFmtId="3" pivotButton="0" quotePrefix="0" xfId="3858">
      <alignment horizontal="left" readingOrder="1" vertical="center" wrapText="1"/>
    </xf>
    <xf applyAlignment="1" borderId="60" fillId="0" fontId="35" numFmtId="0" pivotButton="0" quotePrefix="0" xfId="3858">
      <alignment vertical="center" wrapText="1"/>
    </xf>
    <xf applyAlignment="1" borderId="0" fillId="0" fontId="39" numFmtId="0" pivotButton="0" quotePrefix="0" xfId="3829">
      <alignment vertical="center" wrapText="1"/>
    </xf>
    <xf applyAlignment="1" borderId="0" fillId="0" fontId="33" numFmtId="3" pivotButton="0" quotePrefix="0" xfId="3829">
      <alignment horizontal="left" vertical="center" wrapText="1"/>
    </xf>
    <xf applyAlignment="1" borderId="0" fillId="0" fontId="35" numFmtId="0" pivotButton="0" quotePrefix="0" xfId="3858">
      <alignment vertical="center" wrapText="1"/>
    </xf>
    <xf applyAlignment="1" borderId="0" fillId="0" fontId="35" numFmtId="0" pivotButton="0" quotePrefix="1" xfId="70">
      <alignment readingOrder="1" vertical="center" wrapText="1"/>
    </xf>
    <xf applyAlignment="1" borderId="0" fillId="0" fontId="33" numFmtId="0" pivotButton="0" quotePrefix="0" xfId="3875">
      <alignment vertical="center" wrapText="1"/>
    </xf>
    <xf applyAlignment="1" borderId="0" fillId="0" fontId="8" numFmtId="0" pivotButton="0" quotePrefix="0" xfId="3858">
      <alignment horizontal="left" vertical="center" wrapText="1"/>
    </xf>
    <xf applyAlignment="1" borderId="0" fillId="0" fontId="34" numFmtId="2" pivotButton="0" quotePrefix="0" xfId="70">
      <alignment horizontal="right" readingOrder="1" vertical="center" wrapText="1"/>
    </xf>
    <xf applyAlignment="1" borderId="0" fillId="0" fontId="33" numFmtId="2" pivotButton="0" quotePrefix="0" xfId="3872">
      <alignment vertical="center" wrapText="1"/>
    </xf>
    <xf applyAlignment="1" borderId="0" fillId="0" fontId="8" numFmtId="0" pivotButton="0" quotePrefix="0" xfId="0">
      <alignment horizontal="left" vertical="center" wrapText="1"/>
    </xf>
    <xf applyAlignment="1" borderId="0" fillId="0" fontId="8" numFmtId="0" pivotButton="0" quotePrefix="0" xfId="0">
      <alignment horizontal="left" vertical="center" wrapText="1"/>
    </xf>
    <xf applyAlignment="1" borderId="0" fillId="0" fontId="33" numFmtId="49" pivotButton="0" quotePrefix="1" xfId="70">
      <alignment horizontal="left" readingOrder="1" vertical="center" wrapText="1"/>
    </xf>
    <xf applyAlignment="1" borderId="0" fillId="0" fontId="34" numFmtId="49" pivotButton="0" quotePrefix="1" xfId="70">
      <alignment horizontal="left" readingOrder="1" vertical="center"/>
    </xf>
    <xf applyAlignment="1" borderId="0" fillId="0" fontId="204" numFmtId="49" pivotButton="0" quotePrefix="1" xfId="70">
      <alignment horizontal="left" readingOrder="1" vertical="center"/>
    </xf>
    <xf applyAlignment="1" applyProtection="1" borderId="0" fillId="0" fontId="33" numFmtId="0" pivotButton="0" quotePrefix="0" xfId="0">
      <alignment vertical="center" wrapText="1"/>
      <protection hidden="0" locked="0"/>
    </xf>
    <xf applyAlignment="1" borderId="122" fillId="0" fontId="39" numFmtId="1" pivotButton="0" quotePrefix="0" xfId="70">
      <alignment horizontal="center" readingOrder="1" vertical="center" wrapText="1"/>
    </xf>
    <xf applyAlignment="1" borderId="122" fillId="0" fontId="34" numFmtId="0" pivotButton="0" quotePrefix="0" xfId="70">
      <alignment horizontal="center" readingOrder="1" vertical="center" wrapText="1"/>
    </xf>
    <xf applyAlignment="1" borderId="122" fillId="0" fontId="41" numFmtId="0" pivotButton="0" quotePrefix="0" xfId="70">
      <alignment readingOrder="1" vertical="center" wrapText="1"/>
    </xf>
    <xf applyAlignment="1" borderId="122" fillId="0" fontId="41" numFmtId="3" pivotButton="0" quotePrefix="0" xfId="70">
      <alignment readingOrder="1" vertical="center" wrapText="1"/>
    </xf>
    <xf applyAlignment="1" borderId="136" fillId="0" fontId="41" numFmtId="2" pivotButton="0" quotePrefix="0" xfId="70">
      <alignment readingOrder="1" vertical="center" wrapText="1"/>
    </xf>
    <xf applyAlignment="1" applyProtection="1" borderId="122" fillId="0" fontId="33" numFmtId="3" pivotButton="0" quotePrefix="0" xfId="70">
      <alignment horizontal="right" readingOrder="1" vertical="center"/>
      <protection hidden="0" locked="0"/>
    </xf>
    <xf applyAlignment="1" borderId="138" fillId="0" fontId="42" numFmtId="3" pivotButton="0" quotePrefix="0" xfId="70">
      <alignment horizontal="right" readingOrder="1" vertical="center"/>
    </xf>
    <xf applyAlignment="1" borderId="3" fillId="0" fontId="39" numFmtId="0" pivotButton="0" quotePrefix="0" xfId="70">
      <alignment horizontal="center" readingOrder="1" vertical="center"/>
    </xf>
    <xf applyAlignment="1" borderId="0" fillId="0" fontId="39" numFmtId="1" pivotButton="0" quotePrefix="0" xfId="70">
      <alignment horizontal="center" readingOrder="1" vertical="center" wrapText="1"/>
    </xf>
    <xf applyAlignment="1" borderId="0" fillId="0" fontId="34" numFmtId="0" pivotButton="0" quotePrefix="0" xfId="70">
      <alignment horizontal="center" readingOrder="1" vertical="center" wrapText="1"/>
    </xf>
    <xf applyAlignment="1" borderId="0" fillId="0" fontId="33" numFmtId="0" pivotButton="0" quotePrefix="0" xfId="69">
      <alignment horizontal="left" vertical="center"/>
    </xf>
    <xf applyAlignment="1" borderId="105" fillId="0" fontId="39" numFmtId="0" pivotButton="0" quotePrefix="0" xfId="70">
      <alignment horizontal="center" readingOrder="1" vertical="center"/>
    </xf>
    <xf applyAlignment="1" borderId="112" fillId="0" fontId="39" numFmtId="1" pivotButton="0" quotePrefix="0" xfId="70">
      <alignment horizontal="center" readingOrder="1" vertical="center" wrapText="1"/>
    </xf>
    <xf applyAlignment="1" borderId="112" fillId="0" fontId="34" numFmtId="0" pivotButton="0" quotePrefix="0" xfId="0">
      <alignment vertical="center" wrapText="1"/>
    </xf>
    <xf applyAlignment="1" borderId="112" fillId="0" fontId="34" numFmtId="3" pivotButton="0" quotePrefix="0" xfId="70">
      <alignment horizontal="left" readingOrder="1" vertical="center" wrapText="1"/>
    </xf>
    <xf applyAlignment="1" borderId="0" fillId="0" fontId="33" numFmtId="0" pivotButton="0" quotePrefix="0" xfId="3858">
      <alignment vertical="center"/>
    </xf>
    <xf applyAlignment="1" borderId="2" fillId="0" fontId="34" numFmtId="1" pivotButton="0" quotePrefix="0" xfId="70">
      <alignment horizontal="center" readingOrder="1" vertical="center" wrapText="1"/>
    </xf>
    <xf applyAlignment="1" borderId="2" fillId="0" fontId="33" numFmtId="0" pivotButton="0" quotePrefix="0" xfId="70">
      <alignment readingOrder="1" vertical="center" wrapText="1"/>
    </xf>
    <xf applyAlignment="1" borderId="2" fillId="0" fontId="33" numFmtId="49" pivotButton="0" quotePrefix="0" xfId="70">
      <alignment readingOrder="1" vertical="center" wrapText="1"/>
    </xf>
    <xf applyAlignment="1" borderId="90" fillId="0" fontId="34" numFmtId="0" pivotButton="0" quotePrefix="0" xfId="0">
      <alignment vertical="center"/>
    </xf>
    <xf applyAlignment="1" borderId="22" fillId="0" fontId="33" numFmtId="1" pivotButton="0" quotePrefix="0" xfId="70">
      <alignment horizontal="center" readingOrder="1" vertical="center" wrapText="1"/>
    </xf>
    <xf applyAlignment="1" borderId="105" fillId="0" fontId="34" numFmtId="1" pivotButton="0" quotePrefix="1" xfId="70">
      <alignment horizontal="center" readingOrder="1" vertical="center"/>
    </xf>
    <xf applyAlignment="1" borderId="112" fillId="0" fontId="34" numFmtId="1" pivotButton="0" quotePrefix="1" xfId="70">
      <alignment horizontal="center" readingOrder="1" vertical="center"/>
    </xf>
    <xf applyAlignment="1" borderId="112" fillId="0" fontId="33" numFmtId="0" pivotButton="0" quotePrefix="0" xfId="0">
      <alignment vertical="center" wrapText="1"/>
    </xf>
    <xf applyAlignment="1" borderId="112" fillId="0" fontId="34" numFmtId="49" pivotButton="0" quotePrefix="1" xfId="70">
      <alignment horizontal="justify" readingOrder="1" vertical="center" wrapText="1"/>
    </xf>
    <xf applyAlignment="1" borderId="0" fillId="0" fontId="217" numFmtId="0" pivotButton="0" quotePrefix="0" xfId="0">
      <alignment vertical="center" wrapText="1"/>
    </xf>
    <xf applyAlignment="1" borderId="0" fillId="0" fontId="42" numFmtId="49" pivotButton="0" quotePrefix="0" xfId="70">
      <alignment horizontal="left" readingOrder="1" vertical="center" wrapText="1"/>
    </xf>
    <xf applyAlignment="1" borderId="0" fillId="0" fontId="42" numFmtId="49" pivotButton="0" quotePrefix="0" xfId="70">
      <alignment readingOrder="1" vertical="center"/>
    </xf>
    <xf applyAlignment="1" borderId="0" fillId="0" fontId="42" numFmtId="3" pivotButton="0" quotePrefix="0" xfId="70">
      <alignment horizontal="right" readingOrder="1" vertical="center"/>
    </xf>
    <xf applyAlignment="1" borderId="19" fillId="0" fontId="42" numFmtId="3" pivotButton="0" quotePrefix="0" xfId="70">
      <alignment horizontal="right" readingOrder="1" vertical="center"/>
    </xf>
    <xf applyAlignment="1" borderId="0" fillId="0" fontId="34" numFmtId="3" pivotButton="0" quotePrefix="0" xfId="70">
      <alignment horizontal="right" readingOrder="1" vertical="center"/>
    </xf>
    <xf applyAlignment="1" borderId="19" fillId="0" fontId="39" numFmtId="3" pivotButton="0" quotePrefix="0" xfId="70">
      <alignment horizontal="right" readingOrder="1" vertical="center"/>
    </xf>
    <xf applyAlignment="1" borderId="0" fillId="0" fontId="202" numFmtId="0" pivotButton="0" quotePrefix="0" xfId="3858">
      <alignment vertical="center" wrapText="1"/>
    </xf>
    <xf applyAlignment="1" applyProtection="1" borderId="0" fillId="0" fontId="33" numFmtId="3" pivotButton="0" quotePrefix="0" xfId="70">
      <alignment horizontal="right" readingOrder="1" vertical="center"/>
      <protection hidden="0" locked="0"/>
    </xf>
    <xf applyAlignment="1" borderId="0" fillId="0" fontId="33" numFmtId="3" pivotButton="0" quotePrefix="0" xfId="70">
      <alignment horizontal="right" readingOrder="1" vertical="center"/>
    </xf>
    <xf applyAlignment="1" borderId="0" fillId="0" fontId="42" numFmtId="0" pivotButton="0" quotePrefix="0" xfId="3858">
      <alignment vertical="center" wrapText="1"/>
    </xf>
    <xf applyAlignment="1" borderId="0" fillId="0" fontId="34" numFmtId="3" pivotButton="0" quotePrefix="0" xfId="70">
      <alignment horizontal="right" readingOrder="1" vertical="center"/>
    </xf>
    <xf applyAlignment="1" borderId="0" fillId="0" fontId="42" numFmtId="0" pivotButton="0" quotePrefix="0" xfId="3858">
      <alignment vertical="center" wrapText="1"/>
    </xf>
    <xf applyAlignment="1" borderId="0" fillId="0" fontId="8" numFmtId="3" pivotButton="0" quotePrefix="0" xfId="70">
      <alignment horizontal="right" readingOrder="1" vertical="center"/>
    </xf>
    <xf applyAlignment="1" borderId="0" fillId="0" fontId="42" numFmtId="0" pivotButton="0" quotePrefix="0" xfId="0">
      <alignment vertical="center"/>
    </xf>
    <xf applyAlignment="1" borderId="0" fillId="0" fontId="42" numFmtId="49" pivotButton="0" quotePrefix="0" xfId="0">
      <alignment horizontal="left" readingOrder="1" vertical="center" wrapText="1"/>
    </xf>
    <xf applyAlignment="1" borderId="0" fillId="0" fontId="42" numFmtId="49" pivotButton="0" quotePrefix="0" xfId="70">
      <alignment readingOrder="1" vertical="center"/>
    </xf>
    <xf applyAlignment="1" borderId="0" fillId="0" fontId="8" numFmtId="3" pivotButton="0" quotePrefix="0" xfId="70">
      <alignment horizontal="right" readingOrder="1" vertical="center"/>
    </xf>
    <xf applyAlignment="1" borderId="0" fillId="0" fontId="42" numFmtId="3" pivotButton="0" quotePrefix="0" xfId="70">
      <alignment horizontal="right" readingOrder="1" vertical="center"/>
    </xf>
    <xf applyAlignment="1" borderId="0" fillId="0" fontId="33" numFmtId="3" pivotButton="0" quotePrefix="0" xfId="70">
      <alignment horizontal="right" readingOrder="1" vertical="center"/>
    </xf>
    <xf applyAlignment="1" borderId="0" fillId="0" fontId="202" numFmtId="0" pivotButton="0" quotePrefix="0" xfId="3858">
      <alignment vertical="center"/>
    </xf>
    <xf applyAlignment="1" borderId="0" fillId="0" fontId="34" numFmtId="0" pivotButton="0" quotePrefix="0" xfId="3829">
      <alignment horizontal="left" vertical="center" wrapText="1"/>
    </xf>
    <xf applyAlignment="1" borderId="0" fillId="0" fontId="39" numFmtId="0" pivotButton="0" quotePrefix="0" xfId="3830">
      <alignment horizontal="left" vertical="center" wrapText="1"/>
    </xf>
    <xf applyAlignment="1" borderId="0" fillId="0" fontId="38" numFmtId="3" pivotButton="0" quotePrefix="0" xfId="3858">
      <alignment horizontal="left" readingOrder="1" vertical="center" wrapText="1"/>
    </xf>
    <xf applyAlignment="1" borderId="0" fillId="0" fontId="33" numFmtId="0" pivotButton="0" quotePrefix="1" xfId="70">
      <alignment readingOrder="1" vertical="top" wrapText="1"/>
    </xf>
    <xf applyAlignment="1" borderId="0" fillId="0" fontId="34" numFmtId="3" pivotButton="0" quotePrefix="0" xfId="70">
      <alignment readingOrder="1" vertical="center"/>
    </xf>
    <xf applyAlignment="1" borderId="112" fillId="0" fontId="34" numFmtId="49" pivotButton="0" quotePrefix="0" xfId="70">
      <alignment readingOrder="1" vertical="center"/>
    </xf>
    <xf applyAlignment="1" borderId="5" fillId="0" fontId="34" numFmtId="2" pivotButton="0" quotePrefix="0" xfId="70">
      <alignment horizontal="center" readingOrder="1" vertical="center" wrapText="1"/>
    </xf>
    <xf applyAlignment="1" borderId="5" fillId="0" fontId="41" numFmtId="0" pivotButton="0" quotePrefix="0" xfId="70">
      <alignment horizontal="left" readingOrder="1" vertical="center" wrapText="1"/>
    </xf>
    <xf applyAlignment="1" borderId="5" fillId="0" fontId="41" numFmtId="3" pivotButton="0" quotePrefix="0" xfId="70">
      <alignment horizontal="left" readingOrder="1" vertical="center" wrapText="1"/>
    </xf>
    <xf applyAlignment="1" applyProtection="1" borderId="111" fillId="0" fontId="33" numFmtId="3" pivotButton="0" quotePrefix="0" xfId="70">
      <alignment horizontal="right" readingOrder="1" vertical="center"/>
      <protection hidden="0" locked="0"/>
    </xf>
    <xf applyAlignment="1" applyProtection="1" borderId="90" fillId="0" fontId="33" numFmtId="3" pivotButton="0" quotePrefix="0" xfId="70">
      <alignment horizontal="right" readingOrder="1" vertical="center"/>
      <protection hidden="0" locked="0"/>
    </xf>
    <xf applyAlignment="1" borderId="113" fillId="0" fontId="42" numFmtId="3" pivotButton="0" quotePrefix="0" xfId="70">
      <alignment horizontal="right" readingOrder="1" vertical="center"/>
    </xf>
    <xf applyAlignment="1" borderId="90" fillId="0" fontId="39" numFmtId="49" pivotButton="0" quotePrefix="0" xfId="70">
      <alignment horizontal="center" readingOrder="1" vertical="center" wrapText="1"/>
    </xf>
    <xf applyAlignment="1" borderId="90" fillId="0" fontId="34" numFmtId="2" pivotButton="0" quotePrefix="0" xfId="70">
      <alignment horizontal="center" readingOrder="1" vertical="center" wrapText="1"/>
    </xf>
    <xf applyAlignment="1" borderId="90" fillId="0" fontId="195" numFmtId="0" pivotButton="0" quotePrefix="0" xfId="70">
      <alignment horizontal="left" readingOrder="1" vertical="center" wrapText="1"/>
    </xf>
    <xf applyAlignment="1" borderId="90" fillId="0" fontId="195" numFmtId="49" pivotButton="0" quotePrefix="0" xfId="70">
      <alignment horizontal="left" readingOrder="1" vertical="center" wrapText="1"/>
    </xf>
    <xf applyAlignment="1" applyProtection="1" borderId="114" fillId="0" fontId="34" numFmtId="3" pivotButton="0" quotePrefix="0" xfId="70">
      <alignment horizontal="right" readingOrder="1" vertical="center"/>
      <protection hidden="0" locked="0"/>
    </xf>
    <xf applyAlignment="1" applyProtection="1" borderId="70" fillId="0" fontId="33" numFmtId="3" pivotButton="0" quotePrefix="0" xfId="70">
      <alignment horizontal="right" readingOrder="1" vertical="center" wrapText="1"/>
      <protection hidden="0" locked="0"/>
    </xf>
    <xf applyAlignment="1" applyProtection="1" borderId="72" fillId="0" fontId="39" numFmtId="3" pivotButton="0" quotePrefix="0" xfId="70">
      <alignment horizontal="right" readingOrder="1" vertical="center" wrapText="1"/>
      <protection hidden="0" locked="0"/>
    </xf>
    <xf applyAlignment="1" borderId="70" fillId="0" fontId="39" numFmtId="49" pivotButton="0" quotePrefix="0" xfId="70">
      <alignment horizontal="center" readingOrder="1" vertical="center" wrapText="1"/>
    </xf>
    <xf applyAlignment="1" borderId="70" fillId="0" fontId="34" numFmtId="2" pivotButton="0" quotePrefix="0" xfId="70">
      <alignment horizontal="center" readingOrder="1" vertical="center" wrapText="1"/>
    </xf>
    <xf applyAlignment="1" borderId="70" fillId="0" fontId="42" numFmtId="0" pivotButton="0" quotePrefix="0" xfId="70">
      <alignment horizontal="left" readingOrder="1" vertical="center" wrapText="1"/>
    </xf>
    <xf applyAlignment="1" borderId="70" fillId="0" fontId="42" numFmtId="49" pivotButton="0" quotePrefix="0" xfId="70">
      <alignment horizontal="left" readingOrder="1" vertical="center" wrapText="1"/>
    </xf>
    <xf applyAlignment="1" borderId="70" fillId="0" fontId="40" numFmtId="3" pivotButton="0" quotePrefix="0" xfId="70">
      <alignment readingOrder="1" vertical="center" wrapText="1"/>
    </xf>
    <xf applyAlignment="1" borderId="0" fillId="0" fontId="39" numFmtId="49" pivotButton="0" quotePrefix="0" xfId="70">
      <alignment horizontal="center" readingOrder="1" vertical="center" wrapText="1"/>
    </xf>
    <xf applyAlignment="1" borderId="0" fillId="0" fontId="34" numFmtId="2" pivotButton="0" quotePrefix="0" xfId="70">
      <alignment horizontal="center" readingOrder="1" vertical="center" wrapText="1"/>
    </xf>
    <xf applyAlignment="1" borderId="0" fillId="0" fontId="8" numFmtId="49" pivotButton="0" quotePrefix="0" xfId="70">
      <alignment horizontal="left" readingOrder="1" vertical="center" wrapText="1"/>
    </xf>
    <xf applyAlignment="1" borderId="0" fillId="0" fontId="8" numFmtId="0" pivotButton="0" quotePrefix="0" xfId="70">
      <alignment horizontal="left" readingOrder="1" vertical="center" wrapText="1"/>
    </xf>
    <xf applyAlignment="1" borderId="0" fillId="0" fontId="40" numFmtId="3" pivotButton="0" quotePrefix="0" xfId="70">
      <alignment readingOrder="1" vertical="center" wrapText="1"/>
    </xf>
    <xf applyAlignment="1" borderId="115" fillId="0" fontId="8" numFmtId="0" pivotButton="0" quotePrefix="0" xfId="70">
      <alignment horizontal="left" readingOrder="1" vertical="center" wrapText="1"/>
    </xf>
    <xf applyAlignment="1" applyProtection="1" borderId="0" fillId="0" fontId="33" numFmtId="3" pivotButton="0" quotePrefix="0" xfId="70">
      <alignment horizontal="right" readingOrder="1" vertical="center" wrapText="1"/>
      <protection hidden="0" locked="0"/>
    </xf>
    <xf applyAlignment="1" applyProtection="1" borderId="74" fillId="0" fontId="39" numFmtId="3" pivotButton="0" quotePrefix="0" xfId="70">
      <alignment horizontal="right" readingOrder="1" vertical="center" wrapText="1"/>
      <protection hidden="0" locked="0"/>
    </xf>
    <xf applyAlignment="1" borderId="68" fillId="0" fontId="39" numFmtId="49" pivotButton="0" quotePrefix="0" xfId="70">
      <alignment horizontal="center" readingOrder="1" vertical="center" wrapText="1"/>
    </xf>
    <xf applyAlignment="1" borderId="68" fillId="0" fontId="34" numFmtId="2" pivotButton="0" quotePrefix="0" xfId="70">
      <alignment horizontal="center" readingOrder="1" vertical="center" wrapText="1"/>
    </xf>
    <xf applyAlignment="1" borderId="68" fillId="0" fontId="195" numFmtId="0" pivotButton="0" quotePrefix="0" xfId="70">
      <alignment horizontal="left" readingOrder="1" vertical="center" wrapText="1"/>
    </xf>
    <xf applyAlignment="1" borderId="68" fillId="0" fontId="195" numFmtId="49" pivotButton="0" quotePrefix="0" xfId="70">
      <alignment horizontal="left" readingOrder="1" vertical="center" wrapText="1"/>
    </xf>
    <xf applyAlignment="1" borderId="68" fillId="0" fontId="40" numFmtId="3" pivotButton="0" quotePrefix="0" xfId="70">
      <alignment readingOrder="1" vertical="center" wrapText="1"/>
    </xf>
    <xf applyAlignment="1" applyProtection="1" borderId="116" fillId="0" fontId="34" numFmtId="3" pivotButton="0" quotePrefix="0" xfId="70">
      <alignment horizontal="right" readingOrder="1" vertical="center"/>
      <protection hidden="0" locked="0"/>
    </xf>
    <xf applyAlignment="1" applyProtection="1" borderId="68" fillId="0" fontId="33" numFmtId="3" pivotButton="0" quotePrefix="0" xfId="70">
      <alignment horizontal="right" readingOrder="1" vertical="center" wrapText="1"/>
      <protection hidden="0" locked="0"/>
    </xf>
    <xf applyAlignment="1" applyProtection="1" borderId="75" fillId="0" fontId="39" numFmtId="3" pivotButton="0" quotePrefix="0" xfId="70">
      <alignment horizontal="right" readingOrder="1" vertical="center" wrapText="1"/>
      <protection hidden="0" locked="0"/>
    </xf>
    <xf applyAlignment="1" borderId="0" fillId="0" fontId="195" numFmtId="0" pivotButton="0" quotePrefix="0" xfId="70">
      <alignment horizontal="left" readingOrder="1" vertical="center" wrapText="1"/>
    </xf>
    <xf applyAlignment="1" borderId="0" fillId="0" fontId="195" numFmtId="49" pivotButton="0" quotePrefix="0" xfId="70">
      <alignment horizontal="left" readingOrder="1" vertical="center" wrapText="1"/>
    </xf>
    <xf applyAlignment="1" applyProtection="1" borderId="116" fillId="0" fontId="33" numFmtId="3" pivotButton="0" quotePrefix="0" xfId="70">
      <alignment horizontal="right" readingOrder="1" vertical="center" wrapText="1"/>
      <protection hidden="0" locked="0"/>
    </xf>
    <xf applyAlignment="1" applyProtection="1" borderId="105" fillId="0" fontId="34" numFmtId="3" pivotButton="0" quotePrefix="0" xfId="3858">
      <alignment horizontal="centerContinuous" readingOrder="1" vertical="center" wrapText="1"/>
      <protection hidden="0" locked="0"/>
    </xf>
    <xf applyAlignment="1" applyProtection="1" borderId="112" fillId="0" fontId="34" numFmtId="3" pivotButton="0" quotePrefix="0" xfId="3858">
      <alignment readingOrder="1" vertical="center"/>
      <protection hidden="0" locked="0"/>
    </xf>
    <xf applyAlignment="1" applyProtection="1" borderId="112" fillId="0" fontId="34" numFmtId="3" pivotButton="0" quotePrefix="0" xfId="3858">
      <alignment horizontal="center" readingOrder="1" vertical="center" wrapText="1"/>
      <protection hidden="0" locked="0"/>
    </xf>
    <xf applyAlignment="1" applyProtection="1" borderId="106" fillId="0" fontId="39" numFmtId="3" pivotButton="0" quotePrefix="0" xfId="3858">
      <alignment horizontal="centerContinuous" readingOrder="1" vertical="center" wrapText="1"/>
      <protection hidden="0" locked="0"/>
    </xf>
    <xf applyAlignment="1" borderId="0" fillId="0" fontId="34" numFmtId="0" pivotButton="0" quotePrefix="0" xfId="70">
      <alignment horizontal="center" readingOrder="1" vertical="center"/>
    </xf>
    <xf applyAlignment="1" borderId="5" fillId="0" fontId="34" numFmtId="49" pivotButton="0" quotePrefix="0" xfId="70">
      <alignment readingOrder="1" vertical="center"/>
    </xf>
    <xf applyAlignment="1" applyProtection="1" borderId="82" fillId="0" fontId="33" numFmtId="3" pivotButton="0" quotePrefix="0" xfId="70">
      <alignment horizontal="right" readingOrder="1" vertical="center"/>
      <protection hidden="0" locked="0"/>
    </xf>
    <xf applyAlignment="1" borderId="112" fillId="0" fontId="39" numFmtId="0" pivotButton="0" quotePrefix="0" xfId="70">
      <alignment horizontal="center" readingOrder="1" vertical="center"/>
    </xf>
    <xf applyAlignment="1" borderId="112" fillId="0" fontId="34" numFmtId="2" pivotButton="0" quotePrefix="0" xfId="3858">
      <alignment horizontal="center" readingOrder="1" vertical="center"/>
    </xf>
    <xf applyAlignment="1" borderId="112" fillId="0" fontId="38" numFmtId="0" pivotButton="0" quotePrefix="0" xfId="3858">
      <alignment horizontal="left" readingOrder="1" vertical="center" wrapText="1"/>
    </xf>
    <xf applyAlignment="1" borderId="112" fillId="0" fontId="38" numFmtId="3" pivotButton="0" quotePrefix="0" xfId="3858">
      <alignment horizontal="left" readingOrder="1" vertical="center" wrapText="1"/>
    </xf>
    <xf applyAlignment="1" borderId="112" fillId="0" fontId="39" numFmtId="0" pivotButton="0" quotePrefix="1" xfId="70">
      <alignment horizontal="center" readingOrder="1" vertical="center"/>
    </xf>
    <xf applyAlignment="1" borderId="112" fillId="0" fontId="34" numFmtId="1" pivotButton="0" quotePrefix="0" xfId="70">
      <alignment horizontal="center" readingOrder="1" vertical="center"/>
    </xf>
    <xf applyAlignment="1" borderId="112" fillId="0" fontId="33" numFmtId="0" pivotButton="0" quotePrefix="1" xfId="70">
      <alignment horizontal="left" readingOrder="1" vertical="center" wrapText="1"/>
    </xf>
    <xf applyAlignment="1" applyProtection="1" borderId="105" fillId="0" fontId="34" numFmtId="3" pivotButton="0" quotePrefix="0" xfId="70">
      <alignment horizontal="right" readingOrder="1" vertical="center"/>
      <protection hidden="0" locked="0"/>
    </xf>
    <xf applyAlignment="1" borderId="90" fillId="0" fontId="34" numFmtId="49" pivotButton="0" quotePrefix="0" xfId="70">
      <alignment readingOrder="1" vertical="center"/>
    </xf>
    <xf applyAlignment="1" borderId="82" fillId="0" fontId="39" numFmtId="49" pivotButton="0" quotePrefix="1" xfId="70">
      <alignment horizontal="center" readingOrder="1" vertical="center"/>
    </xf>
    <xf applyAlignment="1" borderId="5" fillId="0" fontId="39" numFmtId="49" pivotButton="0" quotePrefix="1" xfId="70">
      <alignment horizontal="center" readingOrder="1" vertical="center"/>
    </xf>
    <xf applyAlignment="1" borderId="111" fillId="0" fontId="39" numFmtId="0" pivotButton="0" quotePrefix="0" xfId="70">
      <alignment horizontal="center" readingOrder="1" vertical="center"/>
    </xf>
    <xf applyAlignment="1" borderId="139" fillId="0" fontId="39" numFmtId="0" pivotButton="0" quotePrefix="0" xfId="70">
      <alignment horizontal="center" readingOrder="1" vertical="center"/>
    </xf>
    <xf applyAlignment="1" borderId="139" fillId="0" fontId="34" numFmtId="0" pivotButton="0" quotePrefix="0" xfId="70">
      <alignment horizontal="center" readingOrder="1" vertical="center"/>
    </xf>
    <xf applyAlignment="1" borderId="113" fillId="0" fontId="34" numFmtId="2" pivotButton="0" quotePrefix="0" xfId="70">
      <alignment horizontal="right" readingOrder="1" vertical="center" wrapText="1"/>
    </xf>
    <xf applyAlignment="1" borderId="0" fillId="0" fontId="39" numFmtId="0" pivotButton="0" quotePrefix="0" xfId="70">
      <alignment horizontal="center" readingOrder="1" vertical="center"/>
    </xf>
    <xf applyAlignment="1" borderId="0" fillId="0" fontId="34" numFmtId="0" pivotButton="0" quotePrefix="0" xfId="70">
      <alignment horizontal="center" readingOrder="1" vertical="center"/>
    </xf>
    <xf applyAlignment="1" borderId="19" fillId="0" fontId="34" numFmtId="2" pivotButton="0" quotePrefix="0" xfId="70">
      <alignment horizontal="right" readingOrder="1" vertical="center" wrapText="1"/>
    </xf>
    <xf applyAlignment="1" borderId="5" fillId="0" fontId="34" numFmtId="0" pivotButton="0" quotePrefix="0" xfId="3858">
      <alignment horizontal="left" readingOrder="1" vertical="center" wrapText="1"/>
    </xf>
    <xf applyAlignment="1" borderId="5" fillId="0" fontId="34" numFmtId="1" pivotButton="0" quotePrefix="0" xfId="3858">
      <alignment horizontal="center" readingOrder="1" vertical="center"/>
    </xf>
    <xf applyAlignment="1" borderId="3" fillId="0" fontId="39" numFmtId="49" pivotButton="0" quotePrefix="0" xfId="70">
      <alignment horizontal="center" readingOrder="1" vertical="center"/>
    </xf>
    <xf applyAlignment="1" borderId="90" fillId="0" fontId="39" numFmtId="49" pivotButton="0" quotePrefix="0" xfId="70">
      <alignment horizontal="center" readingOrder="1" vertical="center"/>
    </xf>
    <xf applyAlignment="1" borderId="0" fillId="0" fontId="39" numFmtId="49" pivotButton="0" quotePrefix="0" xfId="70">
      <alignment horizontal="center" readingOrder="1" vertical="center"/>
    </xf>
    <xf applyAlignment="1" borderId="0" fillId="0" fontId="39" numFmtId="49" pivotButton="0" quotePrefix="0" xfId="70">
      <alignment horizontal="center" readingOrder="1" vertical="center"/>
    </xf>
    <xf applyAlignment="1" borderId="0" fillId="0" fontId="204" numFmtId="3" pivotButton="0" quotePrefix="0" xfId="70">
      <alignment horizontal="center" readingOrder="1" vertical="center" wrapText="1"/>
    </xf>
    <xf applyAlignment="1" borderId="90" fillId="0" fontId="34" numFmtId="0" pivotButton="0" quotePrefix="1" xfId="70">
      <alignment horizontal="center" readingOrder="1" vertical="center"/>
    </xf>
    <xf applyAlignment="1" borderId="90" fillId="0" fontId="33" numFmtId="49" pivotButton="0" quotePrefix="0" xfId="70">
      <alignment horizontal="left" readingOrder="1" vertical="center" wrapText="1"/>
    </xf>
    <xf applyAlignment="1" borderId="0" fillId="0" fontId="213" numFmtId="49" pivotButton="0" quotePrefix="0" xfId="70">
      <alignment horizontal="left" readingOrder="1" vertical="center" wrapText="1"/>
    </xf>
    <xf applyAlignment="1" borderId="0" fillId="0" fontId="34" numFmtId="2" pivotButton="0" quotePrefix="0" xfId="3872">
      <alignment horizontal="center" vertical="center" wrapText="1"/>
    </xf>
    <xf applyAlignment="1" borderId="0" fillId="0" fontId="33" numFmtId="3" pivotButton="0" quotePrefix="0" xfId="0">
      <alignment vertical="center" wrapText="1"/>
    </xf>
    <xf applyAlignment="1" borderId="0" fillId="0" fontId="34" numFmtId="3" pivotButton="0" quotePrefix="0" xfId="3872">
      <alignment horizontal="center" vertical="center"/>
    </xf>
    <xf applyAlignment="1" borderId="0" fillId="0" fontId="34" numFmtId="3" pivotButton="0" quotePrefix="0" xfId="67">
      <alignment horizontal="center" readingOrder="1" vertical="center" wrapText="1"/>
    </xf>
    <xf applyAlignment="1" borderId="0" fillId="0" fontId="33" numFmtId="0" pivotButton="0" quotePrefix="0" xfId="3873">
      <alignment horizontal="left" readingOrder="1" vertical="center" wrapText="1"/>
    </xf>
    <xf applyAlignment="1" borderId="0" fillId="0" fontId="34" numFmtId="3" pivotButton="0" quotePrefix="0" xfId="3874">
      <alignment horizontal="center" vertical="center"/>
    </xf>
    <xf applyAlignment="1" borderId="0" fillId="0" fontId="33" numFmtId="0" pivotButton="0" quotePrefix="1" xfId="3873">
      <alignment horizontal="left" readingOrder="1" vertical="center" wrapText="1"/>
    </xf>
    <xf applyAlignment="1" borderId="0" fillId="0" fontId="34" numFmtId="0" pivotButton="0" quotePrefix="1" xfId="3873">
      <alignment horizontal="center" readingOrder="1" vertical="center" wrapText="1"/>
    </xf>
    <xf applyAlignment="1" borderId="0" fillId="0" fontId="33" numFmtId="2" pivotButton="0" quotePrefix="0" xfId="3874">
      <alignment vertical="center"/>
    </xf>
    <xf applyAlignment="1" borderId="0" fillId="0" fontId="34" numFmtId="0" pivotButton="0" quotePrefix="0" xfId="3858">
      <alignment horizontal="left" readingOrder="1" vertical="center" wrapText="1"/>
    </xf>
    <xf applyAlignment="1" borderId="0" fillId="0" fontId="33" numFmtId="0" pivotButton="0" quotePrefix="0" xfId="3858">
      <alignment readingOrder="1" vertical="center" wrapText="1"/>
    </xf>
    <xf applyAlignment="1" borderId="0" fillId="0" fontId="34" numFmtId="0" pivotButton="0" quotePrefix="0" xfId="3858">
      <alignment vertical="center"/>
    </xf>
    <xf applyAlignment="1" borderId="0" fillId="0" fontId="33" numFmtId="0" pivotButton="0" quotePrefix="0" xfId="0">
      <alignment horizontal="left" vertical="center" wrapText="1"/>
    </xf>
    <xf applyAlignment="1" borderId="0" fillId="0" fontId="33" numFmtId="0" pivotButton="0" quotePrefix="1" xfId="3858">
      <alignment vertical="center" wrapText="1"/>
    </xf>
    <xf applyAlignment="1" borderId="90" fillId="0" fontId="33" numFmtId="49" pivotButton="0" quotePrefix="1" xfId="70">
      <alignment horizontal="left" readingOrder="1" vertical="center" wrapText="1"/>
    </xf>
    <xf applyAlignment="1" borderId="0" fillId="0" fontId="34" numFmtId="49" pivotButton="0" quotePrefix="1" xfId="70">
      <alignment horizontal="justify" readingOrder="1" vertical="center" wrapText="1"/>
    </xf>
    <xf applyAlignment="1" borderId="0" fillId="0" fontId="202" numFmtId="49" pivotButton="0" quotePrefix="1" xfId="70">
      <alignment horizontal="left" readingOrder="1" vertical="center" wrapText="1"/>
    </xf>
    <xf applyAlignment="1" borderId="118" fillId="0" fontId="39" numFmtId="0" pivotButton="0" quotePrefix="0" xfId="70">
      <alignment horizontal="center" readingOrder="1" vertical="center"/>
    </xf>
    <xf applyAlignment="1" borderId="119" fillId="0" fontId="39" numFmtId="0" pivotButton="0" quotePrefix="0" xfId="70">
      <alignment horizontal="center" readingOrder="1" vertical="center" wrapText="1"/>
    </xf>
    <xf applyAlignment="1" borderId="119" fillId="0" fontId="34" numFmtId="2" pivotButton="0" quotePrefix="0" xfId="70">
      <alignment horizontal="center" readingOrder="1" vertical="center" wrapText="1"/>
    </xf>
    <xf applyAlignment="1" borderId="119" fillId="0" fontId="41" numFmtId="3" pivotButton="0" quotePrefix="0" xfId="70">
      <alignment readingOrder="1" vertical="center" wrapText="1"/>
    </xf>
    <xf applyAlignment="1" borderId="120" fillId="0" fontId="39" numFmtId="49" pivotButton="0" quotePrefix="0" xfId="70">
      <alignment horizontal="center" readingOrder="1" vertical="center" wrapText="1"/>
    </xf>
    <xf applyAlignment="1" borderId="121" fillId="0" fontId="39" numFmtId="49" pivotButton="0" quotePrefix="0" xfId="70">
      <alignment horizontal="center" readingOrder="1" vertical="center" wrapText="1"/>
    </xf>
    <xf applyAlignment="1" borderId="121" fillId="0" fontId="34" numFmtId="2" pivotButton="0" quotePrefix="0" xfId="70">
      <alignment horizontal="center" readingOrder="1" vertical="center" wrapText="1"/>
    </xf>
    <xf applyAlignment="1" borderId="121" fillId="0" fontId="195" numFmtId="0" pivotButton="0" quotePrefix="0" xfId="70">
      <alignment readingOrder="1" vertical="center" wrapText="1"/>
    </xf>
    <xf applyAlignment="1" borderId="121" fillId="0" fontId="195" numFmtId="49" pivotButton="0" quotePrefix="0" xfId="70">
      <alignment readingOrder="1" vertical="center" wrapText="1"/>
    </xf>
    <xf applyAlignment="1" borderId="121" fillId="0" fontId="40" numFmtId="3" pivotButton="0" quotePrefix="0" xfId="70">
      <alignment readingOrder="1" vertical="center" wrapText="1"/>
    </xf>
    <xf applyAlignment="1" borderId="0" fillId="0" fontId="33" numFmtId="0" pivotButton="0" quotePrefix="0" xfId="3858">
      <alignment horizontal="center" vertical="center"/>
    </xf>
    <xf applyAlignment="1" borderId="120" fillId="0" fontId="39" numFmtId="0" pivotButton="0" quotePrefix="0" xfId="70">
      <alignment horizontal="center" readingOrder="1" vertical="center"/>
    </xf>
    <xf applyAlignment="1" borderId="121" fillId="0" fontId="39" numFmtId="0" pivotButton="0" quotePrefix="0" xfId="70">
      <alignment horizontal="center" readingOrder="1" vertical="center"/>
    </xf>
    <xf applyAlignment="1" borderId="121" fillId="0" fontId="34" numFmtId="2" pivotButton="0" quotePrefix="0" xfId="3858">
      <alignment horizontal="center" readingOrder="1" vertical="center"/>
    </xf>
    <xf applyAlignment="1" borderId="121" fillId="0" fontId="38" numFmtId="0" pivotButton="0" quotePrefix="0" xfId="3858">
      <alignment horizontal="left" readingOrder="1" vertical="center" wrapText="1"/>
    </xf>
    <xf applyAlignment="1" borderId="121" fillId="0" fontId="38" numFmtId="2" pivotButton="0" quotePrefix="0" xfId="3858">
      <alignment readingOrder="1" vertical="center"/>
    </xf>
    <xf applyAlignment="1" borderId="120" fillId="0" fontId="39" numFmtId="0" pivotButton="0" quotePrefix="1" xfId="70">
      <alignment horizontal="center" readingOrder="1" vertical="center"/>
    </xf>
    <xf applyAlignment="1" borderId="121" fillId="0" fontId="39" numFmtId="0" pivotButton="0" quotePrefix="1" xfId="70">
      <alignment horizontal="center" readingOrder="1" vertical="center"/>
    </xf>
    <xf applyAlignment="1" borderId="121" fillId="0" fontId="34" numFmtId="0" pivotButton="0" quotePrefix="1" xfId="70">
      <alignment horizontal="center" readingOrder="1" vertical="center"/>
    </xf>
    <xf applyAlignment="1" borderId="121" fillId="0" fontId="8" numFmtId="0" pivotButton="0" quotePrefix="0" xfId="3858">
      <alignment vertical="center" wrapText="1"/>
    </xf>
    <xf applyAlignment="1" borderId="121" fillId="0" fontId="34" numFmtId="2" pivotButton="0" quotePrefix="0" xfId="70">
      <alignment horizontal="right" readingOrder="1" vertical="center" wrapText="1"/>
    </xf>
    <xf applyAlignment="1" borderId="0" fillId="0" fontId="33" numFmtId="1" pivotButton="0" quotePrefix="0" xfId="3858">
      <alignment horizontal="center" vertical="center"/>
    </xf>
    <xf applyAlignment="1" borderId="121" fillId="0" fontId="33" numFmtId="0" pivotButton="0" quotePrefix="0" xfId="3858">
      <alignment vertical="center" wrapText="1"/>
    </xf>
    <xf applyAlignment="1" borderId="111" fillId="0" fontId="39" numFmtId="49" pivotButton="0" quotePrefix="0" xfId="70">
      <alignment horizontal="center" readingOrder="1" vertical="center" wrapText="1"/>
    </xf>
    <xf applyAlignment="1" borderId="5" fillId="0" fontId="38" numFmtId="2" pivotButton="0" quotePrefix="0" xfId="3858">
      <alignment readingOrder="1" vertical="center"/>
    </xf>
    <xf applyAlignment="1" borderId="118" fillId="0" fontId="39" numFmtId="0" pivotButton="0" quotePrefix="1" xfId="70">
      <alignment horizontal="center" readingOrder="1" vertical="center"/>
    </xf>
    <xf applyAlignment="1" borderId="119" fillId="0" fontId="39" numFmtId="0" pivotButton="0" quotePrefix="1" xfId="70">
      <alignment horizontal="center" readingOrder="1" vertical="center"/>
    </xf>
    <xf applyAlignment="1" borderId="119" fillId="0" fontId="34" numFmtId="0" pivotButton="0" quotePrefix="1" xfId="70">
      <alignment horizontal="center" readingOrder="1" vertical="center"/>
    </xf>
    <xf applyAlignment="1" borderId="119" fillId="0" fontId="33" numFmtId="0" pivotButton="0" quotePrefix="0" xfId="3858">
      <alignment vertical="center" wrapText="1"/>
    </xf>
    <xf applyAlignment="1" borderId="119" fillId="0" fontId="34" numFmtId="2" pivotButton="0" quotePrefix="0" xfId="70">
      <alignment horizontal="right" readingOrder="1" vertical="center" wrapText="1"/>
    </xf>
    <xf applyAlignment="1" borderId="0" fillId="0" fontId="33" numFmtId="1" pivotButton="0" quotePrefix="0" xfId="3858">
      <alignment vertical="center"/>
    </xf>
    <xf applyAlignment="1" borderId="0" fillId="0" fontId="34" numFmtId="0" pivotButton="0" quotePrefix="1" xfId="70">
      <alignment horizontal="center" readingOrder="1" vertical="center"/>
    </xf>
    <xf applyAlignment="1" borderId="0" fillId="0" fontId="33" numFmtId="0" pivotButton="0" quotePrefix="0" xfId="0">
      <alignment vertical="top" wrapText="1"/>
    </xf>
    <xf applyAlignment="1" applyProtection="1" borderId="0" fillId="0" fontId="214" numFmtId="3" pivotButton="0" quotePrefix="0" xfId="70">
      <alignment horizontal="right" readingOrder="1" vertical="center"/>
      <protection hidden="0" locked="0"/>
    </xf>
    <xf applyAlignment="1" borderId="0" fillId="0" fontId="214" numFmtId="3" pivotButton="0" quotePrefix="0" xfId="70">
      <alignment horizontal="right" readingOrder="1" vertical="center"/>
    </xf>
    <xf applyAlignment="1" borderId="19" fillId="0" fontId="215" numFmtId="3" pivotButton="0" quotePrefix="0" xfId="70">
      <alignment horizontal="right" readingOrder="1" vertical="center"/>
    </xf>
    <xf applyAlignment="1" borderId="112" fillId="0" fontId="34" numFmtId="0" pivotButton="0" quotePrefix="1" xfId="70">
      <alignment horizontal="center" readingOrder="1" vertical="center"/>
    </xf>
    <xf applyAlignment="1" borderId="112" fillId="0" fontId="33" numFmtId="0" pivotButton="0" quotePrefix="0" xfId="0">
      <alignment vertical="top" wrapText="1"/>
    </xf>
    <xf applyAlignment="1" applyProtection="1" borderId="112" fillId="0" fontId="214" numFmtId="3" pivotButton="0" quotePrefix="0" xfId="70">
      <alignment horizontal="right" readingOrder="1" vertical="center"/>
      <protection hidden="0" locked="0"/>
    </xf>
    <xf applyAlignment="1" borderId="112" fillId="0" fontId="214" numFmtId="3" pivotButton="0" quotePrefix="0" xfId="70">
      <alignment horizontal="right" readingOrder="1" vertical="center"/>
    </xf>
    <xf applyAlignment="1" borderId="106" fillId="0" fontId="215" numFmtId="3" pivotButton="0" quotePrefix="0" xfId="70">
      <alignment horizontal="right" readingOrder="1" vertical="center"/>
    </xf>
    <xf applyAlignment="1" borderId="20" fillId="0" fontId="33" numFmtId="167" pivotButton="0" quotePrefix="0" xfId="1">
      <alignment horizontal="left" indent="1" readingOrder="1" vertical="center" wrapText="1"/>
    </xf>
    <xf applyAlignment="1" borderId="5" fillId="0" fontId="41" numFmtId="167" pivotButton="0" quotePrefix="0" xfId="1">
      <alignment horizontal="left" indent="1" readingOrder="1" vertical="center" wrapText="1"/>
    </xf>
    <xf applyAlignment="1" borderId="58" fillId="0" fontId="40" numFmtId="167" pivotButton="0" quotePrefix="0" xfId="1">
      <alignment horizontal="left" indent="1" readingOrder="1" vertical="center" wrapText="1"/>
    </xf>
    <xf applyAlignment="1" borderId="5" fillId="0" fontId="38" numFmtId="167" pivotButton="0" quotePrefix="0" xfId="1">
      <alignment horizontal="left" indent="1" readingOrder="1" vertical="center" wrapText="1"/>
    </xf>
    <xf applyAlignment="1" borderId="0" fillId="0" fontId="34" numFmtId="167" pivotButton="0" quotePrefix="0" xfId="1">
      <alignment horizontal="left" indent="1" vertical="center"/>
    </xf>
    <xf applyAlignment="1" borderId="0" fillId="0" fontId="34" numFmtId="167" pivotButton="0" quotePrefix="0" xfId="1">
      <alignment horizontal="left" indent="1" readingOrder="1" vertical="center" wrapText="1"/>
    </xf>
    <xf applyAlignment="1" borderId="5" fillId="0" fontId="34" numFmtId="167" pivotButton="0" quotePrefix="0" xfId="1">
      <alignment horizontal="left" indent="1" readingOrder="1" vertical="center" wrapText="1"/>
    </xf>
    <xf applyAlignment="1" borderId="0" fillId="0" fontId="34" numFmtId="167" pivotButton="0" quotePrefix="0" xfId="1">
      <alignment horizontal="left" indent="1" readingOrder="1" vertical="center" wrapText="1"/>
    </xf>
    <xf applyAlignment="1" borderId="0" fillId="0" fontId="38" numFmtId="167" pivotButton="0" quotePrefix="0" xfId="1">
      <alignment horizontal="left" indent="1" readingOrder="1" vertical="center" wrapText="1"/>
    </xf>
    <xf applyAlignment="1" borderId="0" fillId="0" fontId="34" numFmtId="167" pivotButton="0" quotePrefix="0" xfId="1">
      <alignment horizontal="left" indent="1" vertical="center"/>
    </xf>
    <xf applyAlignment="1" borderId="0" fillId="0" fontId="42" numFmtId="167" pivotButton="0" quotePrefix="0" xfId="1">
      <alignment horizontal="left" indent="1" readingOrder="1" vertical="center" wrapText="1"/>
    </xf>
    <xf applyAlignment="1" borderId="0" fillId="0" fontId="42" numFmtId="167" pivotButton="0" quotePrefix="0" xfId="1">
      <alignment horizontal="left" indent="1" readingOrder="1" vertical="center" wrapText="1"/>
    </xf>
    <xf applyAlignment="1" borderId="0" fillId="0" fontId="34" numFmtId="167" pivotButton="0" quotePrefix="1" xfId="1">
      <alignment horizontal="left" indent="1" readingOrder="1" vertical="center" wrapText="1"/>
    </xf>
    <xf applyAlignment="1" borderId="0" fillId="0" fontId="204" numFmtId="167" pivotButton="0" quotePrefix="0" xfId="1">
      <alignment horizontal="left" indent="1" readingOrder="1" vertical="center" wrapText="1"/>
    </xf>
    <xf applyAlignment="1" borderId="5" fillId="0" fontId="42" numFmtId="167" pivotButton="0" quotePrefix="0" xfId="1">
      <alignment horizontal="left" indent="1" readingOrder="1" vertical="center" wrapText="1"/>
    </xf>
    <xf applyAlignment="1" borderId="0" fillId="0" fontId="42" numFmtId="167" pivotButton="0" quotePrefix="0" xfId="1">
      <alignment horizontal="left" indent="1" vertical="center"/>
    </xf>
    <xf applyAlignment="1" borderId="83" fillId="0" fontId="34" numFmtId="167" pivotButton="0" quotePrefix="0" xfId="1">
      <alignment horizontal="left" indent="1" readingOrder="1" vertical="center" wrapText="1"/>
    </xf>
    <xf applyAlignment="1" borderId="2" fillId="0" fontId="40" numFmtId="167" pivotButton="0" quotePrefix="0" xfId="1">
      <alignment horizontal="left" indent="1" readingOrder="1" vertical="center"/>
    </xf>
    <xf applyAlignment="1" borderId="83" fillId="0" fontId="38" numFmtId="167" pivotButton="0" quotePrefix="0" xfId="1">
      <alignment horizontal="left" indent="1" readingOrder="1" vertical="center" wrapText="1"/>
    </xf>
    <xf applyAlignment="1" borderId="0" fillId="0" fontId="34" numFmtId="167" pivotButton="0" quotePrefix="0" xfId="1">
      <alignment horizontal="left" indent="1" vertical="center" wrapText="1"/>
    </xf>
    <xf applyAlignment="1" borderId="0" fillId="0" fontId="38" numFmtId="167" pivotButton="0" quotePrefix="0" xfId="1">
      <alignment horizontal="left" indent="1" readingOrder="1" vertical="center" wrapText="1"/>
    </xf>
    <xf applyAlignment="1" borderId="63" fillId="0" fontId="34" numFmtId="167" pivotButton="0" quotePrefix="0" xfId="1">
      <alignment horizontal="left" indent="1" readingOrder="1" vertical="center" wrapText="1"/>
    </xf>
    <xf applyAlignment="1" borderId="67" fillId="0" fontId="38" numFmtId="167" pivotButton="0" quotePrefix="0" xfId="1">
      <alignment horizontal="left" indent="1" readingOrder="1" vertical="center" wrapText="1"/>
    </xf>
    <xf applyAlignment="1" borderId="63" fillId="0" fontId="38" numFmtId="167" pivotButton="0" quotePrefix="0" xfId="1">
      <alignment horizontal="left" indent="1" readingOrder="1" vertical="center" wrapText="1"/>
    </xf>
    <xf applyAlignment="1" borderId="0" fillId="0" fontId="39" numFmtId="167" pivotButton="0" quotePrefix="0" xfId="1">
      <alignment horizontal="left" indent="1" readingOrder="1" vertical="center" wrapText="1"/>
    </xf>
    <xf applyAlignment="1" borderId="122" fillId="0" fontId="34" numFmtId="167" pivotButton="0" quotePrefix="0" xfId="1">
      <alignment horizontal="left" indent="1" readingOrder="1" vertical="center" wrapText="1"/>
    </xf>
    <xf applyAlignment="1" borderId="122" fillId="0" fontId="38" numFmtId="167" pivotButton="0" quotePrefix="0" xfId="1">
      <alignment horizontal="left" indent="1" readingOrder="1" vertical="center" wrapText="1"/>
    </xf>
    <xf applyAlignment="1" borderId="83" fillId="0" fontId="42" numFmtId="167" pivotButton="0" quotePrefix="0" xfId="1">
      <alignment horizontal="left" indent="1" readingOrder="1" vertical="center" wrapText="1"/>
    </xf>
    <xf applyAlignment="1" borderId="83" fillId="0" fontId="34" numFmtId="167" pivotButton="0" quotePrefix="0" xfId="1">
      <alignment horizontal="left" indent="1" vertical="center"/>
    </xf>
    <xf applyAlignment="1" borderId="91" fillId="0" fontId="34" numFmtId="167" pivotButton="0" quotePrefix="0" xfId="1">
      <alignment horizontal="left" indent="1" vertical="center"/>
    </xf>
    <xf applyAlignment="1" borderId="0" fillId="0" fontId="39" numFmtId="167" pivotButton="0" quotePrefix="0" xfId="1">
      <alignment horizontal="left" indent="1" readingOrder="1" vertical="center" wrapText="1"/>
    </xf>
    <xf applyAlignment="1" borderId="112" fillId="0" fontId="34" numFmtId="167" pivotButton="0" quotePrefix="0" xfId="1">
      <alignment horizontal="left" indent="1" readingOrder="1" vertical="center" wrapText="1"/>
    </xf>
    <xf applyAlignment="1" borderId="90" fillId="0" fontId="40" numFmtId="167" pivotButton="0" quotePrefix="0" xfId="1">
      <alignment horizontal="left" indent="1" readingOrder="1" vertical="center" wrapText="1"/>
    </xf>
    <xf applyAlignment="1" borderId="70" fillId="0" fontId="40" numFmtId="167" pivotButton="0" quotePrefix="0" xfId="1">
      <alignment horizontal="left" indent="1" readingOrder="1" vertical="center" wrapText="1"/>
    </xf>
    <xf applyAlignment="1" borderId="0" fillId="0" fontId="40" numFmtId="167" pivotButton="0" quotePrefix="0" xfId="1">
      <alignment horizontal="left" indent="1" readingOrder="1" vertical="center" wrapText="1"/>
    </xf>
    <xf applyAlignment="1" borderId="68" fillId="0" fontId="40" numFmtId="167" pivotButton="0" quotePrefix="0" xfId="1">
      <alignment horizontal="left" indent="1" readingOrder="1" vertical="center" wrapText="1"/>
    </xf>
    <xf applyAlignment="1" borderId="112" fillId="0" fontId="38" numFmtId="167" pivotButton="0" quotePrefix="0" xfId="1">
      <alignment horizontal="left" indent="1" readingOrder="1" vertical="center" wrapText="1"/>
    </xf>
    <xf applyAlignment="1" borderId="139" fillId="0" fontId="34" numFmtId="167" pivotButton="0" quotePrefix="0" xfId="1">
      <alignment horizontal="left" indent="1" readingOrder="1" vertical="center" wrapText="1"/>
    </xf>
    <xf applyAlignment="1" borderId="5" fillId="0" fontId="40" numFmtId="167" pivotButton="0" quotePrefix="0" xfId="1">
      <alignment horizontal="left" indent="1" readingOrder="1" vertical="center"/>
    </xf>
    <xf applyAlignment="1" borderId="0" fillId="0" fontId="40" numFmtId="167" pivotButton="0" quotePrefix="0" xfId="1">
      <alignment horizontal="left" indent="1" readingOrder="1" vertical="center"/>
    </xf>
    <xf applyAlignment="1" borderId="90" fillId="0" fontId="34" numFmtId="167" pivotButton="0" quotePrefix="0" xfId="1">
      <alignment horizontal="left" indent="1" readingOrder="1" vertical="center" wrapText="1"/>
    </xf>
    <xf applyAlignment="1" borderId="0" fillId="0" fontId="34" numFmtId="167" pivotButton="0" quotePrefix="0" xfId="1">
      <alignment horizontal="left" indent="1" vertical="center" wrapText="1"/>
    </xf>
    <xf applyAlignment="1" borderId="0" fillId="0" fontId="34" numFmtId="0" pivotButton="0" quotePrefix="0" xfId="1">
      <alignment horizontal="left" indent="1" vertical="center"/>
    </xf>
    <xf applyAlignment="1" borderId="90" fillId="0" fontId="40" numFmtId="167" pivotButton="0" quotePrefix="0" xfId="1">
      <alignment horizontal="left" indent="1" readingOrder="1" vertical="center"/>
    </xf>
    <xf applyAlignment="1" borderId="2" fillId="0" fontId="34" numFmtId="167" pivotButton="0" quotePrefix="0" xfId="1">
      <alignment horizontal="left" indent="1" readingOrder="1" vertical="center" wrapText="1"/>
    </xf>
    <xf applyAlignment="1" borderId="28" fillId="0" fontId="34" numFmtId="167" pivotButton="0" quotePrefix="0" xfId="1">
      <alignment horizontal="left" indent="1" readingOrder="1" vertical="center" wrapText="1"/>
    </xf>
    <xf applyAlignment="1" borderId="28" fillId="0" fontId="34" numFmtId="167" pivotButton="0" quotePrefix="0" xfId="1">
      <alignment horizontal="left" indent="1" vertical="center"/>
    </xf>
    <xf applyAlignment="1" borderId="90" fillId="0" fontId="34" numFmtId="167" pivotButton="0" quotePrefix="1" xfId="1">
      <alignment horizontal="left" indent="1" readingOrder="1" vertical="center" wrapText="1"/>
    </xf>
    <xf applyAlignment="1" borderId="0" fillId="0" fontId="34" numFmtId="167" pivotButton="0" quotePrefix="1" xfId="1">
      <alignment horizontal="left" indent="1" readingOrder="1" vertical="center" wrapText="1"/>
    </xf>
    <xf applyAlignment="1" borderId="91" fillId="0" fontId="38" numFmtId="167" pivotButton="0" quotePrefix="0" xfId="1">
      <alignment horizontal="left" indent="1" readingOrder="1" vertical="center" wrapText="1"/>
    </xf>
    <xf applyAlignment="1" borderId="91" fillId="0" fontId="38" numFmtId="167" pivotButton="0" quotePrefix="1" xfId="1">
      <alignment horizontal="left" indent="1" readingOrder="1" vertical="center"/>
    </xf>
    <xf applyAlignment="1" borderId="90" fillId="0" fontId="34" numFmtId="167" pivotButton="0" quotePrefix="1" xfId="1">
      <alignment horizontal="left" indent="1" readingOrder="1" vertical="center"/>
    </xf>
    <xf applyAlignment="1" borderId="0" fillId="0" fontId="34" numFmtId="167" pivotButton="0" quotePrefix="1" xfId="1">
      <alignment horizontal="left" indent="1" readingOrder="1" vertical="center"/>
    </xf>
    <xf applyAlignment="1" borderId="0" fillId="0" fontId="204" numFmtId="167" pivotButton="0" quotePrefix="1" xfId="1">
      <alignment horizontal="left" indent="1" readingOrder="1" vertical="center"/>
    </xf>
    <xf applyAlignment="1" borderId="0" fillId="0" fontId="34" numFmtId="167" pivotButton="0" quotePrefix="1" xfId="1">
      <alignment horizontal="left" indent="1" readingOrder="1" vertical="center"/>
    </xf>
    <xf applyAlignment="1" borderId="122" fillId="0" fontId="40" numFmtId="167" pivotButton="0" quotePrefix="0" xfId="1">
      <alignment horizontal="left" indent="1" readingOrder="1" vertical="center"/>
    </xf>
    <xf applyAlignment="1" borderId="2" fillId="0" fontId="40" numFmtId="167" pivotButton="0" quotePrefix="0" xfId="1">
      <alignment horizontal="left" indent="1" readingOrder="1" vertical="center" wrapText="1"/>
    </xf>
    <xf applyAlignment="1" borderId="119" fillId="0" fontId="41" numFmtId="167" pivotButton="0" quotePrefix="0" xfId="1">
      <alignment horizontal="left" indent="1" readingOrder="1" vertical="center" wrapText="1"/>
    </xf>
    <xf applyAlignment="1" borderId="121" fillId="0" fontId="40" numFmtId="167" pivotButton="0" quotePrefix="0" xfId="1">
      <alignment horizontal="left" indent="1" readingOrder="1" vertical="center" wrapText="1"/>
    </xf>
    <xf applyAlignment="1" borderId="121" fillId="0" fontId="38" numFmtId="167" pivotButton="0" quotePrefix="0" xfId="1">
      <alignment horizontal="left" indent="1" readingOrder="1" vertical="center"/>
    </xf>
    <xf applyAlignment="1" borderId="121" fillId="0" fontId="34" numFmtId="167" pivotButton="0" quotePrefix="0" xfId="1">
      <alignment horizontal="left" indent="1" readingOrder="1" vertical="center" wrapText="1"/>
    </xf>
    <xf applyAlignment="1" borderId="5" fillId="0" fontId="38" numFmtId="167" pivotButton="0" quotePrefix="0" xfId="1">
      <alignment horizontal="left" indent="1" readingOrder="1" vertical="center"/>
    </xf>
    <xf applyAlignment="1" borderId="119" fillId="0" fontId="34" numFmtId="167" pivotButton="0" quotePrefix="0" xfId="1">
      <alignment horizontal="left" indent="1" readingOrder="1" vertical="center" wrapText="1"/>
    </xf>
    <xf applyAlignment="1" borderId="58" fillId="0" fontId="34" numFmtId="167" pivotButton="0" quotePrefix="0" xfId="1">
      <alignment horizontal="left" indent="1" readingOrder="1" vertical="center" wrapText="1"/>
    </xf>
    <xf applyAlignment="1" borderId="2" fillId="0" fontId="34" numFmtId="167" pivotButton="0" quotePrefix="0" xfId="1">
      <alignment horizontal="left" indent="1" vertical="center"/>
    </xf>
    <xf applyAlignment="1" borderId="0" fillId="0" fontId="34" numFmtId="4" pivotButton="0" quotePrefix="1" xfId="70">
      <alignment horizontal="left" indent="1" readingOrder="1" vertical="center" wrapText="1"/>
    </xf>
    <xf applyAlignment="1" borderId="112" fillId="0" fontId="34" numFmtId="4" pivotButton="0" quotePrefix="1" xfId="70">
      <alignment horizontal="left" indent="1" readingOrder="1" vertical="center" wrapText="1"/>
    </xf>
    <xf applyAlignment="1" borderId="112" fillId="0" fontId="34" numFmtId="167" pivotButton="0" quotePrefix="1" xfId="1">
      <alignment horizontal="left" indent="1" readingOrder="1" vertical="center" wrapText="1"/>
    </xf>
    <xf applyAlignment="1" borderId="0" fillId="0" fontId="34" numFmtId="167" pivotButton="0" quotePrefix="0" xfId="1">
      <alignment horizontal="left" vertical="center"/>
    </xf>
    <xf applyAlignment="1" borderId="0" fillId="0" fontId="39" numFmtId="0" pivotButton="0" quotePrefix="0" xfId="0">
      <alignment vertical="center" wrapText="1"/>
    </xf>
    <xf applyAlignment="1" borderId="82" fillId="0" fontId="35" numFmtId="0" pivotButton="0" quotePrefix="0" xfId="70">
      <alignment horizontal="center" readingOrder="1" vertical="center" wrapText="1"/>
    </xf>
    <xf applyAlignment="1" borderId="82" fillId="0" fontId="35" numFmtId="3" pivotButton="0" quotePrefix="0" xfId="70">
      <alignment horizontal="center" readingOrder="1" vertical="center" wrapText="1"/>
    </xf>
    <xf applyAlignment="1" borderId="81" fillId="0" fontId="35" numFmtId="0" pivotButton="0" quotePrefix="0" xfId="70">
      <alignment horizontal="center" readingOrder="1" vertical="center" wrapText="1"/>
    </xf>
    <xf applyAlignment="1" borderId="82" fillId="0" fontId="39" numFmtId="0" pivotButton="0" quotePrefix="0" xfId="70">
      <alignment readingOrder="1" vertical="center" wrapText="1"/>
    </xf>
    <xf applyAlignment="1" borderId="82" fillId="0" fontId="39" numFmtId="3" pivotButton="0" quotePrefix="0" xfId="70">
      <alignment readingOrder="1" vertical="center" wrapText="1"/>
    </xf>
    <xf applyAlignment="1" borderId="81" fillId="0" fontId="39" numFmtId="0" pivotButton="0" quotePrefix="0" xfId="70">
      <alignment readingOrder="1" vertical="center" wrapText="1"/>
    </xf>
    <xf applyAlignment="1" borderId="93" fillId="0" fontId="35" numFmtId="0" pivotButton="0" quotePrefix="1" xfId="70">
      <alignment horizontal="center" readingOrder="1" vertical="center" wrapText="1"/>
    </xf>
    <xf applyAlignment="1" borderId="94" fillId="0" fontId="35" numFmtId="0" pivotButton="0" quotePrefix="0" xfId="3858">
      <alignment vertical="center" wrapText="1"/>
    </xf>
    <xf applyAlignment="1" borderId="95" fillId="0" fontId="35" numFmtId="0" pivotButton="0" quotePrefix="0" xfId="1538">
      <alignment vertical="center" wrapText="1"/>
    </xf>
    <xf applyAlignment="1" borderId="96" fillId="0" fontId="35" numFmtId="0" pivotButton="0" quotePrefix="1" xfId="70">
      <alignment horizontal="center" readingOrder="1" vertical="center" wrapText="1"/>
    </xf>
    <xf applyAlignment="1" borderId="97" fillId="0" fontId="35" numFmtId="0" pivotButton="0" quotePrefix="0" xfId="3858">
      <alignment vertical="center" wrapText="1"/>
    </xf>
    <xf applyAlignment="1" borderId="97" fillId="0" fontId="35" numFmtId="0" pivotButton="0" quotePrefix="1" xfId="70">
      <alignment readingOrder="1" vertical="center" wrapText="1"/>
    </xf>
    <xf applyAlignment="1" borderId="97" fillId="0" fontId="57" numFmtId="49" pivotButton="0" quotePrefix="0" xfId="70">
      <alignment horizontal="left" readingOrder="1" vertical="center" wrapText="1"/>
    </xf>
    <xf applyAlignment="1" borderId="97" fillId="0" fontId="35" numFmtId="0" pivotButton="0" quotePrefix="0" xfId="3858">
      <alignment horizontal="left" readingOrder="1" vertical="center" wrapText="1"/>
    </xf>
    <xf applyAlignment="1" borderId="0" fillId="0" fontId="35" numFmtId="2" pivotButton="0" quotePrefix="0" xfId="3858">
      <alignment vertical="center" wrapText="1"/>
    </xf>
    <xf applyAlignment="1" borderId="0" fillId="0" fontId="35" numFmtId="0" pivotButton="0" quotePrefix="0" xfId="3858">
      <alignment vertical="center" wrapText="1"/>
    </xf>
    <xf applyAlignment="1" borderId="98" fillId="0" fontId="35" numFmtId="0" pivotButton="0" quotePrefix="1" xfId="70">
      <alignment readingOrder="1" vertical="center" wrapText="1"/>
    </xf>
    <xf applyAlignment="1" borderId="99" fillId="0" fontId="35" numFmtId="0" pivotButton="0" quotePrefix="0" xfId="1538">
      <alignment vertical="center" wrapText="1"/>
    </xf>
    <xf applyAlignment="1" borderId="0" fillId="0" fontId="42" numFmtId="167" pivotButton="0" quotePrefix="0" xfId="1">
      <alignment horizontal="left" indent="1" vertical="center"/>
    </xf>
    <xf applyAlignment="1" borderId="20" fillId="0" fontId="33" numFmtId="167" pivotButton="0" quotePrefix="0" xfId="1">
      <alignment horizontal="left" indent="1" readingOrder="1" vertical="center" wrapText="1"/>
    </xf>
    <xf applyAlignment="1" borderId="5" fillId="0" fontId="41" numFmtId="167" pivotButton="0" quotePrefix="0" xfId="1">
      <alignment horizontal="left" indent="1" readingOrder="1" vertical="center" wrapText="1"/>
    </xf>
    <xf applyAlignment="1" borderId="58" fillId="0" fontId="40" numFmtId="167" pivotButton="0" quotePrefix="0" xfId="1">
      <alignment horizontal="left" indent="1" readingOrder="1" vertical="center" wrapText="1"/>
    </xf>
    <xf applyAlignment="1" borderId="5" fillId="0" fontId="38" numFmtId="167" pivotButton="0" quotePrefix="0" xfId="1">
      <alignment horizontal="left" indent="1" readingOrder="1" vertical="center" wrapText="1"/>
    </xf>
    <xf applyAlignment="1" borderId="0" fillId="0" fontId="34" numFmtId="167" pivotButton="0" quotePrefix="0" xfId="1">
      <alignment horizontal="left" vertical="center"/>
    </xf>
    <xf applyAlignment="1" borderId="5" fillId="0" fontId="34" numFmtId="167" pivotButton="0" quotePrefix="0" xfId="1">
      <alignment horizontal="left" indent="1" readingOrder="1" vertical="center" wrapText="1"/>
    </xf>
    <xf applyAlignment="1" borderId="0" fillId="0" fontId="34" numFmtId="167" pivotButton="0" quotePrefix="0" xfId="1">
      <alignment horizontal="left" indent="1" readingOrder="1" vertical="center" wrapText="1"/>
    </xf>
    <xf applyAlignment="1" borderId="0" fillId="0" fontId="42" numFmtId="167" pivotButton="0" quotePrefix="0" xfId="1">
      <alignment horizontal="left" indent="1" readingOrder="1" vertical="center" wrapText="1"/>
    </xf>
    <xf applyAlignment="1" borderId="0" fillId="0" fontId="38" numFmtId="167" pivotButton="0" quotePrefix="0" xfId="1">
      <alignment horizontal="left" indent="1" readingOrder="1" vertical="center" wrapText="1"/>
    </xf>
    <xf applyAlignment="1" borderId="0" fillId="0" fontId="34" numFmtId="167" pivotButton="0" quotePrefix="0" xfId="1">
      <alignment horizontal="left" indent="1" vertical="center"/>
    </xf>
    <xf applyAlignment="1" borderId="0" fillId="0" fontId="34" numFmtId="167" pivotButton="0" quotePrefix="1" xfId="1">
      <alignment horizontal="left" indent="1" readingOrder="1" vertical="center" wrapText="1"/>
    </xf>
    <xf applyAlignment="1" borderId="0" fillId="0" fontId="204" numFmtId="167" pivotButton="0" quotePrefix="0" xfId="1">
      <alignment horizontal="left" indent="1" readingOrder="1" vertical="center" wrapText="1"/>
    </xf>
    <xf applyAlignment="1" borderId="5" fillId="0" fontId="42" numFmtId="167" pivotButton="0" quotePrefix="0" xfId="1">
      <alignment horizontal="left" indent="1" readingOrder="1" vertical="center" wrapText="1"/>
    </xf>
    <xf applyAlignment="1" borderId="92" fillId="0" fontId="40" numFmtId="164" pivotButton="0" quotePrefix="0" xfId="1">
      <alignment readingOrder="1" vertical="center" wrapText="1"/>
    </xf>
    <xf applyAlignment="1" borderId="81" fillId="0" fontId="38" numFmtId="164" pivotButton="0" quotePrefix="0" xfId="1">
      <alignment horizontal="right" readingOrder="1" vertical="center" wrapText="1"/>
    </xf>
    <xf applyAlignment="1" borderId="22" fillId="0" fontId="38" numFmtId="164" pivotButton="0" quotePrefix="0" xfId="1">
      <alignment horizontal="right" readingOrder="1" vertical="center" wrapText="1"/>
    </xf>
    <xf applyAlignment="1" borderId="22" fillId="0" fontId="34" numFmtId="164" pivotButton="0" quotePrefix="0" xfId="1">
      <alignment horizontal="right" readingOrder="1" vertical="center" wrapText="1"/>
    </xf>
    <xf applyAlignment="1" borderId="81" fillId="0" fontId="34" numFmtId="164" pivotButton="0" quotePrefix="0" xfId="1">
      <alignment horizontal="right" readingOrder="1" vertical="center" wrapText="1"/>
    </xf>
    <xf applyAlignment="1" borderId="22" fillId="0" fontId="42" numFmtId="164" pivotButton="0" quotePrefix="0" xfId="1">
      <alignment horizontal="right" readingOrder="1" vertical="center" wrapText="1"/>
    </xf>
    <xf applyAlignment="1" borderId="83" fillId="0" fontId="34" numFmtId="167" pivotButton="0" quotePrefix="0" xfId="1">
      <alignment horizontal="left" indent="1" readingOrder="1" vertical="center" wrapText="1"/>
    </xf>
    <xf applyAlignment="1" borderId="2" fillId="0" fontId="40" numFmtId="167" pivotButton="0" quotePrefix="0" xfId="1">
      <alignment horizontal="left" indent="1" readingOrder="1" vertical="center"/>
    </xf>
    <xf applyAlignment="1" borderId="83" fillId="0" fontId="38" numFmtId="167" pivotButton="0" quotePrefix="0" xfId="1">
      <alignment horizontal="left" indent="1" readingOrder="1" vertical="center" wrapText="1"/>
    </xf>
    <xf applyAlignment="1" borderId="0" fillId="0" fontId="34" numFmtId="167" pivotButton="0" quotePrefix="0" xfId="1">
      <alignment horizontal="left" indent="1" vertical="center" wrapText="1"/>
    </xf>
    <xf applyAlignment="1" borderId="63" fillId="0" fontId="34" numFmtId="167" pivotButton="0" quotePrefix="0" xfId="1">
      <alignment horizontal="left" indent="1" readingOrder="1" vertical="center" wrapText="1"/>
    </xf>
    <xf applyAlignment="1" borderId="67" fillId="0" fontId="38" numFmtId="167" pivotButton="0" quotePrefix="0" xfId="1">
      <alignment horizontal="left" indent="1" readingOrder="1" vertical="center" wrapText="1"/>
    </xf>
    <xf applyAlignment="1" borderId="63" fillId="0" fontId="38" numFmtId="167" pivotButton="0" quotePrefix="0" xfId="1">
      <alignment horizontal="left" indent="1" readingOrder="1" vertical="center" wrapText="1"/>
    </xf>
    <xf applyAlignment="1" borderId="0" fillId="0" fontId="39" numFmtId="167" pivotButton="0" quotePrefix="0" xfId="1">
      <alignment horizontal="left" indent="1" readingOrder="1" vertical="center" wrapText="1"/>
    </xf>
    <xf applyAlignment="1" borderId="122" fillId="0" fontId="34" numFmtId="167" pivotButton="0" quotePrefix="0" xfId="1">
      <alignment horizontal="left" indent="1" readingOrder="1" vertical="center" wrapText="1"/>
    </xf>
    <xf applyAlignment="1" borderId="122" fillId="0" fontId="38" numFmtId="167" pivotButton="0" quotePrefix="0" xfId="1">
      <alignment horizontal="left" indent="1" readingOrder="1" vertical="center" wrapText="1"/>
    </xf>
    <xf applyAlignment="1" borderId="83" fillId="0" fontId="42" numFmtId="167" pivotButton="0" quotePrefix="0" xfId="1">
      <alignment horizontal="left" indent="1" readingOrder="1" vertical="center" wrapText="1"/>
    </xf>
    <xf applyAlignment="1" borderId="22" fillId="0" fontId="33" numFmtId="165" pivotButton="0" quotePrefix="0" xfId="3875">
      <alignment vertical="center"/>
    </xf>
    <xf applyAlignment="1" borderId="83" fillId="0" fontId="34" numFmtId="167" pivotButton="0" quotePrefix="0" xfId="1">
      <alignment horizontal="left" indent="1" vertical="center"/>
    </xf>
    <xf applyAlignment="1" borderId="81" fillId="0" fontId="33" numFmtId="165" pivotButton="0" quotePrefix="0" xfId="3875">
      <alignment vertical="center"/>
    </xf>
    <xf applyAlignment="1" borderId="91" fillId="0" fontId="34" numFmtId="167" pivotButton="0" quotePrefix="0" xfId="1">
      <alignment horizontal="left" indent="1" vertical="center"/>
    </xf>
    <xf applyAlignment="1" borderId="102" fillId="0" fontId="33" numFmtId="165" pivotButton="0" quotePrefix="0" xfId="3875">
      <alignment vertical="center"/>
    </xf>
    <xf applyAlignment="1" borderId="112" fillId="0" fontId="34" numFmtId="167" pivotButton="0" quotePrefix="0" xfId="1">
      <alignment horizontal="left" indent="1" readingOrder="1" vertical="center" wrapText="1"/>
    </xf>
    <xf applyAlignment="1" borderId="90" fillId="0" fontId="40" numFmtId="167" pivotButton="0" quotePrefix="0" xfId="1">
      <alignment horizontal="left" indent="1" readingOrder="1" vertical="center" wrapText="1"/>
    </xf>
    <xf applyAlignment="1" borderId="70" fillId="0" fontId="40" numFmtId="167" pivotButton="0" quotePrefix="0" xfId="1">
      <alignment horizontal="left" indent="1" readingOrder="1" vertical="center" wrapText="1"/>
    </xf>
    <xf applyAlignment="1" borderId="0" fillId="0" fontId="40" numFmtId="167" pivotButton="0" quotePrefix="0" xfId="1">
      <alignment horizontal="left" indent="1" readingOrder="1" vertical="center" wrapText="1"/>
    </xf>
    <xf applyAlignment="1" borderId="68" fillId="0" fontId="40" numFmtId="167" pivotButton="0" quotePrefix="0" xfId="1">
      <alignment horizontal="left" indent="1" readingOrder="1" vertical="center" wrapText="1"/>
    </xf>
    <xf applyAlignment="1" borderId="112" fillId="0" fontId="38" numFmtId="167" pivotButton="0" quotePrefix="0" xfId="1">
      <alignment horizontal="left" indent="1" readingOrder="1" vertical="center" wrapText="1"/>
    </xf>
    <xf applyAlignment="1" borderId="139" fillId="0" fontId="34" numFmtId="167" pivotButton="0" quotePrefix="0" xfId="1">
      <alignment horizontal="left" indent="1" readingOrder="1" vertical="center" wrapText="1"/>
    </xf>
    <xf applyAlignment="1" borderId="22" fillId="0" fontId="34" numFmtId="166" pivotButton="0" quotePrefix="0" xfId="70">
      <alignment horizontal="right" readingOrder="1" vertical="center" wrapText="1"/>
    </xf>
    <xf applyAlignment="1" borderId="5" fillId="0" fontId="40" numFmtId="167" pivotButton="0" quotePrefix="0" xfId="1">
      <alignment horizontal="left" indent="1" readingOrder="1" vertical="center"/>
    </xf>
    <xf applyAlignment="1" borderId="0" fillId="0" fontId="40" numFmtId="167" pivotButton="0" quotePrefix="0" xfId="1">
      <alignment horizontal="left" indent="1" readingOrder="1" vertical="center"/>
    </xf>
    <xf applyAlignment="1" borderId="90" fillId="0" fontId="34" numFmtId="167" pivotButton="0" quotePrefix="0" xfId="1">
      <alignment horizontal="left" indent="1" readingOrder="1" vertical="center" wrapText="1"/>
    </xf>
    <xf applyAlignment="1" borderId="90" fillId="0" fontId="40" numFmtId="167" pivotButton="0" quotePrefix="0" xfId="1">
      <alignment horizontal="left" indent="1" readingOrder="1" vertical="center"/>
    </xf>
    <xf applyAlignment="1" borderId="2" fillId="0" fontId="34" numFmtId="167" pivotButton="0" quotePrefix="0" xfId="1">
      <alignment horizontal="left" indent="1" readingOrder="1" vertical="center" wrapText="1"/>
    </xf>
    <xf applyAlignment="1" borderId="28" fillId="0" fontId="34" numFmtId="167" pivotButton="0" quotePrefix="0" xfId="1">
      <alignment horizontal="left" indent="1" readingOrder="1" vertical="center" wrapText="1"/>
    </xf>
    <xf applyAlignment="1" borderId="28" fillId="0" fontId="34" numFmtId="167" pivotButton="0" quotePrefix="0" xfId="1">
      <alignment horizontal="left" indent="1" vertical="center"/>
    </xf>
    <xf applyAlignment="1" borderId="90" fillId="0" fontId="34" numFmtId="167" pivotButton="0" quotePrefix="1" xfId="1">
      <alignment horizontal="left" indent="1" readingOrder="1" vertical="center" wrapText="1"/>
    </xf>
    <xf applyAlignment="1" borderId="91" fillId="0" fontId="38" numFmtId="167" pivotButton="0" quotePrefix="0" xfId="1">
      <alignment horizontal="left" indent="1" readingOrder="1" vertical="center" wrapText="1"/>
    </xf>
    <xf applyAlignment="1" borderId="91" fillId="0" fontId="38" numFmtId="167" pivotButton="0" quotePrefix="1" xfId="1">
      <alignment horizontal="left" indent="1" readingOrder="1" vertical="center"/>
    </xf>
    <xf applyAlignment="1" borderId="90" fillId="0" fontId="34" numFmtId="167" pivotButton="0" quotePrefix="1" xfId="1">
      <alignment horizontal="left" indent="1" readingOrder="1" vertical="center"/>
    </xf>
    <xf applyAlignment="1" borderId="0" fillId="0" fontId="34" numFmtId="167" pivotButton="0" quotePrefix="1" xfId="1">
      <alignment horizontal="left" indent="1" readingOrder="1" vertical="center"/>
    </xf>
    <xf applyAlignment="1" borderId="0" fillId="0" fontId="204" numFmtId="167" pivotButton="0" quotePrefix="1" xfId="1">
      <alignment horizontal="left" indent="1" readingOrder="1" vertical="center"/>
    </xf>
    <xf applyAlignment="1" borderId="122" fillId="0" fontId="40" numFmtId="167" pivotButton="0" quotePrefix="0" xfId="1">
      <alignment horizontal="left" indent="1" readingOrder="1" vertical="center"/>
    </xf>
    <xf applyAlignment="1" borderId="2" fillId="0" fontId="40" numFmtId="167" pivotButton="0" quotePrefix="0" xfId="1">
      <alignment horizontal="left" indent="1" readingOrder="1" vertical="center" wrapText="1"/>
    </xf>
    <xf applyAlignment="1" borderId="119" fillId="0" fontId="41" numFmtId="167" pivotButton="0" quotePrefix="0" xfId="1">
      <alignment horizontal="left" indent="1" readingOrder="1" vertical="center" wrapText="1"/>
    </xf>
    <xf applyAlignment="1" borderId="121" fillId="0" fontId="40" numFmtId="167" pivotButton="0" quotePrefix="0" xfId="1">
      <alignment horizontal="left" indent="1" readingOrder="1" vertical="center" wrapText="1"/>
    </xf>
    <xf applyAlignment="1" borderId="121" fillId="0" fontId="38" numFmtId="167" pivotButton="0" quotePrefix="0" xfId="1">
      <alignment horizontal="left" indent="1" readingOrder="1" vertical="center"/>
    </xf>
    <xf applyAlignment="1" borderId="121" fillId="0" fontId="34" numFmtId="167" pivotButton="0" quotePrefix="0" xfId="1">
      <alignment horizontal="left" indent="1" readingOrder="1" vertical="center" wrapText="1"/>
    </xf>
    <xf applyAlignment="1" borderId="5" fillId="0" fontId="38" numFmtId="167" pivotButton="0" quotePrefix="0" xfId="1">
      <alignment horizontal="left" indent="1" readingOrder="1" vertical="center"/>
    </xf>
    <xf applyAlignment="1" borderId="119" fillId="0" fontId="34" numFmtId="167" pivotButton="0" quotePrefix="0" xfId="1">
      <alignment horizontal="left" indent="1" readingOrder="1" vertical="center" wrapText="1"/>
    </xf>
    <xf applyAlignment="1" borderId="58" fillId="0" fontId="34" numFmtId="167" pivotButton="0" quotePrefix="0" xfId="1">
      <alignment horizontal="left" indent="1" readingOrder="1" vertical="center" wrapText="1"/>
    </xf>
    <xf applyAlignment="1" borderId="2" fillId="0" fontId="34" numFmtId="167" pivotButton="0" quotePrefix="0" xfId="1">
      <alignment horizontal="left" indent="1" vertical="center"/>
    </xf>
    <xf applyAlignment="1" borderId="112" fillId="0" fontId="34" numFmtId="167" pivotButton="0" quotePrefix="1" xfId="1">
      <alignment horizontal="left" indent="1" readingOrder="1" vertical="center" wrapText="1"/>
    </xf>
  </cellXfs>
  <cellStyles count="6095">
    <cellStyle builtinId="0" name="Normál" xfId="0"/>
    <cellStyle builtinId="3" name="Ezres" xfId="1"/>
    <cellStyle name="Normál 2 2" xfId="2"/>
    <cellStyle name="Normál 7" xfId="3"/>
    <cellStyle name="Normál 2" xfId="4"/>
    <cellStyle name="Normál 3" xfId="5"/>
    <cellStyle name="Százalék 2" xfId="6"/>
    <cellStyle builtinId="15" name="Cím" xfId="7"/>
    <cellStyle name="Normál 4" xfId="8"/>
    <cellStyle name="Címsor 1 2" xfId="9"/>
    <cellStyle name="Címsor 2 2" xfId="10"/>
    <cellStyle name="Címsor 3 2" xfId="11"/>
    <cellStyle name="Címsor 4 2" xfId="12"/>
    <cellStyle name="Jó 2" xfId="13"/>
    <cellStyle name="Rossz 2" xfId="14"/>
    <cellStyle name="Semleges 2" xfId="15"/>
    <cellStyle name="Bevitel 2" xfId="16"/>
    <cellStyle name="Kimenet 2" xfId="17"/>
    <cellStyle name="Számítás 2" xfId="18"/>
    <cellStyle name="Hivatkozott cella 2" xfId="19"/>
    <cellStyle name="Ellenőrzőcella 2" xfId="20"/>
    <cellStyle name="Figyelmeztetés 2" xfId="21"/>
    <cellStyle name="Jegyzet 2" xfId="22"/>
    <cellStyle name="Magyarázó szöveg 2" xfId="23"/>
    <cellStyle name="Összesen 2" xfId="24"/>
    <cellStyle name="Jelölőszín (1) 2" xfId="25"/>
    <cellStyle name="20% - 1. jelölőszín 2" xfId="26"/>
    <cellStyle name="40% - 1. jelölőszín 2" xfId="27"/>
    <cellStyle name="60% - 1. jelölőszín 2" xfId="28"/>
    <cellStyle name="Jelölőszín (2) 2" xfId="29"/>
    <cellStyle name="20% - 2. jelölőszín 2" xfId="30"/>
    <cellStyle name="40% - 2. jelölőszín 2" xfId="31"/>
    <cellStyle name="60% - 2. jelölőszín 2" xfId="32"/>
    <cellStyle name="Jelölőszín (3) 2" xfId="33"/>
    <cellStyle name="20% - 3. jelölőszín 2" xfId="34"/>
    <cellStyle name="40% - 3. jelölőszín 2" xfId="35"/>
    <cellStyle name="60% - 3. jelölőszín 2" xfId="36"/>
    <cellStyle name="Jelölőszín (4) 2" xfId="37"/>
    <cellStyle name="20% - 4. jelölőszín 2" xfId="38"/>
    <cellStyle name="40% - 4. jelölőszín 2" xfId="39"/>
    <cellStyle name="60% - 4. jelölőszín 2" xfId="40"/>
    <cellStyle name="Jelölőszín (5) 2" xfId="41"/>
    <cellStyle name="20% - 5. jelölőszín 2" xfId="42"/>
    <cellStyle name="40% - 5. jelölőszín 2" xfId="43"/>
    <cellStyle name="60% - 5. jelölőszín 2" xfId="44"/>
    <cellStyle name="Jelölőszín (6) 2" xfId="45"/>
    <cellStyle name="20% - 6. jelölőszín 2" xfId="46"/>
    <cellStyle name="40% - 6. jelölőszín 2" xfId="47"/>
    <cellStyle name="60% - 6. jelölőszín 2" xfId="48"/>
    <cellStyle name="Ezres 3" xfId="49"/>
    <cellStyle name="Ezres 2 2" xfId="50"/>
    <cellStyle name="Ezres 2" xfId="51"/>
    <cellStyle name="Ezres 2 3" xfId="52"/>
    <cellStyle name="Ezres [0] 2" xfId="53"/>
    <cellStyle name="Ezres [0] 3" xfId="54"/>
    <cellStyle name="Ezres 3 2" xfId="55"/>
    <cellStyle name="Normál 5" xfId="56"/>
    <cellStyle name="Pénznem 2" xfId="57"/>
    <cellStyle name="Normál 10 3 2" xfId="58"/>
    <cellStyle name="Normál 3 2" xfId="59"/>
    <cellStyle name="Ezres 2 4" xfId="60"/>
    <cellStyle name="Normál 5 2" xfId="61"/>
    <cellStyle name="Normál 6" xfId="62"/>
    <cellStyle name="Pénznem 3" xfId="63"/>
    <cellStyle name="Normál 8" xfId="64"/>
    <cellStyle name="Column_Header_Line_Left" xfId="65"/>
    <cellStyle name="Number(#.##0)_Line_Right" xfId="66"/>
    <cellStyle name="Normál_Munka1" xfId="67"/>
    <cellStyle name="Normál 2 10" xfId="68"/>
    <cellStyle name="Normál 9" xfId="69"/>
    <cellStyle name="Normál 2 2 3" xfId="70"/>
    <cellStyle name="_x000a__x000a_JournalTemplate=C:\COMFO\CTALK\JOURSTD.TPL_x000a__x000a_LbStateAddress=3 3 0 251 1 89 2 311_x000a__x000a_LbStateJou" xfId="71"/>
    <cellStyle name="_x000a__x000a_JournalTemplate=C:\COMFO\CTALK\JOURSTD.TPL_x000a__x000a_LbStateAddress=3 3 0 251 1 89 2 311_x000a__x000a_LbStateJou 2" xfId="72"/>
    <cellStyle name="_x000a__x000a_JournalTemplate=C:\COMFO\CTALK\JOURSTD.TPL_x000a__x000a_LbStateAddress=3 3 0 251 1 89 2 311_x000a__x000a_LbStateJou 3" xfId="73"/>
    <cellStyle name="_x000d__x000a_JournalTemplate=C:\COMFO\CTALK\JOURSTD.TPL_x000d__x000a_LbStateAddress=3 3 0 251 1 89 2 311_x000d__x000a_LbStateJou" xfId="74"/>
    <cellStyle name="_x000d__x000a_JournalTemplate=C:\COMFO\CTALK\JOURSTD.TPL_x000d__x000a_LbStateAddress=3 3 0 251 1 89 2 311_x000d__x000a_LbStateJou 2" xfId="75"/>
    <cellStyle name="_x000d__x000a_JournalTemplate=C:\COMFO\CTALK\JOURSTD.TPL_x000d__x000a_LbStateAddress=3 3 0 251 1 89 2 311_x000d__x000a_LbStateJou 3" xfId="76"/>
    <cellStyle name=",." xfId="77"/>
    <cellStyle name="??" xfId="78"/>
    <cellStyle name="?? [0.00]_????" xfId="79"/>
    <cellStyle name="???? [0.00]_cost" xfId="80"/>
    <cellStyle name="????_cost" xfId="81"/>
    <cellStyle name="??_??" xfId="82"/>
    <cellStyle name="_06-041-01 Denso tisztatér_Bóta" xfId="83"/>
    <cellStyle name="_06-041-01 Denso tisztatér_Bóta_Clarion Step-12008 Step-22009 02042008 by Geza" xfId="84"/>
    <cellStyle name="_06-041-01 Denso tisztatér_Bóta_Estimation - M&amp;E - Summit D&amp;V Modified" xfId="85"/>
    <cellStyle name="_06-041-01 Denso tisztatér_Bóta_Estimation - M&amp;E - Summit D&amp;V Modified_081124 HTC ME Specification Rev1" xfId="86"/>
    <cellStyle name="_06-041-01 Denso tisztatér_Bóta_Estimation - M&amp;E - Summit D&amp;V Modified_081202 HTC ME Specification Rev1" xfId="87"/>
    <cellStyle name="_06-041-01 Denso tisztatér_Bóta_Estimation - M&amp;E - Summit D&amp;V Modified_YOROZU-M&amp;E Rough Estimation-20080715-3" xfId="88"/>
    <cellStyle name="_06-041-01 Denso tisztatér_Bóta_M&amp;E Estimation - Clarion - 08.12.06" xfId="89"/>
    <cellStyle name="_06-041-01 Denso tisztatér_Bóta_M&amp;E Estimation - Clarion - 08.12.06_Submit-Clarion Step-1-2008 with Option 26032008 by Geza" xfId="90"/>
    <cellStyle name="_06-041-01 Denso tisztatér_Bóta_M&amp;E Estimation - Clarion - 08.12.06_Submit-Clarion Step-1-2008 with Option 31032008 by Geza" xfId="91"/>
    <cellStyle name="_070111Calsonic追加見積依頼分rev2" xfId="92"/>
    <cellStyle name="_070920 ClientMeetingMinutes" xfId="93"/>
    <cellStyle name="_08-001-03 Árajánlat_email" xfId="94"/>
    <cellStyle name="_08-001-03 Árajánlat_email_08-001-05 árajánlat - ME BoQ - USHIN - 20080211_email" xfId="95"/>
    <cellStyle name="_08-001-03 Árajánlat_email_Hopferwieser Ushin géptelepítés ajánlat 2008 02 11" xfId="96"/>
    <cellStyle name="_08-001-03 Árajánlat_email_Ushin ME 20080206 by Geza" xfId="97"/>
    <cellStyle name="_08-001-03 Árajánlat_email_Ushin ME 20080207 by Geza" xfId="98"/>
    <cellStyle name="_08-001-03 Árajánlat_email_Ushin ME 20080219 by Geza after SubCon Agreements" xfId="99"/>
    <cellStyle name="_08-001-03 Árajánlat_email_Ushin ME 20080326 by Geza after SubCon Agreements" xfId="100"/>
    <cellStyle name="_08-001-04 Árajánlat_email" xfId="101"/>
    <cellStyle name="_08-001-04 Árajánlat_email_081124 HTC ME Specification Rev1" xfId="102"/>
    <cellStyle name="_08-001-04 Árajánlat_email_081202 HTC ME Specification Rev1" xfId="103"/>
    <cellStyle name="_08-001-04 Árajánlat_email_YOROZU-M&amp;E Rough Estimation-20080715-3" xfId="104"/>
    <cellStyle name="_080321 EXEDY ME summary with VE mod by Geza" xfId="105"/>
    <cellStyle name="_081030 Alp Ceiling Step-5 Estimation(Net-Client) Ver1" xfId="106"/>
    <cellStyle name="_081030 Alp Ceiling Step-5 Estimation(Net-Client) Ver1_090223 JP School Renov 2009 - Estimation" xfId="107"/>
    <cellStyle name="_081030 Alp Ceiling Step-5 Estimation(Net-Client) Ver1_150107 SEWS-AWH EXECUTION Estimation" xfId="108"/>
    <cellStyle name="_090118 AIRS (NET) cost estimation excl land leveling" xfId="109"/>
    <cellStyle name="_090202_KYOCERA II_NET_R03" xfId="110"/>
    <cellStyle name="_1910 4332-Fehérvár Csurgó 2" xfId="111"/>
    <cellStyle name="_2006-168-1 számú ajánlat melléklete 061005" xfId="112"/>
    <cellStyle name="_2006-168-1 számú ajánlat melléklete 061005_080321 EXEDY ME summary with VE mod by Geza" xfId="113"/>
    <cellStyle name="_2006-168-1 számú ajánlat melléklete 061005_090223 JP School Renov 2009 - Estimation" xfId="114"/>
    <cellStyle name="_2006-168-1 számú ajánlat melléklete 061005_150107 SEWS-AWH EXECUTION Estimation" xfId="115"/>
    <cellStyle name="_2006-168-1 számú ajánlat melléklete 061005_Annex 1" xfId="116"/>
    <cellStyle name="_2006-168-1 számú ajánlat melléklete 061005_Annex 1_090223 JP School Renov 2009 - Estimation" xfId="117"/>
    <cellStyle name="_2006-168-1 számú ajánlat melléklete 061005_Annex 1_150107 SEWS-AWH EXECUTION Estimation" xfId="118"/>
    <cellStyle name="_2006-168-1 számú ajánlat melléklete 061005_HIROTEEC-ME Rough Estimation-20081210" xfId="119"/>
    <cellStyle name="_2006-168-1 számú ajánlat melléklete 061005_Hopferwieser ALPINE PH1 épületgépészet sűrített levegő 5. ütem leadott 2008.10.29" xfId="120"/>
    <cellStyle name="_2006-168-1 számú ajánlat melléklete 061005_Hopferwieser ALPINE PH1 épületgépészet sűrített levegő 5. ütem leadott 2008.10.29_090223 JP School Renov 2009 - Estimation" xfId="121"/>
    <cellStyle name="_2006-168-1 számú ajánlat melléklete 061005_Hopferwieser ALPINE PH1 épületgépészet sűrített levegő 5. ütem leadott 2008.10.29_150107 SEWS-AWH EXECUTION Estimation" xfId="122"/>
    <cellStyle name="_2006-168-1 számú ajánlat melléklete 061005_M30-gepeszet Final-to be submitted" xfId="123"/>
    <cellStyle name="_2006-168-1 számú ajánlat melléklete 061005_M70-1_kozmuvek Final - to be submitted" xfId="124"/>
    <cellStyle name="_26Scope of works list" xfId="125"/>
    <cellStyle name="_26Scope of works list_090223 JP School Renov 2009 - Estimation" xfId="126"/>
    <cellStyle name="_26Scope of works list_150107 SEWS-AWH EXECUTION Estimation" xfId="127"/>
    <cellStyle name="_26Scope of works list_Estimation for Roof penetration - Taiho - 20081112" xfId="128"/>
    <cellStyle name="_26Scope of works list_HIROTEEC-ME Rough Estimation-20081210" xfId="129"/>
    <cellStyle name="_5008_ArenaPlaza" xfId="130"/>
    <cellStyle name="_5008_ArenaPlaza_08.31._" xfId="131"/>
    <cellStyle name="_5036vörös" xfId="132"/>
    <cellStyle name="_5145-veszprémi levéltár" xfId="133"/>
    <cellStyle name="_5145-veszprémi levéltár1" xfId="134"/>
    <cellStyle name="_5176_Kereszterúri u" xfId="135"/>
    <cellStyle name="_5177Bútornett költségbecslés" xfId="136"/>
    <cellStyle name="_5182_Lentistrukt" xfId="137"/>
    <cellStyle name="_5205probus" xfId="138"/>
    <cellStyle name="_5252Apartmanház3" xfId="139"/>
    <cellStyle name="_5316ilka2" xfId="140"/>
    <cellStyle name="_6147_carrier_aktualbau_11.04." xfId="141"/>
    <cellStyle name="_6289_dombóvár_módszertani" xfId="142"/>
    <cellStyle name="_6369_Árpád45" xfId="143"/>
    <cellStyle name="_6436_Veszp._Multi" xfId="144"/>
    <cellStyle name="_6500_Qualiestate_08.07." xfId="145"/>
    <cellStyle name="_6566_Schönherz_04.17." xfId="146"/>
    <cellStyle name="_6566_Schönherz_önköltség_új_05.10." xfId="147"/>
    <cellStyle name="_6598bmf tavasz 2" xfId="148"/>
    <cellStyle name="_6698_parád_01.23." xfId="149"/>
    <cellStyle name="_6720_zala golf" xfId="150"/>
    <cellStyle name="_6874terra" xfId="151"/>
    <cellStyle name="_7189_Jászai Mari Színház" xfId="152"/>
    <cellStyle name="_7322_Korzó" xfId="153"/>
    <cellStyle name="_7415_Pesti Vigadó" xfId="154"/>
    <cellStyle name="_7479_Offset nyomda" xfId="155"/>
    <cellStyle name="_A08-129B Sumitomo Esztergom bővítés e-mail" xfId="156"/>
    <cellStyle name="_A08-129B Sumitomo Esztergom bővítés e-mail_081124 HTC ME Specification Rev1" xfId="157"/>
    <cellStyle name="_A08-129B Sumitomo Esztergom bővítés e-mail_081202 HTC ME Specification Rev1" xfId="158"/>
    <cellStyle name="_A08-129B Sumitomo Esztergom bővítés e-mail_YOROZU-M&amp;E Rough Estimation-20080715-3" xfId="159"/>
    <cellStyle name="_A08-212A Rough Electrical Estimation -  Yorozu költségbecslés e-mail" xfId="160"/>
    <cellStyle name="_A08-212A Rough Electrical Estimation -  Yorozu költségbecslés e-mail_081124 HTC ME Specification Rev1" xfId="161"/>
    <cellStyle name="_A08-212A Rough Electrical Estimation -  Yorozu költségbecslés e-mail_081202 HTC ME Specification Rev1" xfId="162"/>
    <cellStyle name="_A08-212A Rough Electrical Estimation -  Yorozu költségbecslés e-mail_YOROZU-M&amp;E Rough Estimation-20080715-3" xfId="163"/>
    <cellStyle name="_A2C gépész ajánlat kimenő" xfId="164"/>
    <cellStyle name="_A2C gépész ajánlat kimenő 2" xfId="165"/>
    <cellStyle name="_A2C gépész ajánlat kimenő_1" xfId="166"/>
    <cellStyle name="_A2C gépész ajánlat kimenő_1 2" xfId="167"/>
    <cellStyle name="_A2C gépész ajánlat kimenő_1_VWP_Project概要_1" xfId="168"/>
    <cellStyle name="_A2C gépész ajánlat kimenő_2" xfId="169"/>
    <cellStyle name="_A2C gépész ajánlat kimenő_2_080321 EXEDY ME summary with VE mod by Geza" xfId="170"/>
    <cellStyle name="_A2C gépész ajánlat kimenő_2_090223 JP School Renov 2009 - Estimation" xfId="171"/>
    <cellStyle name="_A2C gépész ajánlat kimenő_2_150107 SEWS-AWH EXECUTION Estimation" xfId="172"/>
    <cellStyle name="_A2C gépész ajánlat kimenő_2_Annex 1" xfId="173"/>
    <cellStyle name="_A2C gépész ajánlat kimenő_2_Annex 1_090223 JP School Renov 2009 - Estimation" xfId="174"/>
    <cellStyle name="_A2C gépész ajánlat kimenő_2_Annex 1_150107 SEWS-AWH EXECUTION Estimation" xfId="175"/>
    <cellStyle name="_A2C gépész ajánlat kimenő_2_M30-gepeszet Final-to be submitted" xfId="176"/>
    <cellStyle name="_A2C gépész ajánlat kimenő_2_M70-1_kozmuvek Final - to be submitted" xfId="177"/>
    <cellStyle name="_A2C gépész ajánlat kimenő_VWP_Project概要_1" xfId="178"/>
    <cellStyle name="_A2C_1ütem_anyagkiiras" xfId="179"/>
    <cellStyle name="_A2C_1ütem_anyagkiiras 2" xfId="180"/>
    <cellStyle name="_A2C_1ütem_anyagkiiras_1" xfId="181"/>
    <cellStyle name="_A2C_1ütem_anyagkiiras_1 2" xfId="182"/>
    <cellStyle name="_A2C_1ütem_anyagkiiras_1_VWP_Project概要_1" xfId="183"/>
    <cellStyle name="_A2C_1ütem_anyagkiiras_2" xfId="184"/>
    <cellStyle name="_A2C_1ütem_anyagkiiras_2 2" xfId="185"/>
    <cellStyle name="_A2C_1ütem_anyagkiiras_2_VWP_Project概要_1" xfId="186"/>
    <cellStyle name="_A2C_1ütem_anyagkiiras_3" xfId="187"/>
    <cellStyle name="_A2C_1ütem_anyagkiiras_3_080321 EXEDY ME summary with VE mod by Geza" xfId="188"/>
    <cellStyle name="_A2C_1ütem_anyagkiiras_3_090223 JP School Renov 2009 - Estimation" xfId="189"/>
    <cellStyle name="_A2C_1ütem_anyagkiiras_3_150107 SEWS-AWH EXECUTION Estimation" xfId="190"/>
    <cellStyle name="_A2C_1ütem_anyagkiiras_3_Annex 1" xfId="191"/>
    <cellStyle name="_A2C_1ütem_anyagkiiras_3_Annex 1_090223 JP School Renov 2009 - Estimation" xfId="192"/>
    <cellStyle name="_A2C_1ütem_anyagkiiras_3_Annex 1_150107 SEWS-AWH EXECUTION Estimation" xfId="193"/>
    <cellStyle name="_A2C_1ütem_anyagkiiras_3_M30-gepeszet Final-to be submitted" xfId="194"/>
    <cellStyle name="_A2C_1ütem_anyagkiiras_3_M70-1_kozmuvek Final - to be submitted" xfId="195"/>
    <cellStyle name="_A2C_1ütem_anyagkiiras_VWP_Project概要_1" xfId="196"/>
    <cellStyle name="_A3A_anyagkiiras" xfId="197"/>
    <cellStyle name="_A3A_anyagkiiras 2" xfId="198"/>
    <cellStyle name="_A3A_anyagkiiras_1" xfId="199"/>
    <cellStyle name="_A3A_anyagkiiras_1 2" xfId="200"/>
    <cellStyle name="_A3A_anyagkiiras_1_VWP_Project概要_1" xfId="201"/>
    <cellStyle name="_A3A_anyagkiiras_2" xfId="202"/>
    <cellStyle name="_A3A_anyagkiiras_2 2" xfId="203"/>
    <cellStyle name="_A3A_anyagkiiras_2_VWP_Project概要_1" xfId="204"/>
    <cellStyle name="_A3A_anyagkiiras_3" xfId="205"/>
    <cellStyle name="_A3A_anyagkiiras_3_080321 EXEDY ME summary with VE mod by Geza" xfId="206"/>
    <cellStyle name="_A3A_anyagkiiras_3_090223 JP School Renov 2009 - Estimation" xfId="207"/>
    <cellStyle name="_A3A_anyagkiiras_3_150107 SEWS-AWH EXECUTION Estimation" xfId="208"/>
    <cellStyle name="_A3A_anyagkiiras_3_Annex 1" xfId="209"/>
    <cellStyle name="_A3A_anyagkiiras_3_Annex 1_090223 JP School Renov 2009 - Estimation" xfId="210"/>
    <cellStyle name="_A3A_anyagkiiras_3_Annex 1_150107 SEWS-AWH EXECUTION Estimation" xfId="211"/>
    <cellStyle name="_A3A_anyagkiiras_3_M30-gepeszet Final-to be submitted" xfId="212"/>
    <cellStyle name="_A3A_anyagkiiras_3_M70-1_kozmuvek Final - to be submitted" xfId="213"/>
    <cellStyle name="_A3A_anyagkiiras_VWP_Project概要_1" xfId="214"/>
    <cellStyle name="_Air Lock Estimation - Alpine - AOS-05" xfId="215"/>
    <cellStyle name="_Ajánlat számolással Korda Filmstúdió 2006.11.20" xfId="216"/>
    <cellStyle name="_Ajánlat számolással Korda Filmstúdió 2006.11.20_080321 EXEDY ME summary with VE mod by Geza" xfId="217"/>
    <cellStyle name="_Ajánlat számolással Korda Filmstúdió 2006.11.20_090223 JP School Renov 2009 - Estimation" xfId="218"/>
    <cellStyle name="_Ajánlat számolással Korda Filmstúdió 2006.11.20_150107 SEWS-AWH EXECUTION Estimation" xfId="219"/>
    <cellStyle name="_Ajánlat számolással Korda Filmstúdió 2006.11.20_Annex 1" xfId="220"/>
    <cellStyle name="_Ajánlat számolással Korda Filmstúdió 2006.11.20_Annex 1_090223 JP School Renov 2009 - Estimation" xfId="221"/>
    <cellStyle name="_Ajánlat számolással Korda Filmstúdió 2006.11.20_Annex 1_150107 SEWS-AWH EXECUTION Estimation" xfId="222"/>
    <cellStyle name="_Ajánlat számolással Korda Filmstúdió 2006.11.20_HIROTEEC-ME Rough Estimation-20081210" xfId="223"/>
    <cellStyle name="_Ajánlat számolással Korda Filmstúdió 2006.11.20_Hopferwieser ALPINE PH1 épületgépészet sűrített levegő 5. ütem leadott 2008.10.29" xfId="224"/>
    <cellStyle name="_Ajánlat számolással Korda Filmstúdió 2006.11.20_Hopferwieser ALPINE PH1 épületgépészet sűrített levegő 5. ütem leadott 2008.10.29_090223 JP School Renov 2009 - Estimation" xfId="225"/>
    <cellStyle name="_Ajánlat számolással Korda Filmstúdió 2006.11.20_Hopferwieser ALPINE PH1 épületgépészet sűrített levegő 5. ütem leadott 2008.10.29_150107 SEWS-AWH EXECUTION Estimation" xfId="226"/>
    <cellStyle name="_Ajánlat számolással Korda Filmstúdió 2006.11.20_M30-gepeszet Final-to be submitted" xfId="227"/>
    <cellStyle name="_Ajánlat számolással Korda Filmstúdió 2006.11.20_M70-1_kozmuvek Final - to be submitted" xfId="228"/>
    <cellStyle name="_ajánlati sablon" xfId="229"/>
    <cellStyle name="_ALP AOS-ME-24 Humidifier Airduct installation in phase II" xfId="230"/>
    <cellStyle name="_ALP AOS-ME-24 Humidifier Airduct installation in phase II_090223 JP School Renov 2009 - Estimation" xfId="231"/>
    <cellStyle name="_ALP AOS-ME-24 Humidifier Airduct installation in phase II_150107 SEWS-AWH EXECUTION Estimation" xfId="232"/>
    <cellStyle name="_Alphapark Sopron 2007_03_12" xfId="233"/>
    <cellStyle name="_Alphapark Sopron 2007_03_12_080321 EXEDY ME summary with VE mod by Geza" xfId="234"/>
    <cellStyle name="_Alphapark Sopron 2007_03_12_090223 JP School Renov 2009 - Estimation" xfId="235"/>
    <cellStyle name="_Alphapark Sopron 2007_03_12_150107 SEWS-AWH EXECUTION Estimation" xfId="236"/>
    <cellStyle name="_Alphapark Sopron 2007_03_12_Annex 1" xfId="237"/>
    <cellStyle name="_Alphapark Sopron 2007_03_12_HIROTEEC-ME Rough Estimation-20081210" xfId="238"/>
    <cellStyle name="_Alphapark Sopron 2007_03_12_Hopferwieser ALPINE PH1 épületgépészet sűrített levegő 5. ütem leadott 2008.10.29" xfId="239"/>
    <cellStyle name="_Alphapark Sopron 2007_03_12_Hopferwieser ALPINE PH1 épületgépészet sűrített levegő 5. ütem leadott 2008.10.29_090223 JP School Renov 2009 - Estimation" xfId="240"/>
    <cellStyle name="_Alphapark Sopron 2007_03_12_Hopferwieser ALPINE PH1 épületgépészet sűrített levegő 5. ütem leadott 2008.10.29_150107 SEWS-AWH EXECUTION Estimation" xfId="241"/>
    <cellStyle name="_Alphapark Sopron 2007_03_12_M30-gepeszet Final-to be submitted" xfId="242"/>
    <cellStyle name="_Alphapark Sopron 2007_03_12_M70-1_kozmuvek Final - to be submitted" xfId="243"/>
    <cellStyle name="_Alpine épületen kívüli gázvezeték 20080130 with draw" xfId="244"/>
    <cellStyle name="_Alpine épületen kívüli gázvezeték 20080130 with draw_090223 JP School Renov 2009 - Estimation" xfId="245"/>
    <cellStyle name="_Alpine épületen kívüli gázvezeték 20080130 with draw_150107 SEWS-AWH EXECUTION Estimation" xfId="246"/>
    <cellStyle name="_Alpine extension tender ME 20070918v4" xfId="247"/>
    <cellStyle name="_Alpine extension tender ME 20070918v4(Cover)" xfId="248"/>
    <cellStyle name="_Alpine ME 20070912 updated by Judit" xfId="249"/>
    <cellStyle name="_Andrássy Hotel fűtés-hűtés számolással" xfId="250"/>
    <cellStyle name="_Andrássy Hotel fűtés-hűtés számolással_080321 EXEDY ME summary with VE mod by Geza" xfId="251"/>
    <cellStyle name="_Andrássy Hotel fűtés-hűtés számolással_090223 JP School Renov 2009 - Estimation" xfId="252"/>
    <cellStyle name="_Andrássy Hotel fűtés-hűtés számolással_150107 SEWS-AWH EXECUTION Estimation" xfId="253"/>
    <cellStyle name="_Andrássy Hotel fűtés-hűtés számolással_Annex 1" xfId="254"/>
    <cellStyle name="_Andrássy Hotel fűtés-hűtés számolással_HIROTEEC-ME Rough Estimation-20081210" xfId="255"/>
    <cellStyle name="_Andrássy Hotel fűtés-hűtés számolással_Hopferwieser ALPINE PH1 épületgépészet sűrített levegő 5. ütem leadott 2008.10.29" xfId="256"/>
    <cellStyle name="_Andrássy Hotel fűtés-hűtés számolással_Hopferwieser ALPINE PH1 épületgépészet sűrített levegő 5. ütem leadott 2008.10.29_090223 JP School Renov 2009 - Estimation" xfId="257"/>
    <cellStyle name="_Andrássy Hotel fűtés-hűtés számolással_Hopferwieser ALPINE PH1 épületgépészet sűrített levegő 5. ütem leadott 2008.10.29_150107 SEWS-AWH EXECUTION Estimation" xfId="258"/>
    <cellStyle name="_Andrássy Hotel fűtés-hűtés számolással_M30-gepeszet Final-to be submitted" xfId="259"/>
    <cellStyle name="_Andrássy Hotel fűtés-hűtés számolással_M70-1_kozmuvek Final - to be submitted" xfId="260"/>
    <cellStyle name="_beléptető" xfId="261"/>
    <cellStyle name="_Berlista" xfId="262"/>
    <cellStyle name="_Berlista 2" xfId="263"/>
    <cellStyle name="_Berlista 3" xfId="264"/>
    <cellStyle name="_Berlista 4" xfId="265"/>
    <cellStyle name="_Berlista 5" xfId="266"/>
    <cellStyle name="_Berlista 6" xfId="267"/>
    <cellStyle name="_Berlista 7" xfId="268"/>
    <cellStyle name="_Berlista 8" xfId="269"/>
    <cellStyle name="_BoQ - Electrical - SUMMIT DW 20080404 - Költségvetési kiírás" xfId="270"/>
    <cellStyle name="_BoQ - Electrical - SUMMIT DW 20080404 - Költségvetési kiírás_081124 HTC ME Specification Rev1" xfId="271"/>
    <cellStyle name="_BoQ - Electrical - SUMMIT DW 20080404 - Költségvetési kiírás_081202 HTC ME Specification Rev1" xfId="272"/>
    <cellStyle name="_BoQ - Electrical - SUMMIT DW 20080404 - Költségvetési kiírás_YOROZU-M&amp;E Rough Estimation-20080715-3" xfId="273"/>
    <cellStyle name="_BT0000_táblázat minta" xfId="274"/>
    <cellStyle name="_BT0000_táblázat minta1" xfId="275"/>
    <cellStyle name="_BT447_XXIIkeri Orvosi rendelő" xfId="276"/>
    <cellStyle name="_BT4546MVHoltásvezérlésúj" xfId="277"/>
    <cellStyle name="_BT4989maxcitygyengeárammód5" xfId="278"/>
    <cellStyle name="_BT5008KerepesiSzórakoztatóKp" xfId="279"/>
    <cellStyle name="_BT5041Kisvárda sprinkler" xfId="280"/>
    <cellStyle name="_BT5169FehérPalotakaputelefon" xfId="281"/>
    <cellStyle name="_BT5205Probusúj" xfId="282"/>
    <cellStyle name="_BT5270Veszprémikönyvtár2" xfId="283"/>
    <cellStyle name="_BT5288GyálTulipánóvoda" xfId="284"/>
    <cellStyle name="_BT5288Rákóczi" xfId="285"/>
    <cellStyle name="_BT5288Rákóczimód" xfId="286"/>
    <cellStyle name="_BT5301IX. ker Mester utca lakóházCCTV" xfId="287"/>
    <cellStyle name="_BT5404 BILK MNB" xfId="288"/>
    <cellStyle name="_BT5404 BILK MNB végső" xfId="289"/>
    <cellStyle name="_BT5404 BILK MNB végső2" xfId="290"/>
    <cellStyle name="_BT5407Dunaújváros2" xfId="291"/>
    <cellStyle name="_BT5444Gázjelző" xfId="292"/>
    <cellStyle name="_BT5460EgisRtköltségvetés2" xfId="293"/>
    <cellStyle name="_BT5467CentrálparkBépület" xfId="294"/>
    <cellStyle name="_BT5490Messer2" xfId="295"/>
    <cellStyle name="_BT5560Gozsduudvar3" xfId="296"/>
    <cellStyle name="_BT5560Gozsduudvarteljes" xfId="297"/>
    <cellStyle name="_BT-5565 Savcormód" xfId="298"/>
    <cellStyle name="_BT5603üdülőház" xfId="299"/>
    <cellStyle name="_BT-5626 SOTE okt.herosz2koronköltség" xfId="300"/>
    <cellStyle name="_BT-5626 SOTE okt.herosz2korujverzió" xfId="301"/>
    <cellStyle name="_BT5633SzentLlakópark2" xfId="302"/>
    <cellStyle name="_BT-5641StopShopmód2" xfId="303"/>
    <cellStyle name="_BT5655CarCity" xfId="304"/>
    <cellStyle name="_BT-5677Dombóvár" xfId="305"/>
    <cellStyle name="_BT-5691Accesstűzjelző" xfId="306"/>
    <cellStyle name="_BT5705AMSY" xfId="307"/>
    <cellStyle name="_BT5723SümegWellnes2" xfId="308"/>
    <cellStyle name="_BT-5728Hubayvégső" xfId="309"/>
    <cellStyle name="_BT5743Volvo" xfId="310"/>
    <cellStyle name="_BT5746Béketársas2" xfId="311"/>
    <cellStyle name="_BT5779MarinaPart" xfId="312"/>
    <cellStyle name="_BT5780Gödöllőbővítés" xfId="313"/>
    <cellStyle name="_BT5802HeliportKadafalva" xfId="314"/>
    <cellStyle name="_BT5810Ábrányi Villa" xfId="315"/>
    <cellStyle name="_BT5811MunkácsyMlakóépület2" xfId="316"/>
    <cellStyle name="_BT5811MunkácsyMlakóépület2email" xfId="317"/>
    <cellStyle name="_BT5830OffsetNyomdaCCTV" xfId="318"/>
    <cellStyle name="_BT5830Offsettűz2" xfId="319"/>
    <cellStyle name="_BT5839RőmerFlórisgyengeáram" xfId="320"/>
    <cellStyle name="_BT5874Szívutcatársas" xfId="321"/>
    <cellStyle name="_BT5894Salétromutcatársas" xfId="322"/>
    <cellStyle name="_BT5910KisfaludySportcsarnok" xfId="323"/>
    <cellStyle name="_BT-5912 Nagybani Piacmódosított" xfId="324"/>
    <cellStyle name="_BT5920Technokovbeléptető" xfId="325"/>
    <cellStyle name="_BT5926PremierOutlet" xfId="326"/>
    <cellStyle name="_BT5930De Ruitter SeedsKft" xfId="327"/>
    <cellStyle name="_BT5986SiemensIrodaépület" xfId="328"/>
    <cellStyle name="_BT5990Emex" xfId="329"/>
    <cellStyle name="_BT5991SzombathelyBörtön" xfId="330"/>
    <cellStyle name="_BT6007HÖROPK3" xfId="331"/>
    <cellStyle name="_BT6010Budakalász" xfId="332"/>
    <cellStyle name="_BT6033SzentgotthárdTermálpark" xfId="333"/>
    <cellStyle name="_BT6038GizellaUdvar2" xfId="334"/>
    <cellStyle name="_BT6044MiniBau2" xfId="335"/>
    <cellStyle name="_Bt6050Vokes" xfId="336"/>
    <cellStyle name="_BT6053VillányiBorászat" xfId="337"/>
    <cellStyle name="_BT6068EgészségügyiTovábbképző2" xfId="338"/>
    <cellStyle name="_BT6078HőforrásHotel" xfId="339"/>
    <cellStyle name="_BT6082TiranaReptér" xfId="340"/>
    <cellStyle name="_BT6082TiranaReptér2" xfId="341"/>
    <cellStyle name="_BT6082TiranaReptérEsserrel" xfId="342"/>
    <cellStyle name="_BT6082TiranaReptérrepülésirányító" xfId="343"/>
    <cellStyle name="_BT6082TiranaReptérrepülésirányítóönkölts" xfId="344"/>
    <cellStyle name="_BT6082TiranaReptérújterv" xfId="345"/>
    <cellStyle name="_BT6082TiranaReptérvégső" xfId="346"/>
    <cellStyle name="_BT6098PuskásFerencStadion" xfId="347"/>
    <cellStyle name="_BT6098PuskásFerencStadionArcadom" xfId="348"/>
    <cellStyle name="_BT6099PomázKastély" xfId="349"/>
    <cellStyle name="_BT6124Vaskaputársas" xfId="350"/>
    <cellStyle name="_BT6134DunyovTársas2" xfId="351"/>
    <cellStyle name="_BT6188RichterGedeon" xfId="352"/>
    <cellStyle name="_BT6222TamaCosmetics" xfId="353"/>
    <cellStyle name="_BT6480DecathlonSportáruház" xfId="354"/>
    <cellStyle name="_BT6484 Continental Residence, VII. Dohány u. 42-44.-Klauzál u. 6." xfId="355"/>
    <cellStyle name="_BT6631_Haller Kert módkedv VILATI 2" xfId="356"/>
    <cellStyle name="_BT6687_Narancsliget 129 lakásos társasház D épület módosított mail" xfId="357"/>
    <cellStyle name="_Clarion Estimation format 20071116" xfId="358"/>
    <cellStyle name="_Clarion Estimation format 20071116_Clarion Step-12008 Step-22009 02042008 by Geza" xfId="359"/>
    <cellStyle name="_Clarion Estimation format 20071116_Clarion Step-12008 Step-22009 31032008 by Geza" xfId="360"/>
    <cellStyle name="_Clarion Estimation format 20071116_Clarion Step-1-2008 xls Step-2-2009 with Option 29012008 by Geza" xfId="361"/>
    <cellStyle name="_Clarion Estimation format 20071116_Submit-Clarion Step-1-2008 with Option 01042008 by Geza" xfId="362"/>
    <cellStyle name="_Clarion Estimation format 20071116_Submit-Clarion Step-1-2008 with Option 02042008 by Geza" xfId="363"/>
    <cellStyle name="_Clarion Estimation format 20071116_Submit-Clarion Step-1-2008 with Option 26032008 by Geza" xfId="364"/>
    <cellStyle name="_Clarion Estimation format 20071116_Submit-Clarion Step-1-2008 with Option 31032008 by Geza" xfId="365"/>
    <cellStyle name="_Clarion Step-12008 Step-22009 02042008 by Geza" xfId="366"/>
    <cellStyle name="_CORVIN SÉTÁNY Irodák és Diszponibilis terek 2007.07.23 számolással" xfId="367"/>
    <cellStyle name="_CORVIN SÉTÁNY Irodák és Diszponibilis terek 2007.07.23 számolással_080321 EXEDY ME summary with VE mod by Geza" xfId="368"/>
    <cellStyle name="_CORVIN SÉTÁNY Irodák és Diszponibilis terek 2007.07.23 számolással_090223 JP School Renov 2009 - Estimation" xfId="369"/>
    <cellStyle name="_CORVIN SÉTÁNY Irodák és Diszponibilis terek 2007.07.23 számolással_150107 SEWS-AWH EXECUTION Estimation" xfId="370"/>
    <cellStyle name="_CORVIN SÉTÁNY Irodák és Diszponibilis terek 2007.07.23 számolással_Annex 1" xfId="371"/>
    <cellStyle name="_CORVIN SÉTÁNY Irodák és Diszponibilis terek 2007.07.23 számolással_Annex 1_090223 JP School Renov 2009 - Estimation" xfId="372"/>
    <cellStyle name="_CORVIN SÉTÁNY Irodák és Diszponibilis terek 2007.07.23 számolással_Annex 1_150107 SEWS-AWH EXECUTION Estimation" xfId="373"/>
    <cellStyle name="_CORVIN SÉTÁNY Irodák és Diszponibilis terek 2007.07.23 számolással_Hopferwieser ALPINE PH1 épületgépészet sűrített levegő 5. ütem leadott 2008.10.29" xfId="374"/>
    <cellStyle name="_CORVIN SÉTÁNY Irodák és Diszponibilis terek 2007.07.23 számolással_Hopferwieser ALPINE PH1 épületgépészet sűrített levegő 5. ütem leadott 2008.10.29_090223 JP School Renov 2009 - Estimation" xfId="375"/>
    <cellStyle name="_CORVIN SÉTÁNY Irodák és Diszponibilis terek 2007.07.23 számolással_Hopferwieser ALPINE PH1 épületgépészet sűrített levegő 5. ütem leadott 2008.10.29_150107 SEWS-AWH EXECUTION Estimation" xfId="376"/>
    <cellStyle name="_CORVIN SÉTÁNY Irodák és Diszponibilis terek 2007.07.23 számolással_M30-gepeszet Final-to be submitted" xfId="377"/>
    <cellStyle name="_CORVIN SÉTÁNY Irodák és Diszponibilis terek 2007.07.23 számolással_M70-1_kozmuvek Final - to be submitted" xfId="378"/>
    <cellStyle name="_CORVIN SÉTÁNY Irodák ésDiszponibilis terek 2007.07.23" xfId="379"/>
    <cellStyle name="_CORVIN SÉTÁNY Irodák ésDiszponibilis terek 2007.07.23_080321 EXEDY ME summary with VE mod by Geza" xfId="380"/>
    <cellStyle name="_CORVIN SÉTÁNY Irodák ésDiszponibilis terek 2007.07.23_090223 JP School Renov 2009 - Estimation" xfId="381"/>
    <cellStyle name="_CORVIN SÉTÁNY Irodák ésDiszponibilis terek 2007.07.23_150107 SEWS-AWH EXECUTION Estimation" xfId="382"/>
    <cellStyle name="_CORVIN SÉTÁNY Irodák ésDiszponibilis terek 2007.07.23_Annex 1" xfId="383"/>
    <cellStyle name="_CORVIN SÉTÁNY Irodák ésDiszponibilis terek 2007.07.23_Annex 1_090223 JP School Renov 2009 - Estimation" xfId="384"/>
    <cellStyle name="_CORVIN SÉTÁNY Irodák ésDiszponibilis terek 2007.07.23_Annex 1_150107 SEWS-AWH EXECUTION Estimation" xfId="385"/>
    <cellStyle name="_CORVIN SÉTÁNY Irodák ésDiszponibilis terek 2007.07.23_Hopferwieser ALPINE PH1 épületgépészet sűrített levegő 5. ütem leadott 2008.10.29" xfId="386"/>
    <cellStyle name="_CORVIN SÉTÁNY Irodák ésDiszponibilis terek 2007.07.23_Hopferwieser ALPINE PH1 épületgépészet sűrített levegő 5. ütem leadott 2008.10.29_090223 JP School Renov 2009 - Estimation" xfId="387"/>
    <cellStyle name="_CORVIN SÉTÁNY Irodák ésDiszponibilis terek 2007.07.23_Hopferwieser ALPINE PH1 épületgépészet sűrített levegő 5. ütem leadott 2008.10.29_150107 SEWS-AWH EXECUTION Estimation" xfId="388"/>
    <cellStyle name="_CORVIN SÉTÁNY Irodák ésDiszponibilis terek 2007.07.23_M30-gepeszet Final-to be submitted" xfId="389"/>
    <cellStyle name="_CORVIN SÉTÁNY Irodák ésDiszponibilis terek 2007.07.23_M70-1_kozmuvek Final - to be submitted" xfId="390"/>
    <cellStyle name="_Cost balance" xfId="391"/>
    <cellStyle name="_Cost balance_090223 JP School Renov 2009 - Estimation" xfId="392"/>
    <cellStyle name="_Cost balance_150107 SEWS-AWH EXECUTION Estimation" xfId="393"/>
    <cellStyle name="_Cost balance_Estimation for Roof penetration - Taiho - 20081112" xfId="394"/>
    <cellStyle name="_Cost balance_HIROTEEC-ME Rough Estimation-20081210" xfId="395"/>
    <cellStyle name="_DaikinD change work list ME_Re09" xfId="396"/>
    <cellStyle name="_DaikinD change work list ME_Re10" xfId="397"/>
    <cellStyle name="_DaikinD change work list ME_Re10 (2)" xfId="398"/>
    <cellStyle name="_DaikinD change work list ME_Re11" xfId="399"/>
    <cellStyle name="_DaikinD change work list ME-UP Quality Rooms" xfId="400"/>
    <cellStyle name="_DDC Process additional works Re02" xfId="401"/>
    <cellStyle name="_DDC QCrooms change works ME Re00" xfId="402"/>
    <cellStyle name="_DDC QCrooms change works ME Re00_090202_KYOCERA II_NET_R03" xfId="403"/>
    <cellStyle name="_DDC QCrooms change works ME Re00_090209 KSE_PhII 決裁書（EU）" xfId="404"/>
    <cellStyle name="_DDC QCrooms change works ME Re00_S013 - Liberec_roof CN 13 1 09" xfId="405"/>
    <cellStyle name="_design" xfId="406"/>
    <cellStyle name="_Dunaferr" xfId="407"/>
    <cellStyle name="_ENSIkimenő" xfId="408"/>
    <cellStyle name="_ENSIkimenő 2" xfId="409"/>
    <cellStyle name="_ENSIkimenő_VWP_Project概要_1" xfId="410"/>
    <cellStyle name="_Eötvös József Főiskola" xfId="411"/>
    <cellStyle name="_Eötvös József Főiskola2" xfId="412"/>
    <cellStyle name="_Estimation - M&amp;E - Summit D&amp;V Modified" xfId="413"/>
    <cellStyle name="_Estimation - M&amp;E - Summit D&amp;V Modified_081124 HTC ME Specification Rev1" xfId="414"/>
    <cellStyle name="_Estimation - M&amp;E - Summit D&amp;V Modified_081202 HTC ME Specification Rev1" xfId="415"/>
    <cellStyle name="_Estimation - M&amp;E - Summit D&amp;V Modified_YOROZU-M&amp;E Rough Estimation-20080715-3" xfId="416"/>
    <cellStyle name="_Estimation - ME - Alpine New Compressor+ Room Ventilation 2008 10 31" xfId="417"/>
    <cellStyle name="_Fűtés-Hűtés SD SC PS1" xfId="418"/>
    <cellStyle name="_Fűtés-Hűtés SD SC PS1_080321 EXEDY ME summary with VE mod by Geza" xfId="419"/>
    <cellStyle name="_Fűtés-Hűtés SD SC PS1_090223 JP School Renov 2009 - Estimation" xfId="420"/>
    <cellStyle name="_Fűtés-Hűtés SD SC PS1_150107 SEWS-AWH EXECUTION Estimation" xfId="421"/>
    <cellStyle name="_Fűtés-Hűtés SD SC PS1_Annex 1" xfId="422"/>
    <cellStyle name="_Fűtés-Hűtés SD SC PS1_HIROTEEC-ME Rough Estimation-20081210" xfId="423"/>
    <cellStyle name="_Fűtés-Hűtés SD SC PS1_Hopferwieser ALPINE PH1 épületgépészet sűrített levegő 5. ütem leadott 2008.10.29" xfId="424"/>
    <cellStyle name="_Fűtés-Hűtés SD SC PS1_Hopferwieser ALPINE PH1 épületgépészet sűrített levegő 5. ütem leadott 2008.10.29_090223 JP School Renov 2009 - Estimation" xfId="425"/>
    <cellStyle name="_Fűtés-Hűtés SD SC PS1_Hopferwieser ALPINE PH1 épületgépészet sűrített levegő 5. ütem leadott 2008.10.29_150107 SEWS-AWH EXECUTION Estimation" xfId="426"/>
    <cellStyle name="_Fűtés-Hűtés SD SC PS1_M30-gepeszet Final-to be submitted" xfId="427"/>
    <cellStyle name="_Fűtés-Hűtés SD SC PS1_M70-1_kozmuvek Final - to be submitted" xfId="428"/>
    <cellStyle name="_G08 Estimation item list 20061109 v1" xfId="429"/>
    <cellStyle name="_G08 Estimation item list M&amp;E TAK NET 20070117" xfId="430"/>
    <cellStyle name="_Ganzvideó2" xfId="431"/>
    <cellStyle name="_Gázellátás Műhely" xfId="432"/>
    <cellStyle name="_Gázellátás Műhely_080321 EXEDY ME summary with VE mod by Geza" xfId="433"/>
    <cellStyle name="_Gázellátás Műhely_090223 JP School Renov 2009 - Estimation" xfId="434"/>
    <cellStyle name="_Gázellátás Műhely_150107 SEWS-AWH EXECUTION Estimation" xfId="435"/>
    <cellStyle name="_Gázellátás Műhely_Annex 1" xfId="436"/>
    <cellStyle name="_Gázellátás Műhely_HIROTEEC-ME Rough Estimation-20081210" xfId="437"/>
    <cellStyle name="_Gázellátás Műhely_Hopferwieser ALPINE PH1 épületgépészet sűrített levegő 5. ütem leadott 2008.10.29" xfId="438"/>
    <cellStyle name="_Gázellátás Műhely_Hopferwieser ALPINE PH1 épületgépészet sűrített levegő 5. ütem leadott 2008.10.29_090223 JP School Renov 2009 - Estimation" xfId="439"/>
    <cellStyle name="_Gázellátás Műhely_Hopferwieser ALPINE PH1 épületgépészet sűrített levegő 5. ütem leadott 2008.10.29_150107 SEWS-AWH EXECUTION Estimation" xfId="440"/>
    <cellStyle name="_Gázellátás Műhely_M30-gepeszet Final-to be submitted" xfId="441"/>
    <cellStyle name="_Gázellátás Műhely_M70-1_kozmuvek Final - to be submitted" xfId="442"/>
    <cellStyle name="_Gázjelző minta" xfId="443"/>
    <cellStyle name="_Gépészet v2" xfId="444"/>
    <cellStyle name="_gesamtsummen" xfId="445"/>
    <cellStyle name="_gesamtsummen_091105_QAPS NET2ndR00(MEinclVE)" xfId="446"/>
    <cellStyle name="_gesamtsummen_S013 - Liberec_roof CN 13 1 09" xfId="447"/>
    <cellStyle name="_gesamtsummen_S013 - Liberec_roof CN 13 1 09_091105_QAPS NET2ndR00(MEinclVE)" xfId="448"/>
    <cellStyle name="_gesamtsummen_VWP_Project概要_1" xfId="449"/>
    <cellStyle name="_Gordiusz-Villamos munkanem megosztás" xfId="450"/>
    <cellStyle name="_Graphisoft Ajánlat számolással 2006.10.09." xfId="451"/>
    <cellStyle name="_Graphisoft Ajánlat számolással 2006.10.09._080321 EXEDY ME summary with VE mod by Geza" xfId="452"/>
    <cellStyle name="_Graphisoft Ajánlat számolással 2006.10.09._090223 JP School Renov 2009 - Estimation" xfId="453"/>
    <cellStyle name="_Graphisoft Ajánlat számolással 2006.10.09._150107 SEWS-AWH EXECUTION Estimation" xfId="454"/>
    <cellStyle name="_Graphisoft Ajánlat számolással 2006.10.09._Annex 1" xfId="455"/>
    <cellStyle name="_Graphisoft Ajánlat számolással 2006.10.09._HIROTEEC-ME Rough Estimation-20081210" xfId="456"/>
    <cellStyle name="_Graphisoft Ajánlat számolással 2006.10.09._Hopferwieser ALPINE PH1 épületgépészet sűrített levegő 5. ütem leadott 2008.10.29" xfId="457"/>
    <cellStyle name="_Graphisoft Ajánlat számolással 2006.10.09._Hopferwieser ALPINE PH1 épületgépészet sűrített levegő 5. ütem leadott 2008.10.29_090223 JP School Renov 2009 - Estimation" xfId="458"/>
    <cellStyle name="_Graphisoft Ajánlat számolással 2006.10.09._Hopferwieser ALPINE PH1 épületgépészet sűrített levegő 5. ütem leadott 2008.10.29_150107 SEWS-AWH EXECUTION Estimation" xfId="459"/>
    <cellStyle name="_Graphisoft Ajánlat számolással 2006.10.09._M30-gepeszet Final-to be submitted" xfId="460"/>
    <cellStyle name="_Graphisoft Ajánlat számolással 2006.10.09._M70-1_kozmuvek Final - to be submitted" xfId="461"/>
    <cellStyle name="_hasonlit_parkolo_kultér_tender_me" xfId="462"/>
    <cellStyle name="_hilfe-befehl" xfId="463"/>
    <cellStyle name="_hilfe-befehl_060926 subcontractor list for TTCE_02" xfId="464"/>
    <cellStyle name="_hilfe-befehl_060926 subcontractor list for TTCE_02_VWP_Project概要_1" xfId="465"/>
    <cellStyle name="_hilfe-befehl_091105_QAPS NET2ndR00(MEinclVE)" xfId="466"/>
    <cellStyle name="_hilfe-befehl_2004.06 Budget Control(PSA) Ⅱ" xfId="467"/>
    <cellStyle name="_hilfe-befehl_2004.06 Budget Control(PSA) Ⅱ_VWP_Project概要_1" xfId="468"/>
    <cellStyle name="_hilfe-befehl_Durr Paint Shop Cost for working budget 19.10.2004" xfId="469"/>
    <cellStyle name="_hilfe-befehl_Durr Paint Shop Cost for working budget 19.10.2004_VWP_Project概要_1" xfId="470"/>
    <cellStyle name="_hilfe-befehl_Durr Paint Shop unit cost 28.09.2004 mengenprüfung" xfId="471"/>
    <cellStyle name="_hilfe-befehl_Durr Paint Shop unit cost 28.09.2004 mengenprüfung_VWP_Project概要_1" xfId="472"/>
    <cellStyle name="_hilfe-befehl_Final KIA Paint Shop 5.35%" xfId="473"/>
    <cellStyle name="_hilfe-befehl_Final KIA Paint Shop 5.35%_VWP_Project概要_1" xfId="474"/>
    <cellStyle name="_hilfe-befehl_HYSCO Const" xfId="475"/>
    <cellStyle name="_hilfe-befehl_HYSCO Const_VWP_Project概要_1" xfId="476"/>
    <cellStyle name="_hilfe-befehl_HYSCO_by Sodomka" xfId="477"/>
    <cellStyle name="_hilfe-befehl_HYSCO_by Sodomka_VWP_Project概要_1" xfId="478"/>
    <cellStyle name="_hilfe-befehl_HYSCO_cost_051020" xfId="479"/>
    <cellStyle name="_hilfe-befehl_HYSCO_cost_051020_VWP_Project概要_1" xfId="480"/>
    <cellStyle name="_hilfe-befehl_HYSCO_cost060313" xfId="481"/>
    <cellStyle name="_hilfe-befehl_HYSCO_cost060313_VWP_Project概要_1" xfId="482"/>
    <cellStyle name="_hilfe-befehl_KIA Paint Shop" xfId="483"/>
    <cellStyle name="_hilfe-befehl_KIA Paint Shop_VWP_Project概要_1" xfId="484"/>
    <cellStyle name="_hilfe-befehl_MOBIS Const SKK" xfId="485"/>
    <cellStyle name="_hilfe-befehl_MOBIS Const SKK_VWP_Project概要_1" xfId="486"/>
    <cellStyle name="_hilfe-befehl_RDC_cost" xfId="487"/>
    <cellStyle name="_hilfe-befehl_RDC_cost_VWP_Project概要_1" xfId="488"/>
    <cellStyle name="_hilfe-befehl_RDC_cost060314" xfId="489"/>
    <cellStyle name="_hilfe-befehl_RDC_cost060314_VWP_Project概要_1" xfId="490"/>
    <cellStyle name="_hilfe-befehl_S013 - Liberec_roof CN 13 1 09" xfId="491"/>
    <cellStyle name="_hilfe-befehl_S013 - Liberec_roof CN 13 1 09_091105_QAPS NET2ndR00(MEinclVE)" xfId="492"/>
    <cellStyle name="_hilfe-befehl_Siix Const" xfId="493"/>
    <cellStyle name="_hilfe-befehl_Siix Const_VWP_Project概要_1" xfId="494"/>
    <cellStyle name="_hilfe-befehl_Unit Cost" xfId="495"/>
    <cellStyle name="_hilfe-befehl_Unit Cost_060926 subcontractor list for TTCE_02" xfId="496"/>
    <cellStyle name="_hilfe-befehl_Unit Cost_060926 subcontractor list for TTCE_02_VWP_Project概要_1" xfId="497"/>
    <cellStyle name="_hilfe-befehl_Unit Cost_091105_QAPS NET2ndR00(MEinclVE)" xfId="498"/>
    <cellStyle name="_hilfe-befehl_Unit Cost_S013 - Liberec_roof CN 13 1 09" xfId="499"/>
    <cellStyle name="_hilfe-befehl_Unit Cost_S013 - Liberec_roof CN 13 1 09_091105_QAPS NET2ndR00(MEinclVE)" xfId="500"/>
    <cellStyle name="_hilfe-befehl_Unit Cost_VWP_Project概要_1" xfId="501"/>
    <cellStyle name="_hilfe-befehl_UNIT rate NGK 21.11.2002" xfId="502"/>
    <cellStyle name="_hilfe-befehl_UNIT rate NGK 21.11.2002_060926 subcontractor list for TTCE_02" xfId="503"/>
    <cellStyle name="_hilfe-befehl_UNIT rate NGK 21.11.2002_060926 subcontractor list for TTCE_02_VWP_Project概要_1" xfId="504"/>
    <cellStyle name="_hilfe-befehl_UNIT rate NGK 21.11.2002_091105_QAPS NET2ndR00(MEinclVE)" xfId="505"/>
    <cellStyle name="_hilfe-befehl_UNIT rate NGK 21.11.2002_S013 - Liberec_roof CN 13 1 09" xfId="506"/>
    <cellStyle name="_hilfe-befehl_UNIT rate NGK 21.11.2002_S013 - Liberec_roof CN 13 1 09_091105_QAPS NET2ndR00(MEinclVE)" xfId="507"/>
    <cellStyle name="_hilfe-befehl_UNIT rate NGK 21.11.2002_VWP_Project概要_1" xfId="508"/>
    <cellStyle name="_hilfe-befehl_UNIT rate TMMP Version, 31.01.2003" xfId="509"/>
    <cellStyle name="_hilfe-befehl_UNIT rate TMMP Version, 31.01.2003_060926 subcontractor list for TTCE_02" xfId="510"/>
    <cellStyle name="_hilfe-befehl_UNIT rate TMMP Version, 31.01.2003_060926 subcontractor list for TTCE_02_VWP_Project概要_1" xfId="511"/>
    <cellStyle name="_hilfe-befehl_UNIT rate TMMP Version, 31.01.2003_091105_QAPS NET2ndR00(MEinclVE)" xfId="512"/>
    <cellStyle name="_hilfe-befehl_UNIT rate TMMP Version, 31.01.2003_S013 - Liberec_roof CN 13 1 09" xfId="513"/>
    <cellStyle name="_hilfe-befehl_UNIT rate TMMP Version, 31.01.2003_S013 - Liberec_roof CN 13 1 09_091105_QAPS NET2ndR00(MEinclVE)" xfId="514"/>
    <cellStyle name="_hilfe-befehl_UNIT rate TMMP Version, 31.01.2003_VWP_Project概要_1" xfId="515"/>
    <cellStyle name="_hilfe-befehl_VWP_Project概要_1" xfId="516"/>
    <cellStyle name="_hilfe-befehl_経費見直 14Sep05 06年度分" xfId="517"/>
    <cellStyle name="_hilfe-befehl_経費見直 14Sep05 06年度分_VWP_Project概要_1" xfId="518"/>
    <cellStyle name="_hilfe-befehl_豊田通商変更見積り25.11.02" xfId="519"/>
    <cellStyle name="_hilfe-befehl_豊田通商変更見積り25.11.02_060926 subcontractor list for TTCE_02" xfId="520"/>
    <cellStyle name="_hilfe-befehl_豊田通商変更見積り25.11.02_060926 subcontractor list for TTCE_02_VWP_Project概要_1" xfId="521"/>
    <cellStyle name="_hilfe-befehl_豊田通商変更見積り25.11.02_091105_QAPS NET2ndR00(MEinclVE)" xfId="522"/>
    <cellStyle name="_hilfe-befehl_豊田通商変更見積り25.11.02_S013 - Liberec_roof CN 13 1 09" xfId="523"/>
    <cellStyle name="_hilfe-befehl_豊田通商変更見積り25.11.02_S013 - Liberec_roof CN 13 1 09_091105_QAPS NET2ndR00(MEinclVE)" xfId="524"/>
    <cellStyle name="_hilfe-befehl_豊田通商変更見積り25.11.02_VWP_Project概要_1" xfId="525"/>
    <cellStyle name="_HIROTEEC-ME Rough Estimation-20081210" xfId="526"/>
    <cellStyle name="_Hopferwieser ARENA PLAZA BENETTON üzlet gépészete számolással 07.09.04" xfId="527"/>
    <cellStyle name="_Hopferwieser ARENA PLAZA BENETTON üzlet gépészete számolással 07.09.04_080321 EXEDY ME summary with VE mod by Geza" xfId="528"/>
    <cellStyle name="_Hopferwieser ARENA PLAZA BENETTON üzlet gépészete számolással 07.09.04_090223 JP School Renov 2009 - Estimation" xfId="529"/>
    <cellStyle name="_Hopferwieser ARENA PLAZA BENETTON üzlet gépészete számolással 07.09.04_150107 SEWS-AWH EXECUTION Estimation" xfId="530"/>
    <cellStyle name="_Hopferwieser ARENA PLAZA BENETTON üzlet gépészete számolással 07.09.04_Annex 1" xfId="531"/>
    <cellStyle name="_Hopferwieser ARENA PLAZA BENETTON üzlet gépészete számolással 07.09.04_M30-gepeszet Final-to be submitted" xfId="532"/>
    <cellStyle name="_Hopferwieser ARENA PLAZA BENETTON üzlet gépészete számolással 07.09.04_M70-1_kozmuvek Final - to be submitted" xfId="533"/>
    <cellStyle name="_Hopferwieser HKLS 07.06 STRABAG számolással" xfId="534"/>
    <cellStyle name="_Hopferwieser HKLS 07.06 STRABAG számolással_080321 EXEDY ME summary with VE mod by Geza" xfId="535"/>
    <cellStyle name="_Hopferwieser HKLS 07.06 STRABAG számolással_090223 JP School Renov 2009 - Estimation" xfId="536"/>
    <cellStyle name="_Hopferwieser HKLS 07.06 STRABAG számolással_150107 SEWS-AWH EXECUTION Estimation" xfId="537"/>
    <cellStyle name="_Hopferwieser HKLS 07.06 STRABAG számolással_Annex 1" xfId="538"/>
    <cellStyle name="_Hopferwieser HKLS 07.06 STRABAG számolással_HIROTEEC-ME Rough Estimation-20081210" xfId="539"/>
    <cellStyle name="_Hopferwieser HKLS 07.06 STRABAG számolással_Hopferwieser ALPINE PH1 épületgépészet sűrített levegő 5. ütem leadott 2008.10.29" xfId="540"/>
    <cellStyle name="_Hopferwieser HKLS 07.06 STRABAG számolással_Hopferwieser ALPINE PH1 épületgépészet sűrített levegő 5. ütem leadott 2008.10.29_090223 JP School Renov 2009 - Estimation" xfId="541"/>
    <cellStyle name="_Hopferwieser HKLS 07.06 STRABAG számolással_Hopferwieser ALPINE PH1 épületgépészet sűrített levegő 5. ütem leadott 2008.10.29_150107 SEWS-AWH EXECUTION Estimation" xfId="542"/>
    <cellStyle name="_Hopferwieser HKLS 07.06 STRABAG számolással_M30-gepeszet Final-to be submitted" xfId="543"/>
    <cellStyle name="_Hopferwieser HKLS 07.06 STRABAG számolással_M70-1_kozmuvek Final - to be submitted" xfId="544"/>
    <cellStyle name="_Hopferwieser Milleniumi Városközpont 7A számolással 10.16" xfId="545"/>
    <cellStyle name="_Hopferwieser Milleniumi Városközpont 7A számolással 10.16_080321 EXEDY ME summary with VE mod by Geza" xfId="546"/>
    <cellStyle name="_Hopferwieser Milleniumi Városközpont 7A számolással 10.16_090223 JP School Renov 2009 - Estimation" xfId="547"/>
    <cellStyle name="_Hopferwieser Milleniumi Városközpont 7A számolással 10.16_150107 SEWS-AWH EXECUTION Estimation" xfId="548"/>
    <cellStyle name="_Hopferwieser Milleniumi Városközpont 7A számolással 10.16_Annex 1" xfId="549"/>
    <cellStyle name="_Hopferwieser Milleniumi Városközpont 7A számolással 10.16_Annex 1_090223 JP School Renov 2009 - Estimation" xfId="550"/>
    <cellStyle name="_Hopferwieser Milleniumi Városközpont 7A számolással 10.16_Annex 1_150107 SEWS-AWH EXECUTION Estimation" xfId="551"/>
    <cellStyle name="_Hopferwieser Milleniumi Városközpont 7A számolással 10.16_M30-gepeszet Final-to be submitted" xfId="552"/>
    <cellStyle name="_Hopferwieser Milleniumi Városközpont 7A számolással 10.16_M70-1_kozmuvek Final - to be submitted" xfId="553"/>
    <cellStyle name="_Hopferwieser New York Palota számolással 05.08" xfId="554"/>
    <cellStyle name="_Hopferwieser New York Palota számolással 05.08_080321 EXEDY ME summary with VE mod by Geza" xfId="555"/>
    <cellStyle name="_Hopferwieser New York Palota számolással 05.08_090223 JP School Renov 2009 - Estimation" xfId="556"/>
    <cellStyle name="_Hopferwieser New York Palota számolással 05.08_150107 SEWS-AWH EXECUTION Estimation" xfId="557"/>
    <cellStyle name="_Hopferwieser New York Palota számolással 05.08_Annex 1" xfId="558"/>
    <cellStyle name="_Hopferwieser New York Palota számolással 05.08_HIROTEEC-ME Rough Estimation-20081210" xfId="559"/>
    <cellStyle name="_Hopferwieser New York Palota számolással 05.08_Hopferwieser ALPINE PH1 épületgépészet sűrített levegő 5. ütem leadott 2008.10.29" xfId="560"/>
    <cellStyle name="_Hopferwieser New York Palota számolással 05.08_Hopferwieser ALPINE PH1 épületgépészet sűrített levegő 5. ütem leadott 2008.10.29_090223 JP School Renov 2009 - Estimation" xfId="561"/>
    <cellStyle name="_Hopferwieser New York Palota számolással 05.08_Hopferwieser ALPINE PH1 épületgépészet sűrített levegő 5. ütem leadott 2008.10.29_150107 SEWS-AWH EXECUTION Estimation" xfId="562"/>
    <cellStyle name="_Hopferwieser New York Palota számolással 05.08_M30-gepeszet Final-to be submitted" xfId="563"/>
    <cellStyle name="_Hopferwieser New York Palota számolással 05.08_M70-1_kozmuvek Final - to be submitted" xfId="564"/>
    <cellStyle name="_Hopferwieser Newage Irodaház számolással 07.10.25" xfId="565"/>
    <cellStyle name="_Hopferwieser Pannon GSM székház 2007.03.26" xfId="566"/>
    <cellStyle name="_Hopferwieser Pannon GSM székház 2007.03.26_080321 EXEDY ME summary with VE mod by Geza" xfId="567"/>
    <cellStyle name="_Hopferwieser Pannon GSM székház 2007.03.26_090223 JP School Renov 2009 - Estimation" xfId="568"/>
    <cellStyle name="_Hopferwieser Pannon GSM székház 2007.03.26_150107 SEWS-AWH EXECUTION Estimation" xfId="569"/>
    <cellStyle name="_Hopferwieser Pannon GSM székház 2007.03.26_Annex 1" xfId="570"/>
    <cellStyle name="_Hopferwieser Pannon GSM székház 2007.03.26_Annex 1_090223 JP School Renov 2009 - Estimation" xfId="571"/>
    <cellStyle name="_Hopferwieser Pannon GSM székház 2007.03.26_Annex 1_150107 SEWS-AWH EXECUTION Estimation" xfId="572"/>
    <cellStyle name="_Hopferwieser Pannon GSM székház 2007.03.26_HIROTEEC-ME Rough Estimation-20081210" xfId="573"/>
    <cellStyle name="_Hopferwieser Pannon GSM székház 2007.03.26_Hopferwieser ALPINE PH1 épületgépészet sűrített levegő 5. ütem leadott 2008.10.29" xfId="574"/>
    <cellStyle name="_Hopferwieser Pannon GSM székház 2007.03.26_Hopferwieser ALPINE PH1 épületgépészet sűrített levegő 5. ütem leadott 2008.10.29_090223 JP School Renov 2009 - Estimation" xfId="575"/>
    <cellStyle name="_Hopferwieser Pannon GSM székház 2007.03.26_Hopferwieser ALPINE PH1 épületgépészet sűrített levegő 5. ütem leadott 2008.10.29_150107 SEWS-AWH EXECUTION Estimation" xfId="576"/>
    <cellStyle name="_Hopferwieser Pannon GSM székház 2007.03.26_M30-gepeszet Final-to be submitted" xfId="577"/>
    <cellStyle name="_Hopferwieser Pannon GSM székház 2007.03.26_M70-1_kozmuvek Final - to be submitted" xfId="578"/>
    <cellStyle name="_Hopferwieser Pannon GSM székház számolással 2007.03.26" xfId="579"/>
    <cellStyle name="_Hopferwieser Pannon GSM székház számolással 2007.03.26_080321 EXEDY ME summary with VE mod by Geza" xfId="580"/>
    <cellStyle name="_Hopferwieser Pannon GSM székház számolással 2007.03.26_090223 JP School Renov 2009 - Estimation" xfId="581"/>
    <cellStyle name="_Hopferwieser Pannon GSM székház számolással 2007.03.26_150107 SEWS-AWH EXECUTION Estimation" xfId="582"/>
    <cellStyle name="_Hopferwieser Pannon GSM székház számolással 2007.03.26_Annex 1" xfId="583"/>
    <cellStyle name="_Hopferwieser Pannon GSM székház számolással 2007.03.26_Annex 1_090223 JP School Renov 2009 - Estimation" xfId="584"/>
    <cellStyle name="_Hopferwieser Pannon GSM székház számolással 2007.03.26_Annex 1_150107 SEWS-AWH EXECUTION Estimation" xfId="585"/>
    <cellStyle name="_Hopferwieser Pannon GSM székház számolással 2007.03.26_HIROTEEC-ME Rough Estimation-20081210" xfId="586"/>
    <cellStyle name="_Hopferwieser Pannon GSM székház számolással 2007.03.26_Hopferwieser ALPINE PH1 épületgépészet sűrített levegő 5. ütem leadott 2008.10.29" xfId="587"/>
    <cellStyle name="_Hopferwieser Pannon GSM székház számolással 2007.03.26_Hopferwieser ALPINE PH1 épületgépészet sűrített levegő 5. ütem leadott 2008.10.29_090223 JP School Renov 2009 - Estimation" xfId="588"/>
    <cellStyle name="_Hopferwieser Pannon GSM székház számolással 2007.03.26_Hopferwieser ALPINE PH1 épületgépészet sűrített levegő 5. ütem leadott 2008.10.29_150107 SEWS-AWH EXECUTION Estimation" xfId="589"/>
    <cellStyle name="_Hopferwieser Pannon GSM székház számolással 2007.03.26_M30-gepeszet Final-to be submitted" xfId="590"/>
    <cellStyle name="_Hopferwieser Pannon GSM székház számolással 2007.03.26_M70-1_kozmuvek Final - to be submitted" xfId="591"/>
    <cellStyle name="_Hopferwieser Senátor Játékterem számolással 07.09.04" xfId="592"/>
    <cellStyle name="_Hopferwieser Senátor Játékterem számolással 07.09.04_080321 EXEDY ME summary with VE mod by Geza" xfId="593"/>
    <cellStyle name="_Hopferwieser Senátor Játékterem számolással 07.09.04_090223 JP School Renov 2009 - Estimation" xfId="594"/>
    <cellStyle name="_Hopferwieser Senátor Játékterem számolással 07.09.04_150107 SEWS-AWH EXECUTION Estimation" xfId="595"/>
    <cellStyle name="_Hopferwieser Senátor Játékterem számolással 07.09.04_Annex 1" xfId="596"/>
    <cellStyle name="_Hopferwieser Senátor Játékterem számolással 07.09.04_M30-gepeszet Final-to be submitted" xfId="597"/>
    <cellStyle name="_Hopferwieser Senátor Játékterem számolással 07.09.04_M70-1_kozmuvek Final - to be submitted" xfId="598"/>
    <cellStyle name="_M&amp;E Estimation - Clarion - 08.12.06" xfId="599"/>
    <cellStyle name="_M&amp;E Estimation - Clarion - 08.12.06_Submit-Clarion Step-1-2008 with Option 26032008 by Geza" xfId="600"/>
    <cellStyle name="_M&amp;E Estimation - Clarion - 08.12.06_Submit-Clarion Step-1-2008 with Option 31032008 by Geza" xfId="601"/>
    <cellStyle name="_M30-gepeszet Final-to be submitted" xfId="602"/>
    <cellStyle name="_M3BC-statika-070326" xfId="603"/>
    <cellStyle name="_M3BC-statika-070326_080321 EXEDY ME summary with VE mod by Geza" xfId="604"/>
    <cellStyle name="_M3BC-statika-070326_090223 JP School Renov 2009 - Estimation" xfId="605"/>
    <cellStyle name="_M3BC-statika-070326_150107 SEWS-AWH EXECUTION Estimation" xfId="606"/>
    <cellStyle name="_M3BC-statika-070326_Annex 1" xfId="607"/>
    <cellStyle name="_M3BC-statika-070326_Estimation - M&amp;E - Summit D&amp;V Modified" xfId="608"/>
    <cellStyle name="_M3BC-statika-070326_Estimation - M&amp;E - Summit D&amp;V Modified_081124 HTC ME Specification Rev1" xfId="609"/>
    <cellStyle name="_M3BC-statika-070326_Estimation - M&amp;E - Summit D&amp;V Modified_081202 HTC ME Specification Rev1" xfId="610"/>
    <cellStyle name="_M3BC-statika-070326_Estimation - M&amp;E - Summit D&amp;V Modified_YOROZU-M&amp;E Rough Estimation-20080715-3" xfId="611"/>
    <cellStyle name="_M3BC-statika-070326_Estimation - ME - Alpine New Compressor+ Room Ventilation 2008 10 31" xfId="612"/>
    <cellStyle name="_M3BC-statika-070326_Estimation for Roof penetration - Taiho - 20081112" xfId="613"/>
    <cellStyle name="_M3BC-statika-070326_HIROTEEC-ME Rough Estimation-20081210" xfId="614"/>
    <cellStyle name="_M3BC-statika-070326_Hopferwieser Alpine Ph1 épületgépészet légtechnika 4  ütem ajánlat 2008 10 29" xfId="615"/>
    <cellStyle name="_M3BC-statika-070326_Hopferwieser Alpine Ph1 épületgépészet légtechnika 4  ütem ajánlat 2008 10 29 mod by Howi" xfId="616"/>
    <cellStyle name="_M3BC-statika-070326_Hopferwieser Alpine Ph1 épületgépészet légtechnika 4  ütem ajánlat 2008 10 29 mod by Howi_090223 JP School Renov 2009 - Estimation" xfId="617"/>
    <cellStyle name="_M3BC-statika-070326_Hopferwieser Alpine Ph1 épületgépészet légtechnika 4  ütem ajánlat 2008 10 29 mod by Howi_150107 SEWS-AWH EXECUTION Estimation" xfId="618"/>
    <cellStyle name="_M3BC-statika-070326_Hopferwieser Alpine Ph1 épületgépészet légtechnika 4  ütem ajánlat 2008 10 29_090223 JP School Renov 2009 - Estimation" xfId="619"/>
    <cellStyle name="_M3BC-statika-070326_Hopferwieser Alpine Ph1 épületgépészet légtechnika 4  ütem ajánlat 2008 10 29_150107 SEWS-AWH EXECUTION Estimation" xfId="620"/>
    <cellStyle name="_M3BC-statika-070326_Hopferwieser Alpine Ph1 épületgépészet légtechnika 4  ütem ajánlat 2008 10 30 " xfId="621"/>
    <cellStyle name="_M3BC-statika-070326_Hopferwieser Alpine Ph1 épületgépészet légtechnika 4  ütem ajánlat 2008 10 30 _090223 JP School Renov 2009 - Estimation" xfId="622"/>
    <cellStyle name="_M3BC-statika-070326_Hopferwieser Alpine Ph1 épületgépészet légtechnika 4  ütem ajánlat 2008 10 30 _150107 SEWS-AWH EXECUTION Estimation" xfId="623"/>
    <cellStyle name="_M3BC-statika-070326_Hopferwieser Alpine Ph1 épületgépészet légtechnika 5  ütem ajánlat 2008 10 30 " xfId="624"/>
    <cellStyle name="_M3BC-statika-070326_Hopferwieser Alpine Ph1 épületgépészet légtechnika 5  ütem ajánlat 2008 10 30 _090223 JP School Renov 2009 - Estimation" xfId="625"/>
    <cellStyle name="_M3BC-statika-070326_Hopferwieser Alpine Ph1 épületgépészet légtechnika 5  ütem ajánlat 2008 10 30 _150107 SEWS-AWH EXECUTION Estimation" xfId="626"/>
    <cellStyle name="_M3BC-statika-070326_Hopferwieser Alpine Ph1 épületgépészet légtechnika 5. ütem ajánlat 2008.10.29" xfId="627"/>
    <cellStyle name="_M3BC-statika-070326_Hopferwieser Alpine Ph1 épületgépészet légtechnika 5. ütem ajánlat 2008.10.29_090223 JP School Renov 2009 - Estimation" xfId="628"/>
    <cellStyle name="_M3BC-statika-070326_Hopferwieser Alpine Ph1 épületgépészet légtechnika 5. ütem ajánlat 2008.10.29_150107 SEWS-AWH EXECUTION Estimation" xfId="629"/>
    <cellStyle name="_M3BC-statika-070326_Hopferwieser ALPINE PH1 épületgépészet sűrített levegő 5. ütem leadott 2008.10.29" xfId="630"/>
    <cellStyle name="_M3BC-statika-070326_Hopferwieser ALPINE PH1 épületgépészet sűrített levegő 5. ütem leadott 2008.10.29_090223 JP School Renov 2009 - Estimation" xfId="631"/>
    <cellStyle name="_M3BC-statika-070326_Hopferwieser ALPINE PH1 épületgépészet sűrített levegő 5. ütem leadott 2008.10.29_150107 SEWS-AWH EXECUTION Estimation" xfId="632"/>
    <cellStyle name="_M3BC-statika-070326_M30-gepeszet Final-to be submitted" xfId="633"/>
    <cellStyle name="_M3BC-statika-070326_M70-1_kozmuvek Final - to be submitted" xfId="634"/>
    <cellStyle name="_M40_2-elektromos Final - to be submitted" xfId="635"/>
    <cellStyle name="_M70-1_kozmuvek Final - to be submitted" xfId="636"/>
    <cellStyle name="_MÁVgázoltó" xfId="637"/>
    <cellStyle name="_ME Cost balance Denso Uc Injector 20070214 (2)" xfId="638"/>
    <cellStyle name="_Millenium városközpont 7a ép sprinkler ajánlat_jav_2007.07.18._hopferwieser_mail" xfId="639"/>
    <cellStyle name="_Millenium városközpont 7a ép sprinkler ajánlat_jav_2007.07.18._hopferwieser_mail_080321 EXEDY ME summary with VE mod by Geza" xfId="640"/>
    <cellStyle name="_Millenium városközpont 7a ép sprinkler ajánlat_jav_2007.07.18._hopferwieser_mail_090223 JP School Renov 2009 - Estimation" xfId="641"/>
    <cellStyle name="_Millenium városközpont 7a ép sprinkler ajánlat_jav_2007.07.18._hopferwieser_mail_150107 SEWS-AWH EXECUTION Estimation" xfId="642"/>
    <cellStyle name="_Millenium városközpont 7a ép sprinkler ajánlat_jav_2007.07.18._hopferwieser_mail_Annex 1" xfId="643"/>
    <cellStyle name="_Millenium városközpont 7a ép sprinkler ajánlat_jav_2007.07.18._hopferwieser_mail_HIROTEEC-ME Rough Estimation-20081210" xfId="644"/>
    <cellStyle name="_Millenium városközpont 7a ép sprinkler ajánlat_jav_2007.07.18._hopferwieser_mail_Hopferwieser ALPINE PH1 épületgépészet sűrített levegő 5. ütem leadott 2008.10.29" xfId="645"/>
    <cellStyle name="_Millenium városközpont 7a ép sprinkler ajánlat_jav_2007.07.18._hopferwieser_mail_Hopferwieser ALPINE PH1 épületgépészet sűrített levegő 5. ütem leadott 2008.10.29_090223 JP School Renov 2009 - Estimation" xfId="646"/>
    <cellStyle name="_Millenium városközpont 7a ép sprinkler ajánlat_jav_2007.07.18._hopferwieser_mail_Hopferwieser ALPINE PH1 épületgépészet sűrített levegő 5. ütem leadott 2008.10.29_150107 SEWS-AWH EXECUTION Estimation" xfId="647"/>
    <cellStyle name="_Millenium városközpont 7a ép sprinkler ajánlat_jav_2007.07.18._hopferwieser_mail_M30-gepeszet Final-to be submitted" xfId="648"/>
    <cellStyle name="_Millenium városközpont 7a ép sprinkler ajánlat_jav_2007.07.18._hopferwieser_mail_M70-1_kozmuvek Final - to be submitted" xfId="649"/>
    <cellStyle name="_MOd by TAK A08-212A Rough Electrical Estimation -  Yorozu költségbecslés e-mail" xfId="650"/>
    <cellStyle name="_MOd by TAK A08-212A Rough Electrical Estimation -  Yorozu költségbecslés e-mail_081124 HTC ME Specification Rev1" xfId="651"/>
    <cellStyle name="_MOd by TAK A08-212A Rough Electrical Estimation -  Yorozu költségbecslés e-mail_081202 HTC ME Specification Rev1" xfId="652"/>
    <cellStyle name="_MOd by TAK A08-212A Rough Electrical Estimation -  Yorozu költségbecslés e-mail_YOROZU-M&amp;E Rough Estimation-20080715-3" xfId="653"/>
    <cellStyle name="_Munkafüzet1" xfId="654"/>
    <cellStyle name="_Munkafüzet1_080321 EXEDY ME summary with VE mod by Geza" xfId="655"/>
    <cellStyle name="_Munkafüzet1_090223 JP School Renov 2009 - Estimation" xfId="656"/>
    <cellStyle name="_Munkafüzet1_150107 SEWS-AWH EXECUTION Estimation" xfId="657"/>
    <cellStyle name="_Munkafüzet1_Annex 1" xfId="658"/>
    <cellStyle name="_Munkafüzet1_HIROTEEC-ME Rough Estimation-20081210" xfId="659"/>
    <cellStyle name="_Munkafüzet1_Hopferwieser ALPINE PH1 épületgépészet sűrített levegő 5. ütem leadott 2008.10.29" xfId="660"/>
    <cellStyle name="_Munkafüzet1_Hopferwieser ALPINE PH1 épületgépészet sűrített levegő 5. ütem leadott 2008.10.29_090223 JP School Renov 2009 - Estimation" xfId="661"/>
    <cellStyle name="_Munkafüzet1_Hopferwieser ALPINE PH1 épületgépészet sűrített levegő 5. ütem leadott 2008.10.29_150107 SEWS-AWH EXECUTION Estimation" xfId="662"/>
    <cellStyle name="_Munkafüzet1_M30-gepeszet Final-to be submitted" xfId="663"/>
    <cellStyle name="_Munkafüzet1_M70-1_kozmuvek Final - to be submitted" xfId="664"/>
    <cellStyle name="_Műhely hűtés SEP1" xfId="665"/>
    <cellStyle name="_Műhely hűtés SEP1_080321 EXEDY ME summary with VE mod by Geza" xfId="666"/>
    <cellStyle name="_Műhely hűtés SEP1_090223 JP School Renov 2009 - Estimation" xfId="667"/>
    <cellStyle name="_Műhely hűtés SEP1_150107 SEWS-AWH EXECUTION Estimation" xfId="668"/>
    <cellStyle name="_Műhely hűtés SEP1_Annex 1" xfId="669"/>
    <cellStyle name="_Műhely hűtés SEP1_HIROTEEC-ME Rough Estimation-20081210" xfId="670"/>
    <cellStyle name="_Műhely hűtés SEP1_Hopferwieser ALPINE PH1 épületgépészet sűrített levegő 5. ütem leadott 2008.10.29" xfId="671"/>
    <cellStyle name="_Műhely hűtés SEP1_Hopferwieser ALPINE PH1 épületgépészet sűrített levegő 5. ütem leadott 2008.10.29_090223 JP School Renov 2009 - Estimation" xfId="672"/>
    <cellStyle name="_Műhely hűtés SEP1_Hopferwieser ALPINE PH1 épületgépészet sűrített levegő 5. ütem leadott 2008.10.29_150107 SEWS-AWH EXECUTION Estimation" xfId="673"/>
    <cellStyle name="_Műhely hűtés SEP1_M30-gepeszet Final-to be submitted" xfId="674"/>
    <cellStyle name="_Műhely hűtés SEP1_M70-1_kozmuvek Final - to be submitted" xfId="675"/>
    <cellStyle name="_Műhely sűrített levegő SEP2 " xfId="676"/>
    <cellStyle name="_Műhely sűrített levegő SEP2 _080321 EXEDY ME summary with VE mod by Geza" xfId="677"/>
    <cellStyle name="_Műhely sűrített levegő SEP2 _090223 JP School Renov 2009 - Estimation" xfId="678"/>
    <cellStyle name="_Műhely sűrített levegő SEP2 _150107 SEWS-AWH EXECUTION Estimation" xfId="679"/>
    <cellStyle name="_Műhely sűrített levegő SEP2 _Annex 1" xfId="680"/>
    <cellStyle name="_Műhely sűrített levegő SEP2 _HIROTEEC-ME Rough Estimation-20081210" xfId="681"/>
    <cellStyle name="_Műhely sűrített levegő SEP2 _Hopferwieser ALPINE PH1 épületgépészet sűrített levegő 5. ütem leadott 2008.10.29" xfId="682"/>
    <cellStyle name="_Műhely sűrített levegő SEP2 _Hopferwieser ALPINE PH1 épületgépészet sűrített levegő 5. ütem leadott 2008.10.29_090223 JP School Renov 2009 - Estimation" xfId="683"/>
    <cellStyle name="_Műhely sűrített levegő SEP2 _Hopferwieser ALPINE PH1 épületgépészet sűrített levegő 5. ütem leadott 2008.10.29_150107 SEWS-AWH EXECUTION Estimation" xfId="684"/>
    <cellStyle name="_Műhely sűrített levegő SEP2 _M30-gepeszet Final-to be submitted" xfId="685"/>
    <cellStyle name="_Műhely sűrített levegő SEP2 _M70-1_kozmuvek Final - to be submitted" xfId="686"/>
    <cellStyle name="_NOKIA OHUB raktárcsarnok Komárom 2007.05.29" xfId="687"/>
    <cellStyle name="_NOKIA OHUB raktárcsarnok Komárom 2007.05.29_080321 EXEDY ME summary with VE mod by Geza" xfId="688"/>
    <cellStyle name="_NOKIA OHUB raktárcsarnok Komárom 2007.05.29_090223 JP School Renov 2009 - Estimation" xfId="689"/>
    <cellStyle name="_NOKIA OHUB raktárcsarnok Komárom 2007.05.29_150107 SEWS-AWH EXECUTION Estimation" xfId="690"/>
    <cellStyle name="_NOKIA OHUB raktárcsarnok Komárom 2007.05.29_Annex 1" xfId="691"/>
    <cellStyle name="_NOKIA OHUB raktárcsarnok Komárom 2007.05.29_Estimation - M&amp;E - Summit D&amp;V Modified" xfId="692"/>
    <cellStyle name="_NOKIA OHUB raktárcsarnok Komárom 2007.05.29_Estimation - M&amp;E - Summit D&amp;V Modified_081124 HTC ME Specification Rev1" xfId="693"/>
    <cellStyle name="_NOKIA OHUB raktárcsarnok Komárom 2007.05.29_Estimation - M&amp;E - Summit D&amp;V Modified_081202 HTC ME Specification Rev1" xfId="694"/>
    <cellStyle name="_NOKIA OHUB raktárcsarnok Komárom 2007.05.29_Estimation - M&amp;E - Summit D&amp;V Modified_YOROZU-M&amp;E Rough Estimation-20080715-3" xfId="695"/>
    <cellStyle name="_NOKIA OHUB raktárcsarnok Komárom 2007.05.29_Estimation - ME - Alpine New Compressor+ Room Ventilation 2008 10 31" xfId="696"/>
    <cellStyle name="_NOKIA OHUB raktárcsarnok Komárom 2007.05.29_Estimation for Roof penetration - Taiho - 20081112" xfId="697"/>
    <cellStyle name="_NOKIA OHUB raktárcsarnok Komárom 2007.05.29_HIROTEEC-ME Rough Estimation-20081210" xfId="698"/>
    <cellStyle name="_NOKIA OHUB raktárcsarnok Komárom 2007.05.29_Hopferwieser Alpine Ph1 épületgépészet légtechnika 4  ütem ajánlat 2008 10 29" xfId="699"/>
    <cellStyle name="_NOKIA OHUB raktárcsarnok Komárom 2007.05.29_Hopferwieser Alpine Ph1 épületgépészet légtechnika 4  ütem ajánlat 2008 10 29 mod by Howi" xfId="700"/>
    <cellStyle name="_NOKIA OHUB raktárcsarnok Komárom 2007.05.29_Hopferwieser Alpine Ph1 épületgépészet légtechnika 4  ütem ajánlat 2008 10 29 mod by Howi_090223 JP School Renov 2009 - Estimation" xfId="701"/>
    <cellStyle name="_NOKIA OHUB raktárcsarnok Komárom 2007.05.29_Hopferwieser Alpine Ph1 épületgépészet légtechnika 4  ütem ajánlat 2008 10 29 mod by Howi_150107 SEWS-AWH EXECUTION Estimation" xfId="702"/>
    <cellStyle name="_NOKIA OHUB raktárcsarnok Komárom 2007.05.29_Hopferwieser Alpine Ph1 épületgépészet légtechnika 4  ütem ajánlat 2008 10 29_090223 JP School Renov 2009 - Estimation" xfId="703"/>
    <cellStyle name="_NOKIA OHUB raktárcsarnok Komárom 2007.05.29_Hopferwieser Alpine Ph1 épületgépészet légtechnika 4  ütem ajánlat 2008 10 29_150107 SEWS-AWH EXECUTION Estimation" xfId="704"/>
    <cellStyle name="_NOKIA OHUB raktárcsarnok Komárom 2007.05.29_Hopferwieser Alpine Ph1 épületgépészet légtechnika 4  ütem ajánlat 2008 10 30 " xfId="705"/>
    <cellStyle name="_NOKIA OHUB raktárcsarnok Komárom 2007.05.29_Hopferwieser Alpine Ph1 épületgépészet légtechnika 4  ütem ajánlat 2008 10 30 _090223 JP School Renov 2009 - Estimation" xfId="706"/>
    <cellStyle name="_NOKIA OHUB raktárcsarnok Komárom 2007.05.29_Hopferwieser Alpine Ph1 épületgépészet légtechnika 4  ütem ajánlat 2008 10 30 _150107 SEWS-AWH EXECUTION Estimation" xfId="707"/>
    <cellStyle name="_NOKIA OHUB raktárcsarnok Komárom 2007.05.29_Hopferwieser Alpine Ph1 épületgépészet légtechnika 5  ütem ajánlat 2008 10 30 " xfId="708"/>
    <cellStyle name="_NOKIA OHUB raktárcsarnok Komárom 2007.05.29_Hopferwieser Alpine Ph1 épületgépészet légtechnika 5  ütem ajánlat 2008 10 30 _090223 JP School Renov 2009 - Estimation" xfId="709"/>
    <cellStyle name="_NOKIA OHUB raktárcsarnok Komárom 2007.05.29_Hopferwieser Alpine Ph1 épületgépészet légtechnika 5  ütem ajánlat 2008 10 30 _150107 SEWS-AWH EXECUTION Estimation" xfId="710"/>
    <cellStyle name="_NOKIA OHUB raktárcsarnok Komárom 2007.05.29_Hopferwieser Alpine Ph1 épületgépészet légtechnika 5. ütem ajánlat 2008.10.29" xfId="711"/>
    <cellStyle name="_NOKIA OHUB raktárcsarnok Komárom 2007.05.29_Hopferwieser Alpine Ph1 épületgépészet légtechnika 5. ütem ajánlat 2008.10.29_090223 JP School Renov 2009 - Estimation" xfId="712"/>
    <cellStyle name="_NOKIA OHUB raktárcsarnok Komárom 2007.05.29_Hopferwieser Alpine Ph1 épületgépészet légtechnika 5. ütem ajánlat 2008.10.29_150107 SEWS-AWH EXECUTION Estimation" xfId="713"/>
    <cellStyle name="_NOKIA OHUB raktárcsarnok Komárom 2007.05.29_Hopferwieser ALPINE PH1 épületgépészet sűrített levegő 5. ütem leadott 2008.10.29" xfId="714"/>
    <cellStyle name="_NOKIA OHUB raktárcsarnok Komárom 2007.05.29_Hopferwieser ALPINE PH1 épületgépészet sűrített levegő 5. ütem leadott 2008.10.29_090223 JP School Renov 2009 - Estimation" xfId="715"/>
    <cellStyle name="_NOKIA OHUB raktárcsarnok Komárom 2007.05.29_Hopferwieser ALPINE PH1 épületgépészet sűrített levegő 5. ütem leadott 2008.10.29_150107 SEWS-AWH EXECUTION Estimation" xfId="716"/>
    <cellStyle name="_NOKIA OHUB raktárcsarnok Komárom 2007.05.29_M30-gepeszet Final-to be submitted" xfId="717"/>
    <cellStyle name="_NOKIA OHUB raktárcsarnok Komárom 2007.05.29_M70-1_kozmuvek Final - to be submitted" xfId="718"/>
    <cellStyle name="_PS1-Hőközont" xfId="719"/>
    <cellStyle name="_PS1-Hőközont_080321 EXEDY ME summary with VE mod by Geza" xfId="720"/>
    <cellStyle name="_PS1-Hőközont_090223 JP School Renov 2009 - Estimation" xfId="721"/>
    <cellStyle name="_PS1-Hőközont_150107 SEWS-AWH EXECUTION Estimation" xfId="722"/>
    <cellStyle name="_PS1-Hőközont_Annex 1" xfId="723"/>
    <cellStyle name="_PS1-Hőközont_HIROTEEC-ME Rough Estimation-20081210" xfId="724"/>
    <cellStyle name="_PS1-Hőközont_Hopferwieser ALPINE PH1 épületgépészet sűrített levegő 5. ütem leadott 2008.10.29" xfId="725"/>
    <cellStyle name="_PS1-Hőközont_Hopferwieser ALPINE PH1 épületgépészet sűrített levegő 5. ütem leadott 2008.10.29_090223 JP School Renov 2009 - Estimation" xfId="726"/>
    <cellStyle name="_PS1-Hőközont_Hopferwieser ALPINE PH1 épületgépészet sűrített levegő 5. ütem leadott 2008.10.29_150107 SEWS-AWH EXECUTION Estimation" xfId="727"/>
    <cellStyle name="_PS1-Hőközont_M30-gepeszet Final-to be submitted" xfId="728"/>
    <cellStyle name="_PS1-Hőközont_M70-1_kozmuvek Final - to be submitted" xfId="729"/>
    <cellStyle name="_Sebranice-Alps Electrtic-324-2007" xfId="730"/>
    <cellStyle name="_SEWS-AWH production equipment list 20081111" xfId="731"/>
    <cellStyle name="_SEWS-AWH production equipment list 20081111_090223 JP School Renov 2009 - Estimation" xfId="732"/>
    <cellStyle name="_SEWS-AWH production equipment list 20081111_150107 SEWS-AWH EXECUTION Estimation" xfId="733"/>
    <cellStyle name="_SONY NITRA" xfId="734"/>
    <cellStyle name="_SONY NITRA_080321 EXEDY ME summary with VE mod by Geza" xfId="735"/>
    <cellStyle name="_SONY NITRA_090223 JP School Renov 2009 - Estimation" xfId="736"/>
    <cellStyle name="_SONY NITRA_150107 SEWS-AWH EXECUTION Estimation" xfId="737"/>
    <cellStyle name="_SONY NITRA_Annex 1" xfId="738"/>
    <cellStyle name="_SONY NITRA_HIROTEEC-ME Rough Estimation-20081210" xfId="739"/>
    <cellStyle name="_SONY NITRA_Hopferwieser ALPINE PH1 épületgépészet sűrített levegő 5. ütem leadott 2008.10.29" xfId="740"/>
    <cellStyle name="_SONY NITRA_Hopferwieser ALPINE PH1 épületgépészet sűrített levegő 5. ütem leadott 2008.10.29_090223 JP School Renov 2009 - Estimation" xfId="741"/>
    <cellStyle name="_SONY NITRA_Hopferwieser ALPINE PH1 épületgépészet sűrített levegő 5. ütem leadott 2008.10.29_150107 SEWS-AWH EXECUTION Estimation" xfId="742"/>
    <cellStyle name="_SONY NITRA_M30-gepeszet Final-to be submitted" xfId="743"/>
    <cellStyle name="_SONY NITRA_M70-1_kozmuvek Final - to be submitted" xfId="744"/>
    <cellStyle name="_spalte-kommentar" xfId="745"/>
    <cellStyle name="_spalte-kommentar_060926 subcontractor list for TTCE_02" xfId="746"/>
    <cellStyle name="_spalte-kommentar_S013 - Liberec_roof CN 13 1 09" xfId="747"/>
    <cellStyle name="_spalte-kommentar_unit cost Mizutani HITACHI Extension Rosswein DE 23.06.2005 (230505)" xfId="748"/>
    <cellStyle name="_spalte-kommentar_unit cost Mizutani HITACHI Extension Rosswein DE 23.06.2005 (230505)_Hitachi Sachsen Ph.2 05.06.24" xfId="749"/>
    <cellStyle name="_SUB-CON TENDER List 20070328 J+G" xfId="750"/>
    <cellStyle name="_Summary Clarion 20.12.05" xfId="751"/>
    <cellStyle name="_Summary Clarion 20.12.05_Clarion Step-12008 Step-22009 02042008 by Geza" xfId="752"/>
    <cellStyle name="_Summary Clarion 20.12.05_Clarion Step-12008 Step-22009 31032008 by Geza" xfId="753"/>
    <cellStyle name="_Summary Clarion 20.12.05_Clarion Step-1-2008 xls Step-2-2009 with Option 29012008 by Geza" xfId="754"/>
    <cellStyle name="_Summary Clarion 20.12.05_Submit-Clarion Step-1-2008 with Option 01042008 by Geza" xfId="755"/>
    <cellStyle name="_Summary Clarion 20.12.05_Submit-Clarion Step-1-2008 with Option 02042008 by Geza" xfId="756"/>
    <cellStyle name="_Summary Clarion 20.12.05_Submit-Clarion Step-1-2008 with Option 26032008 by Geza" xfId="757"/>
    <cellStyle name="_Summary Clarion 20.12.05_Submit-Clarion Step-1-2008 with Option 31032008 by Geza" xfId="758"/>
    <cellStyle name="_Summary Clarion final 20051220 (2)" xfId="759"/>
    <cellStyle name="_Sűrített levegő_SA_SB SEP2" xfId="760"/>
    <cellStyle name="_Sűrített levegő_SA_SB SEP2_080321 EXEDY ME summary with VE mod by Geza" xfId="761"/>
    <cellStyle name="_Sűrített levegő_SA_SB SEP2_090223 JP School Renov 2009 - Estimation" xfId="762"/>
    <cellStyle name="_Sűrített levegő_SA_SB SEP2_150107 SEWS-AWH EXECUTION Estimation" xfId="763"/>
    <cellStyle name="_Sűrített levegő_SA_SB SEP2_Annex 1" xfId="764"/>
    <cellStyle name="_Sűrített levegő_SA_SB SEP2_HIROTEEC-ME Rough Estimation-20081210" xfId="765"/>
    <cellStyle name="_Sűrített levegő_SA_SB SEP2_Hopferwieser ALPINE PH1 épületgépészet sűrített levegő 5. ütem leadott 2008.10.29" xfId="766"/>
    <cellStyle name="_Sűrített levegő_SA_SB SEP2_Hopferwieser ALPINE PH1 épületgépészet sűrített levegő 5. ütem leadott 2008.10.29_090223 JP School Renov 2009 - Estimation" xfId="767"/>
    <cellStyle name="_Sűrített levegő_SA_SB SEP2_Hopferwieser ALPINE PH1 épületgépészet sűrített levegő 5. ütem leadott 2008.10.29_150107 SEWS-AWH EXECUTION Estimation" xfId="768"/>
    <cellStyle name="_Sűrített levegő_SA_SB SEP2_M30-gepeszet Final-to be submitted" xfId="769"/>
    <cellStyle name="_Sűrített levegő_SA_SB SEP2_M70-1_kozmuvek Final - to be submitted" xfId="770"/>
    <cellStyle name="_TAKNET Electrical" xfId="771"/>
    <cellStyle name="_TAKNET Electrical_Clarion Step-12008 Step-22009 02042008 by Geza" xfId="772"/>
    <cellStyle name="_TAKNET Electrical_Estimation - M&amp;E - Summit D&amp;V Modified" xfId="773"/>
    <cellStyle name="_TAKNET Electrical_Estimation - M&amp;E - Summit D&amp;V Modified_081124 HTC ME Specification Rev1" xfId="774"/>
    <cellStyle name="_TAKNET Electrical_Estimation - M&amp;E - Summit D&amp;V Modified_081202 HTC ME Specification Rev1" xfId="775"/>
    <cellStyle name="_TAKNET Electrical_Estimation - M&amp;E - Summit D&amp;V Modified_YOROZU-M&amp;E Rough Estimation-20080715-3" xfId="776"/>
    <cellStyle name="_TAKNET Electrical_M&amp;E Estimation - Clarion - 08.12.06" xfId="777"/>
    <cellStyle name="_TAKNET Electrical_M&amp;E Estimation - Clarion - 08.12.06_Submit-Clarion Step-1-2008 with Option 26032008 by Geza" xfId="778"/>
    <cellStyle name="_TAKNET Electrical_M&amp;E Estimation - Clarion - 08.12.06_Submit-Clarion Step-1-2008 with Option 31032008 by Geza" xfId="779"/>
    <cellStyle name="_templateME" xfId="780"/>
    <cellStyle name="_TGSSC2 BOQ (TAKENAKA) 02July2003" xfId="781"/>
    <cellStyle name="_toyota ajánlat VIV Rt" xfId="782"/>
    <cellStyle name="_U ép. fűtés" xfId="783"/>
    <cellStyle name="_U ép. fűtés_080321 EXEDY ME summary with VE mod by Geza" xfId="784"/>
    <cellStyle name="_U ép. fűtés_090223 JP School Renov 2009 - Estimation" xfId="785"/>
    <cellStyle name="_U ép. fűtés_150107 SEWS-AWH EXECUTION Estimation" xfId="786"/>
    <cellStyle name="_U ép. fűtés_Annex 1" xfId="787"/>
    <cellStyle name="_U ép. fűtés_HIROTEEC-ME Rough Estimation-20081210" xfId="788"/>
    <cellStyle name="_U ép. fűtés_Hopferwieser ALPINE PH1 épületgépészet sűrített levegő 5. ütem leadott 2008.10.29" xfId="789"/>
    <cellStyle name="_U ép. fűtés_Hopferwieser ALPINE PH1 épületgépészet sűrített levegő 5. ütem leadott 2008.10.29_090223 JP School Renov 2009 - Estimation" xfId="790"/>
    <cellStyle name="_U ép. fűtés_Hopferwieser ALPINE PH1 épületgépészet sűrített levegő 5. ütem leadott 2008.10.29_150107 SEWS-AWH EXECUTION Estimation" xfId="791"/>
    <cellStyle name="_U ép. fűtés_M30-gepeszet Final-to be submitted" xfId="792"/>
    <cellStyle name="_U ép. fűtés_M70-1_kozmuvek Final - to be submitted" xfId="793"/>
    <cellStyle name="_U ép. víz-csat" xfId="794"/>
    <cellStyle name="_U ép. víz-csat_080321 EXEDY ME summary with VE mod by Geza" xfId="795"/>
    <cellStyle name="_U ép. víz-csat_090223 JP School Renov 2009 - Estimation" xfId="796"/>
    <cellStyle name="_U ép. víz-csat_150107 SEWS-AWH EXECUTION Estimation" xfId="797"/>
    <cellStyle name="_U ép. víz-csat_Annex 1" xfId="798"/>
    <cellStyle name="_U ép. víz-csat_HIROTEEC-ME Rough Estimation-20081210" xfId="799"/>
    <cellStyle name="_U ép. víz-csat_Hopferwieser ALPINE PH1 épületgépészet sűrített levegő 5. ütem leadott 2008.10.29" xfId="800"/>
    <cellStyle name="_U ép. víz-csat_Hopferwieser ALPINE PH1 épületgépészet sűrített levegő 5. ütem leadott 2008.10.29_090223 JP School Renov 2009 - Estimation" xfId="801"/>
    <cellStyle name="_U ép. víz-csat_Hopferwieser ALPINE PH1 épületgépészet sűrített levegő 5. ütem leadott 2008.10.29_150107 SEWS-AWH EXECUTION Estimation" xfId="802"/>
    <cellStyle name="_U ép. víz-csat_M30-gepeszet Final-to be submitted" xfId="803"/>
    <cellStyle name="_U ép. víz-csat_M70-1_kozmuvek Final - to be submitted" xfId="804"/>
    <cellStyle name="_U. ép gáz" xfId="805"/>
    <cellStyle name="_U. ép gáz_080321 EXEDY ME summary with VE mod by Geza" xfId="806"/>
    <cellStyle name="_U. ép gáz_090223 JP School Renov 2009 - Estimation" xfId="807"/>
    <cellStyle name="_U. ép gáz_150107 SEWS-AWH EXECUTION Estimation" xfId="808"/>
    <cellStyle name="_U. ép gáz_Annex 1" xfId="809"/>
    <cellStyle name="_U. ép gáz_HIROTEEC-ME Rough Estimation-20081210" xfId="810"/>
    <cellStyle name="_U. ép gáz_Hopferwieser ALPINE PH1 épületgépészet sűrített levegő 5. ütem leadott 2008.10.29" xfId="811"/>
    <cellStyle name="_U. ép gáz_Hopferwieser ALPINE PH1 épületgépészet sűrített levegő 5. ütem leadott 2008.10.29_090223 JP School Renov 2009 - Estimation" xfId="812"/>
    <cellStyle name="_U. ép gáz_Hopferwieser ALPINE PH1 épületgépészet sűrített levegő 5. ütem leadott 2008.10.29_150107 SEWS-AWH EXECUTION Estimation" xfId="813"/>
    <cellStyle name="_U. ép gáz_M30-gepeszet Final-to be submitted" xfId="814"/>
    <cellStyle name="_U. ép gáz_M70-1_kozmuvek Final - to be submitted" xfId="815"/>
    <cellStyle name="_ueber1" xfId="816"/>
    <cellStyle name="_ueber2" xfId="817"/>
    <cellStyle name="_ueber3" xfId="818"/>
    <cellStyle name="_Ushin ME 20080219 by Geza after SubCon Agreements" xfId="819"/>
    <cellStyle name="_Ushin ME 20080326 by Geza after SubCon Agreements" xfId="820"/>
    <cellStyle name="_Veszprém" xfId="821"/>
    <cellStyle name="_veszprémantennabejövő" xfId="822"/>
    <cellStyle name="_Víz-csatorna PS1" xfId="823"/>
    <cellStyle name="_Víz-csatorna PS1_080321 EXEDY ME summary with VE mod by Geza" xfId="824"/>
    <cellStyle name="_Víz-csatorna PS1_090223 JP School Renov 2009 - Estimation" xfId="825"/>
    <cellStyle name="_Víz-csatorna PS1_150107 SEWS-AWH EXECUTION Estimation" xfId="826"/>
    <cellStyle name="_Víz-csatorna PS1_Annex 1" xfId="827"/>
    <cellStyle name="_Víz-csatorna PS1_HIROTEEC-ME Rough Estimation-20081210" xfId="828"/>
    <cellStyle name="_Víz-csatorna PS1_Hopferwieser ALPINE PH1 épületgépészet sűrített levegő 5. ütem leadott 2008.10.29" xfId="829"/>
    <cellStyle name="_Víz-csatorna PS1_Hopferwieser ALPINE PH1 épületgépészet sűrített levegő 5. ütem leadott 2008.10.29_090223 JP School Renov 2009 - Estimation" xfId="830"/>
    <cellStyle name="_Víz-csatorna PS1_Hopferwieser ALPINE PH1 épületgépészet sűrített levegő 5. ütem leadott 2008.10.29_150107 SEWS-AWH EXECUTION Estimation" xfId="831"/>
    <cellStyle name="_Víz-csatorna PS1_M30-gepeszet Final-to be submitted" xfId="832"/>
    <cellStyle name="_Víz-csatorna PS1_M70-1_kozmuvek Final - to be submitted" xfId="833"/>
    <cellStyle name="_W (vízgépház) Víz-csatorna" xfId="834"/>
    <cellStyle name="_W (vízgépház) Víz-csatorna_080321 EXEDY ME summary with VE mod by Geza" xfId="835"/>
    <cellStyle name="_W (vízgépház) Víz-csatorna_090223 JP School Renov 2009 - Estimation" xfId="836"/>
    <cellStyle name="_W (vízgépház) Víz-csatorna_150107 SEWS-AWH EXECUTION Estimation" xfId="837"/>
    <cellStyle name="_W (vízgépház) Víz-csatorna_Annex 1" xfId="838"/>
    <cellStyle name="_W (vízgépház) Víz-csatorna_HIROTEEC-ME Rough Estimation-20081210" xfId="839"/>
    <cellStyle name="_W (vízgépház) Víz-csatorna_Hopferwieser ALPINE PH1 épületgépészet sűrített levegő 5. ütem leadott 2008.10.29" xfId="840"/>
    <cellStyle name="_W (vízgépház) Víz-csatorna_Hopferwieser ALPINE PH1 épületgépészet sűrített levegő 5. ütem leadott 2008.10.29_090223 JP School Renov 2009 - Estimation" xfId="841"/>
    <cellStyle name="_W (vízgépház) Víz-csatorna_Hopferwieser ALPINE PH1 épületgépészet sűrített levegő 5. ütem leadott 2008.10.29_150107 SEWS-AWH EXECUTION Estimation" xfId="842"/>
    <cellStyle name="_W (vízgépház) Víz-csatorna_M30-gepeszet Final-to be submitted" xfId="843"/>
    <cellStyle name="_W (vízgépház) Víz-csatorna_M70-1_kozmuvek Final - to be submitted" xfId="844"/>
    <cellStyle name="_WWT version comparison 20071001" xfId="845"/>
    <cellStyle name="_zeile-berechnung" xfId="846"/>
    <cellStyle name="_zeile-bezeichner" xfId="847"/>
    <cellStyle name="_zeile-ergebnis" xfId="848"/>
    <cellStyle name="_zeile-rechenzeichen" xfId="849"/>
    <cellStyle name="_zwischensummen" xfId="850"/>
    <cellStyle name="_zwischensummen_091105_QAPS NET2ndR00(MEinclVE)" xfId="851"/>
    <cellStyle name="_zwischensummen_S013 - Liberec_roof CN 13 1 09" xfId="852"/>
    <cellStyle name="_zwischensummen_S013 - Liberec_roof CN 13 1 09_091105_QAPS NET2ndR00(MEinclVE)" xfId="853"/>
    <cellStyle name="_zwischensummen_VWP_Project概要_1" xfId="854"/>
    <cellStyle name="_コピーDaikinD change work list ME_Re09" xfId="855"/>
    <cellStyle name="’Ê‰Ý [0.00]_‰Æ‹ïŠTZ" xfId="856"/>
    <cellStyle name="’Ê‰Ý_‰Æ‹ïŠTZ" xfId="857"/>
    <cellStyle name="•W_`" xfId="858"/>
    <cellStyle name="1" xfId="859"/>
    <cellStyle name="1_049F_K_CH_Piast_wersja2" xfId="860"/>
    <cellStyle name="1_049F_K_CH_Piast_wersja2_091105_QAPS NET2ndR00(MEinclVE)" xfId="861"/>
    <cellStyle name="1_049F_K_CH_Piast_wersja2_S013 - Liberec_roof CN 13 1 09" xfId="862"/>
    <cellStyle name="1_049F_K_CH_Piast_wersja2_S013 - Liberec_roof CN 13 1 09_091105_QAPS NET2ndR00(MEinclVE)" xfId="863"/>
    <cellStyle name="1_049F_K_CH_Piast_wersja2_VWP_Project概要_1" xfId="864"/>
    <cellStyle name="1_65203_2000.05.11" xfId="865"/>
    <cellStyle name="1_65203_2000.05.11_091105_QAPS NET2ndR00(MEinclVE)" xfId="866"/>
    <cellStyle name="1_65203_2000.05.11_S013 - Liberec_roof CN 13 1 09" xfId="867"/>
    <cellStyle name="1_65203_2000.05.11_S013 - Liberec_roof CN 13 1 09_091105_QAPS NET2ndR00(MEinclVE)" xfId="868"/>
    <cellStyle name="1_65203_2000.05.11_VWP_Project概要_1" xfId="869"/>
    <cellStyle name="1_Ico_12c" xfId="870"/>
    <cellStyle name="1_Ico_12c_091105_QAPS NET2ndR00(MEinclVE)" xfId="871"/>
    <cellStyle name="1_Ico_12c_S013 - Liberec_roof CN 13 1 09" xfId="872"/>
    <cellStyle name="1_Ico_12c_S013 - Liberec_roof CN 13 1 09_091105_QAPS NET2ndR00(MEinclVE)" xfId="873"/>
    <cellStyle name="1_Ico_12c_VWP_Project概要_1" xfId="874"/>
    <cellStyle name="1_karta ico maj" xfId="875"/>
    <cellStyle name="1_karta ico maj_091105_QAPS NET2ndR00(MEinclVE)" xfId="876"/>
    <cellStyle name="1_karta ico maj_S013 - Liberec_roof CN 13 1 09" xfId="877"/>
    <cellStyle name="1_karta ico maj_S013 - Liberec_roof CN 13 1 09_091105_QAPS NET2ndR00(MEinclVE)" xfId="878"/>
    <cellStyle name="1_karta ico maj_VWP_Project概要_1" xfId="879"/>
    <cellStyle name="1_Kłodzko-szkoleniowy" xfId="880"/>
    <cellStyle name="1_Kłodzko-szkoleniowy_091105_QAPS NET2ndR00(MEinclVE)" xfId="881"/>
    <cellStyle name="1_Kłodzko-szkoleniowy_S013 - Liberec_roof CN 13 1 09" xfId="882"/>
    <cellStyle name="1_Kłodzko-szkoleniowy_S013 - Liberec_roof CN 13 1 09_091105_QAPS NET2ndR00(MEinclVE)" xfId="883"/>
    <cellStyle name="1_Kłodzko-szkoleniowy_VWP_Project概要_1" xfId="884"/>
    <cellStyle name="20 % – Zvýraznění1" xfId="885"/>
    <cellStyle name="20 % – Zvýraznění2" xfId="886"/>
    <cellStyle name="20 % – Zvýraznění3" xfId="887"/>
    <cellStyle name="20 % – Zvýraznění4" xfId="888"/>
    <cellStyle name="20 % – Zvýraznění5" xfId="889"/>
    <cellStyle name="20 % – Zvýraznění6" xfId="890"/>
    <cellStyle name="20% - 1. jelölőszín 2 2" xfId="891"/>
    <cellStyle name="20% - 1. jelölőszín 2 3" xfId="892"/>
    <cellStyle name="20% - 1. jelölőszín 3" xfId="893"/>
    <cellStyle name="20% - 1. jelölőszín 4" xfId="894"/>
    <cellStyle name="20% - 1. jelölőszín 5" xfId="895"/>
    <cellStyle name="20% - 2. jelölőszín 2 2" xfId="896"/>
    <cellStyle name="20% - 2. jelölőszín 2 3" xfId="897"/>
    <cellStyle name="20% - 2. jelölőszín 3" xfId="898"/>
    <cellStyle name="20% - 2. jelölőszín 4" xfId="899"/>
    <cellStyle name="20% - 2. jelölőszín 5" xfId="900"/>
    <cellStyle name="20% - 3. jelölőszín 2 2" xfId="901"/>
    <cellStyle name="20% - 3. jelölőszín 2 3" xfId="902"/>
    <cellStyle name="20% - 3. jelölőszín 3" xfId="903"/>
    <cellStyle name="20% - 3. jelölőszín 4" xfId="904"/>
    <cellStyle name="20% - 4. jelölőszín 2 2" xfId="905"/>
    <cellStyle name="20% - 4. jelölőszín 2 3" xfId="906"/>
    <cellStyle name="20% - 4. jelölőszín 3" xfId="907"/>
    <cellStyle name="20% - 4. jelölőszín 4" xfId="908"/>
    <cellStyle name="20% - 4. jelölőszín 5" xfId="909"/>
    <cellStyle name="20% - 5. jelölőszín 2 2" xfId="910"/>
    <cellStyle name="20% - 5. jelölőszín 2 3" xfId="911"/>
    <cellStyle name="20% - 5. jelölőszín 3" xfId="912"/>
    <cellStyle name="20% - 5. jelölőszín 4" xfId="913"/>
    <cellStyle name="20% - 6. jelölőszín 2 2" xfId="914"/>
    <cellStyle name="20% - 6. jelölőszín 2 3" xfId="915"/>
    <cellStyle name="20% - 6. jelölőszín 3" xfId="916"/>
    <cellStyle name="20% - 6. jelölőszín 4" xfId="917"/>
    <cellStyle name="20% - 6. jelölőszín 5" xfId="918"/>
    <cellStyle name="20% - Accent1" xfId="919"/>
    <cellStyle name="20% - Accent2" xfId="920"/>
    <cellStyle name="20% - Accent3" xfId="921"/>
    <cellStyle name="20% - Accent4" xfId="922"/>
    <cellStyle name="20% - Accent5" xfId="923"/>
    <cellStyle name="20% - Accent6" xfId="924"/>
    <cellStyle name="20% - akcent 1" xfId="925"/>
    <cellStyle name="20% - akcent 2" xfId="926"/>
    <cellStyle name="20% - akcent 3" xfId="927"/>
    <cellStyle name="20% - akcent 4" xfId="928"/>
    <cellStyle name="20% - akcent 5" xfId="929"/>
    <cellStyle name="20% - akcent 6" xfId="930"/>
    <cellStyle name="20% - アクセント 1 2" xfId="931"/>
    <cellStyle name="20% - アクセント 1 3" xfId="932"/>
    <cellStyle name="20% - アクセント 1 4" xfId="933"/>
    <cellStyle name="20% - アクセント 1 5" xfId="934"/>
    <cellStyle name="20% - アクセント 2 2" xfId="935"/>
    <cellStyle name="20% - アクセント 2 3" xfId="936"/>
    <cellStyle name="20% - アクセント 2 4" xfId="937"/>
    <cellStyle name="20% - アクセント 2 5" xfId="938"/>
    <cellStyle name="20% - アクセント 3 2" xfId="939"/>
    <cellStyle name="20% - アクセント 3 3" xfId="940"/>
    <cellStyle name="20% - アクセント 3 4" xfId="941"/>
    <cellStyle name="20% - アクセント 3 5" xfId="942"/>
    <cellStyle name="20% - アクセント 4 2" xfId="943"/>
    <cellStyle name="20% - アクセント 4 3" xfId="944"/>
    <cellStyle name="20% - アクセント 4 4" xfId="945"/>
    <cellStyle name="20% - アクセント 4 5" xfId="946"/>
    <cellStyle name="20% - アクセント 5 2" xfId="947"/>
    <cellStyle name="20% - アクセント 5 3" xfId="948"/>
    <cellStyle name="20% - アクセント 5 4" xfId="949"/>
    <cellStyle name="20% - アクセント 5 5" xfId="950"/>
    <cellStyle name="20% - アクセント 6 2" xfId="951"/>
    <cellStyle name="20% - アクセント 6 3" xfId="952"/>
    <cellStyle name="20% - アクセント 6 4" xfId="953"/>
    <cellStyle name="20% - アクセント 6 5" xfId="954"/>
    <cellStyle name="40 % – Zvýraznění1" xfId="955"/>
    <cellStyle name="40 % – Zvýraznění2" xfId="956"/>
    <cellStyle name="40 % – Zvýraznění3" xfId="957"/>
    <cellStyle name="40 % – Zvýraznění4" xfId="958"/>
    <cellStyle name="40 % – Zvýraznění5" xfId="959"/>
    <cellStyle name="40 % – Zvýraznění6" xfId="960"/>
    <cellStyle name="40% - 1. jelölőszín 2 2" xfId="961"/>
    <cellStyle name="40% - 1. jelölőszín 2 3" xfId="962"/>
    <cellStyle name="40% - 1. jelölőszín 3" xfId="963"/>
    <cellStyle name="40% - 1. jelölőszín 4" xfId="964"/>
    <cellStyle name="40% - 1. jelölőszín 5" xfId="965"/>
    <cellStyle name="40% - 2. jelölőszín 2 2" xfId="966"/>
    <cellStyle name="40% - 2. jelölőszín 2 3" xfId="967"/>
    <cellStyle name="40% - 2. jelölőszín 3" xfId="968"/>
    <cellStyle name="40% - 2. jelölőszín 4" xfId="969"/>
    <cellStyle name="40% - 3. jelölőszín 2 2" xfId="970"/>
    <cellStyle name="40% - 3. jelölőszín 2 3" xfId="971"/>
    <cellStyle name="40% - 3. jelölőszín 3" xfId="972"/>
    <cellStyle name="40% - 3. jelölőszín 4" xfId="973"/>
    <cellStyle name="40% - 4. jelölőszín 2 2" xfId="974"/>
    <cellStyle name="40% - 4. jelölőszín 2 3" xfId="975"/>
    <cellStyle name="40% - 4. jelölőszín 3" xfId="976"/>
    <cellStyle name="40% - 4. jelölőszín 4" xfId="977"/>
    <cellStyle name="40% - 4. jelölőszín 5" xfId="978"/>
    <cellStyle name="40% - 5. jelölőszín 2 2" xfId="979"/>
    <cellStyle name="40% - 5. jelölőszín 2 3" xfId="980"/>
    <cellStyle name="40% - 5. jelölőszín 3" xfId="981"/>
    <cellStyle name="40% - 5. jelölőszín 4" xfId="982"/>
    <cellStyle name="40% - 5. jelölőszín 5" xfId="983"/>
    <cellStyle name="40% - 6. jelölőszín 2 2" xfId="984"/>
    <cellStyle name="40% - 6. jelölőszín 2 3" xfId="985"/>
    <cellStyle name="40% - 6. jelölőszín 3" xfId="986"/>
    <cellStyle name="40% - 6. jelölőszín 4" xfId="987"/>
    <cellStyle name="40% - 6. jelölőszín 5" xfId="988"/>
    <cellStyle name="40% - Accent1" xfId="989"/>
    <cellStyle name="40% - Accent2" xfId="990"/>
    <cellStyle name="40% - Accent3" xfId="991"/>
    <cellStyle name="40% - Accent4" xfId="992"/>
    <cellStyle name="40% - Accent5" xfId="993"/>
    <cellStyle name="40% - Accent6" xfId="994"/>
    <cellStyle name="40% - akcent 1" xfId="995"/>
    <cellStyle name="40% - akcent 2" xfId="996"/>
    <cellStyle name="40% - akcent 3" xfId="997"/>
    <cellStyle name="40% - akcent 4" xfId="998"/>
    <cellStyle name="40% - akcent 5" xfId="999"/>
    <cellStyle name="40% - akcent 6" xfId="1000"/>
    <cellStyle name="40% - アクセント 1 2" xfId="1001"/>
    <cellStyle name="40% - アクセント 1 3" xfId="1002"/>
    <cellStyle name="40% - アクセント 1 4" xfId="1003"/>
    <cellStyle name="40% - アクセント 1 5" xfId="1004"/>
    <cellStyle name="40% - アクセント 2 2" xfId="1005"/>
    <cellStyle name="40% - アクセント 2 3" xfId="1006"/>
    <cellStyle name="40% - アクセント 2 4" xfId="1007"/>
    <cellStyle name="40% - アクセント 2 5" xfId="1008"/>
    <cellStyle name="40% - アクセント 3 2" xfId="1009"/>
    <cellStyle name="40% - アクセント 3 3" xfId="1010"/>
    <cellStyle name="40% - アクセント 3 4" xfId="1011"/>
    <cellStyle name="40% - アクセント 3 5" xfId="1012"/>
    <cellStyle name="40% - アクセント 4 2" xfId="1013"/>
    <cellStyle name="40% - アクセント 4 3" xfId="1014"/>
    <cellStyle name="40% - アクセント 4 4" xfId="1015"/>
    <cellStyle name="40% - アクセント 4 5" xfId="1016"/>
    <cellStyle name="40% - アクセント 5 2" xfId="1017"/>
    <cellStyle name="40% - アクセント 5 3" xfId="1018"/>
    <cellStyle name="40% - アクセント 5 4" xfId="1019"/>
    <cellStyle name="40% - アクセント 5 5" xfId="1020"/>
    <cellStyle name="40% - アクセント 6 2" xfId="1021"/>
    <cellStyle name="40% - アクセント 6 3" xfId="1022"/>
    <cellStyle name="40% - アクセント 6 4" xfId="1023"/>
    <cellStyle name="40% - アクセント 6 5" xfId="1024"/>
    <cellStyle name="60 % – Zvýraznění1" xfId="1025"/>
    <cellStyle name="60 % – Zvýraznění2" xfId="1026"/>
    <cellStyle name="60 % – Zvýraznění3" xfId="1027"/>
    <cellStyle name="60 % – Zvýraznění4" xfId="1028"/>
    <cellStyle name="60 % – Zvýraznění5" xfId="1029"/>
    <cellStyle name="60 % – Zvýraznění6" xfId="1030"/>
    <cellStyle name="60% - 1. jelölőszín 2 2" xfId="1031"/>
    <cellStyle name="60% - 1. jelölőszín 2 3" xfId="1032"/>
    <cellStyle name="60% - 1. jelölőszín 3" xfId="1033"/>
    <cellStyle name="60% - 1. jelölőszín 4" xfId="1034"/>
    <cellStyle name="60% - 1. jelölőszín 5" xfId="1035"/>
    <cellStyle name="60% - 2. jelölőszín 2 2" xfId="1036"/>
    <cellStyle name="60% - 2. jelölőszín 2 3" xfId="1037"/>
    <cellStyle name="60% - 2. jelölőszín 3" xfId="1038"/>
    <cellStyle name="60% - 2. jelölőszín 4" xfId="1039"/>
    <cellStyle name="60% - 2. jelölőszín 5" xfId="1040"/>
    <cellStyle name="60% - 3. jelölőszín 2 2" xfId="1041"/>
    <cellStyle name="60% - 3. jelölőszín 2 3" xfId="1042"/>
    <cellStyle name="60% - 3. jelölőszín 3" xfId="1043"/>
    <cellStyle name="60% - 3. jelölőszín 4" xfId="1044"/>
    <cellStyle name="60% - 3. jelölőszín 5" xfId="1045"/>
    <cellStyle name="60% - 4. jelölőszín 2 2" xfId="1046"/>
    <cellStyle name="60% - 4. jelölőszín 2 3" xfId="1047"/>
    <cellStyle name="60% - 4. jelölőszín 3" xfId="1048"/>
    <cellStyle name="60% - 4. jelölőszín 4" xfId="1049"/>
    <cellStyle name="60% - 4. jelölőszín 5" xfId="1050"/>
    <cellStyle name="60% - 5. jelölőszín 2 2" xfId="1051"/>
    <cellStyle name="60% - 5. jelölőszín 2 3" xfId="1052"/>
    <cellStyle name="60% - 5. jelölőszín 3" xfId="1053"/>
    <cellStyle name="60% - 5. jelölőszín 4" xfId="1054"/>
    <cellStyle name="60% - 5. jelölőszín 5" xfId="1055"/>
    <cellStyle name="60% - 6. jelölőszín 2 2" xfId="1056"/>
    <cellStyle name="60% - 6. jelölőszín 2 3" xfId="1057"/>
    <cellStyle name="60% - 6. jelölőszín 3" xfId="1058"/>
    <cellStyle name="60% - 6. jelölőszín 4" xfId="1059"/>
    <cellStyle name="60% - 6. jelölőszín 5" xfId="1060"/>
    <cellStyle name="60% - Accent1" xfId="1061"/>
    <cellStyle name="60% - Accent2" xfId="1062"/>
    <cellStyle name="60% - Accent3" xfId="1063"/>
    <cellStyle name="60% - Accent4" xfId="1064"/>
    <cellStyle name="60% - Accent5" xfId="1065"/>
    <cellStyle name="60% - Accent6" xfId="1066"/>
    <cellStyle name="60% - akcent 1" xfId="1067"/>
    <cellStyle name="60% - akcent 2" xfId="1068"/>
    <cellStyle name="60% - akcent 3" xfId="1069"/>
    <cellStyle name="60% - akcent 4" xfId="1070"/>
    <cellStyle name="60% - akcent 5" xfId="1071"/>
    <cellStyle name="60% - akcent 6" xfId="1072"/>
    <cellStyle name="60% - アクセント 1 2" xfId="1073"/>
    <cellStyle name="60% - アクセント 1 3" xfId="1074"/>
    <cellStyle name="60% - アクセント 1 4" xfId="1075"/>
    <cellStyle name="60% - アクセント 1 5" xfId="1076"/>
    <cellStyle name="60% - アクセント 2 2" xfId="1077"/>
    <cellStyle name="60% - アクセント 2 3" xfId="1078"/>
    <cellStyle name="60% - アクセント 2 4" xfId="1079"/>
    <cellStyle name="60% - アクセント 2 5" xfId="1080"/>
    <cellStyle name="60% - アクセント 3 2" xfId="1081"/>
    <cellStyle name="60% - アクセント 3 3" xfId="1082"/>
    <cellStyle name="60% - アクセント 3 4" xfId="1083"/>
    <cellStyle name="60% - アクセント 3 5" xfId="1084"/>
    <cellStyle name="60% - アクセント 4 2" xfId="1085"/>
    <cellStyle name="60% - アクセント 4 3" xfId="1086"/>
    <cellStyle name="60% - アクセント 4 4" xfId="1087"/>
    <cellStyle name="60% - アクセント 4 5" xfId="1088"/>
    <cellStyle name="60% - アクセント 5 2" xfId="1089"/>
    <cellStyle name="60% - アクセント 5 3" xfId="1090"/>
    <cellStyle name="60% - アクセント 5 4" xfId="1091"/>
    <cellStyle name="60% - アクセント 5 5" xfId="1092"/>
    <cellStyle name="60% - アクセント 6 2" xfId="1093"/>
    <cellStyle name="60% - アクセント 6 3" xfId="1094"/>
    <cellStyle name="60% - アクセント 6 4" xfId="1095"/>
    <cellStyle name="60% - アクセント 6 5" xfId="1096"/>
    <cellStyle name="Accent1" xfId="1097"/>
    <cellStyle name="Accent1 - 20%" xfId="1098"/>
    <cellStyle name="Accent1 - 20% 2" xfId="1099"/>
    <cellStyle name="Accent1 - 40%" xfId="1100"/>
    <cellStyle name="Accent1 - 40% 2" xfId="1101"/>
    <cellStyle name="Accent1 - 60%" xfId="1102"/>
    <cellStyle name="Accent1 - 60% 2" xfId="1103"/>
    <cellStyle name="Accent2" xfId="1104"/>
    <cellStyle name="Accent2 - 20%" xfId="1105"/>
    <cellStyle name="Accent2 - 20% 2" xfId="1106"/>
    <cellStyle name="Accent2 - 40%" xfId="1107"/>
    <cellStyle name="Accent2 - 40% 2" xfId="1108"/>
    <cellStyle name="Accent2 - 60%" xfId="1109"/>
    <cellStyle name="Accent2 - 60% 2" xfId="1110"/>
    <cellStyle name="Accent3" xfId="1111"/>
    <cellStyle name="Accent3 - 20%" xfId="1112"/>
    <cellStyle name="Accent3 - 20% 2" xfId="1113"/>
    <cellStyle name="Accent3 - 40%" xfId="1114"/>
    <cellStyle name="Accent3 - 40% 2" xfId="1115"/>
    <cellStyle name="Accent3 - 60%" xfId="1116"/>
    <cellStyle name="Accent3 - 60% 2" xfId="1117"/>
    <cellStyle name="Accent4" xfId="1118"/>
    <cellStyle name="Accent4 - 20%" xfId="1119"/>
    <cellStyle name="Accent4 - 20% 2" xfId="1120"/>
    <cellStyle name="Accent4 - 40%" xfId="1121"/>
    <cellStyle name="Accent4 - 40% 2" xfId="1122"/>
    <cellStyle name="Accent4 - 60%" xfId="1123"/>
    <cellStyle name="Accent4 - 60% 2" xfId="1124"/>
    <cellStyle name="Accent5" xfId="1125"/>
    <cellStyle name="Accent5 - 20%" xfId="1126"/>
    <cellStyle name="Accent5 - 20% 2" xfId="1127"/>
    <cellStyle name="Accent5 - 40%" xfId="1128"/>
    <cellStyle name="Accent5 - 40% 2" xfId="1129"/>
    <cellStyle name="Accent5 - 60%" xfId="1130"/>
    <cellStyle name="Accent5 - 60% 2" xfId="1131"/>
    <cellStyle name="Accent6" xfId="1132"/>
    <cellStyle name="Accent6 - 20%" xfId="1133"/>
    <cellStyle name="Accent6 - 20% 2" xfId="1134"/>
    <cellStyle name="Accent6 - 40%" xfId="1135"/>
    <cellStyle name="Accent6 - 40% 2" xfId="1136"/>
    <cellStyle name="Accent6 - 60%" xfId="1137"/>
    <cellStyle name="Accent6 - 60% 2" xfId="1138"/>
    <cellStyle name="Akcent 1" xfId="1139"/>
    <cellStyle name="Akcent 2" xfId="1140"/>
    <cellStyle name="Akcent 3" xfId="1141"/>
    <cellStyle name="Akcent 4" xfId="1142"/>
    <cellStyle name="Akcent 5" xfId="1143"/>
    <cellStyle name="Akcent 6" xfId="1144"/>
    <cellStyle name="APPEAR" xfId="1145"/>
    <cellStyle name="Bad" xfId="1146"/>
    <cellStyle name="Bevitel 2 2" xfId="1147"/>
    <cellStyle name="Bevitel 2 3" xfId="1148"/>
    <cellStyle name="Bevitel 3" xfId="1149"/>
    <cellStyle name="Bevitel 4" xfId="1150"/>
    <cellStyle name="Bevitel 5" xfId="1151"/>
    <cellStyle name="bezčárky_" xfId="1152"/>
    <cellStyle name="bUDGET  96" xfId="1153"/>
    <cellStyle name="Calc Currency (0)" xfId="1154"/>
    <cellStyle name="Calculation" xfId="1155"/>
    <cellStyle name="cargill9" xfId="1156"/>
    <cellStyle name="čárky bez des. míst_PROMO_tender_ALL format" xfId="1157"/>
    <cellStyle name="čárky_DMCZ BQEL_HV_C" xfId="1158"/>
    <cellStyle name="Celkem" xfId="1159"/>
    <cellStyle name="Check Cell" xfId="1160"/>
    <cellStyle name="Chybně" xfId="1161"/>
    <cellStyle name="Cím 2" xfId="1162"/>
    <cellStyle name="Cím 2 2" xfId="1163"/>
    <cellStyle name="Cím 2 3" xfId="1164"/>
    <cellStyle name="Cím 3" xfId="1165"/>
    <cellStyle name="Cím 4" xfId="1166"/>
    <cellStyle name="Cím 5" xfId="1167"/>
    <cellStyle name="Címsor 1 2 2" xfId="1168"/>
    <cellStyle name="Címsor 1 2 3" xfId="1169"/>
    <cellStyle name="Címsor 1 3" xfId="1170"/>
    <cellStyle name="Címsor 1 4" xfId="1171"/>
    <cellStyle name="Címsor 1 5" xfId="1172"/>
    <cellStyle name="Címsor 2 2 2" xfId="1173"/>
    <cellStyle name="Címsor 2 2 3" xfId="1174"/>
    <cellStyle name="Címsor 2 3" xfId="1175"/>
    <cellStyle name="Címsor 2 4" xfId="1176"/>
    <cellStyle name="Címsor 2 5" xfId="1177"/>
    <cellStyle name="Címsor 3 2 2" xfId="1178"/>
    <cellStyle name="Címsor 3 2 3" xfId="1179"/>
    <cellStyle name="Címsor 3 3" xfId="1180"/>
    <cellStyle name="Címsor 3 4" xfId="1181"/>
    <cellStyle name="Címsor 3 5" xfId="1182"/>
    <cellStyle name="Címsor 4 2 2" xfId="1183"/>
    <cellStyle name="Címsor 4 2 3" xfId="1184"/>
    <cellStyle name="Címsor 4 3" xfId="1185"/>
    <cellStyle name="Címsor 4 4" xfId="1186"/>
    <cellStyle name="číslo.00_" xfId="1187"/>
    <cellStyle name="Comma (2dp)" xfId="1188"/>
    <cellStyle name="Comma (2dp) Dashed" xfId="1189"/>
    <cellStyle name="Comma (2dp) Nil" xfId="1190"/>
    <cellStyle name="Comma (2dp+nz)" xfId="1191"/>
    <cellStyle name="Comma (nz)" xfId="1192"/>
    <cellStyle name="Comma [0] 2" xfId="1193"/>
    <cellStyle name="Comma 2" xfId="1194"/>
    <cellStyle name="Comma 2 2" xfId="1195"/>
    <cellStyle name="Comma 3" xfId="1196"/>
    <cellStyle name="Comma 3 2" xfId="1197"/>
    <cellStyle name="Comma 3 2 2" xfId="1198"/>
    <cellStyle name="Comma 3 2 2 2" xfId="1199"/>
    <cellStyle name="Comma 3 2 3" xfId="1200"/>
    <cellStyle name="Comma 3 2 4" xfId="1201"/>
    <cellStyle name="Comma 3 3" xfId="1202"/>
    <cellStyle name="Comma 3 3 2" xfId="1203"/>
    <cellStyle name="Comma 3 4" xfId="1204"/>
    <cellStyle name="Comma 3 5" xfId="1205"/>
    <cellStyle name="Comma Dashed" xfId="1206"/>
    <cellStyle name="Comma Nil" xfId="1207"/>
    <cellStyle name="Comma0" xfId="1208"/>
    <cellStyle name="Comma0 2" xfId="1209"/>
    <cellStyle name="Currency (2dp)" xfId="1210"/>
    <cellStyle name="Currency (2dp) Dashed" xfId="1211"/>
    <cellStyle name="Currency (2dp) Nil" xfId="1212"/>
    <cellStyle name="Currency (2dp+nz)" xfId="1213"/>
    <cellStyle name="Currency (nz)" xfId="1214"/>
    <cellStyle name="Currency Dashed" xfId="1215"/>
    <cellStyle name="Currency Nil" xfId="1216"/>
    <cellStyle name="Currency0" xfId="1217"/>
    <cellStyle name="Currency0 2" xfId="1218"/>
    <cellStyle name="Dane wejściowe" xfId="1219"/>
    <cellStyle name="Dane wyjściowe" xfId="1220"/>
    <cellStyle name="Date" xfId="1221"/>
    <cellStyle name="daten" xfId="1222"/>
    <cellStyle name="Dezimal [0]_blancoCOSTFORM" xfId="1223"/>
    <cellStyle name="Dezimal_blancoCOSTFORM" xfId="1224"/>
    <cellStyle name="Dobre" xfId="1225"/>
    <cellStyle name="Ellenőrzőcella 2 2" xfId="1226"/>
    <cellStyle name="Ellenőrzőcella 2 3" xfId="1227"/>
    <cellStyle name="Ellenőrzőcella 3" xfId="1228"/>
    <cellStyle name="Ellenőrzőcella 4" xfId="1229"/>
    <cellStyle name="Emphasis 1" xfId="1230"/>
    <cellStyle name="Emphasis 1 2" xfId="1231"/>
    <cellStyle name="Emphasis 2" xfId="1232"/>
    <cellStyle name="Emphasis 2 2" xfId="1233"/>
    <cellStyle name="Emphasis 3" xfId="1234"/>
    <cellStyle name="Emphasis 3 2" xfId="1235"/>
    <cellStyle name="Euro" xfId="1236"/>
    <cellStyle name="Euro 2" xfId="1237"/>
    <cellStyle name="Euro 3" xfId="1238"/>
    <cellStyle name="Euro 4" xfId="1239"/>
    <cellStyle name="Euro 5" xfId="1240"/>
    <cellStyle name="Explanatory Text" xfId="1241"/>
    <cellStyle name="Extensions" xfId="1242"/>
    <cellStyle name="Ezres [0] 2 2" xfId="1243"/>
    <cellStyle name="Ezres [0] 3 2" xfId="1244"/>
    <cellStyle name="Ezres [0] 3 2 2" xfId="1245"/>
    <cellStyle name="Ezres [0] 3 3" xfId="1246"/>
    <cellStyle name="Ezres [0] 4" xfId="1247"/>
    <cellStyle name="Ezres [0] 4 2" xfId="1248"/>
    <cellStyle name="Ezres [0] 5" xfId="1249"/>
    <cellStyle name="Ezres [0] 5 2" xfId="1250"/>
    <cellStyle name="Ezres 10" xfId="1251"/>
    <cellStyle name="Ezres 10 2" xfId="1252"/>
    <cellStyle name="Ezres 10 2 2" xfId="1253"/>
    <cellStyle name="Ezres 10 3" xfId="1254"/>
    <cellStyle name="Ezres 10 4" xfId="1255"/>
    <cellStyle name="Ezres 11" xfId="1256"/>
    <cellStyle name="Ezres 11 2" xfId="1257"/>
    <cellStyle name="Ezres 11 2 2" xfId="1258"/>
    <cellStyle name="Ezres 11 3" xfId="1259"/>
    <cellStyle name="Ezres 11 4" xfId="1260"/>
    <cellStyle name="Ezres 12" xfId="1261"/>
    <cellStyle name="Ezres 12 2" xfId="1262"/>
    <cellStyle name="Ezres 12 2 2" xfId="1263"/>
    <cellStyle name="Ezres 12 3" xfId="1264"/>
    <cellStyle name="Ezres 12 4" xfId="1265"/>
    <cellStyle name="Ezres 13" xfId="1266"/>
    <cellStyle name="Ezres 13 2" xfId="1267"/>
    <cellStyle name="Ezres 13 2 2" xfId="1268"/>
    <cellStyle name="Ezres 13 3" xfId="1269"/>
    <cellStyle name="Ezres 13 4" xfId="1270"/>
    <cellStyle name="Ezres 14" xfId="1271"/>
    <cellStyle name="Ezres 14 2" xfId="1272"/>
    <cellStyle name="Ezres 14 2 2" xfId="1273"/>
    <cellStyle name="Ezres 14 3" xfId="1274"/>
    <cellStyle name="Ezres 14 4" xfId="1275"/>
    <cellStyle name="Ezres 15" xfId="1276"/>
    <cellStyle name="Ezres 15 2" xfId="1277"/>
    <cellStyle name="Ezres 15 2 2" xfId="1278"/>
    <cellStyle name="Ezres 15 3" xfId="1279"/>
    <cellStyle name="Ezres 15 4" xfId="1280"/>
    <cellStyle name="Ezres 16" xfId="1281"/>
    <cellStyle name="Ezres 16 2" xfId="1282"/>
    <cellStyle name="Ezres 16 2 2" xfId="1283"/>
    <cellStyle name="Ezres 16 3" xfId="1284"/>
    <cellStyle name="Ezres 16 4" xfId="1285"/>
    <cellStyle name="Ezres 17" xfId="1286"/>
    <cellStyle name="Ezres 17 2" xfId="1287"/>
    <cellStyle name="Ezres 17 2 2" xfId="1288"/>
    <cellStyle name="Ezres 17 3" xfId="1289"/>
    <cellStyle name="Ezres 17 4" xfId="1290"/>
    <cellStyle name="Ezres 18" xfId="1291"/>
    <cellStyle name="Ezres 18 2" xfId="1292"/>
    <cellStyle name="Ezres 18 2 2" xfId="1293"/>
    <cellStyle name="Ezres 18 3" xfId="1294"/>
    <cellStyle name="Ezres 18 4" xfId="1295"/>
    <cellStyle name="Ezres 19" xfId="1296"/>
    <cellStyle name="Ezres 19 2" xfId="1297"/>
    <cellStyle name="Ezres 19 2 2" xfId="1298"/>
    <cellStyle name="Ezres 19 3" xfId="1299"/>
    <cellStyle name="Ezres 19 4" xfId="1300"/>
    <cellStyle name="Ezres 2 2 2" xfId="1301"/>
    <cellStyle name="Ezres 2 2 2 2" xfId="1302"/>
    <cellStyle name="Ezres 2 2 2 2 2" xfId="1303"/>
    <cellStyle name="Ezres 2 2 2 3" xfId="1304"/>
    <cellStyle name="Ezres 2 2 2 4" xfId="1305"/>
    <cellStyle name="Ezres 2 2 3" xfId="1306"/>
    <cellStyle name="Ezres 2 2 3 2" xfId="1307"/>
    <cellStyle name="Ezres 2 2 3 2 2" xfId="1308"/>
    <cellStyle name="Ezres 2 2 3 3" xfId="1309"/>
    <cellStyle name="Ezres 2 2 3 4" xfId="1310"/>
    <cellStyle name="Ezres 2 2 4" xfId="1311"/>
    <cellStyle name="Ezres 2 2 4 2" xfId="1312"/>
    <cellStyle name="Ezres 2 2 4 2 2" xfId="1313"/>
    <cellStyle name="Ezres 2 2 4 2 3" xfId="1314"/>
    <cellStyle name="Ezres 2 2 4 3" xfId="1315"/>
    <cellStyle name="Ezres 2 2 4 4" xfId="1316"/>
    <cellStyle name="Ezres 2 2 5" xfId="1317"/>
    <cellStyle name="Ezres 2 2 5 2" xfId="1318"/>
    <cellStyle name="Ezres 2 2 5 3" xfId="1319"/>
    <cellStyle name="Ezres 2 2 6" xfId="1320"/>
    <cellStyle name="Ezres 2 2 6 2" xfId="1321"/>
    <cellStyle name="Ezres 2 2 7" xfId="1322"/>
    <cellStyle name="Ezres 2 2 7 2" xfId="1323"/>
    <cellStyle name="Ezres 2 2 8" xfId="1324"/>
    <cellStyle name="Ezres 2 3 2" xfId="1325"/>
    <cellStyle name="Ezres 2 3 2 2" xfId="1326"/>
    <cellStyle name="Ezres 2 3 2 2 2" xfId="1327"/>
    <cellStyle name="Ezres 2 3 2 2 3" xfId="1328"/>
    <cellStyle name="Ezres 2 3 2 3" xfId="1329"/>
    <cellStyle name="Ezres 2 3 2 4" xfId="1330"/>
    <cellStyle name="Ezres 2 3 3" xfId="1331"/>
    <cellStyle name="Ezres 2 3 3 2" xfId="1332"/>
    <cellStyle name="Ezres 2 3 3 3" xfId="1333"/>
    <cellStyle name="Ezres 2 3 4" xfId="1334"/>
    <cellStyle name="Ezres 2 3 4 2" xfId="1335"/>
    <cellStyle name="Ezres 2 3 5" xfId="1336"/>
    <cellStyle name="Ezres 2 3 5 2" xfId="1337"/>
    <cellStyle name="Ezres 2 3 6" xfId="1338"/>
    <cellStyle name="Ezres 2 5" xfId="1339"/>
    <cellStyle name="Ezres 2 5 2" xfId="1340"/>
    <cellStyle name="Ezres 2 5 2 2" xfId="1341"/>
    <cellStyle name="Ezres 2 5 3" xfId="1342"/>
    <cellStyle name="Ezres 2 6" xfId="1343"/>
    <cellStyle name="Ezres 2 6 2" xfId="1344"/>
    <cellStyle name="Ezres 2 7" xfId="1345"/>
    <cellStyle name="Ezres 20" xfId="1346"/>
    <cellStyle name="Ezres 20 2" xfId="1347"/>
    <cellStyle name="Ezres 20 2 2" xfId="1348"/>
    <cellStyle name="Ezres 20 3" xfId="1349"/>
    <cellStyle name="Ezres 20 4" xfId="1350"/>
    <cellStyle name="Ezres 21" xfId="1351"/>
    <cellStyle name="Ezres 21 2" xfId="1352"/>
    <cellStyle name="Ezres 21 2 2" xfId="1353"/>
    <cellStyle name="Ezres 21 3" xfId="1354"/>
    <cellStyle name="Ezres 21 4" xfId="1355"/>
    <cellStyle name="Ezres 22" xfId="1356"/>
    <cellStyle name="Ezres 22 2" xfId="1357"/>
    <cellStyle name="Ezres 22 2 2" xfId="1358"/>
    <cellStyle name="Ezres 22 3" xfId="1359"/>
    <cellStyle name="Ezres 22 4" xfId="1360"/>
    <cellStyle name="Ezres 23" xfId="1361"/>
    <cellStyle name="Ezres 23 2" xfId="1362"/>
    <cellStyle name="Ezres 23 2 2" xfId="1363"/>
    <cellStyle name="Ezres 23 3" xfId="1364"/>
    <cellStyle name="Ezres 23 4" xfId="1365"/>
    <cellStyle name="Ezres 24" xfId="1366"/>
    <cellStyle name="Ezres 24 2" xfId="1367"/>
    <cellStyle name="Ezres 24 2 2" xfId="1368"/>
    <cellStyle name="Ezres 24 3" xfId="1369"/>
    <cellStyle name="Ezres 24 4" xfId="1370"/>
    <cellStyle name="Ezres 25" xfId="1371"/>
    <cellStyle name="Ezres 25 2" xfId="1372"/>
    <cellStyle name="Ezres 25 2 2" xfId="1373"/>
    <cellStyle name="Ezres 25 3" xfId="1374"/>
    <cellStyle name="Ezres 25 4" xfId="1375"/>
    <cellStyle name="Ezres 26" xfId="1376"/>
    <cellStyle name="Ezres 26 2" xfId="1377"/>
    <cellStyle name="Ezres 26 2 2" xfId="1378"/>
    <cellStyle name="Ezres 26 3" xfId="1379"/>
    <cellStyle name="Ezres 26 4" xfId="1380"/>
    <cellStyle name="Ezres 3 2 2" xfId="1381"/>
    <cellStyle name="Ezres 3 2 2 2" xfId="1382"/>
    <cellStyle name="Ezres 3 2 3" xfId="1383"/>
    <cellStyle name="Ezres 3 2 4" xfId="1384"/>
    <cellStyle name="Ezres 3 3" xfId="1385"/>
    <cellStyle name="Ezres 3 3 2" xfId="1386"/>
    <cellStyle name="Ezres 3 3 2 2" xfId="1387"/>
    <cellStyle name="Ezres 3 3 3" xfId="1388"/>
    <cellStyle name="Ezres 3 3 4" xfId="1389"/>
    <cellStyle name="Ezres 3 4" xfId="1390"/>
    <cellStyle name="Ezres 3 4 2" xfId="1391"/>
    <cellStyle name="Ezres 3 5" xfId="1392"/>
    <cellStyle name="Ezres 3 6" xfId="1393"/>
    <cellStyle name="Ezres 4" xfId="1394"/>
    <cellStyle name="Ezres 4 2" xfId="1395"/>
    <cellStyle name="Ezres 4 2 2" xfId="1396"/>
    <cellStyle name="Ezres 4 3" xfId="1397"/>
    <cellStyle name="Ezres 4 4" xfId="1398"/>
    <cellStyle name="Ezres 5" xfId="1399"/>
    <cellStyle name="Ezres 5 2" xfId="1400"/>
    <cellStyle name="Ezres 5 2 2" xfId="1401"/>
    <cellStyle name="Ezres 5 3" xfId="1402"/>
    <cellStyle name="Ezres 5 4" xfId="1403"/>
    <cellStyle name="Ezres 6" xfId="1404"/>
    <cellStyle name="Ezres 6 2" xfId="1405"/>
    <cellStyle name="Ezres 6 2 2" xfId="1406"/>
    <cellStyle name="Ezres 6 3" xfId="1407"/>
    <cellStyle name="Ezres 6 4" xfId="1408"/>
    <cellStyle name="Ezres 7" xfId="1409"/>
    <cellStyle name="Ezres 7 2" xfId="1410"/>
    <cellStyle name="Ezres 7 2 2" xfId="1411"/>
    <cellStyle name="Ezres 7 3" xfId="1412"/>
    <cellStyle name="Ezres 7 4" xfId="1413"/>
    <cellStyle name="Ezres 8" xfId="1414"/>
    <cellStyle name="Ezres 8 2" xfId="1415"/>
    <cellStyle name="Ezres 8 2 2" xfId="1416"/>
    <cellStyle name="Ezres 8 3" xfId="1417"/>
    <cellStyle name="Ezres 8 4" xfId="1418"/>
    <cellStyle name="Ezres 9" xfId="1419"/>
    <cellStyle name="Ezres 9 2" xfId="1420"/>
    <cellStyle name="Ezres 9 2 2" xfId="1421"/>
    <cellStyle name="Ezres 9 3" xfId="1422"/>
    <cellStyle name="Ezres 9 4" xfId="1423"/>
    <cellStyle name="Figyelmeztetés 2 2" xfId="1424"/>
    <cellStyle name="Figyelmeztetés 2 3" xfId="1425"/>
    <cellStyle name="Figyelmeztetés 3" xfId="1426"/>
    <cellStyle name="Figyelmeztetés 4" xfId="1427"/>
    <cellStyle name="Fixed" xfId="1428"/>
    <cellStyle name="Good" xfId="1429"/>
    <cellStyle name="Grey" xfId="1430"/>
    <cellStyle name="Header1" xfId="1431"/>
    <cellStyle name="Header2" xfId="1432"/>
    <cellStyle name="Heading (12pt)" xfId="1433"/>
    <cellStyle name="Heading (14pt)" xfId="1434"/>
    <cellStyle name="Heading 1" xfId="1435"/>
    <cellStyle name="Heading 2" xfId="1436"/>
    <cellStyle name="Heading 3" xfId="1437"/>
    <cellStyle name="Heading 4" xfId="1438"/>
    <cellStyle name="HEADING1" xfId="1439"/>
    <cellStyle name="HEADING2" xfId="1440"/>
    <cellStyle name="Headline I" xfId="1441"/>
    <cellStyle name="Headline II" xfId="1442"/>
    <cellStyle name="HIDE" xfId="1443"/>
    <cellStyle name="Hiperhivatkozás" xfId="1444"/>
    <cellStyle name="Hiperłącze_Electrical" xfId="1445"/>
    <cellStyle name="Hivatkozott cella 2 2" xfId="1446"/>
    <cellStyle name="Hivatkozott cella 2 3" xfId="1447"/>
    <cellStyle name="Hivatkozott cella 3" xfId="1448"/>
    <cellStyle name="Hivatkozott cella 4" xfId="1449"/>
    <cellStyle name="Hivatkozott cella 5" xfId="1450"/>
    <cellStyle name="Hypertextový odkaz" xfId="1451"/>
    <cellStyle name="Input" xfId="1452"/>
    <cellStyle name="Input [yellow]" xfId="1453"/>
    <cellStyle name="Jegyzet 2 2" xfId="1454"/>
    <cellStyle name="Jegyzet 2 3" xfId="1455"/>
    <cellStyle name="Jegyzet 3" xfId="1456"/>
    <cellStyle name="Jegyzet 4" xfId="1457"/>
    <cellStyle name="Jegyzet 5" xfId="1458"/>
    <cellStyle name="Jegyzet 5 2" xfId="1459"/>
    <cellStyle name="Jegyzet 6" xfId="1460"/>
    <cellStyle name="Jelölőszín (1) 2 2" xfId="1461"/>
    <cellStyle name="Jelölőszín (1) 2 3" xfId="1462"/>
    <cellStyle name="Jelölőszín (1) 3" xfId="1463"/>
    <cellStyle name="Jelölőszín (1) 4" xfId="1464"/>
    <cellStyle name="Jelölőszín (2) 2 2" xfId="1465"/>
    <cellStyle name="Jelölőszín (2) 2 3" xfId="1466"/>
    <cellStyle name="Jelölőszín (2) 3" xfId="1467"/>
    <cellStyle name="Jelölőszín (2) 4" xfId="1468"/>
    <cellStyle name="Jelölőszín (3) 2 2" xfId="1469"/>
    <cellStyle name="Jelölőszín (3) 2 3" xfId="1470"/>
    <cellStyle name="Jelölőszín (3) 3" xfId="1471"/>
    <cellStyle name="Jelölőszín (3) 4" xfId="1472"/>
    <cellStyle name="Jelölőszín (4) 2 2" xfId="1473"/>
    <cellStyle name="Jelölőszín (4) 2 3" xfId="1474"/>
    <cellStyle name="Jelölőszín (4) 3" xfId="1475"/>
    <cellStyle name="Jelölőszín (5) 2 2" xfId="1476"/>
    <cellStyle name="Jelölőszín (5) 2 3" xfId="1477"/>
    <cellStyle name="Jelölőszín (5) 3" xfId="1478"/>
    <cellStyle name="Jelölőszín (6) 2 2" xfId="1479"/>
    <cellStyle name="Jelölőszín (6) 2 3" xfId="1480"/>
    <cellStyle name="Jelölőszín (6) 3" xfId="1481"/>
    <cellStyle name="Jelölőszín (6) 4" xfId="1482"/>
    <cellStyle name="Jelölőszín 1 2" xfId="1483"/>
    <cellStyle name="Jelölőszín 2 2" xfId="1484"/>
    <cellStyle name="Jelölőszín 3 2" xfId="1485"/>
    <cellStyle name="Jelölőszín 4 2" xfId="1486"/>
    <cellStyle name="Jelölőszín 5 2" xfId="1487"/>
    <cellStyle name="Jelölőszín 6 2" xfId="1488"/>
    <cellStyle name="jm" xfId="1489"/>
    <cellStyle name="jm 2" xfId="1490"/>
    <cellStyle name="Jó 2 2" xfId="1491"/>
    <cellStyle name="Jó 2 3" xfId="1492"/>
    <cellStyle name="Jó 3" xfId="1493"/>
    <cellStyle name="Jó 4" xfId="1494"/>
    <cellStyle name="Jó 5" xfId="1495"/>
    <cellStyle name="Kimenet 2 2" xfId="1496"/>
    <cellStyle name="Kimenet 2 3" xfId="1497"/>
    <cellStyle name="Kimenet 3" xfId="1498"/>
    <cellStyle name="Kimenet 4" xfId="1499"/>
    <cellStyle name="Komórka połączona" xfId="1500"/>
    <cellStyle name="Komórka zaznaczona" xfId="1501"/>
    <cellStyle name="Kontrolní buňka" xfId="1502"/>
    <cellStyle name="l" xfId="1503"/>
    <cellStyle name="l 2" xfId="1504"/>
    <cellStyle name="l_VWP_Project概要_1" xfId="1505"/>
    <cellStyle name="Linked Cell" xfId="1506"/>
    <cellStyle name="Magyarázó szöveg 2 2" xfId="1507"/>
    <cellStyle name="Magyarázó szöveg 2 3" xfId="1508"/>
    <cellStyle name="Magyarázó szöveg 3" xfId="1509"/>
    <cellStyle name="Magyarázó szöveg 4" xfId="1510"/>
    <cellStyle name="Már látott hiperhivatkozás" xfId="1511"/>
    <cellStyle name="MARK" xfId="1512"/>
    <cellStyle name="měny_Bill of Material" xfId="1513"/>
    <cellStyle name="Milliers [0]_AR1194" xfId="1514"/>
    <cellStyle name="Milliers_AR1194" xfId="1515"/>
    <cellStyle name="Millions£" xfId="1516"/>
    <cellStyle name="Millions£ (2dp)" xfId="1517"/>
    <cellStyle name="Mon騁aire [0]_AR1194" xfId="1518"/>
    <cellStyle name="Mon騁aire_AR1194" xfId="1519"/>
    <cellStyle name="N‚vtelen" xfId="1520"/>
    <cellStyle name="Nadpis 1" xfId="1521"/>
    <cellStyle name="Nadpis 2" xfId="1522"/>
    <cellStyle name="Nadpis 3" xfId="1523"/>
    <cellStyle name="Nadpis 4" xfId="1524"/>
    <cellStyle name="Nagłówek 1" xfId="1525"/>
    <cellStyle name="Nagłówek 2" xfId="1526"/>
    <cellStyle name="Nagłówek 3" xfId="1527"/>
    <cellStyle name="Nagłówek 4" xfId="1528"/>
    <cellStyle name="Název" xfId="1529"/>
    <cellStyle name="Neutral" xfId="1530"/>
    <cellStyle name="Neutralne" xfId="1531"/>
    <cellStyle name="Neutrální" xfId="1532"/>
    <cellStyle name="Normal" xfId="1533"/>
    <cellStyle name="Normal - Style1" xfId="1534"/>
    <cellStyle name="Normal - Style1 2" xfId="1535"/>
    <cellStyle name="Normál 10" xfId="1536"/>
    <cellStyle name="Normál 10 2" xfId="1537"/>
    <cellStyle name="Normál 10 3" xfId="1538"/>
    <cellStyle name="Normál 10 4" xfId="1539"/>
    <cellStyle name="Normál 100" xfId="1540"/>
    <cellStyle name="Normál 101" xfId="1541"/>
    <cellStyle name="Normál 101 2" xfId="1542"/>
    <cellStyle name="Normál 102" xfId="1543"/>
    <cellStyle name="Normál 102 2" xfId="1544"/>
    <cellStyle name="Normál 103" xfId="1545"/>
    <cellStyle name="Normál 103 2" xfId="1546"/>
    <cellStyle name="Normál 104" xfId="1547"/>
    <cellStyle name="Normál 104 2" xfId="1548"/>
    <cellStyle name="Normál 105" xfId="1549"/>
    <cellStyle name="Normál 105 2" xfId="1550"/>
    <cellStyle name="Normál 106" xfId="1551"/>
    <cellStyle name="Normál 106 2" xfId="1552"/>
    <cellStyle name="Normál 107" xfId="1553"/>
    <cellStyle name="Normál 107 2" xfId="1554"/>
    <cellStyle name="Normál 108" xfId="1555"/>
    <cellStyle name="Normál 108 2" xfId="1556"/>
    <cellStyle name="Normál 109" xfId="1557"/>
    <cellStyle name="Normál 109 2" xfId="1558"/>
    <cellStyle name="Normál 11" xfId="1559"/>
    <cellStyle name="Normál 11 2" xfId="1560"/>
    <cellStyle name="Normál 11 3" xfId="1561"/>
    <cellStyle name="Normál 11 4" xfId="1562"/>
    <cellStyle name="Normál 110" xfId="1563"/>
    <cellStyle name="Normál 110 2" xfId="1564"/>
    <cellStyle name="Normál 111" xfId="1565"/>
    <cellStyle name="Normál 112" xfId="1566"/>
    <cellStyle name="Normál 113" xfId="1567"/>
    <cellStyle name="Normál 114" xfId="1568"/>
    <cellStyle name="Normál 115" xfId="1569"/>
    <cellStyle name="Normál 116" xfId="1570"/>
    <cellStyle name="Normál 117" xfId="1571"/>
    <cellStyle name="Normál 118" xfId="1572"/>
    <cellStyle name="Normál 119" xfId="1573"/>
    <cellStyle name="Normál 12" xfId="1574"/>
    <cellStyle name="Normál 12 2" xfId="1575"/>
    <cellStyle name="Normál 12 3" xfId="1576"/>
    <cellStyle name="Normál 120" xfId="1577"/>
    <cellStyle name="Normál 121" xfId="1578"/>
    <cellStyle name="Normál 122" xfId="1579"/>
    <cellStyle name="Normál 123" xfId="1580"/>
    <cellStyle name="Normál 124" xfId="1581"/>
    <cellStyle name="Normál 125" xfId="1582"/>
    <cellStyle name="Normál 126" xfId="1583"/>
    <cellStyle name="Normál 127" xfId="1584"/>
    <cellStyle name="Normál 128" xfId="1585"/>
    <cellStyle name="Normál 129" xfId="1586"/>
    <cellStyle name="Normál 13" xfId="1587"/>
    <cellStyle name="Normál 13 2" xfId="1588"/>
    <cellStyle name="Normál 13 3" xfId="1589"/>
    <cellStyle name="Normál 130" xfId="1590"/>
    <cellStyle name="Normál 131" xfId="1591"/>
    <cellStyle name="Normál 132" xfId="1592"/>
    <cellStyle name="Normál 133" xfId="1593"/>
    <cellStyle name="Normál 134" xfId="1594"/>
    <cellStyle name="Normál 135" xfId="1595"/>
    <cellStyle name="Normál 136" xfId="1596"/>
    <cellStyle name="Normál 137" xfId="1597"/>
    <cellStyle name="Normál 138" xfId="1598"/>
    <cellStyle name="Normál 139" xfId="1599"/>
    <cellStyle name="Normál 14" xfId="1600"/>
    <cellStyle name="Normál 14 2" xfId="1601"/>
    <cellStyle name="Normál 14 3" xfId="1602"/>
    <cellStyle name="Normál 140" xfId="1603"/>
    <cellStyle name="Normál 141" xfId="1604"/>
    <cellStyle name="Normál 142" xfId="1605"/>
    <cellStyle name="Normál 143" xfId="1606"/>
    <cellStyle name="Normál 144" xfId="1607"/>
    <cellStyle name="Normál 145" xfId="1608"/>
    <cellStyle name="Normál 146" xfId="1609"/>
    <cellStyle name="Normál 147" xfId="1610"/>
    <cellStyle name="Normál 148" xfId="1611"/>
    <cellStyle name="Normál 149" xfId="1612"/>
    <cellStyle name="Normál 15" xfId="1613"/>
    <cellStyle name="Normál 15 2" xfId="1614"/>
    <cellStyle name="Normál 15 3" xfId="1615"/>
    <cellStyle name="Normál 150" xfId="1616"/>
    <cellStyle name="Normál 151" xfId="1617"/>
    <cellStyle name="Normál 152" xfId="1618"/>
    <cellStyle name="Normál 153" xfId="1619"/>
    <cellStyle name="Normál 154" xfId="1620"/>
    <cellStyle name="Normál 155" xfId="1621"/>
    <cellStyle name="Normál 156" xfId="1622"/>
    <cellStyle name="Normál 157" xfId="1623"/>
    <cellStyle name="Normál 158" xfId="1624"/>
    <cellStyle name="Normál 159" xfId="1625"/>
    <cellStyle name="Normál 16" xfId="1626"/>
    <cellStyle name="Normál 16 2" xfId="1627"/>
    <cellStyle name="Normál 16 3" xfId="1628"/>
    <cellStyle name="Normál 17" xfId="1629"/>
    <cellStyle name="Normál 17 2" xfId="1630"/>
    <cellStyle name="Normál 17 3" xfId="1631"/>
    <cellStyle name="Normál 18" xfId="1632"/>
    <cellStyle name="Normál 18 2" xfId="1633"/>
    <cellStyle name="Normál 18 3" xfId="1634"/>
    <cellStyle name="Normál 19" xfId="1635"/>
    <cellStyle name="Normál 19 2" xfId="1636"/>
    <cellStyle name="Normál 19 3" xfId="1637"/>
    <cellStyle name="Normál 19 4" xfId="1638"/>
    <cellStyle name="Normál 19 5" xfId="1639"/>
    <cellStyle name="Normál 19 6" xfId="1640"/>
    <cellStyle name="Normal 2" xfId="1641"/>
    <cellStyle name="Normál 2 10 2" xfId="1642"/>
    <cellStyle name="Normál 2 10 3" xfId="1643"/>
    <cellStyle name="Normál 2 100" xfId="1644"/>
    <cellStyle name="Normál 2 11" xfId="1645"/>
    <cellStyle name="Normál 2 12" xfId="1646"/>
    <cellStyle name="Normál 2 13" xfId="1647"/>
    <cellStyle name="Normál 2 14" xfId="1648"/>
    <cellStyle name="Normál 2 15" xfId="1649"/>
    <cellStyle name="Normál 2 16" xfId="1650"/>
    <cellStyle name="Normál 2 17" xfId="1651"/>
    <cellStyle name="Normál 2 18" xfId="1652"/>
    <cellStyle name="Normál 2 19" xfId="1653"/>
    <cellStyle name="Normal 2 2" xfId="1654"/>
    <cellStyle name="Normál 2 2 2" xfId="1655"/>
    <cellStyle name="Normál 2 2 2 2" xfId="1656"/>
    <cellStyle name="Normál 2 2 2 3" xfId="1657"/>
    <cellStyle name="Normál 2 2 4" xfId="1658"/>
    <cellStyle name="Normál 2 2_Tulipános homi kiír" xfId="1659"/>
    <cellStyle name="Normál 2 20" xfId="1660"/>
    <cellStyle name="Normál 2 21" xfId="1661"/>
    <cellStyle name="Normál 2 22" xfId="1662"/>
    <cellStyle name="Normál 2 23" xfId="1663"/>
    <cellStyle name="Normál 2 24" xfId="1664"/>
    <cellStyle name="Normál 2 25" xfId="1665"/>
    <cellStyle name="Normál 2 26" xfId="1666"/>
    <cellStyle name="Normál 2 27" xfId="1667"/>
    <cellStyle name="Normál 2 28" xfId="1668"/>
    <cellStyle name="Normál 2 29" xfId="1669"/>
    <cellStyle name="Normal 2 3" xfId="1670"/>
    <cellStyle name="Normál 2 3" xfId="1671"/>
    <cellStyle name="Normal 2 3 2" xfId="1672"/>
    <cellStyle name="Normál 2 3 2" xfId="1673"/>
    <cellStyle name="Normal 2 3 2 2" xfId="1674"/>
    <cellStyle name="Normal 2 3 2 3" xfId="1675"/>
    <cellStyle name="Normal 2 3 2 4" xfId="1676"/>
    <cellStyle name="Normal 2 3 3" xfId="1677"/>
    <cellStyle name="Normál 2 3 3" xfId="1678"/>
    <cellStyle name="Normal 2 3 3 2" xfId="1679"/>
    <cellStyle name="Normal 2 3 3 3" xfId="1680"/>
    <cellStyle name="Normal 2 3 3 4" xfId="1681"/>
    <cellStyle name="Normal 2 3 4" xfId="1682"/>
    <cellStyle name="Normál 2 3 4" xfId="1683"/>
    <cellStyle name="Normal 2 3 4 2" xfId="1684"/>
    <cellStyle name="Normal 2 3 4 3" xfId="1685"/>
    <cellStyle name="Normal 2 3 4 4" xfId="1686"/>
    <cellStyle name="Normal 2 3 5" xfId="1687"/>
    <cellStyle name="Normál 2 3 5" xfId="1688"/>
    <cellStyle name="Normal 2 3 5 2" xfId="1689"/>
    <cellStyle name="Normal 2 3 5 3" xfId="1690"/>
    <cellStyle name="Normal 2 3 5 4" xfId="1691"/>
    <cellStyle name="Normal 2 3 6" xfId="1692"/>
    <cellStyle name="Normál 2 3 6" xfId="1693"/>
    <cellStyle name="Normal 2 3 6 2" xfId="1694"/>
    <cellStyle name="Normal 2 3 6 3" xfId="1695"/>
    <cellStyle name="Normal 2 3 6 4" xfId="1696"/>
    <cellStyle name="Normal 2 3 7" xfId="1697"/>
    <cellStyle name="Normál 2 3 7" xfId="1698"/>
    <cellStyle name="Normal 2 3 8" xfId="1699"/>
    <cellStyle name="Normal 2 3 9" xfId="1700"/>
    <cellStyle name="Normál 2 3_Tulipános homi kiír" xfId="1701"/>
    <cellStyle name="Normál 2 30" xfId="1702"/>
    <cellStyle name="Normál 2 31" xfId="1703"/>
    <cellStyle name="Normál 2 32" xfId="1704"/>
    <cellStyle name="Normál 2 32 2" xfId="1705"/>
    <cellStyle name="Normál 2 33" xfId="1706"/>
    <cellStyle name="Normál 2 33 2" xfId="1707"/>
    <cellStyle name="Normál 2 34" xfId="1708"/>
    <cellStyle name="Normál 2 34 2" xfId="1709"/>
    <cellStyle name="Normál 2 34 2 2" xfId="1710"/>
    <cellStyle name="Normál 2 34 3" xfId="1711"/>
    <cellStyle name="Normál 2 34 4" xfId="1712"/>
    <cellStyle name="Normál 2 35" xfId="1713"/>
    <cellStyle name="Normál 2 35 2" xfId="1714"/>
    <cellStyle name="Normál 2 36" xfId="1715"/>
    <cellStyle name="Normál 2 36 2" xfId="1716"/>
    <cellStyle name="Normál 2 37" xfId="1717"/>
    <cellStyle name="Normál 2 37 2" xfId="1718"/>
    <cellStyle name="Normál 2 38" xfId="1719"/>
    <cellStyle name="Normál 2 38 2" xfId="1720"/>
    <cellStyle name="Normál 2 39" xfId="1721"/>
    <cellStyle name="Normál 2 39 2" xfId="1722"/>
    <cellStyle name="Normal 2 4" xfId="1723"/>
    <cellStyle name="Normál 2 4" xfId="1724"/>
    <cellStyle name="Normal 2 4 2" xfId="1725"/>
    <cellStyle name="Normál 2 4 2" xfId="1726"/>
    <cellStyle name="Normal 2 4 2 2" xfId="1727"/>
    <cellStyle name="Normal 2 4 2 3" xfId="1728"/>
    <cellStyle name="Normal 2 4 2 4" xfId="1729"/>
    <cellStyle name="Normal 2 4 3" xfId="1730"/>
    <cellStyle name="Normál 2 4 3" xfId="1731"/>
    <cellStyle name="Normal 2 4 3 2" xfId="1732"/>
    <cellStyle name="Normal 2 4 3 3" xfId="1733"/>
    <cellStyle name="Normal 2 4 3 4" xfId="1734"/>
    <cellStyle name="Normal 2 4 4" xfId="1735"/>
    <cellStyle name="Normal 2 4 4 2" xfId="1736"/>
    <cellStyle name="Normal 2 4 5" xfId="1737"/>
    <cellStyle name="Normal 2 4 5 2" xfId="1738"/>
    <cellStyle name="Normal 2 4 6" xfId="1739"/>
    <cellStyle name="Normal 2 4 6 2" xfId="1740"/>
    <cellStyle name="Normal 2 4 7" xfId="1741"/>
    <cellStyle name="Normal 2 4 8" xfId="1742"/>
    <cellStyle name="Normal 2 4 9" xfId="1743"/>
    <cellStyle name="Normál 2 40" xfId="1744"/>
    <cellStyle name="Normál 2 40 2" xfId="1745"/>
    <cellStyle name="Normál 2 41" xfId="1746"/>
    <cellStyle name="Normál 2 41 2" xfId="1747"/>
    <cellStyle name="Normál 2 42" xfId="1748"/>
    <cellStyle name="Normál 2 42 2" xfId="1749"/>
    <cellStyle name="Normál 2 43" xfId="1750"/>
    <cellStyle name="Normál 2 43 2" xfId="1751"/>
    <cellStyle name="Normál 2 44" xfId="1752"/>
    <cellStyle name="Normál 2 45" xfId="1753"/>
    <cellStyle name="Normál 2 45 2" xfId="1754"/>
    <cellStyle name="Normál 2 46" xfId="1755"/>
    <cellStyle name="Normál 2 46 2" xfId="1756"/>
    <cellStyle name="Normál 2 47" xfId="1757"/>
    <cellStyle name="Normál 2 47 2" xfId="1758"/>
    <cellStyle name="Normál 2 48" xfId="1759"/>
    <cellStyle name="Normál 2 48 2" xfId="1760"/>
    <cellStyle name="Normál 2 49" xfId="1761"/>
    <cellStyle name="Normál 2 49 2" xfId="1762"/>
    <cellStyle name="Normal 2 5" xfId="1763"/>
    <cellStyle name="Normál 2 5" xfId="1764"/>
    <cellStyle name="Normal 2 5 2" xfId="1765"/>
    <cellStyle name="Normál 2 5 2" xfId="1766"/>
    <cellStyle name="Normal 2 5 2 2" xfId="1767"/>
    <cellStyle name="Normal 2 5 2 3" xfId="1768"/>
    <cellStyle name="Normal 2 5 2 4" xfId="1769"/>
    <cellStyle name="Normal 2 5 3" xfId="1770"/>
    <cellStyle name="Normál 2 5 3" xfId="1771"/>
    <cellStyle name="Normal 2 5 3 2" xfId="1772"/>
    <cellStyle name="Normal 2 5 3 3" xfId="1773"/>
    <cellStyle name="Normal 2 5 3 4" xfId="1774"/>
    <cellStyle name="Normal 2 5 4" xfId="1775"/>
    <cellStyle name="Normal 2 5 4 2" xfId="1776"/>
    <cellStyle name="Normal 2 5 5" xfId="1777"/>
    <cellStyle name="Normal 2 5 5 2" xfId="1778"/>
    <cellStyle name="Normal 2 5 6" xfId="1779"/>
    <cellStyle name="Normal 2 5 6 2" xfId="1780"/>
    <cellStyle name="Normal 2 5 7" xfId="1781"/>
    <cellStyle name="Normal 2 5 8" xfId="1782"/>
    <cellStyle name="Normal 2 5 9" xfId="1783"/>
    <cellStyle name="Normál 2 50" xfId="1784"/>
    <cellStyle name="Normál 2 51" xfId="1785"/>
    <cellStyle name="Normál 2 52" xfId="1786"/>
    <cellStyle name="Normál 2 52 2" xfId="1787"/>
    <cellStyle name="Normál 2 53" xfId="1788"/>
    <cellStyle name="Normál 2 54" xfId="1789"/>
    <cellStyle name="Normál 2 55" xfId="1790"/>
    <cellStyle name="Normál 2 55 2" xfId="1791"/>
    <cellStyle name="Normál 2 56" xfId="1792"/>
    <cellStyle name="Normál 2 56 2" xfId="1793"/>
    <cellStyle name="Normál 2 57" xfId="1794"/>
    <cellStyle name="Normál 2 58" xfId="1795"/>
    <cellStyle name="Normál 2 59" xfId="1796"/>
    <cellStyle name="Normal 2 6" xfId="1797"/>
    <cellStyle name="Normál 2 6" xfId="1798"/>
    <cellStyle name="Normal 2 6 2" xfId="1799"/>
    <cellStyle name="Normál 2 6 2" xfId="1800"/>
    <cellStyle name="Normal 2 6 2 2" xfId="1801"/>
    <cellStyle name="Normal 2 6 2 3" xfId="1802"/>
    <cellStyle name="Normal 2 6 2 4" xfId="1803"/>
    <cellStyle name="Normal 2 6 3" xfId="1804"/>
    <cellStyle name="Normál 2 6 3" xfId="1805"/>
    <cellStyle name="Normal 2 6 3 2" xfId="1806"/>
    <cellStyle name="Normal 2 6 3 3" xfId="1807"/>
    <cellStyle name="Normal 2 6 3 4" xfId="1808"/>
    <cellStyle name="Normal 2 6 4" xfId="1809"/>
    <cellStyle name="Normal 2 6 4 2" xfId="1810"/>
    <cellStyle name="Normal 2 6 5" xfId="1811"/>
    <cellStyle name="Normal 2 6 5 2" xfId="1812"/>
    <cellStyle name="Normal 2 6 6" xfId="1813"/>
    <cellStyle name="Normal 2 6 6 2" xfId="1814"/>
    <cellStyle name="Normal 2 6 7" xfId="1815"/>
    <cellStyle name="Normal 2 6 8" xfId="1816"/>
    <cellStyle name="Normal 2 6 9" xfId="1817"/>
    <cellStyle name="Normál 2 60" xfId="1818"/>
    <cellStyle name="Normál 2 61" xfId="1819"/>
    <cellStyle name="Normál 2 62" xfId="1820"/>
    <cellStyle name="Normál 2 63" xfId="1821"/>
    <cellStyle name="Normál 2 64" xfId="1822"/>
    <cellStyle name="Normál 2 65" xfId="1823"/>
    <cellStyle name="Normál 2 66" xfId="1824"/>
    <cellStyle name="Normál 2 67" xfId="1825"/>
    <cellStyle name="Normál 2 68" xfId="1826"/>
    <cellStyle name="Normál 2 69" xfId="1827"/>
    <cellStyle name="Normal 2 7" xfId="1828"/>
    <cellStyle name="Normál 2 7" xfId="1829"/>
    <cellStyle name="Normal 2 7 2" xfId="1830"/>
    <cellStyle name="Normál 2 7 2" xfId="1831"/>
    <cellStyle name="Normal 2 7 3" xfId="1832"/>
    <cellStyle name="Normál 2 7 3" xfId="1833"/>
    <cellStyle name="Normal 2 7 4" xfId="1834"/>
    <cellStyle name="Normál 2 70" xfId="1835"/>
    <cellStyle name="Normál 2 71" xfId="1836"/>
    <cellStyle name="Normál 2 72" xfId="1837"/>
    <cellStyle name="Normál 2 73" xfId="1838"/>
    <cellStyle name="Normál 2 74" xfId="1839"/>
    <cellStyle name="Normál 2 75" xfId="1840"/>
    <cellStyle name="Normál 2 76" xfId="1841"/>
    <cellStyle name="Normál 2 77" xfId="1842"/>
    <cellStyle name="Normál 2 78" xfId="1843"/>
    <cellStyle name="Normál 2 79" xfId="1844"/>
    <cellStyle name="Normál 2 8" xfId="1845"/>
    <cellStyle name="Normál 2 8 2" xfId="1846"/>
    <cellStyle name="Normál 2 8 3" xfId="1847"/>
    <cellStyle name="Normál 2 80" xfId="1848"/>
    <cellStyle name="Normál 2 81" xfId="1849"/>
    <cellStyle name="Normál 2 82" xfId="1850"/>
    <cellStyle name="Normál 2 83" xfId="1851"/>
    <cellStyle name="Normál 2 84" xfId="1852"/>
    <cellStyle name="Normál 2 85" xfId="1853"/>
    <cellStyle name="Normál 2 86" xfId="1854"/>
    <cellStyle name="Normál 2 87" xfId="1855"/>
    <cellStyle name="Normál 2 88" xfId="1856"/>
    <cellStyle name="Normál 2 89" xfId="1857"/>
    <cellStyle name="Normál 2 9" xfId="1858"/>
    <cellStyle name="Normál 2 9 2" xfId="1859"/>
    <cellStyle name="Normál 2 9 3" xfId="1860"/>
    <cellStyle name="Normál 2 90" xfId="1861"/>
    <cellStyle name="Normál 2 91" xfId="1862"/>
    <cellStyle name="Normál 2 92" xfId="1863"/>
    <cellStyle name="Normál 2 93" xfId="1864"/>
    <cellStyle name="Normál 2 94" xfId="1865"/>
    <cellStyle name="Normál 2 95" xfId="1866"/>
    <cellStyle name="Normál 2 96" xfId="1867"/>
    <cellStyle name="Normál 2 97" xfId="1868"/>
    <cellStyle name="Normál 2 98" xfId="1869"/>
    <cellStyle name="Normál 2 99" xfId="1870"/>
    <cellStyle name="Normál 2_Audi Iskola Dach-Fassade 11-30" xfId="1871"/>
    <cellStyle name="Normal 2_AUO_TP3 Action_List 201005010 rev.01" xfId="1872"/>
    <cellStyle name="Normál 20" xfId="1873"/>
    <cellStyle name="Normál 20 2" xfId="1874"/>
    <cellStyle name="Normál 20 3" xfId="1875"/>
    <cellStyle name="Normál 21" xfId="1876"/>
    <cellStyle name="Normál 21 2" xfId="1877"/>
    <cellStyle name="Normál 21 3" xfId="1878"/>
    <cellStyle name="Normál 22" xfId="1879"/>
    <cellStyle name="Normál 22 2" xfId="1880"/>
    <cellStyle name="Normál 22 3" xfId="1881"/>
    <cellStyle name="Normál 23" xfId="1882"/>
    <cellStyle name="Normál 23 2" xfId="1883"/>
    <cellStyle name="Normál 23 3" xfId="1884"/>
    <cellStyle name="Normál 24" xfId="1885"/>
    <cellStyle name="Normál 24 2" xfId="1886"/>
    <cellStyle name="Normál 24 3" xfId="1887"/>
    <cellStyle name="Normál 25" xfId="1888"/>
    <cellStyle name="Normál 25 2" xfId="1889"/>
    <cellStyle name="Normál 25 3" xfId="1890"/>
    <cellStyle name="Normál 25 4" xfId="1891"/>
    <cellStyle name="Normál 25 5" xfId="1892"/>
    <cellStyle name="Normál 26" xfId="1893"/>
    <cellStyle name="Normál 26 10" xfId="1894"/>
    <cellStyle name="Normál 26 2" xfId="1895"/>
    <cellStyle name="Normál 26 3" xfId="1896"/>
    <cellStyle name="Normál 26 3 2" xfId="1897"/>
    <cellStyle name="Normál 26 3_AUDI KS tornaterem kiírás" xfId="1898"/>
    <cellStyle name="Normál 26 4" xfId="1899"/>
    <cellStyle name="Normál 26 5" xfId="1900"/>
    <cellStyle name="Normál 26 6" xfId="1901"/>
    <cellStyle name="Normál 26 7" xfId="1902"/>
    <cellStyle name="Normál 26 8" xfId="1903"/>
    <cellStyle name="Normál 26 9" xfId="1904"/>
    <cellStyle name="Normál 26_AUDI KS tornaterem kiírás" xfId="1905"/>
    <cellStyle name="Normál 27" xfId="1906"/>
    <cellStyle name="Normál 27 10" xfId="1907"/>
    <cellStyle name="Normál 27 10 2" xfId="1908"/>
    <cellStyle name="Normál 27 10 3" xfId="1909"/>
    <cellStyle name="Normál 27 11" xfId="1910"/>
    <cellStyle name="Normál 27 12" xfId="1911"/>
    <cellStyle name="Normál 27 13" xfId="1912"/>
    <cellStyle name="Normál 27 14" xfId="1913"/>
    <cellStyle name="Normál 27 15" xfId="1914"/>
    <cellStyle name="Normál 27 2" xfId="1915"/>
    <cellStyle name="Normál 27 2 2" xfId="1916"/>
    <cellStyle name="Normál 27 2 2 2" xfId="1917"/>
    <cellStyle name="Normál 27 2 2 2 2" xfId="1918"/>
    <cellStyle name="Normál 27 2 2 2 2 2" xfId="1919"/>
    <cellStyle name="Normál 27 2 2 2 2 2 2" xfId="1920"/>
    <cellStyle name="Normál 27 2 2 2 2 2 3" xfId="1921"/>
    <cellStyle name="Normál 27 2 2 2 2 3" xfId="1922"/>
    <cellStyle name="Normál 27 2 2 2 2 4" xfId="1923"/>
    <cellStyle name="Normál 27 2 2 2 3" xfId="1924"/>
    <cellStyle name="Normál 27 2 2 2 3 2" xfId="1925"/>
    <cellStyle name="Normál 27 2 2 2 3 3" xfId="1926"/>
    <cellStyle name="Normál 27 2 2 2 4" xfId="1927"/>
    <cellStyle name="Normál 27 2 2 2 4 2" xfId="1928"/>
    <cellStyle name="Normál 27 2 2 2 4 3" xfId="1929"/>
    <cellStyle name="Normál 27 2 2 2 5" xfId="1930"/>
    <cellStyle name="Normál 27 2 2 2 6" xfId="1931"/>
    <cellStyle name="Normál 27 2 2 2_AUDI KS tornaterem kiírás" xfId="1932"/>
    <cellStyle name="Normál 27 2 2 3" xfId="1933"/>
    <cellStyle name="Normál 27 2 2 3 2" xfId="1934"/>
    <cellStyle name="Normál 27 2 2 3 2 2" xfId="1935"/>
    <cellStyle name="Normál 27 2 2 3 2 3" xfId="1936"/>
    <cellStyle name="Normál 27 2 2 3 3" xfId="1937"/>
    <cellStyle name="Normál 27 2 2 3 4" xfId="1938"/>
    <cellStyle name="Normál 27 2 2 4" xfId="1939"/>
    <cellStyle name="Normál 27 2 2 4 2" xfId="1940"/>
    <cellStyle name="Normál 27 2 2 4 3" xfId="1941"/>
    <cellStyle name="Normál 27 2 2 5" xfId="1942"/>
    <cellStyle name="Normál 27 2 2 5 2" xfId="1943"/>
    <cellStyle name="Normál 27 2 2 5 3" xfId="1944"/>
    <cellStyle name="Normál 27 2 2 6" xfId="1945"/>
    <cellStyle name="Normál 27 2 2 6 2" xfId="1946"/>
    <cellStyle name="Normál 27 2 2 6 3" xfId="1947"/>
    <cellStyle name="Normál 27 2 2 7" xfId="1948"/>
    <cellStyle name="Normál 27 2 2 8" xfId="1949"/>
    <cellStyle name="Normál 27 2 2_AUDI KS tornaterem kiírás" xfId="1950"/>
    <cellStyle name="Normál 27 2 3" xfId="1951"/>
    <cellStyle name="Normál 27 2 3 2" xfId="1952"/>
    <cellStyle name="Normál 27 2 3 2 2" xfId="1953"/>
    <cellStyle name="Normál 27 2 3 2 2 2" xfId="1954"/>
    <cellStyle name="Normál 27 2 3 2 2 3" xfId="1955"/>
    <cellStyle name="Normál 27 2 3 2 3" xfId="1956"/>
    <cellStyle name="Normál 27 2 3 2 4" xfId="1957"/>
    <cellStyle name="Normál 27 2 3 3" xfId="1958"/>
    <cellStyle name="Normál 27 2 3 3 2" xfId="1959"/>
    <cellStyle name="Normál 27 2 3 3 3" xfId="1960"/>
    <cellStyle name="Normál 27 2 3 4" xfId="1961"/>
    <cellStyle name="Normál 27 2 3 4 2" xfId="1962"/>
    <cellStyle name="Normál 27 2 3 4 3" xfId="1963"/>
    <cellStyle name="Normál 27 2 3 5" xfId="1964"/>
    <cellStyle name="Normál 27 2 3 6" xfId="1965"/>
    <cellStyle name="Normál 27 2 3_AUDI KS tornaterem kiírás" xfId="1966"/>
    <cellStyle name="Normál 27 2 4" xfId="1967"/>
    <cellStyle name="Normál 27 2 4 2" xfId="1968"/>
    <cellStyle name="Normál 27 2 4 2 2" xfId="1969"/>
    <cellStyle name="Normál 27 2 4 2 3" xfId="1970"/>
    <cellStyle name="Normál 27 2 4 3" xfId="1971"/>
    <cellStyle name="Normál 27 2 4 4" xfId="1972"/>
    <cellStyle name="Normál 27 2 5" xfId="1973"/>
    <cellStyle name="Normál 27 2 5 2" xfId="1974"/>
    <cellStyle name="Normál 27 2 5 3" xfId="1975"/>
    <cellStyle name="Normál 27 2 6" xfId="1976"/>
    <cellStyle name="Normál 27 2 6 2" xfId="1977"/>
    <cellStyle name="Normál 27 2 6 3" xfId="1978"/>
    <cellStyle name="Normál 27 2 7" xfId="1979"/>
    <cellStyle name="Normál 27 2 7 2" xfId="1980"/>
    <cellStyle name="Normál 27 2 7 3" xfId="1981"/>
    <cellStyle name="Normál 27 2 8" xfId="1982"/>
    <cellStyle name="Normál 27 2 9" xfId="1983"/>
    <cellStyle name="Normál 27 2_AUDI KS tornaterem kiírás" xfId="1984"/>
    <cellStyle name="Normál 27 3" xfId="1985"/>
    <cellStyle name="Normál 27 3 2" xfId="1986"/>
    <cellStyle name="Normál 27 3 2 2" xfId="1987"/>
    <cellStyle name="Normál 27 3 2 2 2" xfId="1988"/>
    <cellStyle name="Normál 27 3 2 2 2 2" xfId="1989"/>
    <cellStyle name="Normál 27 3 2 2 2 2 2" xfId="1990"/>
    <cellStyle name="Normál 27 3 2 2 2 2 3" xfId="1991"/>
    <cellStyle name="Normál 27 3 2 2 2 3" xfId="1992"/>
    <cellStyle name="Normál 27 3 2 2 2 4" xfId="1993"/>
    <cellStyle name="Normál 27 3 2 2 3" xfId="1994"/>
    <cellStyle name="Normál 27 3 2 2 3 2" xfId="1995"/>
    <cellStyle name="Normál 27 3 2 2 3 3" xfId="1996"/>
    <cellStyle name="Normál 27 3 2 2 4" xfId="1997"/>
    <cellStyle name="Normál 27 3 2 2 4 2" xfId="1998"/>
    <cellStyle name="Normál 27 3 2 2 4 3" xfId="1999"/>
    <cellStyle name="Normál 27 3 2 2 5" xfId="2000"/>
    <cellStyle name="Normál 27 3 2 2 6" xfId="2001"/>
    <cellStyle name="Normál 27 3 2 2_AUDI KS tornaterem kiírás" xfId="2002"/>
    <cellStyle name="Normál 27 3 2 3" xfId="2003"/>
    <cellStyle name="Normál 27 3 2 3 2" xfId="2004"/>
    <cellStyle name="Normál 27 3 2 3 2 2" xfId="2005"/>
    <cellStyle name="Normál 27 3 2 3 2 3" xfId="2006"/>
    <cellStyle name="Normál 27 3 2 3 3" xfId="2007"/>
    <cellStyle name="Normál 27 3 2 3 4" xfId="2008"/>
    <cellStyle name="Normál 27 3 2 4" xfId="2009"/>
    <cellStyle name="Normál 27 3 2 4 2" xfId="2010"/>
    <cellStyle name="Normál 27 3 2 4 3" xfId="2011"/>
    <cellStyle name="Normál 27 3 2 5" xfId="2012"/>
    <cellStyle name="Normál 27 3 2 5 2" xfId="2013"/>
    <cellStyle name="Normál 27 3 2 5 3" xfId="2014"/>
    <cellStyle name="Normál 27 3 2 6" xfId="2015"/>
    <cellStyle name="Normál 27 3 2 6 2" xfId="2016"/>
    <cellStyle name="Normál 27 3 2 6 3" xfId="2017"/>
    <cellStyle name="Normál 27 3 2 7" xfId="2018"/>
    <cellStyle name="Normál 27 3 2 8" xfId="2019"/>
    <cellStyle name="Normál 27 3 2_AUDI KS tornaterem kiírás" xfId="2020"/>
    <cellStyle name="Normál 27 3 3" xfId="2021"/>
    <cellStyle name="Normál 27 3 3 2" xfId="2022"/>
    <cellStyle name="Normál 27 3 3 2 2" xfId="2023"/>
    <cellStyle name="Normál 27 3 3 2 2 2" xfId="2024"/>
    <cellStyle name="Normál 27 3 3 2 2 3" xfId="2025"/>
    <cellStyle name="Normál 27 3 3 2 3" xfId="2026"/>
    <cellStyle name="Normál 27 3 3 2 4" xfId="2027"/>
    <cellStyle name="Normál 27 3 3 3" xfId="2028"/>
    <cellStyle name="Normál 27 3 3 3 2" xfId="2029"/>
    <cellStyle name="Normál 27 3 3 3 3" xfId="2030"/>
    <cellStyle name="Normál 27 3 3 4" xfId="2031"/>
    <cellStyle name="Normál 27 3 3 4 2" xfId="2032"/>
    <cellStyle name="Normál 27 3 3 4 3" xfId="2033"/>
    <cellStyle name="Normál 27 3 3 5" xfId="2034"/>
    <cellStyle name="Normál 27 3 3 6" xfId="2035"/>
    <cellStyle name="Normál 27 3 3_AUDI KS tornaterem kiírás" xfId="2036"/>
    <cellStyle name="Normál 27 3 4" xfId="2037"/>
    <cellStyle name="Normál 27 3 4 2" xfId="2038"/>
    <cellStyle name="Normál 27 3 4 2 2" xfId="2039"/>
    <cellStyle name="Normál 27 3 4 2 3" xfId="2040"/>
    <cellStyle name="Normál 27 3 4 3" xfId="2041"/>
    <cellStyle name="Normál 27 3 4 4" xfId="2042"/>
    <cellStyle name="Normál 27 3 5" xfId="2043"/>
    <cellStyle name="Normál 27 3 5 2" xfId="2044"/>
    <cellStyle name="Normál 27 3 5 3" xfId="2045"/>
    <cellStyle name="Normál 27 3 6" xfId="2046"/>
    <cellStyle name="Normál 27 3 6 2" xfId="2047"/>
    <cellStyle name="Normál 27 3 6 3" xfId="2048"/>
    <cellStyle name="Normál 27 3 7" xfId="2049"/>
    <cellStyle name="Normál 27 3 7 2" xfId="2050"/>
    <cellStyle name="Normál 27 3 7 3" xfId="2051"/>
    <cellStyle name="Normál 27 3 8" xfId="2052"/>
    <cellStyle name="Normál 27 3 9" xfId="2053"/>
    <cellStyle name="Normál 27 3_AUDI KS tornaterem kiírás" xfId="2054"/>
    <cellStyle name="Normál 27 4" xfId="2055"/>
    <cellStyle name="Normál 27 4 2" xfId="2056"/>
    <cellStyle name="Normál 27 4 2 2" xfId="2057"/>
    <cellStyle name="Normál 27 4 2 2 2" xfId="2058"/>
    <cellStyle name="Normál 27 4 2 2 2 2" xfId="2059"/>
    <cellStyle name="Normál 27 4 2 2 2 3" xfId="2060"/>
    <cellStyle name="Normál 27 4 2 2 3" xfId="2061"/>
    <cellStyle name="Normál 27 4 2 2 4" xfId="2062"/>
    <cellStyle name="Normál 27 4 2 3" xfId="2063"/>
    <cellStyle name="Normál 27 4 2 3 2" xfId="2064"/>
    <cellStyle name="Normál 27 4 2 3 3" xfId="2065"/>
    <cellStyle name="Normál 27 4 2 4" xfId="2066"/>
    <cellStyle name="Normál 27 4 2 4 2" xfId="2067"/>
    <cellStyle name="Normál 27 4 2 4 3" xfId="2068"/>
    <cellStyle name="Normál 27 4 2 5" xfId="2069"/>
    <cellStyle name="Normál 27 4 2 6" xfId="2070"/>
    <cellStyle name="Normál 27 4 2_AUDI KS tornaterem kiírás" xfId="2071"/>
    <cellStyle name="Normál 27 4 3" xfId="2072"/>
    <cellStyle name="Normál 27 4 3 2" xfId="2073"/>
    <cellStyle name="Normál 27 4 3 2 2" xfId="2074"/>
    <cellStyle name="Normál 27 4 3 2 3" xfId="2075"/>
    <cellStyle name="Normál 27 4 3 3" xfId="2076"/>
    <cellStyle name="Normál 27 4 3 4" xfId="2077"/>
    <cellStyle name="Normál 27 4 4" xfId="2078"/>
    <cellStyle name="Normál 27 4 4 2" xfId="2079"/>
    <cellStyle name="Normál 27 4 4 3" xfId="2080"/>
    <cellStyle name="Normál 27 4 5" xfId="2081"/>
    <cellStyle name="Normál 27 4 5 2" xfId="2082"/>
    <cellStyle name="Normál 27 4 5 3" xfId="2083"/>
    <cellStyle name="Normál 27 4 6" xfId="2084"/>
    <cellStyle name="Normál 27 4 6 2" xfId="2085"/>
    <cellStyle name="Normál 27 4 6 3" xfId="2086"/>
    <cellStyle name="Normál 27 4 7" xfId="2087"/>
    <cellStyle name="Normál 27 4 8" xfId="2088"/>
    <cellStyle name="Normál 27 4_AUDI KS tornaterem kiírás" xfId="2089"/>
    <cellStyle name="Normál 27 5" xfId="2090"/>
    <cellStyle name="Normál 27 5 2" xfId="2091"/>
    <cellStyle name="Normál 27 5 2 2" xfId="2092"/>
    <cellStyle name="Normál 27 5 2 2 2" xfId="2093"/>
    <cellStyle name="Normál 27 5 2 2 2 2" xfId="2094"/>
    <cellStyle name="Normál 27 5 2 2 2 3" xfId="2095"/>
    <cellStyle name="Normál 27 5 2 2 3" xfId="2096"/>
    <cellStyle name="Normál 27 5 2 2 4" xfId="2097"/>
    <cellStyle name="Normál 27 5 2 3" xfId="2098"/>
    <cellStyle name="Normál 27 5 2 3 2" xfId="2099"/>
    <cellStyle name="Normál 27 5 2 3 3" xfId="2100"/>
    <cellStyle name="Normál 27 5 2 4" xfId="2101"/>
    <cellStyle name="Normál 27 5 2 4 2" xfId="2102"/>
    <cellStyle name="Normál 27 5 2 4 3" xfId="2103"/>
    <cellStyle name="Normál 27 5 2 5" xfId="2104"/>
    <cellStyle name="Normál 27 5 2 6" xfId="2105"/>
    <cellStyle name="Normál 27 5 2_AUDI KS tornaterem kiírás" xfId="2106"/>
    <cellStyle name="Normál 27 5 3" xfId="2107"/>
    <cellStyle name="Normál 27 5 3 2" xfId="2108"/>
    <cellStyle name="Normál 27 5 3 2 2" xfId="2109"/>
    <cellStyle name="Normál 27 5 3 2 3" xfId="2110"/>
    <cellStyle name="Normál 27 5 3 3" xfId="2111"/>
    <cellStyle name="Normál 27 5 3 4" xfId="2112"/>
    <cellStyle name="Normál 27 5 4" xfId="2113"/>
    <cellStyle name="Normál 27 5 4 2" xfId="2114"/>
    <cellStyle name="Normál 27 5 4 3" xfId="2115"/>
    <cellStyle name="Normál 27 5 5" xfId="2116"/>
    <cellStyle name="Normál 27 5 5 2" xfId="2117"/>
    <cellStyle name="Normál 27 5 5 3" xfId="2118"/>
    <cellStyle name="Normál 27 5 6" xfId="2119"/>
    <cellStyle name="Normál 27 5 6 2" xfId="2120"/>
    <cellStyle name="Normál 27 5 6 3" xfId="2121"/>
    <cellStyle name="Normál 27 5 7" xfId="2122"/>
    <cellStyle name="Normál 27 5 8" xfId="2123"/>
    <cellStyle name="Normál 27 5_AUDI KS tornaterem kiírás" xfId="2124"/>
    <cellStyle name="Normál 27 6" xfId="2125"/>
    <cellStyle name="Normál 27 6 10" xfId="2126"/>
    <cellStyle name="Normál 27 6 10 2" xfId="2127"/>
    <cellStyle name="Normál 27 6 10 3" xfId="2128"/>
    <cellStyle name="Normál 27 6 11" xfId="2129"/>
    <cellStyle name="Normál 27 6 11 2" xfId="2130"/>
    <cellStyle name="Normál 27 6 11 3" xfId="2131"/>
    <cellStyle name="Normál 27 6 12" xfId="2132"/>
    <cellStyle name="Normál 27 6 12 2" xfId="2133"/>
    <cellStyle name="Normál 27 6 12 3" xfId="2134"/>
    <cellStyle name="Normál 27 6 13" xfId="2135"/>
    <cellStyle name="Normál 27 6 14" xfId="2136"/>
    <cellStyle name="Normál 27 6 2" xfId="2137"/>
    <cellStyle name="Normál 27 6 2 2" xfId="2138"/>
    <cellStyle name="Normál 27 6 2 2 2" xfId="2139"/>
    <cellStyle name="Normál 27 6 2 2 3" xfId="2140"/>
    <cellStyle name="Normál 27 6 2 3" xfId="2141"/>
    <cellStyle name="Normál 27 6 2 4" xfId="2142"/>
    <cellStyle name="Normál 27 6 3" xfId="2143"/>
    <cellStyle name="Normál 27 6 3 2" xfId="2144"/>
    <cellStyle name="Normál 27 6 3 3" xfId="2145"/>
    <cellStyle name="Normál 27 6 4" xfId="2146"/>
    <cellStyle name="Normál 27 6 4 2" xfId="2147"/>
    <cellStyle name="Normál 27 6 4 3" xfId="2148"/>
    <cellStyle name="Normál 27 6 5" xfId="2149"/>
    <cellStyle name="Normál 27 6 5 2" xfId="2150"/>
    <cellStyle name="Normál 27 6 5 3" xfId="2151"/>
    <cellStyle name="Normál 27 6 6" xfId="2152"/>
    <cellStyle name="Normál 27 6 6 2" xfId="2153"/>
    <cellStyle name="Normál 27 6 6 3" xfId="2154"/>
    <cellStyle name="Normál 27 6 7" xfId="2155"/>
    <cellStyle name="Normál 27 6 7 2" xfId="2156"/>
    <cellStyle name="Normál 27 6 7 3" xfId="2157"/>
    <cellStyle name="Normál 27 6 8" xfId="2158"/>
    <cellStyle name="Normál 27 6 8 2" xfId="2159"/>
    <cellStyle name="Normál 27 6 8 3" xfId="2160"/>
    <cellStyle name="Normál 27 6 9" xfId="2161"/>
    <cellStyle name="Normál 27 6 9 2" xfId="2162"/>
    <cellStyle name="Normál 27 6 9 3" xfId="2163"/>
    <cellStyle name="Normál 27 6_AUDI KS tornaterem kiírás" xfId="2164"/>
    <cellStyle name="Normál 27 7" xfId="2165"/>
    <cellStyle name="Normál 27 7 2" xfId="2166"/>
    <cellStyle name="Normál 27 8" xfId="2167"/>
    <cellStyle name="Normál 27 8 2" xfId="2168"/>
    <cellStyle name="Normál 27 8 2 2" xfId="2169"/>
    <cellStyle name="Normál 27 8 2 3" xfId="2170"/>
    <cellStyle name="Normál 27 8 3" xfId="2171"/>
    <cellStyle name="Normál 27 8 4" xfId="2172"/>
    <cellStyle name="Normál 27 8_iskola 2014-01-14 kiírás" xfId="2173"/>
    <cellStyle name="Normál 27 9" xfId="2174"/>
    <cellStyle name="Normál 27_AUDI KS tornaterem kiírás" xfId="2175"/>
    <cellStyle name="Normál 28" xfId="2176"/>
    <cellStyle name="Normál 28 10" xfId="2177"/>
    <cellStyle name="Normál 28 2" xfId="2178"/>
    <cellStyle name="Normál 28 3" xfId="2179"/>
    <cellStyle name="Normál 28 3 2" xfId="2180"/>
    <cellStyle name="Normál 28 3_AUDI KS tornaterem kiírás" xfId="2181"/>
    <cellStyle name="Normál 28 4" xfId="2182"/>
    <cellStyle name="Normál 28 5" xfId="2183"/>
    <cellStyle name="Normál 28 6" xfId="2184"/>
    <cellStyle name="Normál 28 7" xfId="2185"/>
    <cellStyle name="Normál 28 8" xfId="2186"/>
    <cellStyle name="Normál 28 9" xfId="2187"/>
    <cellStyle name="Normál 28_AUDI KS tornaterem kiírás" xfId="2188"/>
    <cellStyle name="Normál 280" xfId="2189"/>
    <cellStyle name="Normál 281" xfId="2190"/>
    <cellStyle name="Normál 29" xfId="2191"/>
    <cellStyle name="Normál 29 10" xfId="2192"/>
    <cellStyle name="Normál 29 2" xfId="2193"/>
    <cellStyle name="Normál 29 2 2" xfId="2194"/>
    <cellStyle name="Normál 29 2 2 2" xfId="2195"/>
    <cellStyle name="Normál 29 2 2 2 2" xfId="2196"/>
    <cellStyle name="Normál 29 2 2 2 2 2" xfId="2197"/>
    <cellStyle name="Normál 29 2 2 2 2 3" xfId="2198"/>
    <cellStyle name="Normál 29 2 2 2 3" xfId="2199"/>
    <cellStyle name="Normál 29 2 2 2 4" xfId="2200"/>
    <cellStyle name="Normál 29 2 2 3" xfId="2201"/>
    <cellStyle name="Normál 29 2 2 3 2" xfId="2202"/>
    <cellStyle name="Normál 29 2 2 3 3" xfId="2203"/>
    <cellStyle name="Normál 29 2 2 4" xfId="2204"/>
    <cellStyle name="Normál 29 2 2 4 2" xfId="2205"/>
    <cellStyle name="Normál 29 2 2 4 3" xfId="2206"/>
    <cellStyle name="Normál 29 2 2 5" xfId="2207"/>
    <cellStyle name="Normál 29 2 2 6" xfId="2208"/>
    <cellStyle name="Normál 29 2 2_AUDI KS tornaterem kiírás" xfId="2209"/>
    <cellStyle name="Normál 29 2 3" xfId="2210"/>
    <cellStyle name="Normál 29 2 3 2" xfId="2211"/>
    <cellStyle name="Normál 29 2 3 2 2" xfId="2212"/>
    <cellStyle name="Normál 29 2 3 2 3" xfId="2213"/>
    <cellStyle name="Normál 29 2 3 3" xfId="2214"/>
    <cellStyle name="Normál 29 2 3 4" xfId="2215"/>
    <cellStyle name="Normál 29 2 4" xfId="2216"/>
    <cellStyle name="Normál 29 2 4 2" xfId="2217"/>
    <cellStyle name="Normál 29 2 4 3" xfId="2218"/>
    <cellStyle name="Normál 29 2 5" xfId="2219"/>
    <cellStyle name="Normál 29 2 5 2" xfId="2220"/>
    <cellStyle name="Normál 29 2 5 3" xfId="2221"/>
    <cellStyle name="Normál 29 2 6" xfId="2222"/>
    <cellStyle name="Normál 29 2 6 2" xfId="2223"/>
    <cellStyle name="Normál 29 2 6 3" xfId="2224"/>
    <cellStyle name="Normál 29 2 7" xfId="2225"/>
    <cellStyle name="Normál 29 2 8" xfId="2226"/>
    <cellStyle name="Normál 29 2_AUDI KS tornaterem kiírás" xfId="2227"/>
    <cellStyle name="Normál 29 3" xfId="2228"/>
    <cellStyle name="Normál 29 4" xfId="2229"/>
    <cellStyle name="Normál 29 4 2" xfId="2230"/>
    <cellStyle name="Normál 29 4 2 2" xfId="2231"/>
    <cellStyle name="Normál 29 4 2 3" xfId="2232"/>
    <cellStyle name="Normál 29 4 3" xfId="2233"/>
    <cellStyle name="Normál 29 4 4" xfId="2234"/>
    <cellStyle name="Normál 29 4_AUDI KS tornaterem kiírás" xfId="2235"/>
    <cellStyle name="Normál 29 5" xfId="2236"/>
    <cellStyle name="Normál 29 5 2" xfId="2237"/>
    <cellStyle name="Normál 29 5 3" xfId="2238"/>
    <cellStyle name="Normál 29 6" xfId="2239"/>
    <cellStyle name="Normál 29 7" xfId="2240"/>
    <cellStyle name="Normál 29 8" xfId="2241"/>
    <cellStyle name="Normál 29 9" xfId="2242"/>
    <cellStyle name="Normál 29_AUDI KS tornaterem kiírás" xfId="2243"/>
    <cellStyle name="Normal 3" xfId="2244"/>
    <cellStyle name="Normál 3 10" xfId="2245"/>
    <cellStyle name="Normál 3 10 2" xfId="2246"/>
    <cellStyle name="Normál 3 100" xfId="2247"/>
    <cellStyle name="Normál 3 101" xfId="2248"/>
    <cellStyle name="Normál 3 102" xfId="2249"/>
    <cellStyle name="Normál 3 103" xfId="2250"/>
    <cellStyle name="Normál 3 104" xfId="2251"/>
    <cellStyle name="Normál 3 105" xfId="2252"/>
    <cellStyle name="Normál 3 106" xfId="2253"/>
    <cellStyle name="Normál 3 107" xfId="2254"/>
    <cellStyle name="Normál 3 108" xfId="2255"/>
    <cellStyle name="Normál 3 109" xfId="2256"/>
    <cellStyle name="Normál 3 11" xfId="2257"/>
    <cellStyle name="Normál 3 110" xfId="2258"/>
    <cellStyle name="Normál 3 111" xfId="2259"/>
    <cellStyle name="Normál 3 112" xfId="2260"/>
    <cellStyle name="Normál 3 12" xfId="2261"/>
    <cellStyle name="Normál 3 12 2" xfId="2262"/>
    <cellStyle name="Normál 3 13" xfId="2263"/>
    <cellStyle name="Normál 3 13 2" xfId="2264"/>
    <cellStyle name="Normál 3 14" xfId="2265"/>
    <cellStyle name="Normál 3 15" xfId="2266"/>
    <cellStyle name="Normál 3 16" xfId="2267"/>
    <cellStyle name="Normál 3 17" xfId="2268"/>
    <cellStyle name="Normál 3 18" xfId="2269"/>
    <cellStyle name="Normál 3 19" xfId="2270"/>
    <cellStyle name="Normal 3 2" xfId="2271"/>
    <cellStyle name="Normál 3 2 2" xfId="2272"/>
    <cellStyle name="Normál 3 2 3" xfId="2273"/>
    <cellStyle name="Normál 3 2 4" xfId="2274"/>
    <cellStyle name="Normál 3 20" xfId="2275"/>
    <cellStyle name="Normál 3 21" xfId="2276"/>
    <cellStyle name="Normál 3 22" xfId="2277"/>
    <cellStyle name="Normál 3 23" xfId="2278"/>
    <cellStyle name="Normál 3 24" xfId="2279"/>
    <cellStyle name="Normál 3 25" xfId="2280"/>
    <cellStyle name="Normál 3 26" xfId="2281"/>
    <cellStyle name="Normál 3 27" xfId="2282"/>
    <cellStyle name="Normál 3 28" xfId="2283"/>
    <cellStyle name="Normál 3 29" xfId="2284"/>
    <cellStyle name="Normál 3 3" xfId="2285"/>
    <cellStyle name="Normál 3 3 2" xfId="2286"/>
    <cellStyle name="Normál 3 3 3" xfId="2287"/>
    <cellStyle name="Normál 3 3 4" xfId="2288"/>
    <cellStyle name="Normál 3 30" xfId="2289"/>
    <cellStyle name="Normál 3 31" xfId="2290"/>
    <cellStyle name="Normál 3 32" xfId="2291"/>
    <cellStyle name="Normál 3 33" xfId="2292"/>
    <cellStyle name="Normál 3 34" xfId="2293"/>
    <cellStyle name="Normál 3 35" xfId="2294"/>
    <cellStyle name="Normál 3 36" xfId="2295"/>
    <cellStyle name="Normál 3 37" xfId="2296"/>
    <cellStyle name="Normál 3 38" xfId="2297"/>
    <cellStyle name="Normál 3 39" xfId="2298"/>
    <cellStyle name="Normál 3 4" xfId="2299"/>
    <cellStyle name="Normál 3 4 2" xfId="2300"/>
    <cellStyle name="Normál 3 4 3" xfId="2301"/>
    <cellStyle name="Normál 3 4 4" xfId="2302"/>
    <cellStyle name="Normál 3 40" xfId="2303"/>
    <cellStyle name="Normál 3 41" xfId="2304"/>
    <cellStyle name="Normál 3 42" xfId="2305"/>
    <cellStyle name="Normál 3 43" xfId="2306"/>
    <cellStyle name="Normál 3 44" xfId="2307"/>
    <cellStyle name="Normál 3 45" xfId="2308"/>
    <cellStyle name="Normál 3 46" xfId="2309"/>
    <cellStyle name="Normál 3 47" xfId="2310"/>
    <cellStyle name="Normál 3 48" xfId="2311"/>
    <cellStyle name="Normál 3 49" xfId="2312"/>
    <cellStyle name="Normál 3 5" xfId="2313"/>
    <cellStyle name="Normál 3 5 2" xfId="2314"/>
    <cellStyle name="Normál 3 5 3" xfId="2315"/>
    <cellStyle name="Normál 3 5 4" xfId="2316"/>
    <cellStyle name="Normál 3 50" xfId="2317"/>
    <cellStyle name="Normál 3 51" xfId="2318"/>
    <cellStyle name="Normál 3 52" xfId="2319"/>
    <cellStyle name="Normál 3 53" xfId="2320"/>
    <cellStyle name="Normál 3 54" xfId="2321"/>
    <cellStyle name="Normál 3 55" xfId="2322"/>
    <cellStyle name="Normál 3 56" xfId="2323"/>
    <cellStyle name="Normál 3 57" xfId="2324"/>
    <cellStyle name="Normál 3 58" xfId="2325"/>
    <cellStyle name="Normál 3 59" xfId="2326"/>
    <cellStyle name="Normál 3 6" xfId="2327"/>
    <cellStyle name="Normál 3 6 2" xfId="2328"/>
    <cellStyle name="Normál 3 6 3" xfId="2329"/>
    <cellStyle name="Normál 3 6 4" xfId="2330"/>
    <cellStyle name="Normál 3 60" xfId="2331"/>
    <cellStyle name="Normál 3 61" xfId="2332"/>
    <cellStyle name="Normál 3 62" xfId="2333"/>
    <cellStyle name="Normál 3 63" xfId="2334"/>
    <cellStyle name="Normál 3 64" xfId="2335"/>
    <cellStyle name="Normál 3 65" xfId="2336"/>
    <cellStyle name="Normál 3 66" xfId="2337"/>
    <cellStyle name="Normál 3 67" xfId="2338"/>
    <cellStyle name="Normál 3 68" xfId="2339"/>
    <cellStyle name="Normál 3 69" xfId="2340"/>
    <cellStyle name="Normál 3 7" xfId="2341"/>
    <cellStyle name="Normál 3 7 2" xfId="2342"/>
    <cellStyle name="Normál 3 7 3" xfId="2343"/>
    <cellStyle name="Normál 3 7 4" xfId="2344"/>
    <cellStyle name="Normál 3 70" xfId="2345"/>
    <cellStyle name="Normál 3 71" xfId="2346"/>
    <cellStyle name="Normál 3 72" xfId="2347"/>
    <cellStyle name="Normál 3 73" xfId="2348"/>
    <cellStyle name="Normál 3 74" xfId="2349"/>
    <cellStyle name="Normál 3 75" xfId="2350"/>
    <cellStyle name="Normál 3 76" xfId="2351"/>
    <cellStyle name="Normál 3 77" xfId="2352"/>
    <cellStyle name="Normál 3 78" xfId="2353"/>
    <cellStyle name="Normál 3 79" xfId="2354"/>
    <cellStyle name="Normál 3 8" xfId="2355"/>
    <cellStyle name="Normál 3 8 2" xfId="2356"/>
    <cellStyle name="Normál 3 8 3" xfId="2357"/>
    <cellStyle name="Normál 3 8 4" xfId="2358"/>
    <cellStyle name="Normál 3 80" xfId="2359"/>
    <cellStyle name="Normál 3 81" xfId="2360"/>
    <cellStyle name="Normál 3 82" xfId="2361"/>
    <cellStyle name="Normál 3 83" xfId="2362"/>
    <cellStyle name="Normál 3 84" xfId="2363"/>
    <cellStyle name="Normál 3 85" xfId="2364"/>
    <cellStyle name="Normál 3 86" xfId="2365"/>
    <cellStyle name="Normál 3 87" xfId="2366"/>
    <cellStyle name="Normál 3 88" xfId="2367"/>
    <cellStyle name="Normál 3 89" xfId="2368"/>
    <cellStyle name="Normál 3 9" xfId="2369"/>
    <cellStyle name="Normál 3 9 2" xfId="2370"/>
    <cellStyle name="Normál 3 9 3" xfId="2371"/>
    <cellStyle name="Normál 3 9 4" xfId="2372"/>
    <cellStyle name="Normál 3 90" xfId="2373"/>
    <cellStyle name="Normál 3 91" xfId="2374"/>
    <cellStyle name="Normál 3 92" xfId="2375"/>
    <cellStyle name="Normál 3 93" xfId="2376"/>
    <cellStyle name="Normál 3 94" xfId="2377"/>
    <cellStyle name="Normál 3 95" xfId="2378"/>
    <cellStyle name="Normál 3 96" xfId="2379"/>
    <cellStyle name="Normál 3 97" xfId="2380"/>
    <cellStyle name="Normál 3 98" xfId="2381"/>
    <cellStyle name="Normál 3 99" xfId="2382"/>
    <cellStyle name="Normál 3_Audi_Iskola_Költségvetési_kiírás_20141112 jav" xfId="2383"/>
    <cellStyle name="Normál 30" xfId="2384"/>
    <cellStyle name="Normál 30 2" xfId="2385"/>
    <cellStyle name="Normál 30 3" xfId="2386"/>
    <cellStyle name="Normál 30 4" xfId="2387"/>
    <cellStyle name="Normál 31" xfId="2388"/>
    <cellStyle name="Normál 31 10" xfId="2389"/>
    <cellStyle name="Normál 31 10 2" xfId="2390"/>
    <cellStyle name="Normál 31 10 3" xfId="2391"/>
    <cellStyle name="Normál 31 11" xfId="2392"/>
    <cellStyle name="Normál 31 11 2" xfId="2393"/>
    <cellStyle name="Normál 31 11 3" xfId="2394"/>
    <cellStyle name="Normál 31 12" xfId="2395"/>
    <cellStyle name="Normál 31 13" xfId="2396"/>
    <cellStyle name="Normál 31 14" xfId="2397"/>
    <cellStyle name="Normál 31 15" xfId="2398"/>
    <cellStyle name="Normál 31 2" xfId="2399"/>
    <cellStyle name="Normál 31 3" xfId="2400"/>
    <cellStyle name="Normál 31 3 2" xfId="2401"/>
    <cellStyle name="Normál 31 3 2 2" xfId="2402"/>
    <cellStyle name="Normál 31 3 2 3" xfId="2403"/>
    <cellStyle name="Normál 31 3 3" xfId="2404"/>
    <cellStyle name="Normál 31 3 3 2" xfId="2405"/>
    <cellStyle name="Normál 31 3 3 3" xfId="2406"/>
    <cellStyle name="Normál 31 3 4" xfId="2407"/>
    <cellStyle name="Normál 31 3 5" xfId="2408"/>
    <cellStyle name="Normál 31 4" xfId="2409"/>
    <cellStyle name="Normál 31 4 2" xfId="2410"/>
    <cellStyle name="Normál 31 4 3" xfId="2411"/>
    <cellStyle name="Normál 31 5" xfId="2412"/>
    <cellStyle name="Normál 31 5 2" xfId="2413"/>
    <cellStyle name="Normál 31 5 3" xfId="2414"/>
    <cellStyle name="Normál 31 6" xfId="2415"/>
    <cellStyle name="Normál 31 6 2" xfId="2416"/>
    <cellStyle name="Normál 31 6 3" xfId="2417"/>
    <cellStyle name="Normál 31 7" xfId="2418"/>
    <cellStyle name="Normál 31 7 2" xfId="2419"/>
    <cellStyle name="Normál 31 7 3" xfId="2420"/>
    <cellStyle name="Normál 31 8" xfId="2421"/>
    <cellStyle name="Normál 31 8 2" xfId="2422"/>
    <cellStyle name="Normál 31 8 3" xfId="2423"/>
    <cellStyle name="Normál 31 9" xfId="2424"/>
    <cellStyle name="Normál 31 9 2" xfId="2425"/>
    <cellStyle name="Normál 31 9 3" xfId="2426"/>
    <cellStyle name="Normál 31_AUDI KS tornaterem kiírás" xfId="2427"/>
    <cellStyle name="Normál 32" xfId="2428"/>
    <cellStyle name="Normál 32 2" xfId="2429"/>
    <cellStyle name="Normál 32 3" xfId="2430"/>
    <cellStyle name="Normál 33" xfId="2431"/>
    <cellStyle name="Normál 33 2" xfId="2432"/>
    <cellStyle name="Normál 33 3" xfId="2433"/>
    <cellStyle name="Normál 34" xfId="2434"/>
    <cellStyle name="Normál 34 2" xfId="2435"/>
    <cellStyle name="Normál 34 3" xfId="2436"/>
    <cellStyle name="Normál 35" xfId="2437"/>
    <cellStyle name="Normál 35 2" xfId="2438"/>
    <cellStyle name="Normál 35 3" xfId="2439"/>
    <cellStyle name="Normál 36" xfId="2440"/>
    <cellStyle name="Normál 36 2" xfId="2441"/>
    <cellStyle name="Normál 36 3" xfId="2442"/>
    <cellStyle name="Normál 36 4" xfId="2443"/>
    <cellStyle name="Normál 36 5" xfId="2444"/>
    <cellStyle name="Normál 37" xfId="2445"/>
    <cellStyle name="Normál 37 2" xfId="2446"/>
    <cellStyle name="Normál 37 3" xfId="2447"/>
    <cellStyle name="Normál 38" xfId="2448"/>
    <cellStyle name="Normál 38 2" xfId="2449"/>
    <cellStyle name="Normál 38 3" xfId="2450"/>
    <cellStyle name="Normál 39" xfId="2451"/>
    <cellStyle name="Normal 4" xfId="2452"/>
    <cellStyle name="Normal 4 10" xfId="2453"/>
    <cellStyle name="Normál 4 10" xfId="2454"/>
    <cellStyle name="Normal 4 11" xfId="2455"/>
    <cellStyle name="Normál 4 11" xfId="2456"/>
    <cellStyle name="Normal 4 12" xfId="2457"/>
    <cellStyle name="Normál 4 12" xfId="2458"/>
    <cellStyle name="Normal 4 13" xfId="2459"/>
    <cellStyle name="Normál 4 13" xfId="2460"/>
    <cellStyle name="Normál 4 14" xfId="2461"/>
    <cellStyle name="Normál 4 15" xfId="2462"/>
    <cellStyle name="Normál 4 16" xfId="2463"/>
    <cellStyle name="Normál 4 17" xfId="2464"/>
    <cellStyle name="Normál 4 18" xfId="2465"/>
    <cellStyle name="Normál 4 19" xfId="2466"/>
    <cellStyle name="Normal 4 2" xfId="2467"/>
    <cellStyle name="Normál 4 2" xfId="2468"/>
    <cellStyle name="Normál 4 2 2" xfId="2469"/>
    <cellStyle name="Normál 4 2 3" xfId="2470"/>
    <cellStyle name="Normál 4 2 4" xfId="2471"/>
    <cellStyle name="Normál 4 20" xfId="2472"/>
    <cellStyle name="Normál 4 21" xfId="2473"/>
    <cellStyle name="Normál 4 22" xfId="2474"/>
    <cellStyle name="Normál 4 23" xfId="2475"/>
    <cellStyle name="Normál 4 24" xfId="2476"/>
    <cellStyle name="Normál 4 25" xfId="2477"/>
    <cellStyle name="Normál 4 26" xfId="2478"/>
    <cellStyle name="Normál 4 27" xfId="2479"/>
    <cellStyle name="Normál 4 28" xfId="2480"/>
    <cellStyle name="Normál 4 29" xfId="2481"/>
    <cellStyle name="Normal 4 3" xfId="2482"/>
    <cellStyle name="Normál 4 3" xfId="2483"/>
    <cellStyle name="Normál 4 3 2" xfId="2484"/>
    <cellStyle name="Normál 4 3 3" xfId="2485"/>
    <cellStyle name="Normál 4 30" xfId="2486"/>
    <cellStyle name="Normál 4 31" xfId="2487"/>
    <cellStyle name="Normál 4 32" xfId="2488"/>
    <cellStyle name="Normál 4 33" xfId="2489"/>
    <cellStyle name="Normál 4 34" xfId="2490"/>
    <cellStyle name="Normál 4 35" xfId="2491"/>
    <cellStyle name="Normál 4 36" xfId="2492"/>
    <cellStyle name="Normál 4 37" xfId="2493"/>
    <cellStyle name="Normál 4 38" xfId="2494"/>
    <cellStyle name="Normál 4 39" xfId="2495"/>
    <cellStyle name="Normal 4 4" xfId="2496"/>
    <cellStyle name="Normál 4 4" xfId="2497"/>
    <cellStyle name="Normál 4 4 2" xfId="2498"/>
    <cellStyle name="Normál 4 4 3" xfId="2499"/>
    <cellStyle name="Normál 4 40" xfId="2500"/>
    <cellStyle name="Normal 4 5" xfId="2501"/>
    <cellStyle name="Normál 4 5" xfId="2502"/>
    <cellStyle name="Normál 4 5 2" xfId="2503"/>
    <cellStyle name="Normál 4 5 3" xfId="2504"/>
    <cellStyle name="Normal 4 6" xfId="2505"/>
    <cellStyle name="Normál 4 6" xfId="2506"/>
    <cellStyle name="Normál 4 6 2" xfId="2507"/>
    <cellStyle name="Normál 4 6 3" xfId="2508"/>
    <cellStyle name="Normal 4 7" xfId="2509"/>
    <cellStyle name="Normál 4 7" xfId="2510"/>
    <cellStyle name="Normál 4 7 2" xfId="2511"/>
    <cellStyle name="Normál 4 7 3" xfId="2512"/>
    <cellStyle name="Normal 4 8" xfId="2513"/>
    <cellStyle name="Normál 4 8" xfId="2514"/>
    <cellStyle name="Normál 4 8 2" xfId="2515"/>
    <cellStyle name="Normál 4 8 3" xfId="2516"/>
    <cellStyle name="Normal 4 9" xfId="2517"/>
    <cellStyle name="Normál 4 9" xfId="2518"/>
    <cellStyle name="Normal 4_B3" xfId="2519"/>
    <cellStyle name="Normál 40" xfId="2520"/>
    <cellStyle name="Normál 41" xfId="2521"/>
    <cellStyle name="Normál 42" xfId="2522"/>
    <cellStyle name="Normál 43" xfId="2523"/>
    <cellStyle name="Normál 44" xfId="2524"/>
    <cellStyle name="Normál 44 2" xfId="2525"/>
    <cellStyle name="Normál 44 3" xfId="2526"/>
    <cellStyle name="Normál 45" xfId="2527"/>
    <cellStyle name="Normál 45 2" xfId="2528"/>
    <cellStyle name="Normál 45 3" xfId="2529"/>
    <cellStyle name="Normál 46" xfId="2530"/>
    <cellStyle name="Normál 46 2" xfId="2531"/>
    <cellStyle name="Normál 46 3" xfId="2532"/>
    <cellStyle name="Normál 47" xfId="2533"/>
    <cellStyle name="Normál 48" xfId="2534"/>
    <cellStyle name="Normál 49" xfId="2535"/>
    <cellStyle name="Normal 5" xfId="2536"/>
    <cellStyle name="Normál 5 10" xfId="2537"/>
    <cellStyle name="Normál 5 10 2" xfId="2538"/>
    <cellStyle name="Normál 5 10 3" xfId="2539"/>
    <cellStyle name="Normál 5 11" xfId="2540"/>
    <cellStyle name="Normál 5 12" xfId="2541"/>
    <cellStyle name="Normál 5 13" xfId="2542"/>
    <cellStyle name="Normál 5 14" xfId="2543"/>
    <cellStyle name="Normál 5 15" xfId="2544"/>
    <cellStyle name="Normál 5 16" xfId="2545"/>
    <cellStyle name="Normál 5 17" xfId="2546"/>
    <cellStyle name="Normál 5 18" xfId="2547"/>
    <cellStyle name="Normál 5 19" xfId="2548"/>
    <cellStyle name="Normal 5 2" xfId="2549"/>
    <cellStyle name="Normál 5 2 2" xfId="2550"/>
    <cellStyle name="Normál 5 2 3" xfId="2551"/>
    <cellStyle name="Normál 5 20" xfId="2552"/>
    <cellStyle name="Normál 5 21" xfId="2553"/>
    <cellStyle name="Normál 5 22" xfId="2554"/>
    <cellStyle name="Normál 5 23" xfId="2555"/>
    <cellStyle name="Normál 5 24" xfId="2556"/>
    <cellStyle name="Normál 5 25" xfId="2557"/>
    <cellStyle name="Normál 5 26" xfId="2558"/>
    <cellStyle name="Normál 5 27" xfId="2559"/>
    <cellStyle name="Normál 5 28" xfId="2560"/>
    <cellStyle name="Normál 5 29" xfId="2561"/>
    <cellStyle name="Normal 5 3" xfId="2562"/>
    <cellStyle name="Normál 5 3" xfId="2563"/>
    <cellStyle name="Normál 5 3 2" xfId="2564"/>
    <cellStyle name="Normál 5 3 3" xfId="2565"/>
    <cellStyle name="Normál 5 30" xfId="2566"/>
    <cellStyle name="Normál 5 31" xfId="2567"/>
    <cellStyle name="Normál 5 32" xfId="2568"/>
    <cellStyle name="Normál 5 33" xfId="2569"/>
    <cellStyle name="Normál 5 34" xfId="2570"/>
    <cellStyle name="Normál 5 35" xfId="2571"/>
    <cellStyle name="Normál 5 36" xfId="2572"/>
    <cellStyle name="Normál 5 37" xfId="2573"/>
    <cellStyle name="Normál 5 38" xfId="2574"/>
    <cellStyle name="Normál 5 39" xfId="2575"/>
    <cellStyle name="Normal 5 4" xfId="2576"/>
    <cellStyle name="Normál 5 4" xfId="2577"/>
    <cellStyle name="Normál 5 4 2" xfId="2578"/>
    <cellStyle name="Normál 5 4 3" xfId="2579"/>
    <cellStyle name="Normál 5 40" xfId="2580"/>
    <cellStyle name="Normál 5 41" xfId="2581"/>
    <cellStyle name="Normál 5 42" xfId="2582"/>
    <cellStyle name="Normál 5 43" xfId="2583"/>
    <cellStyle name="Normál 5 44" xfId="2584"/>
    <cellStyle name="Normál 5 45" xfId="2585"/>
    <cellStyle name="Normál 5 46" xfId="2586"/>
    <cellStyle name="Normál 5 5" xfId="2587"/>
    <cellStyle name="Normál 5 5 2" xfId="2588"/>
    <cellStyle name="Normál 5 5 3" xfId="2589"/>
    <cellStyle name="Normál 5 6" xfId="2590"/>
    <cellStyle name="Normál 5 6 2" xfId="2591"/>
    <cellStyle name="Normál 5 6 3" xfId="2592"/>
    <cellStyle name="Normál 5 7" xfId="2593"/>
    <cellStyle name="Normál 5 7 2" xfId="2594"/>
    <cellStyle name="Normál 5 7 3" xfId="2595"/>
    <cellStyle name="Normál 5 8" xfId="2596"/>
    <cellStyle name="Normál 5 8 2" xfId="2597"/>
    <cellStyle name="Normál 5 8 3" xfId="2598"/>
    <cellStyle name="Normál 5 9" xfId="2599"/>
    <cellStyle name="Normál 5 9 2" xfId="2600"/>
    <cellStyle name="Normál 5 9 3" xfId="2601"/>
    <cellStyle name="Normal 5_B3" xfId="2602"/>
    <cellStyle name="Normál 50" xfId="2603"/>
    <cellStyle name="Normál 51" xfId="2604"/>
    <cellStyle name="Normál 52" xfId="2605"/>
    <cellStyle name="Normál 53" xfId="2606"/>
    <cellStyle name="Normál 54" xfId="2607"/>
    <cellStyle name="Normál 55" xfId="2608"/>
    <cellStyle name="Normál 56" xfId="2609"/>
    <cellStyle name="Normál 57" xfId="2610"/>
    <cellStyle name="Normál 58" xfId="2611"/>
    <cellStyle name="Normál 59" xfId="2612"/>
    <cellStyle name="Normal 6" xfId="2613"/>
    <cellStyle name="Normál 6 10" xfId="2614"/>
    <cellStyle name="Normál 6 11" xfId="2615"/>
    <cellStyle name="Normal 6 2" xfId="2616"/>
    <cellStyle name="Normál 6 2" xfId="2617"/>
    <cellStyle name="Normal 6 3" xfId="2618"/>
    <cellStyle name="Normál 6 3" xfId="2619"/>
    <cellStyle name="Normal 6 4" xfId="2620"/>
    <cellStyle name="Normál 6 4" xfId="2621"/>
    <cellStyle name="Normál 6 5" xfId="2622"/>
    <cellStyle name="Normál 6 6" xfId="2623"/>
    <cellStyle name="Normál 6 7" xfId="2624"/>
    <cellStyle name="Normál 6 8" xfId="2625"/>
    <cellStyle name="Normál 6 9" xfId="2626"/>
    <cellStyle name="Normal 6_B3" xfId="2627"/>
    <cellStyle name="Normál 6_B3" xfId="2628"/>
    <cellStyle name="Normal 6_MHU_Tender BoQ_20130329_@1200_ABCDEFG_PumpUp" xfId="2629"/>
    <cellStyle name="Normál 6_MHU_Tender BoQ_20130329_@1200_ABCDEFG_PumpUp" xfId="2630"/>
    <cellStyle name="Normal 6_MHU_Tender BoQ_form_20130326_javított_C1" xfId="2631"/>
    <cellStyle name="Normál 6_MHU_Tender BoQ_form_20130326_javított_C1" xfId="2632"/>
    <cellStyle name="Normal 6_MHU_Tender BoQ_form_20130326_javított_C2" xfId="2633"/>
    <cellStyle name="Normál 6_MHU_Tender BoQ_form_20130326_javított_C2" xfId="2634"/>
    <cellStyle name="Normal 6_MHU_Tender BoQ_form_20130326_javított_C3" xfId="2635"/>
    <cellStyle name="Normál 6_MHU_Tender BoQ_form_20130326_javított_C3" xfId="2636"/>
    <cellStyle name="Normal 6_MHU_Tender BoQ_form_20130328_plusz_C1 KS" xfId="2637"/>
    <cellStyle name="Normál 6_MHU_Tender BoQ_form_20130328_plusz_C1 KS" xfId="2638"/>
    <cellStyle name="Normal 6_MHU_Tender BoQ_form_20130329_C2_TO_AMCO" xfId="2639"/>
    <cellStyle name="Normál 6_MHU_Tender BoQ_form_20130329_C2_TO_AMCO" xfId="2640"/>
    <cellStyle name="Normál 60" xfId="2641"/>
    <cellStyle name="Normál 61" xfId="2642"/>
    <cellStyle name="Normál 62" xfId="2643"/>
    <cellStyle name="Normál 63" xfId="2644"/>
    <cellStyle name="Normál 64" xfId="2645"/>
    <cellStyle name="Normál 65" xfId="2646"/>
    <cellStyle name="Normál 66" xfId="2647"/>
    <cellStyle name="Normál 67" xfId="2648"/>
    <cellStyle name="Normál 68" xfId="2649"/>
    <cellStyle name="Normál 69" xfId="2650"/>
    <cellStyle name="Normal 7" xfId="2651"/>
    <cellStyle name="Normál 7 10" xfId="2652"/>
    <cellStyle name="Normal 7 2" xfId="2653"/>
    <cellStyle name="Normál 7 2" xfId="2654"/>
    <cellStyle name="Normál 7 2 2" xfId="2655"/>
    <cellStyle name="Normál 7 2 2 2" xfId="2656"/>
    <cellStyle name="Normál 7 2 2 2 2" xfId="2657"/>
    <cellStyle name="Normál 7 2 2 2 2 2" xfId="2658"/>
    <cellStyle name="Normál 7 2 2 2 3" xfId="2659"/>
    <cellStyle name="Normál 7 2 2 3" xfId="2660"/>
    <cellStyle name="Normál 7 2 2 3 2" xfId="2661"/>
    <cellStyle name="Normál 7 2 2 4" xfId="2662"/>
    <cellStyle name="Normál 7 2 3" xfId="2663"/>
    <cellStyle name="Normál 7 2 3 2" xfId="2664"/>
    <cellStyle name="Normál 7 2 3 2 2" xfId="2665"/>
    <cellStyle name="Normál 7 2 3 3" xfId="2666"/>
    <cellStyle name="Normál 7 2 4" xfId="2667"/>
    <cellStyle name="Normál 7 2 4 2" xfId="2668"/>
    <cellStyle name="Normál 7 2 5" xfId="2669"/>
    <cellStyle name="Normál 7 2 6" xfId="2670"/>
    <cellStyle name="Normal 7 3" xfId="2671"/>
    <cellStyle name="Normál 7 3" xfId="2672"/>
    <cellStyle name="Normál 7 3 2" xfId="2673"/>
    <cellStyle name="Normál 7 3 2 2" xfId="2674"/>
    <cellStyle name="Normál 7 3 2 2 2" xfId="2675"/>
    <cellStyle name="Normál 7 3 2 2 2 2" xfId="2676"/>
    <cellStyle name="Normál 7 3 2 2 3" xfId="2677"/>
    <cellStyle name="Normál 7 3 2 3" xfId="2678"/>
    <cellStyle name="Normál 7 3 2 3 2" xfId="2679"/>
    <cellStyle name="Normál 7 3 2 4" xfId="2680"/>
    <cellStyle name="Normál 7 3 3" xfId="2681"/>
    <cellStyle name="Normál 7 3 3 2" xfId="2682"/>
    <cellStyle name="Normál 7 3 3 2 2" xfId="2683"/>
    <cellStyle name="Normál 7 3 3 3" xfId="2684"/>
    <cellStyle name="Normál 7 3 4" xfId="2685"/>
    <cellStyle name="Normál 7 3 4 2" xfId="2686"/>
    <cellStyle name="Normál 7 3 5" xfId="2687"/>
    <cellStyle name="Normál 7 3 6" xfId="2688"/>
    <cellStyle name="Normál 7 4" xfId="2689"/>
    <cellStyle name="Normál 7 5" xfId="2690"/>
    <cellStyle name="Normál 7 6" xfId="2691"/>
    <cellStyle name="Normál 7 7" xfId="2692"/>
    <cellStyle name="Normál 7 8" xfId="2693"/>
    <cellStyle name="Normál 7 9" xfId="2694"/>
    <cellStyle name="Normal 7_B3" xfId="2695"/>
    <cellStyle name="Normál 70" xfId="2696"/>
    <cellStyle name="Normál 71" xfId="2697"/>
    <cellStyle name="Normál 72" xfId="2698"/>
    <cellStyle name="Normál 73" xfId="2699"/>
    <cellStyle name="Normál 74" xfId="2700"/>
    <cellStyle name="Normál 74 2" xfId="2701"/>
    <cellStyle name="Normál 75" xfId="2702"/>
    <cellStyle name="Normál 75 2" xfId="2703"/>
    <cellStyle name="Normál 76" xfId="2704"/>
    <cellStyle name="Normál 76 2" xfId="2705"/>
    <cellStyle name="Normál 76 3" xfId="2706"/>
    <cellStyle name="Normál 77" xfId="2707"/>
    <cellStyle name="Normál 78" xfId="2708"/>
    <cellStyle name="Normál 78 2" xfId="2709"/>
    <cellStyle name="Normál 78 2 2" xfId="2710"/>
    <cellStyle name="Normál 78 3" xfId="2711"/>
    <cellStyle name="Normál 79" xfId="2712"/>
    <cellStyle name="Normál 79 2" xfId="2713"/>
    <cellStyle name="Normál 79 3" xfId="2714"/>
    <cellStyle name="Normal 8" xfId="2715"/>
    <cellStyle name="Normal 8 10" xfId="2716"/>
    <cellStyle name="Normál 8 10" xfId="2717"/>
    <cellStyle name="Normal 8 10 10" xfId="2718"/>
    <cellStyle name="Normal 8 10 11" xfId="2719"/>
    <cellStyle name="Normal 8 10 12" xfId="2720"/>
    <cellStyle name="Normal 8 10 13" xfId="2721"/>
    <cellStyle name="Normal 8 10 14" xfId="2722"/>
    <cellStyle name="Normal 8 10 15" xfId="2723"/>
    <cellStyle name="Normal 8 10 16" xfId="2724"/>
    <cellStyle name="Normal 8 10 17" xfId="2725"/>
    <cellStyle name="Normal 8 10 18" xfId="2726"/>
    <cellStyle name="Normal 8 10 19" xfId="2727"/>
    <cellStyle name="Normal 8 10 2" xfId="2728"/>
    <cellStyle name="Normal 8 10 2 2" xfId="2729"/>
    <cellStyle name="Normal 8 10 20" xfId="2730"/>
    <cellStyle name="Normal 8 10 21" xfId="2731"/>
    <cellStyle name="Normal 8 10 22" xfId="2732"/>
    <cellStyle name="Normal 8 10 23" xfId="2733"/>
    <cellStyle name="Normal 8 10 24" xfId="2734"/>
    <cellStyle name="Normal 8 10 25" xfId="2735"/>
    <cellStyle name="Normal 8 10 26" xfId="2736"/>
    <cellStyle name="Normal 8 10 27" xfId="2737"/>
    <cellStyle name="Normal 8 10 28" xfId="2738"/>
    <cellStyle name="Normal 8 10 29" xfId="2739"/>
    <cellStyle name="Normal 8 10 3" xfId="2740"/>
    <cellStyle name="Normal 8 10 3 2" xfId="2741"/>
    <cellStyle name="Normal 8 10 30" xfId="2742"/>
    <cellStyle name="Normal 8 10 4" xfId="2743"/>
    <cellStyle name="Normal 8 10 5" xfId="2744"/>
    <cellStyle name="Normal 8 10 6" xfId="2745"/>
    <cellStyle name="Normal 8 10 7" xfId="2746"/>
    <cellStyle name="Normal 8 10 8" xfId="2747"/>
    <cellStyle name="Normal 8 10 9" xfId="2748"/>
    <cellStyle name="Normal 8 11" xfId="2749"/>
    <cellStyle name="Normál 8 11" xfId="2750"/>
    <cellStyle name="Normal 8 11 10" xfId="2751"/>
    <cellStyle name="Normal 8 11 11" xfId="2752"/>
    <cellStyle name="Normal 8 11 12" xfId="2753"/>
    <cellStyle name="Normal 8 11 13" xfId="2754"/>
    <cellStyle name="Normal 8 11 14" xfId="2755"/>
    <cellStyle name="Normal 8 11 15" xfId="2756"/>
    <cellStyle name="Normal 8 11 16" xfId="2757"/>
    <cellStyle name="Normal 8 11 17" xfId="2758"/>
    <cellStyle name="Normal 8 11 18" xfId="2759"/>
    <cellStyle name="Normal 8 11 19" xfId="2760"/>
    <cellStyle name="Normal 8 11 2" xfId="2761"/>
    <cellStyle name="Normal 8 11 2 2" xfId="2762"/>
    <cellStyle name="Normal 8 11 3" xfId="2763"/>
    <cellStyle name="Normal 8 11 4" xfId="2764"/>
    <cellStyle name="Normal 8 11 5" xfId="2765"/>
    <cellStyle name="Normal 8 11 6" xfId="2766"/>
    <cellStyle name="Normal 8 11 7" xfId="2767"/>
    <cellStyle name="Normal 8 11 8" xfId="2768"/>
    <cellStyle name="Normal 8 11 9" xfId="2769"/>
    <cellStyle name="Normal 8 12" xfId="2770"/>
    <cellStyle name="Normal 8 12 2" xfId="2771"/>
    <cellStyle name="Normal 8 13" xfId="2772"/>
    <cellStyle name="Normal 8 13 2" xfId="2773"/>
    <cellStyle name="Normal 8 14" xfId="2774"/>
    <cellStyle name="Normal 8 15" xfId="2775"/>
    <cellStyle name="Normal 8 16" xfId="2776"/>
    <cellStyle name="Normal 8 17" xfId="2777"/>
    <cellStyle name="Normal 8 18" xfId="2778"/>
    <cellStyle name="Normal 8 19" xfId="2779"/>
    <cellStyle name="Normal 8 2" xfId="2780"/>
    <cellStyle name="Normál 8 2" xfId="2781"/>
    <cellStyle name="Normal 8 2 10" xfId="2782"/>
    <cellStyle name="Normal 8 2 10 2" xfId="2783"/>
    <cellStyle name="Normal 8 2 11" xfId="2784"/>
    <cellStyle name="Normal 8 2 11 2" xfId="2785"/>
    <cellStyle name="Normal 8 2 12" xfId="2786"/>
    <cellStyle name="Normal 8 2 13" xfId="2787"/>
    <cellStyle name="Normal 8 2 14" xfId="2788"/>
    <cellStyle name="Normal 8 2 15" xfId="2789"/>
    <cellStyle name="Normal 8 2 16" xfId="2790"/>
    <cellStyle name="Normal 8 2 17" xfId="2791"/>
    <cellStyle name="Normal 8 2 18" xfId="2792"/>
    <cellStyle name="Normal 8 2 19" xfId="2793"/>
    <cellStyle name="Normal 8 2 2" xfId="2794"/>
    <cellStyle name="Normal 8 2 2 2" xfId="2795"/>
    <cellStyle name="Normal 8 2 2 2 2" xfId="2796"/>
    <cellStyle name="Normal 8 2 2 2 2 2" xfId="2797"/>
    <cellStyle name="Normal 8 2 2 2 2 2 2" xfId="2798"/>
    <cellStyle name="Normal 8 2 2 2 2 3" xfId="2799"/>
    <cellStyle name="Normal 8 2 2 2 3" xfId="2800"/>
    <cellStyle name="Normal 8 2 2 2 3 2" xfId="2801"/>
    <cellStyle name="Normal 8 2 2 2 4" xfId="2802"/>
    <cellStyle name="Normal 8 2 2 3" xfId="2803"/>
    <cellStyle name="Normal 8 2 2 3 2" xfId="2804"/>
    <cellStyle name="Normal 8 2 2 3 2 2" xfId="2805"/>
    <cellStyle name="Normal 8 2 2 3 3" xfId="2806"/>
    <cellStyle name="Normal 8 2 2 4" xfId="2807"/>
    <cellStyle name="Normal 8 2 2 4 2" xfId="2808"/>
    <cellStyle name="Normal 8 2 2 5" xfId="2809"/>
    <cellStyle name="Normal 8 2 2 6" xfId="2810"/>
    <cellStyle name="Normal 8 2 20" xfId="2811"/>
    <cellStyle name="Normal 8 2 21" xfId="2812"/>
    <cellStyle name="Normal 8 2 22" xfId="2813"/>
    <cellStyle name="Normal 8 2 23" xfId="2814"/>
    <cellStyle name="Normal 8 2 24" xfId="2815"/>
    <cellStyle name="Normal 8 2 25" xfId="2816"/>
    <cellStyle name="Normal 8 2 26" xfId="2817"/>
    <cellStyle name="Normal 8 2 27" xfId="2818"/>
    <cellStyle name="Normal 8 2 28" xfId="2819"/>
    <cellStyle name="Normal 8 2 29" xfId="2820"/>
    <cellStyle name="Normal 8 2 3" xfId="2821"/>
    <cellStyle name="Normal 8 2 3 2" xfId="2822"/>
    <cellStyle name="Normal 8 2 3 2 2" xfId="2823"/>
    <cellStyle name="Normal 8 2 3 2 2 2" xfId="2824"/>
    <cellStyle name="Normal 8 2 3 2 3" xfId="2825"/>
    <cellStyle name="Normal 8 2 3 3" xfId="2826"/>
    <cellStyle name="Normal 8 2 3 3 2" xfId="2827"/>
    <cellStyle name="Normal 8 2 3 4" xfId="2828"/>
    <cellStyle name="Normal 8 2 30" xfId="2829"/>
    <cellStyle name="Normal 8 2 31" xfId="2830"/>
    <cellStyle name="Normal 8 2 32" xfId="2831"/>
    <cellStyle name="Normal 8 2 33" xfId="2832"/>
    <cellStyle name="Normal 8 2 34" xfId="2833"/>
    <cellStyle name="Normal 8 2 35" xfId="2834"/>
    <cellStyle name="Normal 8 2 36" xfId="2835"/>
    <cellStyle name="Normal 8 2 37" xfId="2836"/>
    <cellStyle name="Normal 8 2 38" xfId="2837"/>
    <cellStyle name="Normal 8 2 39" xfId="2838"/>
    <cellStyle name="Normal 8 2 4" xfId="2839"/>
    <cellStyle name="Normal 8 2 4 2" xfId="2840"/>
    <cellStyle name="Normal 8 2 4 2 2" xfId="2841"/>
    <cellStyle name="Normal 8 2 4 2 2 2" xfId="2842"/>
    <cellStyle name="Normal 8 2 4 2 3" xfId="2843"/>
    <cellStyle name="Normal 8 2 4 3" xfId="2844"/>
    <cellStyle name="Normal 8 2 4 3 2" xfId="2845"/>
    <cellStyle name="Normal 8 2 4 4" xfId="2846"/>
    <cellStyle name="Normal 8 2 40" xfId="2847"/>
    <cellStyle name="Normal 8 2 41" xfId="2848"/>
    <cellStyle name="Normal 8 2 42" xfId="2849"/>
    <cellStyle name="Normal 8 2 43" xfId="2850"/>
    <cellStyle name="Normal 8 2 44" xfId="2851"/>
    <cellStyle name="Normal 8 2 45" xfId="2852"/>
    <cellStyle name="Normal 8 2 46" xfId="2853"/>
    <cellStyle name="Normal 8 2 47" xfId="2854"/>
    <cellStyle name="Normal 8 2 48" xfId="2855"/>
    <cellStyle name="Normal 8 2 49" xfId="2856"/>
    <cellStyle name="Normal 8 2 5" xfId="2857"/>
    <cellStyle name="Normal 8 2 5 2" xfId="2858"/>
    <cellStyle name="Normal 8 2 5 2 2" xfId="2859"/>
    <cellStyle name="Normal 8 2 5 3" xfId="2860"/>
    <cellStyle name="Normal 8 2 50" xfId="2861"/>
    <cellStyle name="Normal 8 2 51" xfId="2862"/>
    <cellStyle name="Normal 8 2 52" xfId="2863"/>
    <cellStyle name="Normal 8 2 53" xfId="2864"/>
    <cellStyle name="Normal 8 2 54" xfId="2865"/>
    <cellStyle name="Normal 8 2 55" xfId="2866"/>
    <cellStyle name="Normal 8 2 56" xfId="2867"/>
    <cellStyle name="Normal 8 2 57" xfId="2868"/>
    <cellStyle name="Normal 8 2 58" xfId="2869"/>
    <cellStyle name="Normal 8 2 59" xfId="2870"/>
    <cellStyle name="Normal 8 2 6" xfId="2871"/>
    <cellStyle name="Normal 8 2 6 2" xfId="2872"/>
    <cellStyle name="Normal 8 2 6 2 2" xfId="2873"/>
    <cellStyle name="Normal 8 2 6 3" xfId="2874"/>
    <cellStyle name="Normal 8 2 60" xfId="2875"/>
    <cellStyle name="Normal 8 2 61" xfId="2876"/>
    <cellStyle name="Normal 8 2 62" xfId="2877"/>
    <cellStyle name="Normal 8 2 63" xfId="2878"/>
    <cellStyle name="Normal 8 2 64" xfId="2879"/>
    <cellStyle name="Normal 8 2 65" xfId="2880"/>
    <cellStyle name="Normal 8 2 66" xfId="2881"/>
    <cellStyle name="Normal 8 2 67" xfId="2882"/>
    <cellStyle name="Normal 8 2 68" xfId="2883"/>
    <cellStyle name="Normal 8 2 69" xfId="2884"/>
    <cellStyle name="Normal 8 2 7" xfId="2885"/>
    <cellStyle name="Normal 8 2 7 2" xfId="2886"/>
    <cellStyle name="Normal 8 2 7 2 2" xfId="2887"/>
    <cellStyle name="Normal 8 2 7 3" xfId="2888"/>
    <cellStyle name="Normal 8 2 70" xfId="2889"/>
    <cellStyle name="Normal 8 2 71" xfId="2890"/>
    <cellStyle name="Normal 8 2 72" xfId="2891"/>
    <cellStyle name="Normal 8 2 73" xfId="2892"/>
    <cellStyle name="Normal 8 2 74" xfId="2893"/>
    <cellStyle name="Normal 8 2 75" xfId="2894"/>
    <cellStyle name="Normal 8 2 76" xfId="2895"/>
    <cellStyle name="Normal 8 2 77" xfId="2896"/>
    <cellStyle name="Normal 8 2 78" xfId="2897"/>
    <cellStyle name="Normal 8 2 79" xfId="2898"/>
    <cellStyle name="Normal 8 2 8" xfId="2899"/>
    <cellStyle name="Normal 8 2 8 2" xfId="2900"/>
    <cellStyle name="Normal 8 2 8 2 2" xfId="2901"/>
    <cellStyle name="Normal 8 2 8 3" xfId="2902"/>
    <cellStyle name="Normal 8 2 80" xfId="2903"/>
    <cellStyle name="Normal 8 2 81" xfId="2904"/>
    <cellStyle name="Normal 8 2 82" xfId="2905"/>
    <cellStyle name="Normal 8 2 83" xfId="2906"/>
    <cellStyle name="Normal 8 2 84" xfId="2907"/>
    <cellStyle name="Normal 8 2 85" xfId="2908"/>
    <cellStyle name="Normal 8 2 86" xfId="2909"/>
    <cellStyle name="Normal 8 2 87" xfId="2910"/>
    <cellStyle name="Normal 8 2 88" xfId="2911"/>
    <cellStyle name="Normal 8 2 89" xfId="2912"/>
    <cellStyle name="Normal 8 2 9" xfId="2913"/>
    <cellStyle name="Normal 8 2 9 2" xfId="2914"/>
    <cellStyle name="Normal 8 2 9 2 2" xfId="2915"/>
    <cellStyle name="Normal 8 2 9 3" xfId="2916"/>
    <cellStyle name="Normal 8 2 90" xfId="2917"/>
    <cellStyle name="Normal 8 20" xfId="2918"/>
    <cellStyle name="Normal 8 21" xfId="2919"/>
    <cellStyle name="Normal 8 22" xfId="2920"/>
    <cellStyle name="Normal 8 23" xfId="2921"/>
    <cellStyle name="Normal 8 24" xfId="2922"/>
    <cellStyle name="Normal 8 25" xfId="2923"/>
    <cellStyle name="Normal 8 26" xfId="2924"/>
    <cellStyle name="Normal 8 27" xfId="2925"/>
    <cellStyle name="Normal 8 28" xfId="2926"/>
    <cellStyle name="Normal 8 29" xfId="2927"/>
    <cellStyle name="Normal 8 3" xfId="2928"/>
    <cellStyle name="Normál 8 3" xfId="2929"/>
    <cellStyle name="Normal 8 3 10" xfId="2930"/>
    <cellStyle name="Normal 8 3 10 2" xfId="2931"/>
    <cellStyle name="Normal 8 3 11" xfId="2932"/>
    <cellStyle name="Normal 8 3 11 2" xfId="2933"/>
    <cellStyle name="Normal 8 3 12" xfId="2934"/>
    <cellStyle name="Normal 8 3 13" xfId="2935"/>
    <cellStyle name="Normal 8 3 14" xfId="2936"/>
    <cellStyle name="Normal 8 3 15" xfId="2937"/>
    <cellStyle name="Normal 8 3 16" xfId="2938"/>
    <cellStyle name="Normal 8 3 17" xfId="2939"/>
    <cellStyle name="Normal 8 3 18" xfId="2940"/>
    <cellStyle name="Normal 8 3 19" xfId="2941"/>
    <cellStyle name="Normal 8 3 2" xfId="2942"/>
    <cellStyle name="Normal 8 3 2 2" xfId="2943"/>
    <cellStyle name="Normal 8 3 2 2 2" xfId="2944"/>
    <cellStyle name="Normal 8 3 2 2 2 2" xfId="2945"/>
    <cellStyle name="Normal 8 3 2 2 2 2 2" xfId="2946"/>
    <cellStyle name="Normal 8 3 2 2 2 3" xfId="2947"/>
    <cellStyle name="Normal 8 3 2 2 3" xfId="2948"/>
    <cellStyle name="Normal 8 3 2 2 3 2" xfId="2949"/>
    <cellStyle name="Normal 8 3 2 2 4" xfId="2950"/>
    <cellStyle name="Normal 8 3 2 3" xfId="2951"/>
    <cellStyle name="Normal 8 3 2 3 2" xfId="2952"/>
    <cellStyle name="Normal 8 3 2 3 2 2" xfId="2953"/>
    <cellStyle name="Normal 8 3 2 3 3" xfId="2954"/>
    <cellStyle name="Normal 8 3 2 4" xfId="2955"/>
    <cellStyle name="Normal 8 3 2 4 2" xfId="2956"/>
    <cellStyle name="Normal 8 3 2 5" xfId="2957"/>
    <cellStyle name="Normal 8 3 2 6" xfId="2958"/>
    <cellStyle name="Normal 8 3 20" xfId="2959"/>
    <cellStyle name="Normal 8 3 21" xfId="2960"/>
    <cellStyle name="Normal 8 3 22" xfId="2961"/>
    <cellStyle name="Normal 8 3 23" xfId="2962"/>
    <cellStyle name="Normal 8 3 24" xfId="2963"/>
    <cellStyle name="Normal 8 3 25" xfId="2964"/>
    <cellStyle name="Normal 8 3 26" xfId="2965"/>
    <cellStyle name="Normal 8 3 27" xfId="2966"/>
    <cellStyle name="Normal 8 3 28" xfId="2967"/>
    <cellStyle name="Normal 8 3 29" xfId="2968"/>
    <cellStyle name="Normal 8 3 3" xfId="2969"/>
    <cellStyle name="Normal 8 3 3 2" xfId="2970"/>
    <cellStyle name="Normal 8 3 3 2 2" xfId="2971"/>
    <cellStyle name="Normal 8 3 3 2 2 2" xfId="2972"/>
    <cellStyle name="Normal 8 3 3 2 3" xfId="2973"/>
    <cellStyle name="Normal 8 3 3 3" xfId="2974"/>
    <cellStyle name="Normal 8 3 3 3 2" xfId="2975"/>
    <cellStyle name="Normal 8 3 3 4" xfId="2976"/>
    <cellStyle name="Normal 8 3 30" xfId="2977"/>
    <cellStyle name="Normal 8 3 31" xfId="2978"/>
    <cellStyle name="Normal 8 3 32" xfId="2979"/>
    <cellStyle name="Normal 8 3 33" xfId="2980"/>
    <cellStyle name="Normal 8 3 34" xfId="2981"/>
    <cellStyle name="Normal 8 3 35" xfId="2982"/>
    <cellStyle name="Normal 8 3 36" xfId="2983"/>
    <cellStyle name="Normal 8 3 37" xfId="2984"/>
    <cellStyle name="Normal 8 3 38" xfId="2985"/>
    <cellStyle name="Normal 8 3 39" xfId="2986"/>
    <cellStyle name="Normal 8 3 4" xfId="2987"/>
    <cellStyle name="Normal 8 3 4 2" xfId="2988"/>
    <cellStyle name="Normal 8 3 4 2 2" xfId="2989"/>
    <cellStyle name="Normal 8 3 4 2 2 2" xfId="2990"/>
    <cellStyle name="Normal 8 3 4 2 3" xfId="2991"/>
    <cellStyle name="Normal 8 3 4 3" xfId="2992"/>
    <cellStyle name="Normal 8 3 4 3 2" xfId="2993"/>
    <cellStyle name="Normal 8 3 4 4" xfId="2994"/>
    <cellStyle name="Normal 8 3 40" xfId="2995"/>
    <cellStyle name="Normal 8 3 41" xfId="2996"/>
    <cellStyle name="Normal 8 3 42" xfId="2997"/>
    <cellStyle name="Normal 8 3 43" xfId="2998"/>
    <cellStyle name="Normal 8 3 44" xfId="2999"/>
    <cellStyle name="Normal 8 3 45" xfId="3000"/>
    <cellStyle name="Normal 8 3 46" xfId="3001"/>
    <cellStyle name="Normal 8 3 47" xfId="3002"/>
    <cellStyle name="Normal 8 3 48" xfId="3003"/>
    <cellStyle name="Normal 8 3 49" xfId="3004"/>
    <cellStyle name="Normal 8 3 5" xfId="3005"/>
    <cellStyle name="Normal 8 3 5 2" xfId="3006"/>
    <cellStyle name="Normal 8 3 5 2 2" xfId="3007"/>
    <cellStyle name="Normal 8 3 5 3" xfId="3008"/>
    <cellStyle name="Normal 8 3 50" xfId="3009"/>
    <cellStyle name="Normal 8 3 51" xfId="3010"/>
    <cellStyle name="Normal 8 3 52" xfId="3011"/>
    <cellStyle name="Normal 8 3 53" xfId="3012"/>
    <cellStyle name="Normal 8 3 54" xfId="3013"/>
    <cellStyle name="Normal 8 3 55" xfId="3014"/>
    <cellStyle name="Normal 8 3 56" xfId="3015"/>
    <cellStyle name="Normal 8 3 57" xfId="3016"/>
    <cellStyle name="Normal 8 3 58" xfId="3017"/>
    <cellStyle name="Normal 8 3 59" xfId="3018"/>
    <cellStyle name="Normal 8 3 6" xfId="3019"/>
    <cellStyle name="Normal 8 3 6 2" xfId="3020"/>
    <cellStyle name="Normal 8 3 6 2 2" xfId="3021"/>
    <cellStyle name="Normal 8 3 6 3" xfId="3022"/>
    <cellStyle name="Normal 8 3 60" xfId="3023"/>
    <cellStyle name="Normal 8 3 61" xfId="3024"/>
    <cellStyle name="Normal 8 3 62" xfId="3025"/>
    <cellStyle name="Normal 8 3 63" xfId="3026"/>
    <cellStyle name="Normal 8 3 64" xfId="3027"/>
    <cellStyle name="Normal 8 3 65" xfId="3028"/>
    <cellStyle name="Normal 8 3 66" xfId="3029"/>
    <cellStyle name="Normal 8 3 67" xfId="3030"/>
    <cellStyle name="Normal 8 3 68" xfId="3031"/>
    <cellStyle name="Normal 8 3 69" xfId="3032"/>
    <cellStyle name="Normal 8 3 7" xfId="3033"/>
    <cellStyle name="Normal 8 3 7 2" xfId="3034"/>
    <cellStyle name="Normal 8 3 7 2 2" xfId="3035"/>
    <cellStyle name="Normal 8 3 7 3" xfId="3036"/>
    <cellStyle name="Normal 8 3 70" xfId="3037"/>
    <cellStyle name="Normal 8 3 71" xfId="3038"/>
    <cellStyle name="Normal 8 3 72" xfId="3039"/>
    <cellStyle name="Normal 8 3 73" xfId="3040"/>
    <cellStyle name="Normal 8 3 74" xfId="3041"/>
    <cellStyle name="Normal 8 3 75" xfId="3042"/>
    <cellStyle name="Normal 8 3 76" xfId="3043"/>
    <cellStyle name="Normal 8 3 77" xfId="3044"/>
    <cellStyle name="Normal 8 3 78" xfId="3045"/>
    <cellStyle name="Normal 8 3 79" xfId="3046"/>
    <cellStyle name="Normal 8 3 8" xfId="3047"/>
    <cellStyle name="Normal 8 3 8 2" xfId="3048"/>
    <cellStyle name="Normal 8 3 8 2 2" xfId="3049"/>
    <cellStyle name="Normal 8 3 8 3" xfId="3050"/>
    <cellStyle name="Normal 8 3 80" xfId="3051"/>
    <cellStyle name="Normal 8 3 81" xfId="3052"/>
    <cellStyle name="Normal 8 3 82" xfId="3053"/>
    <cellStyle name="Normal 8 3 83" xfId="3054"/>
    <cellStyle name="Normal 8 3 84" xfId="3055"/>
    <cellStyle name="Normal 8 3 85" xfId="3056"/>
    <cellStyle name="Normal 8 3 86" xfId="3057"/>
    <cellStyle name="Normal 8 3 87" xfId="3058"/>
    <cellStyle name="Normal 8 3 88" xfId="3059"/>
    <cellStyle name="Normal 8 3 89" xfId="3060"/>
    <cellStyle name="Normal 8 3 9" xfId="3061"/>
    <cellStyle name="Normal 8 3 9 2" xfId="3062"/>
    <cellStyle name="Normal 8 3 9 2 2" xfId="3063"/>
    <cellStyle name="Normal 8 3 9 3" xfId="3064"/>
    <cellStyle name="Normal 8 3 90" xfId="3065"/>
    <cellStyle name="Normal 8 30" xfId="3066"/>
    <cellStyle name="Normal 8 31" xfId="3067"/>
    <cellStyle name="Normal 8 32" xfId="3068"/>
    <cellStyle name="Normal 8 33" xfId="3069"/>
    <cellStyle name="Normal 8 34" xfId="3070"/>
    <cellStyle name="Normal 8 35" xfId="3071"/>
    <cellStyle name="Normal 8 36" xfId="3072"/>
    <cellStyle name="Normal 8 37" xfId="3073"/>
    <cellStyle name="Normal 8 38" xfId="3074"/>
    <cellStyle name="Normal 8 39" xfId="3075"/>
    <cellStyle name="Normal 8 4" xfId="3076"/>
    <cellStyle name="Normál 8 4" xfId="3077"/>
    <cellStyle name="Normal 8 4 10" xfId="3078"/>
    <cellStyle name="Normal 8 4 10 2" xfId="3079"/>
    <cellStyle name="Normal 8 4 11" xfId="3080"/>
    <cellStyle name="Normal 8 4 12" xfId="3081"/>
    <cellStyle name="Normal 8 4 13" xfId="3082"/>
    <cellStyle name="Normal 8 4 14" xfId="3083"/>
    <cellStyle name="Normal 8 4 15" xfId="3084"/>
    <cellStyle name="Normal 8 4 16" xfId="3085"/>
    <cellStyle name="Normal 8 4 17" xfId="3086"/>
    <cellStyle name="Normal 8 4 18" xfId="3087"/>
    <cellStyle name="Normal 8 4 19" xfId="3088"/>
    <cellStyle name="Normal 8 4 2" xfId="3089"/>
    <cellStyle name="Normal 8 4 2 2" xfId="3090"/>
    <cellStyle name="Normal 8 4 2 2 2" xfId="3091"/>
    <cellStyle name="Normal 8 4 2 2 2 2" xfId="3092"/>
    <cellStyle name="Normal 8 4 2 2 3" xfId="3093"/>
    <cellStyle name="Normal 8 4 2 3" xfId="3094"/>
    <cellStyle name="Normal 8 4 2 3 2" xfId="3095"/>
    <cellStyle name="Normal 8 4 2 4" xfId="3096"/>
    <cellStyle name="Normal 8 4 20" xfId="3097"/>
    <cellStyle name="Normal 8 4 21" xfId="3098"/>
    <cellStyle name="Normal 8 4 22" xfId="3099"/>
    <cellStyle name="Normal 8 4 23" xfId="3100"/>
    <cellStyle name="Normal 8 4 24" xfId="3101"/>
    <cellStyle name="Normal 8 4 25" xfId="3102"/>
    <cellStyle name="Normal 8 4 26" xfId="3103"/>
    <cellStyle name="Normal 8 4 27" xfId="3104"/>
    <cellStyle name="Normal 8 4 28" xfId="3105"/>
    <cellStyle name="Normal 8 4 29" xfId="3106"/>
    <cellStyle name="Normal 8 4 3" xfId="3107"/>
    <cellStyle name="Normal 8 4 3 2" xfId="3108"/>
    <cellStyle name="Normal 8 4 3 2 2" xfId="3109"/>
    <cellStyle name="Normal 8 4 3 2 2 2" xfId="3110"/>
    <cellStyle name="Normal 8 4 3 2 3" xfId="3111"/>
    <cellStyle name="Normal 8 4 3 3" xfId="3112"/>
    <cellStyle name="Normal 8 4 3 3 2" xfId="3113"/>
    <cellStyle name="Normal 8 4 3 4" xfId="3114"/>
    <cellStyle name="Normal 8 4 30" xfId="3115"/>
    <cellStyle name="Normal 8 4 31" xfId="3116"/>
    <cellStyle name="Normal 8 4 32" xfId="3117"/>
    <cellStyle name="Normal 8 4 33" xfId="3118"/>
    <cellStyle name="Normal 8 4 34" xfId="3119"/>
    <cellStyle name="Normal 8 4 35" xfId="3120"/>
    <cellStyle name="Normal 8 4 36" xfId="3121"/>
    <cellStyle name="Normal 8 4 37" xfId="3122"/>
    <cellStyle name="Normal 8 4 38" xfId="3123"/>
    <cellStyle name="Normal 8 4 39" xfId="3124"/>
    <cellStyle name="Normal 8 4 4" xfId="3125"/>
    <cellStyle name="Normal 8 4 4 2" xfId="3126"/>
    <cellStyle name="Normal 8 4 4 2 2" xfId="3127"/>
    <cellStyle name="Normal 8 4 4 3" xfId="3128"/>
    <cellStyle name="Normal 8 4 40" xfId="3129"/>
    <cellStyle name="Normal 8 4 41" xfId="3130"/>
    <cellStyle name="Normal 8 4 42" xfId="3131"/>
    <cellStyle name="Normal 8 4 43" xfId="3132"/>
    <cellStyle name="Normal 8 4 44" xfId="3133"/>
    <cellStyle name="Normal 8 4 45" xfId="3134"/>
    <cellStyle name="Normal 8 4 46" xfId="3135"/>
    <cellStyle name="Normal 8 4 47" xfId="3136"/>
    <cellStyle name="Normal 8 4 48" xfId="3137"/>
    <cellStyle name="Normal 8 4 49" xfId="3138"/>
    <cellStyle name="Normal 8 4 5" xfId="3139"/>
    <cellStyle name="Normal 8 4 5 2" xfId="3140"/>
    <cellStyle name="Normal 8 4 5 2 2" xfId="3141"/>
    <cellStyle name="Normal 8 4 5 3" xfId="3142"/>
    <cellStyle name="Normal 8 4 50" xfId="3143"/>
    <cellStyle name="Normal 8 4 51" xfId="3144"/>
    <cellStyle name="Normal 8 4 52" xfId="3145"/>
    <cellStyle name="Normal 8 4 53" xfId="3146"/>
    <cellStyle name="Normal 8 4 54" xfId="3147"/>
    <cellStyle name="Normal 8 4 55" xfId="3148"/>
    <cellStyle name="Normal 8 4 56" xfId="3149"/>
    <cellStyle name="Normal 8 4 57" xfId="3150"/>
    <cellStyle name="Normal 8 4 58" xfId="3151"/>
    <cellStyle name="Normal 8 4 59" xfId="3152"/>
    <cellStyle name="Normal 8 4 6" xfId="3153"/>
    <cellStyle name="Normal 8 4 6 2" xfId="3154"/>
    <cellStyle name="Normal 8 4 6 2 2" xfId="3155"/>
    <cellStyle name="Normal 8 4 6 3" xfId="3156"/>
    <cellStyle name="Normal 8 4 60" xfId="3157"/>
    <cellStyle name="Normal 8 4 61" xfId="3158"/>
    <cellStyle name="Normal 8 4 62" xfId="3159"/>
    <cellStyle name="Normal 8 4 63" xfId="3160"/>
    <cellStyle name="Normal 8 4 64" xfId="3161"/>
    <cellStyle name="Normal 8 4 65" xfId="3162"/>
    <cellStyle name="Normal 8 4 66" xfId="3163"/>
    <cellStyle name="Normal 8 4 67" xfId="3164"/>
    <cellStyle name="Normal 8 4 68" xfId="3165"/>
    <cellStyle name="Normal 8 4 69" xfId="3166"/>
    <cellStyle name="Normal 8 4 7" xfId="3167"/>
    <cellStyle name="Normal 8 4 7 2" xfId="3168"/>
    <cellStyle name="Normal 8 4 7 2 2" xfId="3169"/>
    <cellStyle name="Normal 8 4 7 3" xfId="3170"/>
    <cellStyle name="Normal 8 4 70" xfId="3171"/>
    <cellStyle name="Normal 8 4 71" xfId="3172"/>
    <cellStyle name="Normal 8 4 72" xfId="3173"/>
    <cellStyle name="Normal 8 4 73" xfId="3174"/>
    <cellStyle name="Normal 8 4 74" xfId="3175"/>
    <cellStyle name="Normal 8 4 75" xfId="3176"/>
    <cellStyle name="Normal 8 4 76" xfId="3177"/>
    <cellStyle name="Normal 8 4 77" xfId="3178"/>
    <cellStyle name="Normal 8 4 78" xfId="3179"/>
    <cellStyle name="Normal 8 4 79" xfId="3180"/>
    <cellStyle name="Normal 8 4 8" xfId="3181"/>
    <cellStyle name="Normal 8 4 8 2" xfId="3182"/>
    <cellStyle name="Normal 8 4 8 2 2" xfId="3183"/>
    <cellStyle name="Normal 8 4 8 3" xfId="3184"/>
    <cellStyle name="Normal 8 4 80" xfId="3185"/>
    <cellStyle name="Normal 8 4 81" xfId="3186"/>
    <cellStyle name="Normal 8 4 82" xfId="3187"/>
    <cellStyle name="Normal 8 4 83" xfId="3188"/>
    <cellStyle name="Normal 8 4 84" xfId="3189"/>
    <cellStyle name="Normal 8 4 85" xfId="3190"/>
    <cellStyle name="Normal 8 4 86" xfId="3191"/>
    <cellStyle name="Normal 8 4 87" xfId="3192"/>
    <cellStyle name="Normal 8 4 88" xfId="3193"/>
    <cellStyle name="Normal 8 4 89" xfId="3194"/>
    <cellStyle name="Normal 8 4 9" xfId="3195"/>
    <cellStyle name="Normal 8 4 9 2" xfId="3196"/>
    <cellStyle name="Normal 8 40" xfId="3197"/>
    <cellStyle name="Normal 8 41" xfId="3198"/>
    <cellStyle name="Normal 8 42" xfId="3199"/>
    <cellStyle name="Normal 8 43" xfId="3200"/>
    <cellStyle name="Normal 8 44" xfId="3201"/>
    <cellStyle name="Normal 8 45" xfId="3202"/>
    <cellStyle name="Normal 8 46" xfId="3203"/>
    <cellStyle name="Normal 8 47" xfId="3204"/>
    <cellStyle name="Normal 8 48" xfId="3205"/>
    <cellStyle name="Normal 8 49" xfId="3206"/>
    <cellStyle name="Normal 8 5" xfId="3207"/>
    <cellStyle name="Normál 8 5" xfId="3208"/>
    <cellStyle name="Normal 8 5 10" xfId="3209"/>
    <cellStyle name="Normal 8 5 11" xfId="3210"/>
    <cellStyle name="Normal 8 5 12" xfId="3211"/>
    <cellStyle name="Normal 8 5 13" xfId="3212"/>
    <cellStyle name="Normal 8 5 14" xfId="3213"/>
    <cellStyle name="Normal 8 5 15" xfId="3214"/>
    <cellStyle name="Normal 8 5 16" xfId="3215"/>
    <cellStyle name="Normal 8 5 17" xfId="3216"/>
    <cellStyle name="Normal 8 5 18" xfId="3217"/>
    <cellStyle name="Normal 8 5 19" xfId="3218"/>
    <cellStyle name="Normal 8 5 2" xfId="3219"/>
    <cellStyle name="Normal 8 5 2 2" xfId="3220"/>
    <cellStyle name="Normal 8 5 2 2 2" xfId="3221"/>
    <cellStyle name="Normal 8 5 2 3" xfId="3222"/>
    <cellStyle name="Normal 8 5 20" xfId="3223"/>
    <cellStyle name="Normal 8 5 21" xfId="3224"/>
    <cellStyle name="Normal 8 5 22" xfId="3225"/>
    <cellStyle name="Normal 8 5 23" xfId="3226"/>
    <cellStyle name="Normal 8 5 24" xfId="3227"/>
    <cellStyle name="Normal 8 5 25" xfId="3228"/>
    <cellStyle name="Normal 8 5 26" xfId="3229"/>
    <cellStyle name="Normal 8 5 27" xfId="3230"/>
    <cellStyle name="Normal 8 5 28" xfId="3231"/>
    <cellStyle name="Normal 8 5 29" xfId="3232"/>
    <cellStyle name="Normal 8 5 3" xfId="3233"/>
    <cellStyle name="Normal 8 5 3 2" xfId="3234"/>
    <cellStyle name="Normal 8 5 3 2 2" xfId="3235"/>
    <cellStyle name="Normal 8 5 3 3" xfId="3236"/>
    <cellStyle name="Normal 8 5 30" xfId="3237"/>
    <cellStyle name="Normal 8 5 31" xfId="3238"/>
    <cellStyle name="Normal 8 5 32" xfId="3239"/>
    <cellStyle name="Normal 8 5 33" xfId="3240"/>
    <cellStyle name="Normal 8 5 34" xfId="3241"/>
    <cellStyle name="Normal 8 5 35" xfId="3242"/>
    <cellStyle name="Normal 8 5 4" xfId="3243"/>
    <cellStyle name="Normal 8 5 4 2" xfId="3244"/>
    <cellStyle name="Normal 8 5 4 2 2" xfId="3245"/>
    <cellStyle name="Normal 8 5 4 3" xfId="3246"/>
    <cellStyle name="Normal 8 5 5" xfId="3247"/>
    <cellStyle name="Normal 8 5 5 2" xfId="3248"/>
    <cellStyle name="Normal 8 5 5 2 2" xfId="3249"/>
    <cellStyle name="Normal 8 5 5 3" xfId="3250"/>
    <cellStyle name="Normal 8 5 6" xfId="3251"/>
    <cellStyle name="Normal 8 5 6 2" xfId="3252"/>
    <cellStyle name="Normal 8 5 6 2 2" xfId="3253"/>
    <cellStyle name="Normal 8 5 6 3" xfId="3254"/>
    <cellStyle name="Normal 8 5 7" xfId="3255"/>
    <cellStyle name="Normal 8 5 7 2" xfId="3256"/>
    <cellStyle name="Normal 8 5 8" xfId="3257"/>
    <cellStyle name="Normal 8 5 8 2" xfId="3258"/>
    <cellStyle name="Normal 8 5 9" xfId="3259"/>
    <cellStyle name="Normal 8 50" xfId="3260"/>
    <cellStyle name="Normal 8 51" xfId="3261"/>
    <cellStyle name="Normal 8 52" xfId="3262"/>
    <cellStyle name="Normal 8 53" xfId="3263"/>
    <cellStyle name="Normal 8 54" xfId="3264"/>
    <cellStyle name="Normal 8 55" xfId="3265"/>
    <cellStyle name="Normal 8 56" xfId="3266"/>
    <cellStyle name="Normal 8 57" xfId="3267"/>
    <cellStyle name="Normal 8 58" xfId="3268"/>
    <cellStyle name="Normal 8 59" xfId="3269"/>
    <cellStyle name="Normal 8 6" xfId="3270"/>
    <cellStyle name="Normál 8 6" xfId="3271"/>
    <cellStyle name="Normal 8 6 10" xfId="3272"/>
    <cellStyle name="Normal 8 6 11" xfId="3273"/>
    <cellStyle name="Normal 8 6 12" xfId="3274"/>
    <cellStyle name="Normal 8 6 13" xfId="3275"/>
    <cellStyle name="Normal 8 6 14" xfId="3276"/>
    <cellStyle name="Normal 8 6 15" xfId="3277"/>
    <cellStyle name="Normal 8 6 16" xfId="3278"/>
    <cellStyle name="Normal 8 6 17" xfId="3279"/>
    <cellStyle name="Normal 8 6 18" xfId="3280"/>
    <cellStyle name="Normal 8 6 19" xfId="3281"/>
    <cellStyle name="Normal 8 6 2" xfId="3282"/>
    <cellStyle name="Normal 8 6 2 2" xfId="3283"/>
    <cellStyle name="Normal 8 6 2 2 2" xfId="3284"/>
    <cellStyle name="Normal 8 6 2 3" xfId="3285"/>
    <cellStyle name="Normal 8 6 20" xfId="3286"/>
    <cellStyle name="Normal 8 6 21" xfId="3287"/>
    <cellStyle name="Normal 8 6 22" xfId="3288"/>
    <cellStyle name="Normal 8 6 23" xfId="3289"/>
    <cellStyle name="Normal 8 6 24" xfId="3290"/>
    <cellStyle name="Normal 8 6 25" xfId="3291"/>
    <cellStyle name="Normal 8 6 26" xfId="3292"/>
    <cellStyle name="Normal 8 6 27" xfId="3293"/>
    <cellStyle name="Normal 8 6 28" xfId="3294"/>
    <cellStyle name="Normal 8 6 29" xfId="3295"/>
    <cellStyle name="Normal 8 6 3" xfId="3296"/>
    <cellStyle name="Normal 8 6 3 2" xfId="3297"/>
    <cellStyle name="Normal 8 6 3 2 2" xfId="3298"/>
    <cellStyle name="Normal 8 6 3 3" xfId="3299"/>
    <cellStyle name="Normal 8 6 30" xfId="3300"/>
    <cellStyle name="Normal 8 6 31" xfId="3301"/>
    <cellStyle name="Normal 8 6 32" xfId="3302"/>
    <cellStyle name="Normal 8 6 33" xfId="3303"/>
    <cellStyle name="Normal 8 6 34" xfId="3304"/>
    <cellStyle name="Normal 8 6 35" xfId="3305"/>
    <cellStyle name="Normal 8 6 4" xfId="3306"/>
    <cellStyle name="Normal 8 6 4 2" xfId="3307"/>
    <cellStyle name="Normal 8 6 4 2 2" xfId="3308"/>
    <cellStyle name="Normal 8 6 4 3" xfId="3309"/>
    <cellStyle name="Normal 8 6 5" xfId="3310"/>
    <cellStyle name="Normal 8 6 5 2" xfId="3311"/>
    <cellStyle name="Normal 8 6 5 2 2" xfId="3312"/>
    <cellStyle name="Normal 8 6 5 3" xfId="3313"/>
    <cellStyle name="Normal 8 6 6" xfId="3314"/>
    <cellStyle name="Normal 8 6 6 2" xfId="3315"/>
    <cellStyle name="Normal 8 6 6 2 2" xfId="3316"/>
    <cellStyle name="Normal 8 6 6 3" xfId="3317"/>
    <cellStyle name="Normal 8 6 7" xfId="3318"/>
    <cellStyle name="Normal 8 6 7 2" xfId="3319"/>
    <cellStyle name="Normal 8 6 8" xfId="3320"/>
    <cellStyle name="Normal 8 6 8 2" xfId="3321"/>
    <cellStyle name="Normal 8 6 9" xfId="3322"/>
    <cellStyle name="Normal 8 60" xfId="3323"/>
    <cellStyle name="Normal 8 61" xfId="3324"/>
    <cellStyle name="Normal 8 62" xfId="3325"/>
    <cellStyle name="Normal 8 63" xfId="3326"/>
    <cellStyle name="Normal 8 64" xfId="3327"/>
    <cellStyle name="Normal 8 65" xfId="3328"/>
    <cellStyle name="Normal 8 66" xfId="3329"/>
    <cellStyle name="Normal 8 67" xfId="3330"/>
    <cellStyle name="Normal 8 68" xfId="3331"/>
    <cellStyle name="Normal 8 69" xfId="3332"/>
    <cellStyle name="Normal 8 7" xfId="3333"/>
    <cellStyle name="Normál 8 7" xfId="3334"/>
    <cellStyle name="Normal 8 7 10" xfId="3335"/>
    <cellStyle name="Normal 8 7 11" xfId="3336"/>
    <cellStyle name="Normal 8 7 12" xfId="3337"/>
    <cellStyle name="Normal 8 7 13" xfId="3338"/>
    <cellStyle name="Normal 8 7 14" xfId="3339"/>
    <cellStyle name="Normal 8 7 15" xfId="3340"/>
    <cellStyle name="Normal 8 7 16" xfId="3341"/>
    <cellStyle name="Normal 8 7 17" xfId="3342"/>
    <cellStyle name="Normal 8 7 18" xfId="3343"/>
    <cellStyle name="Normal 8 7 19" xfId="3344"/>
    <cellStyle name="Normal 8 7 2" xfId="3345"/>
    <cellStyle name="Normal 8 7 2 2" xfId="3346"/>
    <cellStyle name="Normal 8 7 20" xfId="3347"/>
    <cellStyle name="Normal 8 7 21" xfId="3348"/>
    <cellStyle name="Normal 8 7 22" xfId="3349"/>
    <cellStyle name="Normal 8 7 23" xfId="3350"/>
    <cellStyle name="Normal 8 7 24" xfId="3351"/>
    <cellStyle name="Normal 8 7 25" xfId="3352"/>
    <cellStyle name="Normal 8 7 26" xfId="3353"/>
    <cellStyle name="Normal 8 7 27" xfId="3354"/>
    <cellStyle name="Normal 8 7 28" xfId="3355"/>
    <cellStyle name="Normal 8 7 29" xfId="3356"/>
    <cellStyle name="Normal 8 7 3" xfId="3357"/>
    <cellStyle name="Normal 8 7 3 2" xfId="3358"/>
    <cellStyle name="Normal 8 7 30" xfId="3359"/>
    <cellStyle name="Normal 8 7 4" xfId="3360"/>
    <cellStyle name="Normal 8 7 5" xfId="3361"/>
    <cellStyle name="Normal 8 7 6" xfId="3362"/>
    <cellStyle name="Normal 8 7 7" xfId="3363"/>
    <cellStyle name="Normal 8 7 8" xfId="3364"/>
    <cellStyle name="Normal 8 7 9" xfId="3365"/>
    <cellStyle name="Normal 8 70" xfId="3366"/>
    <cellStyle name="Normal 8 71" xfId="3367"/>
    <cellStyle name="Normal 8 72" xfId="3368"/>
    <cellStyle name="Normal 8 73" xfId="3369"/>
    <cellStyle name="Normal 8 74" xfId="3370"/>
    <cellStyle name="Normal 8 75" xfId="3371"/>
    <cellStyle name="Normal 8 76" xfId="3372"/>
    <cellStyle name="Normal 8 77" xfId="3373"/>
    <cellStyle name="Normal 8 78" xfId="3374"/>
    <cellStyle name="Normal 8 79" xfId="3375"/>
    <cellStyle name="Normal 8 8" xfId="3376"/>
    <cellStyle name="Normál 8 8" xfId="3377"/>
    <cellStyle name="Normal 8 8 10" xfId="3378"/>
    <cellStyle name="Normal 8 8 11" xfId="3379"/>
    <cellStyle name="Normal 8 8 12" xfId="3380"/>
    <cellStyle name="Normal 8 8 13" xfId="3381"/>
    <cellStyle name="Normal 8 8 14" xfId="3382"/>
    <cellStyle name="Normal 8 8 15" xfId="3383"/>
    <cellStyle name="Normal 8 8 16" xfId="3384"/>
    <cellStyle name="Normal 8 8 17" xfId="3385"/>
    <cellStyle name="Normal 8 8 18" xfId="3386"/>
    <cellStyle name="Normal 8 8 19" xfId="3387"/>
    <cellStyle name="Normal 8 8 2" xfId="3388"/>
    <cellStyle name="Normal 8 8 2 2" xfId="3389"/>
    <cellStyle name="Normal 8 8 20" xfId="3390"/>
    <cellStyle name="Normal 8 8 21" xfId="3391"/>
    <cellStyle name="Normal 8 8 22" xfId="3392"/>
    <cellStyle name="Normal 8 8 23" xfId="3393"/>
    <cellStyle name="Normal 8 8 24" xfId="3394"/>
    <cellStyle name="Normal 8 8 25" xfId="3395"/>
    <cellStyle name="Normal 8 8 26" xfId="3396"/>
    <cellStyle name="Normal 8 8 27" xfId="3397"/>
    <cellStyle name="Normal 8 8 28" xfId="3398"/>
    <cellStyle name="Normal 8 8 29" xfId="3399"/>
    <cellStyle name="Normal 8 8 3" xfId="3400"/>
    <cellStyle name="Normal 8 8 3 2" xfId="3401"/>
    <cellStyle name="Normal 8 8 30" xfId="3402"/>
    <cellStyle name="Normal 8 8 4" xfId="3403"/>
    <cellStyle name="Normal 8 8 5" xfId="3404"/>
    <cellStyle name="Normal 8 8 6" xfId="3405"/>
    <cellStyle name="Normal 8 8 7" xfId="3406"/>
    <cellStyle name="Normal 8 8 8" xfId="3407"/>
    <cellStyle name="Normal 8 8 9" xfId="3408"/>
    <cellStyle name="Normal 8 80" xfId="3409"/>
    <cellStyle name="Normal 8 81" xfId="3410"/>
    <cellStyle name="Normal 8 82" xfId="3411"/>
    <cellStyle name="Normal 8 83" xfId="3412"/>
    <cellStyle name="Normal 8 84" xfId="3413"/>
    <cellStyle name="Normal 8 85" xfId="3414"/>
    <cellStyle name="Normal 8 86" xfId="3415"/>
    <cellStyle name="Normal 8 87" xfId="3416"/>
    <cellStyle name="Normal 8 88" xfId="3417"/>
    <cellStyle name="Normal 8 89" xfId="3418"/>
    <cellStyle name="Normal 8 9" xfId="3419"/>
    <cellStyle name="Normál 8 9" xfId="3420"/>
    <cellStyle name="Normal 8 9 10" xfId="3421"/>
    <cellStyle name="Normal 8 9 11" xfId="3422"/>
    <cellStyle name="Normal 8 9 12" xfId="3423"/>
    <cellStyle name="Normal 8 9 13" xfId="3424"/>
    <cellStyle name="Normal 8 9 14" xfId="3425"/>
    <cellStyle name="Normal 8 9 15" xfId="3426"/>
    <cellStyle name="Normal 8 9 16" xfId="3427"/>
    <cellStyle name="Normal 8 9 17" xfId="3428"/>
    <cellStyle name="Normal 8 9 18" xfId="3429"/>
    <cellStyle name="Normal 8 9 19" xfId="3430"/>
    <cellStyle name="Normal 8 9 2" xfId="3431"/>
    <cellStyle name="Normal 8 9 2 2" xfId="3432"/>
    <cellStyle name="Normal 8 9 20" xfId="3433"/>
    <cellStyle name="Normal 8 9 21" xfId="3434"/>
    <cellStyle name="Normal 8 9 22" xfId="3435"/>
    <cellStyle name="Normal 8 9 23" xfId="3436"/>
    <cellStyle name="Normal 8 9 24" xfId="3437"/>
    <cellStyle name="Normal 8 9 25" xfId="3438"/>
    <cellStyle name="Normal 8 9 26" xfId="3439"/>
    <cellStyle name="Normal 8 9 27" xfId="3440"/>
    <cellStyle name="Normal 8 9 28" xfId="3441"/>
    <cellStyle name="Normal 8 9 29" xfId="3442"/>
    <cellStyle name="Normal 8 9 3" xfId="3443"/>
    <cellStyle name="Normal 8 9 3 2" xfId="3444"/>
    <cellStyle name="Normal 8 9 30" xfId="3445"/>
    <cellStyle name="Normal 8 9 4" xfId="3446"/>
    <cellStyle name="Normal 8 9 5" xfId="3447"/>
    <cellStyle name="Normal 8 9 6" xfId="3448"/>
    <cellStyle name="Normal 8 9 7" xfId="3449"/>
    <cellStyle name="Normal 8 9 8" xfId="3450"/>
    <cellStyle name="Normal 8 9 9" xfId="3451"/>
    <cellStyle name="Normal 8 90" xfId="3452"/>
    <cellStyle name="Normal 8 91" xfId="3453"/>
    <cellStyle name="Normal 8 92" xfId="3454"/>
    <cellStyle name="Normal 8_MHU_Tender BoQ_20130329_@1200_ABCDEFG_PumpUp" xfId="3455"/>
    <cellStyle name="Normál 80" xfId="3456"/>
    <cellStyle name="Normál 80 2" xfId="3457"/>
    <cellStyle name="Normál 81" xfId="3458"/>
    <cellStyle name="Normál 81 2" xfId="3459"/>
    <cellStyle name="Normál 82" xfId="3460"/>
    <cellStyle name="Normál 82 2" xfId="3461"/>
    <cellStyle name="Normál 82 3" xfId="3462"/>
    <cellStyle name="Normál 83" xfId="3463"/>
    <cellStyle name="Normál 83 2" xfId="3464"/>
    <cellStyle name="Normál 84" xfId="3465"/>
    <cellStyle name="Normál 84 2" xfId="3466"/>
    <cellStyle name="Normál 85" xfId="3467"/>
    <cellStyle name="Normál 85 2" xfId="3468"/>
    <cellStyle name="Normál 86" xfId="3469"/>
    <cellStyle name="Normál 86 2" xfId="3470"/>
    <cellStyle name="Normál 87" xfId="3471"/>
    <cellStyle name="Normál 87 2" xfId="3472"/>
    <cellStyle name="Normál 87 3" xfId="3473"/>
    <cellStyle name="Normál 88" xfId="3474"/>
    <cellStyle name="Normál 88 2" xfId="3475"/>
    <cellStyle name="Normál 89" xfId="3476"/>
    <cellStyle name="Normál 89 2" xfId="3477"/>
    <cellStyle name="Normal 9" xfId="3478"/>
    <cellStyle name="Normal 9 10" xfId="3479"/>
    <cellStyle name="Normal 9 11" xfId="3480"/>
    <cellStyle name="Normal 9 12" xfId="3481"/>
    <cellStyle name="Normal 9 13" xfId="3482"/>
    <cellStyle name="Normal 9 14" xfId="3483"/>
    <cellStyle name="Normal 9 15" xfId="3484"/>
    <cellStyle name="Normal 9 16" xfId="3485"/>
    <cellStyle name="Normal 9 17" xfId="3486"/>
    <cellStyle name="Normal 9 18" xfId="3487"/>
    <cellStyle name="Normal 9 19" xfId="3488"/>
    <cellStyle name="Normal 9 2" xfId="3489"/>
    <cellStyle name="Normál 9 2" xfId="3490"/>
    <cellStyle name="Normál 9 2 2" xfId="3491"/>
    <cellStyle name="Normál 9 2 2 2" xfId="3492"/>
    <cellStyle name="Normál 9 2 2 2 2" xfId="3493"/>
    <cellStyle name="Normál 9 2 2 2 2 2" xfId="3494"/>
    <cellStyle name="Normál 9 2 2 2 3" xfId="3495"/>
    <cellStyle name="Normál 9 2 2 3" xfId="3496"/>
    <cellStyle name="Normál 9 2 2 3 2" xfId="3497"/>
    <cellStyle name="Normál 9 2 2 4" xfId="3498"/>
    <cellStyle name="Normál 9 2 3" xfId="3499"/>
    <cellStyle name="Normál 9 2 3 2" xfId="3500"/>
    <cellStyle name="Normál 9 2 3 2 2" xfId="3501"/>
    <cellStyle name="Normál 9 2 3 3" xfId="3502"/>
    <cellStyle name="Normál 9 2 4" xfId="3503"/>
    <cellStyle name="Normál 9 2 4 2" xfId="3504"/>
    <cellStyle name="Normál 9 2 5" xfId="3505"/>
    <cellStyle name="Normál 9 2 6" xfId="3506"/>
    <cellStyle name="Normal 9 20" xfId="3507"/>
    <cellStyle name="Normal 9 21" xfId="3508"/>
    <cellStyle name="Normal 9 3" xfId="3509"/>
    <cellStyle name="Normál 9 3" xfId="3510"/>
    <cellStyle name="Normal 9 4" xfId="3511"/>
    <cellStyle name="Normál 9 4" xfId="3512"/>
    <cellStyle name="Normal 9 5" xfId="3513"/>
    <cellStyle name="Normál 9 5" xfId="3514"/>
    <cellStyle name="Normal 9 6" xfId="3515"/>
    <cellStyle name="Normal 9 7" xfId="3516"/>
    <cellStyle name="Normal 9 8" xfId="3517"/>
    <cellStyle name="Normal 9 9" xfId="3518"/>
    <cellStyle name="Normál 90" xfId="3519"/>
    <cellStyle name="Normál 90 2" xfId="3520"/>
    <cellStyle name="Normál 91" xfId="3521"/>
    <cellStyle name="Normál 91 2" xfId="3522"/>
    <cellStyle name="Normál 92" xfId="3523"/>
    <cellStyle name="Normál 92 2" xfId="3524"/>
    <cellStyle name="Normál 93" xfId="3525"/>
    <cellStyle name="Normál 93 2" xfId="3526"/>
    <cellStyle name="Normál 93 3" xfId="3527"/>
    <cellStyle name="Normál 94" xfId="3528"/>
    <cellStyle name="Normál 94 2" xfId="3529"/>
    <cellStyle name="Normál 94 3" xfId="3530"/>
    <cellStyle name="Normál 95" xfId="3531"/>
    <cellStyle name="Normál 95 2" xfId="3532"/>
    <cellStyle name="Normál 96" xfId="3533"/>
    <cellStyle name="Normál 96 2" xfId="3534"/>
    <cellStyle name="Normál 96 3" xfId="3535"/>
    <cellStyle name="Normál 97" xfId="3536"/>
    <cellStyle name="Normál 97 2" xfId="3537"/>
    <cellStyle name="Normál 97 3" xfId="3538"/>
    <cellStyle name="Normál 98" xfId="3539"/>
    <cellStyle name="Normál 98 2" xfId="3540"/>
    <cellStyle name="Normál 98 3" xfId="3541"/>
    <cellStyle name="Normál 99" xfId="3542"/>
    <cellStyle name="Normál 99 2" xfId="3543"/>
    <cellStyle name="Normál 99 3" xfId="3544"/>
    <cellStyle name="Normal_AAA New - under construction, 2000" xfId="3545"/>
    <cellStyle name="Normal_Projekt_CostCalculationDIN276_CEEC_DT_EN" xfId="3546"/>
    <cellStyle name="Normale_BOZZAListinoExcelSETTEMBRE2004" xfId="3547"/>
    <cellStyle name="normálne_700" xfId="3548"/>
    <cellStyle name="normální 2" xfId="3549"/>
    <cellStyle name="normální_002-A4-E-205" xfId="3550"/>
    <cellStyle name="Normalny 2" xfId="3551"/>
    <cellStyle name="Normalny 3" xfId="3552"/>
    <cellStyle name="Normalny_3871_D31ZMT_A_TPelbud" xfId="3553"/>
    <cellStyle name="Note" xfId="3554"/>
    <cellStyle name="Obliczenia" xfId="3555"/>
    <cellStyle name="Œ…‹æØ‚è [0.00]_cost" xfId="3556"/>
    <cellStyle name="Œ…‹æØ‚è_cost" xfId="3557"/>
    <cellStyle name="ord12" xfId="3558"/>
    <cellStyle name="ord6962" xfId="3559"/>
    <cellStyle name="orders" xfId="3560"/>
    <cellStyle name="Output" xfId="3561"/>
    <cellStyle name="Összesen 2 2" xfId="3562"/>
    <cellStyle name="Összesen 2 3" xfId="3563"/>
    <cellStyle name="Összesen 3" xfId="3564"/>
    <cellStyle name="Összesen 4" xfId="3565"/>
    <cellStyle name="Összesen 5" xfId="3566"/>
    <cellStyle name="PÄÄSUMMA" xfId="3567"/>
    <cellStyle name="Pénznem [0] 2" xfId="3568"/>
    <cellStyle name="Pénznem [0] 2 2" xfId="3569"/>
    <cellStyle name="Pénznem [0] 2 2 2" xfId="3570"/>
    <cellStyle name="Pénznem [0] 2 3" xfId="3571"/>
    <cellStyle name="Pénznem [0] 2 4" xfId="3572"/>
    <cellStyle name="Pénznem 10" xfId="3573"/>
    <cellStyle name="Pénznem 10 2" xfId="3574"/>
    <cellStyle name="Pénznem 10 2 2" xfId="3575"/>
    <cellStyle name="Pénznem 10 3" xfId="3576"/>
    <cellStyle name="Pénznem 10 4" xfId="3577"/>
    <cellStyle name="Pénznem 11" xfId="3578"/>
    <cellStyle name="Pénznem 11 2" xfId="3579"/>
    <cellStyle name="Pénznem 12" xfId="3580"/>
    <cellStyle name="Pénznem 12 2" xfId="3581"/>
    <cellStyle name="Pénznem 13" xfId="3582"/>
    <cellStyle name="Pénznem 13 2" xfId="3583"/>
    <cellStyle name="Pénznem 14" xfId="3584"/>
    <cellStyle name="Pénznem 14 2" xfId="3585"/>
    <cellStyle name="Pénznem 15" xfId="3586"/>
    <cellStyle name="Pénznem 15 2" xfId="3587"/>
    <cellStyle name="Pénznem 16" xfId="3588"/>
    <cellStyle name="Pénznem 16 2" xfId="3589"/>
    <cellStyle name="Pénznem 17" xfId="3590"/>
    <cellStyle name="Pénznem 17 2" xfId="3591"/>
    <cellStyle name="Pénznem 18" xfId="3592"/>
    <cellStyle name="Pénznem 18 2" xfId="3593"/>
    <cellStyle name="Pénznem 19" xfId="3594"/>
    <cellStyle name="Pénznem 19 2" xfId="3595"/>
    <cellStyle name="Pénznem 20" xfId="3596"/>
    <cellStyle name="Pénznem 21" xfId="3597"/>
    <cellStyle name="Pénznem 21 2" xfId="3598"/>
    <cellStyle name="Pénznem 22" xfId="3599"/>
    <cellStyle name="Pénznem 22 2" xfId="3600"/>
    <cellStyle name="Pénznem 4" xfId="3601"/>
    <cellStyle name="Pénznem 5" xfId="3602"/>
    <cellStyle name="Pénznem 6" xfId="3603"/>
    <cellStyle name="Pénznem 6 2" xfId="3604"/>
    <cellStyle name="Pénznem 6 2 2" xfId="3605"/>
    <cellStyle name="Pénznem 6 3" xfId="3606"/>
    <cellStyle name="Pénznem 7" xfId="3607"/>
    <cellStyle name="Pénznem 7 2" xfId="3608"/>
    <cellStyle name="Pénznem 7 2 2" xfId="3609"/>
    <cellStyle name="Pénznem 7 3" xfId="3610"/>
    <cellStyle name="Pénznem 8" xfId="3611"/>
    <cellStyle name="Pénznem 8 2" xfId="3612"/>
    <cellStyle name="Pénznem 8 2 2" xfId="3613"/>
    <cellStyle name="Pénznem 8 3" xfId="3614"/>
    <cellStyle name="Pénznem 9" xfId="3615"/>
    <cellStyle name="Percent (2dp)" xfId="3616"/>
    <cellStyle name="Percent [2]" xfId="3617"/>
    <cellStyle name="Percent 2" xfId="3618"/>
    <cellStyle name="Popis" xfId="3619"/>
    <cellStyle name="Poznámka" xfId="3620"/>
    <cellStyle name="Propojená buňka" xfId="3621"/>
    <cellStyle name="Quants" xfId="3622"/>
    <cellStyle name="Rossz 2 2" xfId="3623"/>
    <cellStyle name="Rossz 2 3" xfId="3624"/>
    <cellStyle name="Rossz 3" xfId="3625"/>
    <cellStyle name="Rossz 4" xfId="3626"/>
    <cellStyle name="Rossz 5" xfId="3627"/>
    <cellStyle name="SALLITTU" xfId="3628"/>
    <cellStyle name="Semleges 2 2" xfId="3629"/>
    <cellStyle name="Semleges 2 3" xfId="3630"/>
    <cellStyle name="Semleges 3" xfId="3631"/>
    <cellStyle name="Semleges 4" xfId="3632"/>
    <cellStyle name="Semleges 5" xfId="3633"/>
    <cellStyle name="Sheet Title" xfId="3634"/>
    <cellStyle name="Sheet Title 2" xfId="3635"/>
    <cellStyle name="Sledovaný hypertextový odkaz" xfId="3636"/>
    <cellStyle name="Správně" xfId="3637"/>
    <cellStyle name="Standaard_005-A3-200 (5.3) - lars" xfId="3638"/>
    <cellStyle name="Standard_--&gt;2-1" xfId="3639"/>
    <cellStyle name="Stílus 1" xfId="3640"/>
    <cellStyle name="Stílus 1 2" xfId="3641"/>
    <cellStyle name="Stílus 1 3" xfId="3642"/>
    <cellStyle name="Stílus 2" xfId="3643"/>
    <cellStyle name="Stílus 2 2" xfId="3644"/>
    <cellStyle name="Styl 1" xfId="3645"/>
    <cellStyle name="Styl 1 2" xfId="3646"/>
    <cellStyle name="Style 1" xfId="3647"/>
    <cellStyle name="Style 1 2" xfId="3648"/>
    <cellStyle name="Suma" xfId="3649"/>
    <cellStyle name="SUMMARY" xfId="3650"/>
    <cellStyle name="Számítás 2 2" xfId="3651"/>
    <cellStyle name="Számítás 2 3" xfId="3652"/>
    <cellStyle name="Számítás 3" xfId="3653"/>
    <cellStyle name="Számítás 4" xfId="3654"/>
    <cellStyle name="Számítás 5" xfId="3655"/>
    <cellStyle name="TableStyleLight1" xfId="3656"/>
    <cellStyle name="TableStyleLight1 2" xfId="3657"/>
    <cellStyle name="Tekst objaśnienia" xfId="3658"/>
    <cellStyle name="Tekst ostrzeżenia" xfId="3659"/>
    <cellStyle name="text" xfId="3660"/>
    <cellStyle name="Text upozornění" xfId="3661"/>
    <cellStyle name="Thousands£" xfId="3662"/>
    <cellStyle name="Thousands£ (2dp)" xfId="3663"/>
    <cellStyle name="Title" xfId="3664"/>
    <cellStyle name="tof" xfId="3665"/>
    <cellStyle name="Tonnes" xfId="3666"/>
    <cellStyle name="tot" xfId="3667"/>
    <cellStyle name="Total" xfId="3668"/>
    <cellStyle name="Tytuł" xfId="3669"/>
    <cellStyle name="Tytuł 2" xfId="3670"/>
    <cellStyle name="Unit" xfId="3671"/>
    <cellStyle name="Uwaga" xfId="3672"/>
    <cellStyle name="Uwaga 2" xfId="3673"/>
    <cellStyle name="Vstup" xfId="3674"/>
    <cellStyle name="Výpočet" xfId="3675"/>
    <cellStyle name="Výstup" xfId="3676"/>
    <cellStyle name="Vysvětlující text" xfId="3677"/>
    <cellStyle name="Währung" xfId="3678"/>
    <cellStyle name="Währung [0]_--&gt;2-1" xfId="3679"/>
    <cellStyle name="Währung_--&gt;2-1" xfId="3680"/>
    <cellStyle name="Walutowy_3871_F31ZMT_" xfId="3681"/>
    <cellStyle name="Warning Text" xfId="3682"/>
    <cellStyle name="W臧rung [0]_inc-pay-schedule" xfId="3683"/>
    <cellStyle name="W臧rung_inc-pay-schedule" xfId="3684"/>
    <cellStyle name="zamówienia" xfId="3685"/>
    <cellStyle name="Złe" xfId="3686"/>
    <cellStyle name="Zvýraznění 1" xfId="3687"/>
    <cellStyle name="Zvýraznění 2" xfId="3688"/>
    <cellStyle name="Zvýraznění 3" xfId="3689"/>
    <cellStyle name="Zvýraznění 4" xfId="3690"/>
    <cellStyle name="Zvýraznění 5" xfId="3691"/>
    <cellStyle name="Zvýraznění 6" xfId="3692"/>
    <cellStyle name="アクセント 1 2" xfId="3693"/>
    <cellStyle name="アクセント 1 3" xfId="3694"/>
    <cellStyle name="アクセント 1 4" xfId="3695"/>
    <cellStyle name="アクセント 1 5" xfId="3696"/>
    <cellStyle name="アクセント 2 2" xfId="3697"/>
    <cellStyle name="アクセント 2 3" xfId="3698"/>
    <cellStyle name="アクセント 2 4" xfId="3699"/>
    <cellStyle name="アクセント 2 5" xfId="3700"/>
    <cellStyle name="アクセント 3 2" xfId="3701"/>
    <cellStyle name="アクセント 3 3" xfId="3702"/>
    <cellStyle name="アクセント 3 4" xfId="3703"/>
    <cellStyle name="アクセント 3 5" xfId="3704"/>
    <cellStyle name="アクセント 4 2" xfId="3705"/>
    <cellStyle name="アクセント 4 3" xfId="3706"/>
    <cellStyle name="アクセント 4 4" xfId="3707"/>
    <cellStyle name="アクセント 4 5" xfId="3708"/>
    <cellStyle name="アクセント 5 2" xfId="3709"/>
    <cellStyle name="アクセント 5 3" xfId="3710"/>
    <cellStyle name="アクセント 5 4" xfId="3711"/>
    <cellStyle name="アクセント 5 5" xfId="3712"/>
    <cellStyle name="アクセント 6 2" xfId="3713"/>
    <cellStyle name="アクセント 6 3" xfId="3714"/>
    <cellStyle name="アクセント 6 4" xfId="3715"/>
    <cellStyle name="アクセント 6 5" xfId="3716"/>
    <cellStyle name="スタイル 1" xfId="3717"/>
    <cellStyle name="スタイル 2" xfId="3718"/>
    <cellStyle name="タイトル 2" xfId="3719"/>
    <cellStyle name="タイトル 3" xfId="3720"/>
    <cellStyle name="タイトル 4" xfId="3721"/>
    <cellStyle name="タイトル 5" xfId="3722"/>
    <cellStyle name="チェック セル 2" xfId="3723"/>
    <cellStyle name="チェック セル 3" xfId="3724"/>
    <cellStyle name="チェック セル 4" xfId="3725"/>
    <cellStyle name="チェック セル 5" xfId="3726"/>
    <cellStyle name="どちらでもない 2" xfId="3727"/>
    <cellStyle name="どちらでもない 3" xfId="3728"/>
    <cellStyle name="どちらでもない 4" xfId="3729"/>
    <cellStyle name="どちらでもない 5" xfId="3730"/>
    <cellStyle name="パーセント 2" xfId="3731"/>
    <cellStyle name="パーセント 3" xfId="3732"/>
    <cellStyle name="パーセント 4" xfId="3733"/>
    <cellStyle name="メモ 2" xfId="3734"/>
    <cellStyle name="メモ 3" xfId="3735"/>
    <cellStyle name="メモ 4" xfId="3736"/>
    <cellStyle name="メモ 5" xfId="3737"/>
    <cellStyle name="リンク セル 2" xfId="3738"/>
    <cellStyle name="リンク セル 3" xfId="3739"/>
    <cellStyle name="リンク セル 4" xfId="3740"/>
    <cellStyle name="リンク セル 5" xfId="3741"/>
    <cellStyle name="쉼표 [0]_PAC1_Extra Works" xfId="3742"/>
    <cellStyle name="표준_BuildingList" xfId="3743"/>
    <cellStyle name="入力 2" xfId="3744"/>
    <cellStyle name="入力 3" xfId="3745"/>
    <cellStyle name="入力 4" xfId="3746"/>
    <cellStyle name="入力 5" xfId="3747"/>
    <cellStyle name="出力 2" xfId="3748"/>
    <cellStyle name="出力 3" xfId="3749"/>
    <cellStyle name="出力 4" xfId="3750"/>
    <cellStyle name="出力 5" xfId="3751"/>
    <cellStyle name="悪い 2" xfId="3752"/>
    <cellStyle name="悪い 3" xfId="3753"/>
    <cellStyle name="悪い 4" xfId="3754"/>
    <cellStyle name="悪い 5" xfId="3755"/>
    <cellStyle name="桁区切り [0.00] 10" xfId="3756"/>
    <cellStyle name="桁区切り [0.00] 2" xfId="3757"/>
    <cellStyle name="桁区切り [0.00] 3" xfId="3758"/>
    <cellStyle name="桁区切り [0.00] 4" xfId="3759"/>
    <cellStyle name="桁区切り [0.00] 5" xfId="3760"/>
    <cellStyle name="桁区切り [0.00] 6" xfId="3761"/>
    <cellStyle name="桁区切り [0.00] 7" xfId="3762"/>
    <cellStyle name="桁区切り [0.00] 8" xfId="3763"/>
    <cellStyle name="桁区切り [0.00] 9" xfId="3764"/>
    <cellStyle name="桁区切り 2" xfId="3765"/>
    <cellStyle name="桁区切り 2 2" xfId="3766"/>
    <cellStyle name="桁区切り 3" xfId="3767"/>
    <cellStyle name="桁区切り 3 2" xfId="3768"/>
    <cellStyle name="桁区切り_20041206 Offer Approval form EN" xfId="3769"/>
    <cellStyle name="桁蟻唇Ｆ [0.00]_cost" xfId="3770"/>
    <cellStyle name="桁蟻唇Ｆ_cost" xfId="3771"/>
    <cellStyle name="標準 10" xfId="3772"/>
    <cellStyle name="標準 2" xfId="3773"/>
    <cellStyle name="標準 2 2" xfId="3774"/>
    <cellStyle name="標準 2 3" xfId="3775"/>
    <cellStyle name="標準 2 4" xfId="3776"/>
    <cellStyle name="標準 2 5" xfId="3777"/>
    <cellStyle name="標準 2 6" xfId="3778"/>
    <cellStyle name="標準 2_VWP_Project概要_1" xfId="3779"/>
    <cellStyle name="標準 3" xfId="3780"/>
    <cellStyle name="標準 3 2" xfId="3781"/>
    <cellStyle name="標準 4" xfId="3782"/>
    <cellStyle name="標準 4 2" xfId="3783"/>
    <cellStyle name="標準 5" xfId="3784"/>
    <cellStyle name="標準 5 2" xfId="3785"/>
    <cellStyle name="標準 6" xfId="3786"/>
    <cellStyle name="標準 7" xfId="3787"/>
    <cellStyle name="標準 8" xfId="3788"/>
    <cellStyle name="標準_070522 ACZ Ph2 VE-ME" xfId="3789"/>
    <cellStyle name="脱浦 [0.00]_cost" xfId="3790"/>
    <cellStyle name="脱浦_cost" xfId="3791"/>
    <cellStyle name="良い 2" xfId="3792"/>
    <cellStyle name="良い 3" xfId="3793"/>
    <cellStyle name="良い 4" xfId="3794"/>
    <cellStyle name="良い 5" xfId="3795"/>
    <cellStyle name="見出し 1 2" xfId="3796"/>
    <cellStyle name="見出し 1 3" xfId="3797"/>
    <cellStyle name="見出し 1 4" xfId="3798"/>
    <cellStyle name="見出し 1 5" xfId="3799"/>
    <cellStyle name="見出し 2 2" xfId="3800"/>
    <cellStyle name="見出し 2 3" xfId="3801"/>
    <cellStyle name="見出し 2 4" xfId="3802"/>
    <cellStyle name="見出し 2 5" xfId="3803"/>
    <cellStyle name="見出し 3 2" xfId="3804"/>
    <cellStyle name="見出し 3 3" xfId="3805"/>
    <cellStyle name="見出し 3 4" xfId="3806"/>
    <cellStyle name="見出し 3 5" xfId="3807"/>
    <cellStyle name="見出し 4 2" xfId="3808"/>
    <cellStyle name="見出し 4 3" xfId="3809"/>
    <cellStyle name="見出し 4 4" xfId="3810"/>
    <cellStyle name="見出し 4 5" xfId="3811"/>
    <cellStyle name="計算 2" xfId="3812"/>
    <cellStyle name="計算 3" xfId="3813"/>
    <cellStyle name="計算 4" xfId="3814"/>
    <cellStyle name="計算 5" xfId="3815"/>
    <cellStyle name="説明文 2" xfId="3816"/>
    <cellStyle name="説明文 3" xfId="3817"/>
    <cellStyle name="説明文 4" xfId="3818"/>
    <cellStyle name="説明文 5" xfId="3819"/>
    <cellStyle name="警告文 2" xfId="3820"/>
    <cellStyle name="警告文 3" xfId="3821"/>
    <cellStyle name="警告文 4" xfId="3822"/>
    <cellStyle name="警告文 5" xfId="3823"/>
    <cellStyle name="集計 2" xfId="3824"/>
    <cellStyle name="集計 3" xfId="3825"/>
    <cellStyle name="集計 4" xfId="3826"/>
    <cellStyle name="集計 5" xfId="3827"/>
    <cellStyle name="Normál 2 2 94" xfId="3828"/>
    <cellStyle name="Normál 10 2 3" xfId="3829"/>
    <cellStyle name="Normál_I.ütem gépész költségvetés 120309" xfId="3830"/>
    <cellStyle name="Normál_Tartószerkezetek " xfId="3831"/>
    <cellStyle name="Százalék 2 2" xfId="3832"/>
    <cellStyle name="Normál 4 41" xfId="3833"/>
    <cellStyle name="Jegyzet 2 4" xfId="3834"/>
    <cellStyle name="20% - 1. jelölőszín 2 4" xfId="3835"/>
    <cellStyle name="40% - 1. jelölőszín 2 4" xfId="3836"/>
    <cellStyle name="20% - 2. jelölőszín 2 4" xfId="3837"/>
    <cellStyle name="40% - 2. jelölőszín 2 4" xfId="3838"/>
    <cellStyle name="20% - 3. jelölőszín 2 4" xfId="3839"/>
    <cellStyle name="40% - 3. jelölőszín 2 4" xfId="3840"/>
    <cellStyle name="20% - 4. jelölőszín 2 4" xfId="3841"/>
    <cellStyle name="40% - 4. jelölőszín 2 4" xfId="3842"/>
    <cellStyle name="20% - 5. jelölőszín 2 4" xfId="3843"/>
    <cellStyle name="40% - 5. jelölőszín 2 4" xfId="3844"/>
    <cellStyle name="20% - 6. jelölőszín 2 4" xfId="3845"/>
    <cellStyle name="40% - 6. jelölőszín 2 4" xfId="3846"/>
    <cellStyle name="Ezres 2 8" xfId="3847"/>
    <cellStyle name="Normál 5 47" xfId="3848"/>
    <cellStyle name="Ezres 2 4 2" xfId="3849"/>
    <cellStyle name="Normál 5 2 4" xfId="3850"/>
    <cellStyle name="Normál 6 12" xfId="3851"/>
    <cellStyle name="Pénznem 3 2" xfId="3852"/>
    <cellStyle name="Normál 9 6" xfId="3853"/>
    <cellStyle name="Normál 5 49" xfId="3854"/>
    <cellStyle name="Normál 9 8" xfId="3855"/>
    <cellStyle name="Normál 4 45" xfId="3856"/>
    <cellStyle name="Normál 5 51" xfId="3857"/>
    <cellStyle name="Normál 9 10" xfId="3858"/>
    <cellStyle name="daten 2" xfId="3859"/>
    <cellStyle name="daten 3" xfId="3860"/>
    <cellStyle name="daten 4" xfId="3861"/>
    <cellStyle name="Cím 6" xfId="3862"/>
    <cellStyle name="Normál 9 9" xfId="3863"/>
    <cellStyle name="Normál 5 50" xfId="3864"/>
    <cellStyle name="Normál 4 44" xfId="3865"/>
    <cellStyle name="Normál 9 7" xfId="3866"/>
    <cellStyle name="Normál 5 48" xfId="3867"/>
    <cellStyle name="Normál 4 42" xfId="3868"/>
    <cellStyle name="Normál 4 43" xfId="3869"/>
    <cellStyle name="Normal 10" xfId="3870"/>
    <cellStyle name="ADD_MEG" xfId="3871"/>
    <cellStyle name="Normál 2 101" xfId="3872"/>
    <cellStyle name="Normál 2 2 3 2" xfId="3873"/>
    <cellStyle name="Normál_Payment Application No04 - 08 09" xfId="3874"/>
    <cellStyle name="Normal_SPX_est_AT_002_Submission" xfId="3875"/>
    <cellStyle name="Normál 161" xfId="3876"/>
    <cellStyle name="Normál 160" xfId="3877"/>
    <cellStyle name="Normál 163" xfId="3878"/>
    <cellStyle name="Normál 162" xfId="3879"/>
    <cellStyle name="Normál 165" xfId="3880"/>
    <cellStyle name="Normál 164" xfId="3881"/>
    <cellStyle name="Normál 166" xfId="3882"/>
    <cellStyle name="ColStyle1" xfId="3883"/>
    <cellStyle name="ColStyle2" xfId="3884"/>
    <cellStyle name="ColStyle3" xfId="3885"/>
    <cellStyle name="ColStyle4" xfId="3886"/>
    <cellStyle name="ColStyle5" xfId="3887"/>
    <cellStyle name="ColStyle6" xfId="3888"/>
    <cellStyle name="Normál 10 5" xfId="3889"/>
    <cellStyle name="Normál 4 46" xfId="3890"/>
    <cellStyle name="Jegyzet 2 5" xfId="3891"/>
    <cellStyle name="20% - 1. jelölőszín 2 5" xfId="3892"/>
    <cellStyle name="40% - 1. jelölőszín 2 5" xfId="3893"/>
    <cellStyle name="20% - 2. jelölőszín 2 5" xfId="3894"/>
    <cellStyle name="40% - 2. jelölőszín 2 5" xfId="3895"/>
    <cellStyle name="20% - 3. jelölőszín 2 5" xfId="3896"/>
    <cellStyle name="40% - 3. jelölőszín 2 5" xfId="3897"/>
    <cellStyle name="20% - 4. jelölőszín 2 5" xfId="3898"/>
    <cellStyle name="40% - 4. jelölőszín 2 5" xfId="3899"/>
    <cellStyle name="20% - 5. jelölőszín 2 5" xfId="3900"/>
    <cellStyle name="40% - 5. jelölőszín 2 5" xfId="3901"/>
    <cellStyle name="20% - 6. jelölőszín 2 5" xfId="3902"/>
    <cellStyle name="40% - 6. jelölőszín 2 5" xfId="3903"/>
    <cellStyle name="Ezres 2 9" xfId="3904"/>
    <cellStyle name="Normal 2 3 5 8" xfId="3905"/>
    <cellStyle name="Normál 5 52" xfId="3906"/>
    <cellStyle name="Pénznem 2 2" xfId="3907"/>
    <cellStyle name="Ezres 2 4 3" xfId="3908"/>
    <cellStyle name="Normál 5 2 5" xfId="3909"/>
    <cellStyle name="Normál 6 13" xfId="3910"/>
    <cellStyle name="Pénznem 3 3" xfId="3911"/>
    <cellStyle name="Normál 8 12" xfId="3912"/>
    <cellStyle name="Normál 9 11" xfId="3913"/>
    <cellStyle name="Normal 8 2 92" xfId="3914"/>
    <cellStyle name="Normal 8 12 4" xfId="3915"/>
    <cellStyle name="Normal 8 2 94" xfId="3916"/>
    <cellStyle name="Normal 8 14 3" xfId="3917"/>
    <cellStyle name="Normal 8 13 5" xfId="3918"/>
    <cellStyle name="Normal 8 12 6" xfId="3919"/>
    <cellStyle name="Normal 8 11 21" xfId="3920"/>
    <cellStyle name="Normal 8 11 23" xfId="3921"/>
    <cellStyle name="Normal 8 10 32" xfId="3922"/>
    <cellStyle name="Normal 8 94" xfId="3923"/>
    <cellStyle name="Normal 8 10 34" xfId="3924"/>
    <cellStyle name="Normal 8 96" xfId="3925"/>
    <cellStyle name="Normal 2 3 12" xfId="3926"/>
    <cellStyle name="Normal 2 3 2 7" xfId="3927"/>
    <cellStyle name="Normal 2 3 3 7" xfId="3928"/>
    <cellStyle name="Normal 2 3 4 7" xfId="3929"/>
    <cellStyle name="Normal 2 3 5 7" xfId="3930"/>
    <cellStyle name="Normal 2 3 6 7" xfId="3931"/>
    <cellStyle name="Normal 2 3 7 4" xfId="3932"/>
    <cellStyle name="Normal 2 4 12" xfId="3933"/>
    <cellStyle name="Normal 2 4 2 7" xfId="3934"/>
    <cellStyle name="Normal 2 4 3 7" xfId="3935"/>
    <cellStyle name="Normal 2 5 12" xfId="3936"/>
    <cellStyle name="Normal 2 5 2 7" xfId="3937"/>
    <cellStyle name="Normal 2 5 3 7" xfId="3938"/>
    <cellStyle name="Normal 2 6 12" xfId="3939"/>
    <cellStyle name="Normal 2 6 2 7" xfId="3940"/>
    <cellStyle name="Normal 2 6 3 7" xfId="3941"/>
    <cellStyle name="Normal 2 7 7" xfId="3942"/>
    <cellStyle name="Normal 2 7 2 4" xfId="3943"/>
    <cellStyle name="Normal 2 7 3 4" xfId="3944"/>
    <cellStyle name="Normal 2 7 3 5" xfId="3945"/>
    <cellStyle name="Normal 2 7 2 5" xfId="3946"/>
    <cellStyle name="Normal 2 7 3 3" xfId="3947"/>
    <cellStyle name="Normal 2 7 2 3" xfId="3948"/>
    <cellStyle name="Normal 2 7 8" xfId="3949"/>
    <cellStyle name="Normal 2 7 6" xfId="3950"/>
    <cellStyle name="Normal 2 6 3 6" xfId="3951"/>
    <cellStyle name="Normal 2 6 3 8" xfId="3952"/>
    <cellStyle name="Normal 2 6 2 6" xfId="3953"/>
    <cellStyle name="Normal 2 6 11" xfId="3954"/>
    <cellStyle name="Normal 2 6 2 8" xfId="3955"/>
    <cellStyle name="Normal 2 6 13" xfId="3956"/>
    <cellStyle name="Normal 2 5 3 6" xfId="3957"/>
    <cellStyle name="Normal 2 5 3 8" xfId="3958"/>
    <cellStyle name="Normal 2 5 2 6" xfId="3959"/>
    <cellStyle name="Normal 2 5 11" xfId="3960"/>
    <cellStyle name="Normal 2 5 2 8" xfId="3961"/>
    <cellStyle name="Normal 2 5 13" xfId="3962"/>
    <cellStyle name="Címsor 3 2 2 2" xfId="3963"/>
    <cellStyle name="Címsor 3 2 3 2" xfId="3964"/>
    <cellStyle name="Címsor 3 3 2" xfId="3965"/>
    <cellStyle name="Címsor 3 4 2" xfId="3966"/>
    <cellStyle name="Címsor 3 5 2" xfId="3967"/>
    <cellStyle name="Normal 2 4 3 6" xfId="3968"/>
    <cellStyle name="Normal 2 4 2 6" xfId="3969"/>
    <cellStyle name="Normal 2 4 11" xfId="3970"/>
    <cellStyle name="Normal 2 4 3 8" xfId="3971"/>
    <cellStyle name="Normal 2 4 2 8" xfId="3972"/>
    <cellStyle name="Normal 2 4 13" xfId="3973"/>
    <cellStyle name="Normal 2 3 7 3" xfId="3974"/>
    <cellStyle name="daten 5" xfId="3975"/>
    <cellStyle name="Normal 2 3 6 6" xfId="3976"/>
    <cellStyle name="Normal 2 3 5 6" xfId="3977"/>
    <cellStyle name="Normal 2 3 7 5" xfId="3978"/>
    <cellStyle name="Normal 2 3 4 6" xfId="3979"/>
    <cellStyle name="Normal 2 3 6 8" xfId="3980"/>
    <cellStyle name="Normal 2 3 3 6" xfId="3981"/>
    <cellStyle name="Normal 2 3 2 6" xfId="3982"/>
    <cellStyle name="Normal 2 3 11" xfId="3983"/>
    <cellStyle name="Normal 2 3 4 8" xfId="3984"/>
    <cellStyle name="Normal 2 3 3 8" xfId="3985"/>
    <cellStyle name="Normal 2 3 13" xfId="3986"/>
    <cellStyle name="Heading 3 2" xfId="3987"/>
    <cellStyle name="Nadpis 3 2" xfId="3988"/>
    <cellStyle name="Nagłówek 3 2" xfId="3989"/>
    <cellStyle name="Normal 2 3 10" xfId="3990"/>
    <cellStyle name="Normal 2 3 2 5" xfId="3991"/>
    <cellStyle name="Normal 2 3 2 2 2" xfId="3992"/>
    <cellStyle name="Normal 2 3 2 3 2" xfId="3993"/>
    <cellStyle name="Normal 2 3 2 4 2" xfId="3994"/>
    <cellStyle name="Normal 2 3 3 5" xfId="3995"/>
    <cellStyle name="Normal 2 3 3 2 2" xfId="3996"/>
    <cellStyle name="Normal 2 3 3 3 2" xfId="3997"/>
    <cellStyle name="Normal 2 3 3 4 2" xfId="3998"/>
    <cellStyle name="Normal 2 3 4 5" xfId="3999"/>
    <cellStyle name="Normal 2 3 4 2 2" xfId="4000"/>
    <cellStyle name="Normal 2 3 4 3 2" xfId="4001"/>
    <cellStyle name="Normal 2 3 4 4 2" xfId="4002"/>
    <cellStyle name="Normal 2 3 5 5" xfId="4003"/>
    <cellStyle name="Normal 2 3 5 2 2" xfId="4004"/>
    <cellStyle name="Normal 2 3 5 3 2" xfId="4005"/>
    <cellStyle name="Normal 2 3 5 4 2" xfId="4006"/>
    <cellStyle name="Normal 2 3 6 5" xfId="4007"/>
    <cellStyle name="Normal 2 3 6 2 2" xfId="4008"/>
    <cellStyle name="Normal 2 3 6 3 2" xfId="4009"/>
    <cellStyle name="Normal 2 3 6 4 2" xfId="4010"/>
    <cellStyle name="Normal 2 3 7 2" xfId="4011"/>
    <cellStyle name="Normal 2 3 8 2" xfId="4012"/>
    <cellStyle name="Normal 2 3 9 2" xfId="4013"/>
    <cellStyle name="Normál 2 34 5" xfId="4014"/>
    <cellStyle name="Normál 2 34 2 3" xfId="4015"/>
    <cellStyle name="Normál 2 34 2 2 2" xfId="4016"/>
    <cellStyle name="Normál 2 34 3 2" xfId="4017"/>
    <cellStyle name="Normal 2 4 10" xfId="4018"/>
    <cellStyle name="Normal 2 4 2 5" xfId="4019"/>
    <cellStyle name="Normal 2 4 2 2 2" xfId="4020"/>
    <cellStyle name="Normal 2 4 2 3 2" xfId="4021"/>
    <cellStyle name="Normal 2 4 2 4 2" xfId="4022"/>
    <cellStyle name="Normal 2 4 3 5" xfId="4023"/>
    <cellStyle name="Normal 2 4 3 2 2" xfId="4024"/>
    <cellStyle name="Normal 2 4 3 3 2" xfId="4025"/>
    <cellStyle name="Normal 2 4 3 4 2" xfId="4026"/>
    <cellStyle name="Normal 2 4 4 3" xfId="4027"/>
    <cellStyle name="Normal 2 4 4 2 2" xfId="4028"/>
    <cellStyle name="Normal 2 4 5 3" xfId="4029"/>
    <cellStyle name="Normal 2 4 5 2 2" xfId="4030"/>
    <cellStyle name="Normal 2 4 6 3" xfId="4031"/>
    <cellStyle name="Normal 2 4 6 2 2" xfId="4032"/>
    <cellStyle name="Normal 2 4 7 2" xfId="4033"/>
    <cellStyle name="Normal 2 4 8 2" xfId="4034"/>
    <cellStyle name="Normal 2 4 9 2" xfId="4035"/>
    <cellStyle name="Normal 2 5 10" xfId="4036"/>
    <cellStyle name="Normal 2 5 2 5" xfId="4037"/>
    <cellStyle name="Normal 2 5 2 2 2" xfId="4038"/>
    <cellStyle name="Normal 2 5 2 3 2" xfId="4039"/>
    <cellStyle name="Normal 2 5 2 4 2" xfId="4040"/>
    <cellStyle name="Normal 2 5 3 5" xfId="4041"/>
    <cellStyle name="Normal 2 5 3 2 2" xfId="4042"/>
    <cellStyle name="Normal 2 5 3 3 2" xfId="4043"/>
    <cellStyle name="Normal 2 5 3 4 2" xfId="4044"/>
    <cellStyle name="Normal 2 5 4 3" xfId="4045"/>
    <cellStyle name="Normal 2 5 4 2 2" xfId="4046"/>
    <cellStyle name="Normal 2 5 5 3" xfId="4047"/>
    <cellStyle name="Normal 2 5 5 2 2" xfId="4048"/>
    <cellStyle name="Normal 2 5 6 3" xfId="4049"/>
    <cellStyle name="Normal 2 5 6 2 2" xfId="4050"/>
    <cellStyle name="Normal 2 5 7 2" xfId="4051"/>
    <cellStyle name="Normal 2 5 8 2" xfId="4052"/>
    <cellStyle name="Normal 2 5 9 2" xfId="4053"/>
    <cellStyle name="Normal 2 6 10" xfId="4054"/>
    <cellStyle name="Normal 2 6 2 5" xfId="4055"/>
    <cellStyle name="Normal 2 6 2 2 2" xfId="4056"/>
    <cellStyle name="Normal 2 6 2 3 2" xfId="4057"/>
    <cellStyle name="Normal 2 6 2 4 2" xfId="4058"/>
    <cellStyle name="Normal 2 6 3 5" xfId="4059"/>
    <cellStyle name="Normal 2 6 3 2 2" xfId="4060"/>
    <cellStyle name="Normal 2 6 3 3 2" xfId="4061"/>
    <cellStyle name="Normal 2 6 3 4 2" xfId="4062"/>
    <cellStyle name="Normal 2 6 4 3" xfId="4063"/>
    <cellStyle name="Normal 2 6 4 2 2" xfId="4064"/>
    <cellStyle name="Normal 2 6 5 3" xfId="4065"/>
    <cellStyle name="Normal 2 6 5 2 2" xfId="4066"/>
    <cellStyle name="Normal 2 6 6 3" xfId="4067"/>
    <cellStyle name="Normal 2 6 6 2 2" xfId="4068"/>
    <cellStyle name="Normal 2 6 7 2" xfId="4069"/>
    <cellStyle name="Normal 2 6 8 2" xfId="4070"/>
    <cellStyle name="Normal 2 6 9 2" xfId="4071"/>
    <cellStyle name="Normal 2 7 5" xfId="4072"/>
    <cellStyle name="Normal 2 7 2 2" xfId="4073"/>
    <cellStyle name="Normal 2 7 3 2" xfId="4074"/>
    <cellStyle name="Normal 2 7 4 2" xfId="4075"/>
    <cellStyle name="Normal 8 95" xfId="4076"/>
    <cellStyle name="Normal 8 10 33" xfId="4077"/>
    <cellStyle name="Normal 8 11 22" xfId="4078"/>
    <cellStyle name="Normal 8 12 5" xfId="4079"/>
    <cellStyle name="Normal 8 13 4" xfId="4080"/>
    <cellStyle name="Normal 8 2 93" xfId="4081"/>
    <cellStyle name="Normal 8 3 93" xfId="4082"/>
    <cellStyle name="Normal 8 4 92" xfId="4083"/>
    <cellStyle name="Normal 8 5 38" xfId="4084"/>
    <cellStyle name="Normal 8 6 38" xfId="4085"/>
    <cellStyle name="Normal 8 7 33" xfId="4086"/>
    <cellStyle name="Normal 8 8 33" xfId="4087"/>
    <cellStyle name="Normal 8 9 33" xfId="4088"/>
    <cellStyle name="Normál 7 2 7" xfId="4089"/>
    <cellStyle name="Normál 7 2 2 5" xfId="4090"/>
    <cellStyle name="Normál 7 2 2 2 4" xfId="4091"/>
    <cellStyle name="Normál 7 2 2 2 2 3" xfId="4092"/>
    <cellStyle name="Normál 7 2 2 2 2 2 2" xfId="4093"/>
    <cellStyle name="Normál 7 2 2 2 3 2" xfId="4094"/>
    <cellStyle name="Normál 7 2 2 3 3" xfId="4095"/>
    <cellStyle name="Normál 7 2 2 3 2 2" xfId="4096"/>
    <cellStyle name="Normál 7 2 2 4 2" xfId="4097"/>
    <cellStyle name="Normál 7 2 3 4" xfId="4098"/>
    <cellStyle name="Normál 7 2 3 2 3" xfId="4099"/>
    <cellStyle name="Normál 7 2 3 2 2 2" xfId="4100"/>
    <cellStyle name="Normál 7 2 3 3 2" xfId="4101"/>
    <cellStyle name="Normál 7 2 4 3" xfId="4102"/>
    <cellStyle name="Normál 7 2 4 2 2" xfId="4103"/>
    <cellStyle name="Normál 7 2 5 2" xfId="4104"/>
    <cellStyle name="Normál 7 2 6 2" xfId="4105"/>
    <cellStyle name="Normál 7 3 7" xfId="4106"/>
    <cellStyle name="Normál 7 3 2 5" xfId="4107"/>
    <cellStyle name="Normál 7 3 2 2 4" xfId="4108"/>
    <cellStyle name="Normál 7 3 2 2 2 3" xfId="4109"/>
    <cellStyle name="Normál 7 3 2 2 2 2 2" xfId="4110"/>
    <cellStyle name="Normál 7 3 2 2 3 2" xfId="4111"/>
    <cellStyle name="Normál 7 3 2 3 3" xfId="4112"/>
    <cellStyle name="Normál 7 3 2 3 2 2" xfId="4113"/>
    <cellStyle name="Normál 7 3 2 4 2" xfId="4114"/>
    <cellStyle name="Normál 7 3 3 4" xfId="4115"/>
    <cellStyle name="Normál 7 3 3 2 3" xfId="4116"/>
    <cellStyle name="Normál 7 3 3 2 2 2" xfId="4117"/>
    <cellStyle name="Normál 7 3 3 3 2" xfId="4118"/>
    <cellStyle name="Normál 7 3 4 3" xfId="4119"/>
    <cellStyle name="Normál 7 3 4 2 2" xfId="4120"/>
    <cellStyle name="Normál 7 3 5 2" xfId="4121"/>
    <cellStyle name="Normál 7 3 6 2" xfId="4122"/>
    <cellStyle name="Normál 78 4" xfId="4123"/>
    <cellStyle name="Normál 78 2 3" xfId="4124"/>
    <cellStyle name="Normál 78 2 2 2" xfId="4125"/>
    <cellStyle name="Normál 78 3 2" xfId="4126"/>
    <cellStyle name="Normál 79 4" xfId="4127"/>
    <cellStyle name="Normál 79 2 2" xfId="4128"/>
    <cellStyle name="Normal 8 93" xfId="4129"/>
    <cellStyle name="Normal 8 10 31" xfId="4130"/>
    <cellStyle name="Normal 8 10 10 2" xfId="4131"/>
    <cellStyle name="Normal 8 10 11 2" xfId="4132"/>
    <cellStyle name="Normal 8 10 12 2" xfId="4133"/>
    <cellStyle name="Normal 8 10 13 2" xfId="4134"/>
    <cellStyle name="Normal 8 10 14 2" xfId="4135"/>
    <cellStyle name="Normal 8 10 15 2" xfId="4136"/>
    <cellStyle name="Normal 8 10 16 2" xfId="4137"/>
    <cellStyle name="Normal 8 10 17 2" xfId="4138"/>
    <cellStyle name="Normal 8 10 18 2" xfId="4139"/>
    <cellStyle name="Normal 8 10 19 2" xfId="4140"/>
    <cellStyle name="Normal 8 10 2 3" xfId="4141"/>
    <cellStyle name="Normal 8 10 2 2 2" xfId="4142"/>
    <cellStyle name="Normal 8 10 20 2" xfId="4143"/>
    <cellStyle name="Normal 8 10 21 2" xfId="4144"/>
    <cellStyle name="Normal 8 10 22 2" xfId="4145"/>
    <cellStyle name="Normal 8 10 23 2" xfId="4146"/>
    <cellStyle name="Normal 8 10 24 2" xfId="4147"/>
    <cellStyle name="Normal 8 10 25 2" xfId="4148"/>
    <cellStyle name="Normal 8 10 26 2" xfId="4149"/>
    <cellStyle name="Normal 8 10 27 2" xfId="4150"/>
    <cellStyle name="Normal 8 10 28 2" xfId="4151"/>
    <cellStyle name="Normal 8 10 29 2" xfId="4152"/>
    <cellStyle name="Normal 8 10 3 3" xfId="4153"/>
    <cellStyle name="Normal 8 10 3 2 2" xfId="4154"/>
    <cellStyle name="Normal 8 10 30 2" xfId="4155"/>
    <cellStyle name="Normal 8 10 4 2" xfId="4156"/>
    <cellStyle name="Normal 8 10 5 2" xfId="4157"/>
    <cellStyle name="Normal 8 10 6 2" xfId="4158"/>
    <cellStyle name="Normal 8 10 7 2" xfId="4159"/>
    <cellStyle name="Normal 8 10 8 2" xfId="4160"/>
    <cellStyle name="Normal 8 10 9 2" xfId="4161"/>
    <cellStyle name="Normal 8 11 20" xfId="4162"/>
    <cellStyle name="Normal 8 11 10 2" xfId="4163"/>
    <cellStyle name="Normal 8 11 11 2" xfId="4164"/>
    <cellStyle name="Normal 8 11 12 2" xfId="4165"/>
    <cellStyle name="Normal 8 11 13 2" xfId="4166"/>
    <cellStyle name="Normal 8 11 14 2" xfId="4167"/>
    <cellStyle name="Normal 8 11 15 2" xfId="4168"/>
    <cellStyle name="Normal 8 11 16 2" xfId="4169"/>
    <cellStyle name="Normal 8 11 17 2" xfId="4170"/>
    <cellStyle name="Normal 8 11 18 2" xfId="4171"/>
    <cellStyle name="Normal 8 11 19 2" xfId="4172"/>
    <cellStyle name="Normal 8 11 2 3" xfId="4173"/>
    <cellStyle name="Normal 8 11 2 2 2" xfId="4174"/>
    <cellStyle name="Normal 8 11 3 2" xfId="4175"/>
    <cellStyle name="Normal 8 11 4 2" xfId="4176"/>
    <cellStyle name="Normal 8 11 5 2" xfId="4177"/>
    <cellStyle name="Normal 8 11 6 2" xfId="4178"/>
    <cellStyle name="Normal 8 11 7 2" xfId="4179"/>
    <cellStyle name="Normal 8 11 8 2" xfId="4180"/>
    <cellStyle name="Normal 8 11 9 2" xfId="4181"/>
    <cellStyle name="Normal 8 12 3" xfId="4182"/>
    <cellStyle name="Normal 8 12 2 2" xfId="4183"/>
    <cellStyle name="Normal 8 13 3" xfId="4184"/>
    <cellStyle name="Normal 8 13 2 2" xfId="4185"/>
    <cellStyle name="Normal 8 14 2" xfId="4186"/>
    <cellStyle name="Normal 8 15 2" xfId="4187"/>
    <cellStyle name="Normal 8 16 2" xfId="4188"/>
    <cellStyle name="Normal 8 17 2" xfId="4189"/>
    <cellStyle name="Normal 8 18 2" xfId="4190"/>
    <cellStyle name="Normal 8 19 2" xfId="4191"/>
    <cellStyle name="Normal 8 2 91" xfId="4192"/>
    <cellStyle name="Normal 8 2 10 3" xfId="4193"/>
    <cellStyle name="Normal 8 2 10 2 2" xfId="4194"/>
    <cellStyle name="Normal 8 2 11 3" xfId="4195"/>
    <cellStyle name="Normal 8 2 11 2 2" xfId="4196"/>
    <cellStyle name="Normal 8 2 12 2" xfId="4197"/>
    <cellStyle name="Normal 8 2 13 2" xfId="4198"/>
    <cellStyle name="Normal 8 2 14 2" xfId="4199"/>
    <cellStyle name="Normal 8 2 15 2" xfId="4200"/>
    <cellStyle name="Normal 8 2 16 2" xfId="4201"/>
    <cellStyle name="Normal 8 2 17 2" xfId="4202"/>
    <cellStyle name="Normal 8 2 18 2" xfId="4203"/>
    <cellStyle name="Normal 8 2 19 2" xfId="4204"/>
    <cellStyle name="Normal 8 2 2 7" xfId="4205"/>
    <cellStyle name="Normal 8 2 2 2 5" xfId="4206"/>
    <cellStyle name="Normal 8 2 2 2 2 4" xfId="4207"/>
    <cellStyle name="Normal 8 2 2 2 2 2 3" xfId="4208"/>
    <cellStyle name="Normal 8 2 2 2 2 2 2 2" xfId="4209"/>
    <cellStyle name="Normal 8 2 2 2 2 3 2" xfId="4210"/>
    <cellStyle name="Normal 8 2 2 2 3 3" xfId="4211"/>
    <cellStyle name="Normal 8 2 2 2 3 2 2" xfId="4212"/>
    <cellStyle name="Normal 8 2 2 2 4 2" xfId="4213"/>
    <cellStyle name="Normal 8 2 2 3 4" xfId="4214"/>
    <cellStyle name="Normal 8 2 2 3 2 3" xfId="4215"/>
    <cellStyle name="Normal 8 2 2 3 2 2 2" xfId="4216"/>
    <cellStyle name="Normal 8 2 2 3 3 2" xfId="4217"/>
    <cellStyle name="Normal 8 2 2 4 3" xfId="4218"/>
    <cellStyle name="Normal 8 2 2 4 2 2" xfId="4219"/>
    <cellStyle name="Normal 8 2 2 5 2" xfId="4220"/>
    <cellStyle name="Normal 8 2 2 6 2" xfId="4221"/>
    <cellStyle name="Normal 8 2 20 2" xfId="4222"/>
    <cellStyle name="Normal 8 2 21 2" xfId="4223"/>
    <cellStyle name="Normal 8 2 22 2" xfId="4224"/>
    <cellStyle name="Normal 8 2 23 2" xfId="4225"/>
    <cellStyle name="Normal 8 2 24 2" xfId="4226"/>
    <cellStyle name="Normal 8 2 25 2" xfId="4227"/>
    <cellStyle name="Normal 8 2 26 2" xfId="4228"/>
    <cellStyle name="Normal 8 2 27 2" xfId="4229"/>
    <cellStyle name="Normal 8 2 28 2" xfId="4230"/>
    <cellStyle name="Normal 8 2 29 2" xfId="4231"/>
    <cellStyle name="Normal 8 2 3 5" xfId="4232"/>
    <cellStyle name="Normal 8 2 3 2 4" xfId="4233"/>
    <cellStyle name="Normal 8 2 3 2 2 3" xfId="4234"/>
    <cellStyle name="Normal 8 2 3 2 2 2 2" xfId="4235"/>
    <cellStyle name="Normal 8 2 3 2 3 2" xfId="4236"/>
    <cellStyle name="Normal 8 2 3 3 3" xfId="4237"/>
    <cellStyle name="Normal 8 2 3 3 2 2" xfId="4238"/>
    <cellStyle name="Normal 8 2 3 4 2" xfId="4239"/>
    <cellStyle name="Normal 8 2 30 2" xfId="4240"/>
    <cellStyle name="Normal 8 2 31 2" xfId="4241"/>
    <cellStyle name="Normal 8 2 32 2" xfId="4242"/>
    <cellStyle name="Normal 8 2 33 2" xfId="4243"/>
    <cellStyle name="Normal 8 2 34 2" xfId="4244"/>
    <cellStyle name="Normal 8 2 35 2" xfId="4245"/>
    <cellStyle name="Normal 8 2 36 2" xfId="4246"/>
    <cellStyle name="Normal 8 2 37 2" xfId="4247"/>
    <cellStyle name="Normal 8 2 38 2" xfId="4248"/>
    <cellStyle name="Normal 8 2 39 2" xfId="4249"/>
    <cellStyle name="Normal 8 2 4 5" xfId="4250"/>
    <cellStyle name="Normal 8 2 4 2 4" xfId="4251"/>
    <cellStyle name="Normal 8 2 4 2 2 3" xfId="4252"/>
    <cellStyle name="Normal 8 2 4 2 2 2 2" xfId="4253"/>
    <cellStyle name="Normal 8 2 4 2 3 2" xfId="4254"/>
    <cellStyle name="Normal 8 2 4 3 3" xfId="4255"/>
    <cellStyle name="Normal 8 2 4 3 2 2" xfId="4256"/>
    <cellStyle name="Normal 8 2 4 4 2" xfId="4257"/>
    <cellStyle name="Normal 8 2 40 2" xfId="4258"/>
    <cellStyle name="Normal 8 2 41 2" xfId="4259"/>
    <cellStyle name="Normal 8 2 42 2" xfId="4260"/>
    <cellStyle name="Normal 8 2 43 2" xfId="4261"/>
    <cellStyle name="Normal 8 2 44 2" xfId="4262"/>
    <cellStyle name="Normal 8 2 45 2" xfId="4263"/>
    <cellStyle name="Normal 8 2 46 2" xfId="4264"/>
    <cellStyle name="Normal 8 2 47 2" xfId="4265"/>
    <cellStyle name="Normal 8 2 48 2" xfId="4266"/>
    <cellStyle name="Normal 8 2 49 2" xfId="4267"/>
    <cellStyle name="Normal 8 2 5 4" xfId="4268"/>
    <cellStyle name="Normal 8 2 5 2 3" xfId="4269"/>
    <cellStyle name="Normal 8 2 5 2 2 2" xfId="4270"/>
    <cellStyle name="Normal 8 2 5 3 2" xfId="4271"/>
    <cellStyle name="Normal 8 2 50 2" xfId="4272"/>
    <cellStyle name="Normal 8 2 51 2" xfId="4273"/>
    <cellStyle name="Normal 8 2 52 2" xfId="4274"/>
    <cellStyle name="Normal 8 2 53 2" xfId="4275"/>
    <cellStyle name="Normal 8 2 54 2" xfId="4276"/>
    <cellStyle name="Normal 8 2 55 2" xfId="4277"/>
    <cellStyle name="Normal 8 2 56 2" xfId="4278"/>
    <cellStyle name="Normal 8 2 57 2" xfId="4279"/>
    <cellStyle name="Normal 8 2 58 2" xfId="4280"/>
    <cellStyle name="Normal 8 2 59 2" xfId="4281"/>
    <cellStyle name="Normal 8 2 6 4" xfId="4282"/>
    <cellStyle name="Normal 8 2 6 2 3" xfId="4283"/>
    <cellStyle name="Normal 8 2 6 2 2 2" xfId="4284"/>
    <cellStyle name="Normal 8 2 6 3 2" xfId="4285"/>
    <cellStyle name="Normal 8 2 60 2" xfId="4286"/>
    <cellStyle name="Normal 8 2 61 2" xfId="4287"/>
    <cellStyle name="Normal 8 2 62 2" xfId="4288"/>
    <cellStyle name="Normal 8 2 63 2" xfId="4289"/>
    <cellStyle name="Normal 8 2 64 2" xfId="4290"/>
    <cellStyle name="Normal 8 2 65 2" xfId="4291"/>
    <cellStyle name="Normal 8 2 66 2" xfId="4292"/>
    <cellStyle name="Normal 8 2 67 2" xfId="4293"/>
    <cellStyle name="Normal 8 2 68 2" xfId="4294"/>
    <cellStyle name="Normal 8 2 69 2" xfId="4295"/>
    <cellStyle name="Normal 8 2 7 4" xfId="4296"/>
    <cellStyle name="Normal 8 2 7 2 3" xfId="4297"/>
    <cellStyle name="Normal 8 2 7 2 2 2" xfId="4298"/>
    <cellStyle name="Normal 8 2 7 3 2" xfId="4299"/>
    <cellStyle name="Normal 8 2 70 2" xfId="4300"/>
    <cellStyle name="Normal 8 2 71 2" xfId="4301"/>
    <cellStyle name="Normal 8 2 72 2" xfId="4302"/>
    <cellStyle name="Normal 8 2 73 2" xfId="4303"/>
    <cellStyle name="Normal 8 2 74 2" xfId="4304"/>
    <cellStyle name="Normal 8 2 75 2" xfId="4305"/>
    <cellStyle name="Normal 8 2 76 2" xfId="4306"/>
    <cellStyle name="Normal 8 2 77 2" xfId="4307"/>
    <cellStyle name="Normal 8 2 78 2" xfId="4308"/>
    <cellStyle name="Normal 8 2 79 2" xfId="4309"/>
    <cellStyle name="Normal 8 2 8 4" xfId="4310"/>
    <cellStyle name="Normal 8 2 8 2 3" xfId="4311"/>
    <cellStyle name="Normal 8 2 8 2 2 2" xfId="4312"/>
    <cellStyle name="Normal 8 2 8 3 2" xfId="4313"/>
    <cellStyle name="Normal 8 2 80 2" xfId="4314"/>
    <cellStyle name="Normal 8 2 81 2" xfId="4315"/>
    <cellStyle name="Normal 8 2 82 2" xfId="4316"/>
    <cellStyle name="Normal 8 2 83 2" xfId="4317"/>
    <cellStyle name="Normal 8 2 84 2" xfId="4318"/>
    <cellStyle name="Normal 8 2 85 2" xfId="4319"/>
    <cellStyle name="Normal 8 2 86 2" xfId="4320"/>
    <cellStyle name="Normal 8 2 87 2" xfId="4321"/>
    <cellStyle name="Normal 8 2 88 2" xfId="4322"/>
    <cellStyle name="Normal 8 2 89 2" xfId="4323"/>
    <cellStyle name="Normal 8 2 9 4" xfId="4324"/>
    <cellStyle name="Normal 8 2 9 2 3" xfId="4325"/>
    <cellStyle name="Normal 8 2 9 2 2 2" xfId="4326"/>
    <cellStyle name="Normal 8 2 9 3 2" xfId="4327"/>
    <cellStyle name="Normal 8 2 90 2" xfId="4328"/>
    <cellStyle name="Normal 8 20 2" xfId="4329"/>
    <cellStyle name="Normal 8 21 2" xfId="4330"/>
    <cellStyle name="Normal 8 22 2" xfId="4331"/>
    <cellStyle name="Normal 8 23 2" xfId="4332"/>
    <cellStyle name="Normal 8 24 2" xfId="4333"/>
    <cellStyle name="Normal 8 25 2" xfId="4334"/>
    <cellStyle name="Normal 8 26 2" xfId="4335"/>
    <cellStyle name="Normal 8 27 2" xfId="4336"/>
    <cellStyle name="Normal 8 28 2" xfId="4337"/>
    <cellStyle name="Normal 8 29 2" xfId="4338"/>
    <cellStyle name="Normal 8 3 91" xfId="4339"/>
    <cellStyle name="Normal 8 3 10 3" xfId="4340"/>
    <cellStyle name="Normal 8 3 10 2 2" xfId="4341"/>
    <cellStyle name="Normal 8 3 11 3" xfId="4342"/>
    <cellStyle name="Normal 8 3 11 2 2" xfId="4343"/>
    <cellStyle name="Normal 8 3 12 2" xfId="4344"/>
    <cellStyle name="Normal 8 3 13 2" xfId="4345"/>
    <cellStyle name="Normal 8 3 14 2" xfId="4346"/>
    <cellStyle name="Normal 8 3 15 2" xfId="4347"/>
    <cellStyle name="Normal 8 3 16 2" xfId="4348"/>
    <cellStyle name="Normal 8 3 17 2" xfId="4349"/>
    <cellStyle name="Normal 8 3 18 2" xfId="4350"/>
    <cellStyle name="Normal 8 3 19 2" xfId="4351"/>
    <cellStyle name="Normal 8 3 2 7" xfId="4352"/>
    <cellStyle name="Normal 8 3 2 2 5" xfId="4353"/>
    <cellStyle name="Normal 8 3 2 2 2 4" xfId="4354"/>
    <cellStyle name="Normal 8 3 2 2 2 2 3" xfId="4355"/>
    <cellStyle name="Normal 8 3 2 2 2 2 2 2" xfId="4356"/>
    <cellStyle name="Normal 8 3 2 2 2 3 2" xfId="4357"/>
    <cellStyle name="Normal 8 3 2 2 3 3" xfId="4358"/>
    <cellStyle name="Normal 8 3 2 2 3 2 2" xfId="4359"/>
    <cellStyle name="Normal 8 3 2 2 4 2" xfId="4360"/>
    <cellStyle name="Normal 8 3 2 3 4" xfId="4361"/>
    <cellStyle name="Normal 8 3 2 3 2 3" xfId="4362"/>
    <cellStyle name="Normal 8 3 2 3 2 2 2" xfId="4363"/>
    <cellStyle name="Normal 8 3 2 3 3 2" xfId="4364"/>
    <cellStyle name="Normal 8 3 2 4 3" xfId="4365"/>
    <cellStyle name="Normal 8 3 2 4 2 2" xfId="4366"/>
    <cellStyle name="Normal 8 3 2 5 2" xfId="4367"/>
    <cellStyle name="Normal 8 3 2 6 2" xfId="4368"/>
    <cellStyle name="Normal 8 3 20 2" xfId="4369"/>
    <cellStyle name="Normal 8 3 21 2" xfId="4370"/>
    <cellStyle name="Normal 8 3 22 2" xfId="4371"/>
    <cellStyle name="Normal 8 3 23 2" xfId="4372"/>
    <cellStyle name="Normal 8 3 24 2" xfId="4373"/>
    <cellStyle name="Normal 8 3 25 2" xfId="4374"/>
    <cellStyle name="Normal 8 3 26 2" xfId="4375"/>
    <cellStyle name="Normal 8 3 27 2" xfId="4376"/>
    <cellStyle name="Normal 8 3 28 2" xfId="4377"/>
    <cellStyle name="Normal 8 3 29 2" xfId="4378"/>
    <cellStyle name="Normal 8 3 3 5" xfId="4379"/>
    <cellStyle name="Normal 8 3 3 2 4" xfId="4380"/>
    <cellStyle name="Normal 8 3 3 2 2 3" xfId="4381"/>
    <cellStyle name="Normal 8 3 3 2 2 2 2" xfId="4382"/>
    <cellStyle name="Normal 8 3 3 2 3 2" xfId="4383"/>
    <cellStyle name="Normal 8 3 3 3 3" xfId="4384"/>
    <cellStyle name="Normal 8 3 3 3 2 2" xfId="4385"/>
    <cellStyle name="Normal 8 3 3 4 2" xfId="4386"/>
    <cellStyle name="Normal 8 3 30 2" xfId="4387"/>
    <cellStyle name="Normal 8 3 31 2" xfId="4388"/>
    <cellStyle name="Normal 8 3 32 2" xfId="4389"/>
    <cellStyle name="Normal 8 3 33 2" xfId="4390"/>
    <cellStyle name="Normal 8 3 34 2" xfId="4391"/>
    <cellStyle name="Normal 8 3 35 2" xfId="4392"/>
    <cellStyle name="Normal 8 3 36 2" xfId="4393"/>
    <cellStyle name="Normal 8 3 37 2" xfId="4394"/>
    <cellStyle name="Normal 8 3 38 2" xfId="4395"/>
    <cellStyle name="Normal 8 3 39 2" xfId="4396"/>
    <cellStyle name="Normal 8 3 4 5" xfId="4397"/>
    <cellStyle name="Normal 8 3 4 2 4" xfId="4398"/>
    <cellStyle name="Normal 8 3 4 2 2 3" xfId="4399"/>
    <cellStyle name="Normal 8 3 4 2 2 2 2" xfId="4400"/>
    <cellStyle name="Normal 8 3 4 2 3 2" xfId="4401"/>
    <cellStyle name="Normal 8 3 4 3 3" xfId="4402"/>
    <cellStyle name="Normal 8 3 4 3 2 2" xfId="4403"/>
    <cellStyle name="Normal 8 3 4 4 2" xfId="4404"/>
    <cellStyle name="Normal 8 3 40 2" xfId="4405"/>
    <cellStyle name="Normal 8 3 41 2" xfId="4406"/>
    <cellStyle name="Normal 8 3 42 2" xfId="4407"/>
    <cellStyle name="Normal 8 3 43 2" xfId="4408"/>
    <cellStyle name="Normal 8 3 44 2" xfId="4409"/>
    <cellStyle name="Normal 8 3 45 2" xfId="4410"/>
    <cellStyle name="Normal 8 3 46 2" xfId="4411"/>
    <cellStyle name="Normal 8 3 47 2" xfId="4412"/>
    <cellStyle name="Normal 8 3 48 2" xfId="4413"/>
    <cellStyle name="Normal 8 3 49 2" xfId="4414"/>
    <cellStyle name="Normal 8 3 5 4" xfId="4415"/>
    <cellStyle name="Normal 8 3 5 2 3" xfId="4416"/>
    <cellStyle name="Normal 8 3 5 2 2 2" xfId="4417"/>
    <cellStyle name="Normal 8 3 5 3 2" xfId="4418"/>
    <cellStyle name="Normal 8 3 50 2" xfId="4419"/>
    <cellStyle name="Normal 8 3 51 2" xfId="4420"/>
    <cellStyle name="Normal 8 3 52 2" xfId="4421"/>
    <cellStyle name="Normal 8 3 53 2" xfId="4422"/>
    <cellStyle name="Normal 8 3 54 2" xfId="4423"/>
    <cellStyle name="Normal 8 3 55 2" xfId="4424"/>
    <cellStyle name="Normal 8 3 56 2" xfId="4425"/>
    <cellStyle name="Normal 8 3 57 2" xfId="4426"/>
    <cellStyle name="Normal 8 3 58 2" xfId="4427"/>
    <cellStyle name="Normal 8 3 59 2" xfId="4428"/>
    <cellStyle name="Normal 8 3 6 4" xfId="4429"/>
    <cellStyle name="Normal 8 3 6 2 3" xfId="4430"/>
    <cellStyle name="Normal 8 3 6 2 2 2" xfId="4431"/>
    <cellStyle name="Normal 8 3 6 3 2" xfId="4432"/>
    <cellStyle name="Normal 8 3 60 2" xfId="4433"/>
    <cellStyle name="Normal 8 3 61 2" xfId="4434"/>
    <cellStyle name="Normal 8 3 62 2" xfId="4435"/>
    <cellStyle name="Normal 8 3 63 2" xfId="4436"/>
    <cellStyle name="Normal 8 3 64 2" xfId="4437"/>
    <cellStyle name="Normal 8 3 65 2" xfId="4438"/>
    <cellStyle name="Normal 8 3 66 2" xfId="4439"/>
    <cellStyle name="Normal 8 3 67 2" xfId="4440"/>
    <cellStyle name="Normal 8 3 68 2" xfId="4441"/>
    <cellStyle name="Normal 8 3 69 2" xfId="4442"/>
    <cellStyle name="Normal 8 3 7 4" xfId="4443"/>
    <cellStyle name="Normal 8 3 7 2 3" xfId="4444"/>
    <cellStyle name="Normal 8 3 7 2 2 2" xfId="4445"/>
    <cellStyle name="Normal 8 3 7 3 2" xfId="4446"/>
    <cellStyle name="Normal 8 3 70 2" xfId="4447"/>
    <cellStyle name="Normal 8 3 71 2" xfId="4448"/>
    <cellStyle name="Normal 8 3 72 2" xfId="4449"/>
    <cellStyle name="Normal 8 3 73 2" xfId="4450"/>
    <cellStyle name="Normal 8 3 74 2" xfId="4451"/>
    <cellStyle name="Normal 8 3 75 2" xfId="4452"/>
    <cellStyle name="Normal 8 3 76 2" xfId="4453"/>
    <cellStyle name="Normal 8 3 77 2" xfId="4454"/>
    <cellStyle name="Normal 8 3 78 2" xfId="4455"/>
    <cellStyle name="Normal 8 3 79 2" xfId="4456"/>
    <cellStyle name="Normal 8 3 8 4" xfId="4457"/>
    <cellStyle name="Normal 8 3 8 2 3" xfId="4458"/>
    <cellStyle name="Normal 8 3 8 2 2 2" xfId="4459"/>
    <cellStyle name="Normal 8 3 8 3 2" xfId="4460"/>
    <cellStyle name="Normal 8 3 80 2" xfId="4461"/>
    <cellStyle name="Normal 8 3 81 2" xfId="4462"/>
    <cellStyle name="Normal 8 3 82 2" xfId="4463"/>
    <cellStyle name="Normal 8 3 83 2" xfId="4464"/>
    <cellStyle name="Normal 8 3 84 2" xfId="4465"/>
    <cellStyle name="Normal 8 3 85 2" xfId="4466"/>
    <cellStyle name="Normal 8 3 86 2" xfId="4467"/>
    <cellStyle name="Normal 8 3 87 2" xfId="4468"/>
    <cellStyle name="Normal 8 3 88 2" xfId="4469"/>
    <cellStyle name="Normal 8 3 89 2" xfId="4470"/>
    <cellStyle name="Normal 8 3 9 4" xfId="4471"/>
    <cellStyle name="Normal 8 3 9 2 3" xfId="4472"/>
    <cellStyle name="Normal 8 3 9 2 2 2" xfId="4473"/>
    <cellStyle name="Normal 8 3 9 3 2" xfId="4474"/>
    <cellStyle name="Normal 8 3 90 2" xfId="4475"/>
    <cellStyle name="Normal 8 30 2" xfId="4476"/>
    <cellStyle name="Normal 8 31 2" xfId="4477"/>
    <cellStyle name="Normal 8 32 2" xfId="4478"/>
    <cellStyle name="Normal 8 33 2" xfId="4479"/>
    <cellStyle name="Normal 8 34 2" xfId="4480"/>
    <cellStyle name="Normal 8 35 2" xfId="4481"/>
    <cellStyle name="Normal 8 36 2" xfId="4482"/>
    <cellStyle name="Normal 8 37 2" xfId="4483"/>
    <cellStyle name="Normal 8 38 2" xfId="4484"/>
    <cellStyle name="Normal 8 39 2" xfId="4485"/>
    <cellStyle name="Normal 8 4 90" xfId="4486"/>
    <cellStyle name="Normal 8 4 10 3" xfId="4487"/>
    <cellStyle name="Normal 8 4 10 2 2" xfId="4488"/>
    <cellStyle name="Normal 8 4 11 2" xfId="4489"/>
    <cellStyle name="Normal 8 4 12 2" xfId="4490"/>
    <cellStyle name="Normal 8 4 13 2" xfId="4491"/>
    <cellStyle name="Normal 8 4 14 2" xfId="4492"/>
    <cellStyle name="Normal 8 4 15 2" xfId="4493"/>
    <cellStyle name="Normal 8 4 16 2" xfId="4494"/>
    <cellStyle name="Normal 8 4 17 2" xfId="4495"/>
    <cellStyle name="Normal 8 4 18 2" xfId="4496"/>
    <cellStyle name="Normal 8 4 19 2" xfId="4497"/>
    <cellStyle name="Normal 8 4 2 5" xfId="4498"/>
    <cellStyle name="Normal 8 4 2 2 4" xfId="4499"/>
    <cellStyle name="Normal 8 4 2 2 2 3" xfId="4500"/>
    <cellStyle name="Normal 8 4 2 2 2 2 2" xfId="4501"/>
    <cellStyle name="Normal 8 4 2 2 3 2" xfId="4502"/>
    <cellStyle name="Normal 8 4 2 3 3" xfId="4503"/>
    <cellStyle name="Normal 8 4 2 3 2 2" xfId="4504"/>
    <cellStyle name="Normal 8 4 2 4 2" xfId="4505"/>
    <cellStyle name="Normal 8 4 20 2" xfId="4506"/>
    <cellStyle name="Normal 8 4 21 2" xfId="4507"/>
    <cellStyle name="Normal 8 4 22 2" xfId="4508"/>
    <cellStyle name="Normal 8 4 23 2" xfId="4509"/>
    <cellStyle name="Normal 8 4 24 2" xfId="4510"/>
    <cellStyle name="Normal 8 4 25 2" xfId="4511"/>
    <cellStyle name="Normal 8 4 26 2" xfId="4512"/>
    <cellStyle name="Normal 8 4 27 2" xfId="4513"/>
    <cellStyle name="Normal 8 4 28 2" xfId="4514"/>
    <cellStyle name="Normal 8 4 29 2" xfId="4515"/>
    <cellStyle name="Normal 8 4 3 5" xfId="4516"/>
    <cellStyle name="Normal 8 4 3 2 4" xfId="4517"/>
    <cellStyle name="Normal 8 4 3 2 2 3" xfId="4518"/>
    <cellStyle name="Normal 8 4 3 2 2 2 2" xfId="4519"/>
    <cellStyle name="Normal 8 4 3 2 3 2" xfId="4520"/>
    <cellStyle name="Normal 8 4 3 3 3" xfId="4521"/>
    <cellStyle name="Normal 8 4 3 3 2 2" xfId="4522"/>
    <cellStyle name="Normal 8 4 3 4 2" xfId="4523"/>
    <cellStyle name="Normal 8 4 30 2" xfId="4524"/>
    <cellStyle name="Normal 8 4 31 2" xfId="4525"/>
    <cellStyle name="Normal 8 4 32 2" xfId="4526"/>
    <cellStyle name="Normal 8 4 33 2" xfId="4527"/>
    <cellStyle name="Normal 8 4 34 2" xfId="4528"/>
    <cellStyle name="Normal 8 4 35 2" xfId="4529"/>
    <cellStyle name="Normal 8 4 36 2" xfId="4530"/>
    <cellStyle name="Normal 8 4 37 2" xfId="4531"/>
    <cellStyle name="Normal 8 4 38 2" xfId="4532"/>
    <cellStyle name="Normal 8 4 39 2" xfId="4533"/>
    <cellStyle name="Normal 8 4 4 4" xfId="4534"/>
    <cellStyle name="Normal 8 4 4 2 3" xfId="4535"/>
    <cellStyle name="Normal 8 4 4 2 2 2" xfId="4536"/>
    <cellStyle name="Normal 8 4 4 3 2" xfId="4537"/>
    <cellStyle name="Normal 8 4 40 2" xfId="4538"/>
    <cellStyle name="Normal 8 4 41 2" xfId="4539"/>
    <cellStyle name="Normal 8 4 42 2" xfId="4540"/>
    <cellStyle name="Normal 8 4 43 2" xfId="4541"/>
    <cellStyle name="Normal 8 4 44 2" xfId="4542"/>
    <cellStyle name="Normal 8 4 45 2" xfId="4543"/>
    <cellStyle name="Normal 8 4 46 2" xfId="4544"/>
    <cellStyle name="Normal 8 4 47 2" xfId="4545"/>
    <cellStyle name="Normal 8 4 48 2" xfId="4546"/>
    <cellStyle name="Normal 8 4 49 2" xfId="4547"/>
    <cellStyle name="Normal 8 4 5 4" xfId="4548"/>
    <cellStyle name="Normal 8 4 5 2 3" xfId="4549"/>
    <cellStyle name="Normal 8 4 5 2 2 2" xfId="4550"/>
    <cellStyle name="Normal 8 4 5 3 2" xfId="4551"/>
    <cellStyle name="Normal 8 4 50 2" xfId="4552"/>
    <cellStyle name="Normal 8 4 51 2" xfId="4553"/>
    <cellStyle name="Normal 8 4 52 2" xfId="4554"/>
    <cellStyle name="Normal 8 4 53 2" xfId="4555"/>
    <cellStyle name="Normal 8 4 54 2" xfId="4556"/>
    <cellStyle name="Normal 8 4 55 2" xfId="4557"/>
    <cellStyle name="Normal 8 4 56 2" xfId="4558"/>
    <cellStyle name="Normal 8 4 57 2" xfId="4559"/>
    <cellStyle name="Normal 8 4 58 2" xfId="4560"/>
    <cellStyle name="Normal 8 4 59 2" xfId="4561"/>
    <cellStyle name="Normal 8 4 6 4" xfId="4562"/>
    <cellStyle name="Normal 8 4 6 2 3" xfId="4563"/>
    <cellStyle name="Normal 8 4 6 2 2 2" xfId="4564"/>
    <cellStyle name="Normal 8 4 6 3 2" xfId="4565"/>
    <cellStyle name="Normal 8 4 60 2" xfId="4566"/>
    <cellStyle name="Normal 8 4 61 2" xfId="4567"/>
    <cellStyle name="Normal 8 4 62 2" xfId="4568"/>
    <cellStyle name="Normal 8 4 63 2" xfId="4569"/>
    <cellStyle name="Normal 8 4 64 2" xfId="4570"/>
    <cellStyle name="Normal 8 4 65 2" xfId="4571"/>
    <cellStyle name="Normal 8 4 66 2" xfId="4572"/>
    <cellStyle name="Normal 8 4 67 2" xfId="4573"/>
    <cellStyle name="Normal 8 4 68 2" xfId="4574"/>
    <cellStyle name="Normal 8 4 69 2" xfId="4575"/>
    <cellStyle name="Normal 8 4 7 4" xfId="4576"/>
    <cellStyle name="Normal 8 4 7 2 3" xfId="4577"/>
    <cellStyle name="Normal 8 4 7 2 2 2" xfId="4578"/>
    <cellStyle name="Normal 8 4 7 3 2" xfId="4579"/>
    <cellStyle name="Normal 8 4 70 2" xfId="4580"/>
    <cellStyle name="Normal 8 4 71 2" xfId="4581"/>
    <cellStyle name="Normal 8 4 72 2" xfId="4582"/>
    <cellStyle name="Normal 8 4 73 2" xfId="4583"/>
    <cellStyle name="Normal 8 4 74 2" xfId="4584"/>
    <cellStyle name="Normal 8 4 75 2" xfId="4585"/>
    <cellStyle name="Normal 8 4 76 2" xfId="4586"/>
    <cellStyle name="Normal 8 4 77 2" xfId="4587"/>
    <cellStyle name="Normal 8 4 78 2" xfId="4588"/>
    <cellStyle name="Normal 8 4 79 2" xfId="4589"/>
    <cellStyle name="Normal 8 4 8 4" xfId="4590"/>
    <cellStyle name="Normal 8 4 8 2 3" xfId="4591"/>
    <cellStyle name="Normal 8 4 8 2 2 2" xfId="4592"/>
    <cellStyle name="Normal 8 4 8 3 2" xfId="4593"/>
    <cellStyle name="Normal 8 4 80 2" xfId="4594"/>
    <cellStyle name="Normal 8 4 81 2" xfId="4595"/>
    <cellStyle name="Normal 8 4 82 2" xfId="4596"/>
    <cellStyle name="Normal 8 4 83 2" xfId="4597"/>
    <cellStyle name="Normal 8 4 84 2" xfId="4598"/>
    <cellStyle name="Normal 8 4 85 2" xfId="4599"/>
    <cellStyle name="Normal 8 4 86 2" xfId="4600"/>
    <cellStyle name="Normal 8 4 87 2" xfId="4601"/>
    <cellStyle name="Normal 8 4 88 2" xfId="4602"/>
    <cellStyle name="Normal 8 4 89 2" xfId="4603"/>
    <cellStyle name="Normal 8 4 9 3" xfId="4604"/>
    <cellStyle name="Normal 8 4 9 2 2" xfId="4605"/>
    <cellStyle name="Normal 8 40 2" xfId="4606"/>
    <cellStyle name="Normal 8 41 2" xfId="4607"/>
    <cellStyle name="Normal 8 42 2" xfId="4608"/>
    <cellStyle name="Normal 8 43 2" xfId="4609"/>
    <cellStyle name="Normal 8 44 2" xfId="4610"/>
    <cellStyle name="Normal 8 45 2" xfId="4611"/>
    <cellStyle name="Normal 8 46 2" xfId="4612"/>
    <cellStyle name="Normal 8 47 2" xfId="4613"/>
    <cellStyle name="Normal 8 48 2" xfId="4614"/>
    <cellStyle name="Normal 8 49 2" xfId="4615"/>
    <cellStyle name="Normal 8 5 36" xfId="4616"/>
    <cellStyle name="Normal 8 5 10 2" xfId="4617"/>
    <cellStyle name="Normal 8 5 11 2" xfId="4618"/>
    <cellStyle name="Normal 8 5 12 2" xfId="4619"/>
    <cellStyle name="Normal 8 5 13 2" xfId="4620"/>
    <cellStyle name="Normal 8 5 14 2" xfId="4621"/>
    <cellStyle name="Normal 8 5 15 2" xfId="4622"/>
    <cellStyle name="Normal 8 5 16 2" xfId="4623"/>
    <cellStyle name="Normal 8 5 17 2" xfId="4624"/>
    <cellStyle name="Normal 8 5 18 2" xfId="4625"/>
    <cellStyle name="Normal 8 5 19 2" xfId="4626"/>
    <cellStyle name="Normal 8 5 2 4" xfId="4627"/>
    <cellStyle name="Normal 8 5 2 2 3" xfId="4628"/>
    <cellStyle name="Normal 8 5 2 2 2 2" xfId="4629"/>
    <cellStyle name="Normal 8 5 2 3 2" xfId="4630"/>
    <cellStyle name="Normal 8 5 20 2" xfId="4631"/>
    <cellStyle name="Normal 8 5 21 2" xfId="4632"/>
    <cellStyle name="Normal 8 5 22 2" xfId="4633"/>
    <cellStyle name="Normal 8 5 23 2" xfId="4634"/>
    <cellStyle name="Normal 8 5 24 2" xfId="4635"/>
    <cellStyle name="Normal 8 5 25 2" xfId="4636"/>
    <cellStyle name="Normal 8 5 26 2" xfId="4637"/>
    <cellStyle name="Normal 8 5 27 2" xfId="4638"/>
    <cellStyle name="Normal 8 5 28 2" xfId="4639"/>
    <cellStyle name="Normal 8 5 29 2" xfId="4640"/>
    <cellStyle name="Normal 8 5 3 4" xfId="4641"/>
    <cellStyle name="Normal 8 5 3 2 3" xfId="4642"/>
    <cellStyle name="Normal 8 5 3 2 2 2" xfId="4643"/>
    <cellStyle name="Normal 8 5 3 3 2" xfId="4644"/>
    <cellStyle name="Normal 8 5 30 2" xfId="4645"/>
    <cellStyle name="Normal 8 5 31 2" xfId="4646"/>
    <cellStyle name="Normal 8 5 32 2" xfId="4647"/>
    <cellStyle name="Normal 8 5 33 2" xfId="4648"/>
    <cellStyle name="Normal 8 5 34 2" xfId="4649"/>
    <cellStyle name="Normal 8 5 35 2" xfId="4650"/>
    <cellStyle name="Normal 8 5 4 4" xfId="4651"/>
    <cellStyle name="Normal 8 5 4 2 3" xfId="4652"/>
    <cellStyle name="Normal 8 5 4 2 2 2" xfId="4653"/>
    <cellStyle name="Normal 8 5 4 3 2" xfId="4654"/>
    <cellStyle name="Normal 8 5 5 4" xfId="4655"/>
    <cellStyle name="Normal 8 5 5 2 3" xfId="4656"/>
    <cellStyle name="Normal 8 5 5 2 2 2" xfId="4657"/>
    <cellStyle name="Normal 8 5 5 3 2" xfId="4658"/>
    <cellStyle name="Normal 8 5 6 4" xfId="4659"/>
    <cellStyle name="Normal 8 5 6 2 3" xfId="4660"/>
    <cellStyle name="Normal 8 5 6 2 2 2" xfId="4661"/>
    <cellStyle name="Normal 8 5 6 3 2" xfId="4662"/>
    <cellStyle name="Normal 8 5 7 3" xfId="4663"/>
    <cellStyle name="Normal 8 5 7 2 2" xfId="4664"/>
    <cellStyle name="Normal 8 5 8 3" xfId="4665"/>
    <cellStyle name="Normal 8 5 8 2 2" xfId="4666"/>
    <cellStyle name="Normal 8 5 9 2" xfId="4667"/>
    <cellStyle name="Normal 8 50 2" xfId="4668"/>
    <cellStyle name="Normal 8 51 2" xfId="4669"/>
    <cellStyle name="Normal 8 52 2" xfId="4670"/>
    <cellStyle name="Normal 8 53 2" xfId="4671"/>
    <cellStyle name="Normal 8 54 2" xfId="4672"/>
    <cellStyle name="Normal 8 55 2" xfId="4673"/>
    <cellStyle name="Normal 8 56 2" xfId="4674"/>
    <cellStyle name="Normal 8 57 2" xfId="4675"/>
    <cellStyle name="Normal 8 58 2" xfId="4676"/>
    <cellStyle name="Normal 8 59 2" xfId="4677"/>
    <cellStyle name="Normal 8 6 36" xfId="4678"/>
    <cellStyle name="Normal 8 6 10 2" xfId="4679"/>
    <cellStyle name="Normal 8 6 11 2" xfId="4680"/>
    <cellStyle name="Normal 8 6 12 2" xfId="4681"/>
    <cellStyle name="Normal 8 6 13 2" xfId="4682"/>
    <cellStyle name="Normal 8 6 14 2" xfId="4683"/>
    <cellStyle name="Normal 8 6 15 2" xfId="4684"/>
    <cellStyle name="Normal 8 6 16 2" xfId="4685"/>
    <cellStyle name="Normal 8 6 17 2" xfId="4686"/>
    <cellStyle name="Normal 8 6 18 2" xfId="4687"/>
    <cellStyle name="Normal 8 6 19 2" xfId="4688"/>
    <cellStyle name="Normal 8 6 2 4" xfId="4689"/>
    <cellStyle name="Normal 8 6 2 2 3" xfId="4690"/>
    <cellStyle name="Normal 8 6 2 2 2 2" xfId="4691"/>
    <cellStyle name="Normal 8 6 2 3 2" xfId="4692"/>
    <cellStyle name="Normal 8 6 20 2" xfId="4693"/>
    <cellStyle name="Normal 8 6 21 2" xfId="4694"/>
    <cellStyle name="Normal 8 6 22 2" xfId="4695"/>
    <cellStyle name="Normal 8 6 23 2" xfId="4696"/>
    <cellStyle name="Normal 8 6 24 2" xfId="4697"/>
    <cellStyle name="Normal 8 6 25 2" xfId="4698"/>
    <cellStyle name="Normal 8 6 26 2" xfId="4699"/>
    <cellStyle name="Normal 8 6 27 2" xfId="4700"/>
    <cellStyle name="Normal 8 6 28 2" xfId="4701"/>
    <cellStyle name="Normal 8 6 29 2" xfId="4702"/>
    <cellStyle name="Normal 8 6 3 4" xfId="4703"/>
    <cellStyle name="Normal 8 6 3 2 3" xfId="4704"/>
    <cellStyle name="Normal 8 6 3 2 2 2" xfId="4705"/>
    <cellStyle name="Normal 8 6 3 3 2" xfId="4706"/>
    <cellStyle name="Normal 8 6 30 2" xfId="4707"/>
    <cellStyle name="Normal 8 6 31 2" xfId="4708"/>
    <cellStyle name="Normal 8 6 32 2" xfId="4709"/>
    <cellStyle name="Normal 8 6 33 2" xfId="4710"/>
    <cellStyle name="Normal 8 6 34 2" xfId="4711"/>
    <cellStyle name="Normal 8 6 35 2" xfId="4712"/>
    <cellStyle name="Normal 8 6 4 4" xfId="4713"/>
    <cellStyle name="Normal 8 6 4 2 3" xfId="4714"/>
    <cellStyle name="Normal 8 6 4 2 2 2" xfId="4715"/>
    <cellStyle name="Normal 8 6 4 3 2" xfId="4716"/>
    <cellStyle name="Normal 8 6 5 4" xfId="4717"/>
    <cellStyle name="Normal 8 6 5 2 3" xfId="4718"/>
    <cellStyle name="Normal 8 6 5 2 2 2" xfId="4719"/>
    <cellStyle name="Normal 8 6 5 3 2" xfId="4720"/>
    <cellStyle name="Normal 8 6 6 4" xfId="4721"/>
    <cellStyle name="Normal 8 6 6 2 3" xfId="4722"/>
    <cellStyle name="Normal 8 6 6 2 2 2" xfId="4723"/>
    <cellStyle name="Normal 8 6 6 3 2" xfId="4724"/>
    <cellStyle name="Normal 8 6 7 3" xfId="4725"/>
    <cellStyle name="Normal 8 6 7 2 2" xfId="4726"/>
    <cellStyle name="Normal 8 6 8 3" xfId="4727"/>
    <cellStyle name="Normal 8 6 8 2 2" xfId="4728"/>
    <cellStyle name="Normal 8 6 9 2" xfId="4729"/>
    <cellStyle name="Normal 8 60 2" xfId="4730"/>
    <cellStyle name="Normal 8 61 2" xfId="4731"/>
    <cellStyle name="Normal 8 62 2" xfId="4732"/>
    <cellStyle name="Normal 8 63 2" xfId="4733"/>
    <cellStyle name="Normal 8 64 2" xfId="4734"/>
    <cellStyle name="Normal 8 65 2" xfId="4735"/>
    <cellStyle name="Normal 8 66 2" xfId="4736"/>
    <cellStyle name="Normal 8 67 2" xfId="4737"/>
    <cellStyle name="Normal 8 68 2" xfId="4738"/>
    <cellStyle name="Normal 8 69 2" xfId="4739"/>
    <cellStyle name="Normal 8 7 31" xfId="4740"/>
    <cellStyle name="Normal 8 7 10 2" xfId="4741"/>
    <cellStyle name="Normal 8 7 11 2" xfId="4742"/>
    <cellStyle name="Normal 8 7 12 2" xfId="4743"/>
    <cellStyle name="Normal 8 7 13 2" xfId="4744"/>
    <cellStyle name="Normal 8 7 14 2" xfId="4745"/>
    <cellStyle name="Normal 8 7 15 2" xfId="4746"/>
    <cellStyle name="Normal 8 7 16 2" xfId="4747"/>
    <cellStyle name="Normal 8 7 17 2" xfId="4748"/>
    <cellStyle name="Normal 8 7 18 2" xfId="4749"/>
    <cellStyle name="Normal 8 7 19 2" xfId="4750"/>
    <cellStyle name="Normal 8 7 2 3" xfId="4751"/>
    <cellStyle name="Normal 8 7 2 2 2" xfId="4752"/>
    <cellStyle name="Normal 8 7 20 2" xfId="4753"/>
    <cellStyle name="Normal 8 7 21 2" xfId="4754"/>
    <cellStyle name="Normal 8 7 22 2" xfId="4755"/>
    <cellStyle name="Normal 8 7 23 2" xfId="4756"/>
    <cellStyle name="Normal 8 7 24 2" xfId="4757"/>
    <cellStyle name="Normal 8 7 25 2" xfId="4758"/>
    <cellStyle name="Normal 8 7 26 2" xfId="4759"/>
    <cellStyle name="Normal 8 7 27 2" xfId="4760"/>
    <cellStyle name="Normal 8 7 28 2" xfId="4761"/>
    <cellStyle name="Normal 8 7 29 2" xfId="4762"/>
    <cellStyle name="Normal 8 7 3 3" xfId="4763"/>
    <cellStyle name="Normal 8 7 3 2 2" xfId="4764"/>
    <cellStyle name="Normal 8 7 30 2" xfId="4765"/>
    <cellStyle name="Normal 8 7 4 2" xfId="4766"/>
    <cellStyle name="Normal 8 7 5 2" xfId="4767"/>
    <cellStyle name="Normal 8 7 6 2" xfId="4768"/>
    <cellStyle name="Normal 8 7 7 2" xfId="4769"/>
    <cellStyle name="Normal 8 7 8 2" xfId="4770"/>
    <cellStyle name="Normal 8 7 9 2" xfId="4771"/>
    <cellStyle name="Normal 8 70 2" xfId="4772"/>
    <cellStyle name="Normal 8 71 2" xfId="4773"/>
    <cellStyle name="Normal 8 72 2" xfId="4774"/>
    <cellStyle name="Normal 8 73 2" xfId="4775"/>
    <cellStyle name="Normal 8 74 2" xfId="4776"/>
    <cellStyle name="Normal 8 75 2" xfId="4777"/>
    <cellStyle name="Normal 8 76 2" xfId="4778"/>
    <cellStyle name="Normal 8 77 2" xfId="4779"/>
    <cellStyle name="Normal 8 78 2" xfId="4780"/>
    <cellStyle name="Normal 8 79 2" xfId="4781"/>
    <cellStyle name="Normal 8 8 31" xfId="4782"/>
    <cellStyle name="Normal 8 8 10 2" xfId="4783"/>
    <cellStyle name="Normal 8 8 11 2" xfId="4784"/>
    <cellStyle name="Normal 8 8 12 2" xfId="4785"/>
    <cellStyle name="Normal 8 8 13 2" xfId="4786"/>
    <cellStyle name="Normal 8 8 14 2" xfId="4787"/>
    <cellStyle name="Normal 8 8 15 2" xfId="4788"/>
    <cellStyle name="Normal 8 8 16 2" xfId="4789"/>
    <cellStyle name="Normal 8 8 17 2" xfId="4790"/>
    <cellStyle name="Normal 8 8 18 2" xfId="4791"/>
    <cellStyle name="Normal 8 8 19 2" xfId="4792"/>
    <cellStyle name="Normal 8 8 2 3" xfId="4793"/>
    <cellStyle name="Normal 8 8 2 2 2" xfId="4794"/>
    <cellStyle name="Normal 8 8 20 2" xfId="4795"/>
    <cellStyle name="Normal 8 8 21 2" xfId="4796"/>
    <cellStyle name="Normal 8 8 22 2" xfId="4797"/>
    <cellStyle name="Normal 8 8 23 2" xfId="4798"/>
    <cellStyle name="Normal 8 8 24 2" xfId="4799"/>
    <cellStyle name="Normal 8 8 25 2" xfId="4800"/>
    <cellStyle name="Normal 8 8 26 2" xfId="4801"/>
    <cellStyle name="Normal 8 8 27 2" xfId="4802"/>
    <cellStyle name="Normal 8 8 28 2" xfId="4803"/>
    <cellStyle name="Normal 8 8 29 2" xfId="4804"/>
    <cellStyle name="Normal 8 8 3 3" xfId="4805"/>
    <cellStyle name="Normal 8 8 3 2 2" xfId="4806"/>
    <cellStyle name="Normal 8 8 30 2" xfId="4807"/>
    <cellStyle name="Normal 8 8 4 2" xfId="4808"/>
    <cellStyle name="Normal 8 8 5 2" xfId="4809"/>
    <cellStyle name="Normal 8 8 6 2" xfId="4810"/>
    <cellStyle name="Normal 8 8 7 2" xfId="4811"/>
    <cellStyle name="Normal 8 8 8 2" xfId="4812"/>
    <cellStyle name="Normal 8 8 9 2" xfId="4813"/>
    <cellStyle name="Normal 8 80 2" xfId="4814"/>
    <cellStyle name="Normal 8 81 2" xfId="4815"/>
    <cellStyle name="Normal 8 82 2" xfId="4816"/>
    <cellStyle name="Normal 8 83 2" xfId="4817"/>
    <cellStyle name="Normal 8 84 2" xfId="4818"/>
    <cellStyle name="Normal 8 85 2" xfId="4819"/>
    <cellStyle name="Normal 8 86 2" xfId="4820"/>
    <cellStyle name="Normal 8 87 2" xfId="4821"/>
    <cellStyle name="Normal 8 88 2" xfId="4822"/>
    <cellStyle name="Normal 8 89 2" xfId="4823"/>
    <cellStyle name="Normal 8 9 31" xfId="4824"/>
    <cellStyle name="Normal 8 9 10 2" xfId="4825"/>
    <cellStyle name="Normal 8 9 11 2" xfId="4826"/>
    <cellStyle name="Normal 8 9 12 2" xfId="4827"/>
    <cellStyle name="Normal 8 9 13 2" xfId="4828"/>
    <cellStyle name="Normal 8 9 14 2" xfId="4829"/>
    <cellStyle name="Normal 8 9 15 2" xfId="4830"/>
    <cellStyle name="Normal 8 9 16 2" xfId="4831"/>
    <cellStyle name="Normal 8 9 17 2" xfId="4832"/>
    <cellStyle name="Normal 8 9 18 2" xfId="4833"/>
    <cellStyle name="Normal 8 9 19 2" xfId="4834"/>
    <cellStyle name="Normal 8 9 2 3" xfId="4835"/>
    <cellStyle name="Normal 8 9 2 2 2" xfId="4836"/>
    <cellStyle name="Normal 8 9 20 2" xfId="4837"/>
    <cellStyle name="Normal 8 9 21 2" xfId="4838"/>
    <cellStyle name="Normal 8 9 22 2" xfId="4839"/>
    <cellStyle name="Normal 8 9 23 2" xfId="4840"/>
    <cellStyle name="Normal 8 9 24 2" xfId="4841"/>
    <cellStyle name="Normal 8 9 25 2" xfId="4842"/>
    <cellStyle name="Normal 8 9 26 2" xfId="4843"/>
    <cellStyle name="Normal 8 9 27 2" xfId="4844"/>
    <cellStyle name="Normal 8 9 28 2" xfId="4845"/>
    <cellStyle name="Normal 8 9 29 2" xfId="4846"/>
    <cellStyle name="Normal 8 9 3 3" xfId="4847"/>
    <cellStyle name="Normal 8 9 3 2 2" xfId="4848"/>
    <cellStyle name="Normal 8 9 30 2" xfId="4849"/>
    <cellStyle name="Normal 8 9 4 2" xfId="4850"/>
    <cellStyle name="Normal 8 9 5 2" xfId="4851"/>
    <cellStyle name="Normal 8 9 6 2" xfId="4852"/>
    <cellStyle name="Normal 8 9 7 2" xfId="4853"/>
    <cellStyle name="Normal 8 9 8 2" xfId="4854"/>
    <cellStyle name="Normal 8 9 9 2" xfId="4855"/>
    <cellStyle name="Normal 8 90 2" xfId="4856"/>
    <cellStyle name="Normal 8 91 2" xfId="4857"/>
    <cellStyle name="Normal 8 92 2" xfId="4858"/>
    <cellStyle name="Normál 87 2 2" xfId="4859"/>
    <cellStyle name="Normál 87 3 2" xfId="4860"/>
    <cellStyle name="Normál 9 2 7" xfId="4861"/>
    <cellStyle name="Normál 9 2 2 5" xfId="4862"/>
    <cellStyle name="Normál 9 2 2 2 4" xfId="4863"/>
    <cellStyle name="Normál 9 2 2 2 2 3" xfId="4864"/>
    <cellStyle name="Normál 9 2 2 2 2 2 2" xfId="4865"/>
    <cellStyle name="Normál 9 2 2 2 3 2" xfId="4866"/>
    <cellStyle name="Normál 9 2 2 3 3" xfId="4867"/>
    <cellStyle name="Normál 9 2 2 3 2 2" xfId="4868"/>
    <cellStyle name="Normál 9 2 2 4 2" xfId="4869"/>
    <cellStyle name="Normál 9 2 3 4" xfId="4870"/>
    <cellStyle name="Normál 9 2 3 2 3" xfId="4871"/>
    <cellStyle name="Normál 9 2 3 2 2 2" xfId="4872"/>
    <cellStyle name="Normál 9 2 3 3 2" xfId="4873"/>
    <cellStyle name="Normál 9 2 4 3" xfId="4874"/>
    <cellStyle name="Normál 9 2 4 2 2" xfId="4875"/>
    <cellStyle name="Normál 9 2 5 2" xfId="4876"/>
    <cellStyle name="Normál 9 2 6 2" xfId="4877"/>
    <cellStyle name="Normál 93 2 2" xfId="4878"/>
    <cellStyle name="Normál 93 3 2" xfId="4879"/>
    <cellStyle name="Normál 94 2 2" xfId="4880"/>
    <cellStyle name="Normál 94 3 2" xfId="4881"/>
    <cellStyle name="Normál 96 2 2" xfId="4882"/>
    <cellStyle name="Normál 96 3 2" xfId="4883"/>
    <cellStyle name="Normál 97 2 2" xfId="4884"/>
    <cellStyle name="Normál 97 3 2" xfId="4885"/>
    <cellStyle name="Normál 98 2 2" xfId="4886"/>
    <cellStyle name="Normál 98 3 2" xfId="4887"/>
    <cellStyle name="Normál 99 2 2" xfId="4888"/>
    <cellStyle name="Normál 99 3 2" xfId="4889"/>
    <cellStyle name="Pénznem [0] 2 5" xfId="4890"/>
    <cellStyle name="Pénznem [0] 2 2 3" xfId="4891"/>
    <cellStyle name="Pénznem [0] 2 2 2 2" xfId="4892"/>
    <cellStyle name="Pénznem [0] 2 3 2" xfId="4893"/>
    <cellStyle name="Pénznem [0] 2 4 2" xfId="4894"/>
    <cellStyle name="Pénznem 10 5" xfId="4895"/>
    <cellStyle name="Pénznem 10 2 3" xfId="4896"/>
    <cellStyle name="Pénznem 10 2 2 2" xfId="4897"/>
    <cellStyle name="Pénznem 10 3 2" xfId="4898"/>
    <cellStyle name="Pénznem 10 4 2" xfId="4899"/>
    <cellStyle name="Pénznem 11 3" xfId="4900"/>
    <cellStyle name="Pénznem 11 2 2" xfId="4901"/>
    <cellStyle name="Pénznem 12 3" xfId="4902"/>
    <cellStyle name="Pénznem 12 2 2" xfId="4903"/>
    <cellStyle name="Pénznem 13 3" xfId="4904"/>
    <cellStyle name="Pénznem 13 2 2" xfId="4905"/>
    <cellStyle name="Pénznem 14 3" xfId="4906"/>
    <cellStyle name="Pénznem 14 2 2" xfId="4907"/>
    <cellStyle name="Pénznem 15 3" xfId="4908"/>
    <cellStyle name="Pénznem 15 2 2" xfId="4909"/>
    <cellStyle name="Pénznem 16 3" xfId="4910"/>
    <cellStyle name="Pénznem 16 2 2" xfId="4911"/>
    <cellStyle name="Pénznem 17 3" xfId="4912"/>
    <cellStyle name="Pénznem 17 2 2" xfId="4913"/>
    <cellStyle name="Pénznem 18 3" xfId="4914"/>
    <cellStyle name="Pénznem 18 2 2" xfId="4915"/>
    <cellStyle name="Pénznem 19 3" xfId="4916"/>
    <cellStyle name="Pénznem 19 2 2" xfId="4917"/>
    <cellStyle name="Pénznem 21 3" xfId="4918"/>
    <cellStyle name="Pénznem 21 2 2" xfId="4919"/>
    <cellStyle name="Pénznem 22 3" xfId="4920"/>
    <cellStyle name="Pénznem 22 2 2" xfId="4921"/>
    <cellStyle name="Pénznem 6 4" xfId="4922"/>
    <cellStyle name="Pénznem 6 2 3" xfId="4923"/>
    <cellStyle name="Pénznem 6 2 2 2" xfId="4924"/>
    <cellStyle name="Pénznem 6 3 2" xfId="4925"/>
    <cellStyle name="Pénznem 7 4" xfId="4926"/>
    <cellStyle name="Pénznem 7 2 3" xfId="4927"/>
    <cellStyle name="Pénznem 7 2 2 2" xfId="4928"/>
    <cellStyle name="Pénznem 7 3 2" xfId="4929"/>
    <cellStyle name="Pénznem 8 4" xfId="4930"/>
    <cellStyle name="Pénznem 8 2 3" xfId="4931"/>
    <cellStyle name="Pénznem 8 2 2 2" xfId="4932"/>
    <cellStyle name="Pénznem 8 3 2" xfId="4933"/>
    <cellStyle name="Normál 9 14" xfId="4934"/>
    <cellStyle name="Normál 8 15" xfId="4935"/>
    <cellStyle name="Normál 5 55" xfId="4936"/>
    <cellStyle name="Normal 2 3 2 8" xfId="4937"/>
    <cellStyle name="Normál 9 12" xfId="4938"/>
    <cellStyle name="Normál 8 13" xfId="4939"/>
    <cellStyle name="Normál 5 53" xfId="4940"/>
    <cellStyle name="見出し 3 2 2" xfId="4941"/>
    <cellStyle name="見出し 3 3 2" xfId="4942"/>
    <cellStyle name="見出し 3 4 2" xfId="4943"/>
    <cellStyle name="見出し 3 5 2" xfId="4944"/>
    <cellStyle name="Normál 4 47" xfId="4945"/>
    <cellStyle name="Normál 2 164" xfId="4946"/>
    <cellStyle name="Normal 10 2" xfId="4947"/>
    <cellStyle name="Normal 8 3 94" xfId="4948"/>
    <cellStyle name="Normal 8 3 92" xfId="4949"/>
    <cellStyle name="Normal 8 4 93" xfId="4950"/>
    <cellStyle name="Normal 8 4 91" xfId="4951"/>
    <cellStyle name="Normal 8 5 39" xfId="4952"/>
    <cellStyle name="Normal 8 5 37" xfId="4953"/>
    <cellStyle name="Normal 8 6 39" xfId="4954"/>
    <cellStyle name="Normal 8 6 37" xfId="4955"/>
    <cellStyle name="Normal 8 7 34" xfId="4956"/>
    <cellStyle name="Normal 8 7 32" xfId="4957"/>
    <cellStyle name="Normal 8 8 34" xfId="4958"/>
    <cellStyle name="Normal 8 8 32" xfId="4959"/>
    <cellStyle name="Normal 8 9 34" xfId="4960"/>
    <cellStyle name="Normal 8 9 32" xfId="4961"/>
    <cellStyle name="Normál 9 13" xfId="4962"/>
    <cellStyle name="Normál 8 14" xfId="4963"/>
    <cellStyle name="Normál 5 54" xfId="4964"/>
    <cellStyle name="Normál 4 48" xfId="4965"/>
    <cellStyle name="Normal 10 3" xfId="4966"/>
    <cellStyle name="Normál 4 49" xfId="4967"/>
    <cellStyle name="Normal 10 4" xfId="4968"/>
    <cellStyle name="Normal 10 5" xfId="4969"/>
    <cellStyle name="Normál 4 50" xfId="4970"/>
    <cellStyle name="Jegyzet 2 6" xfId="4971"/>
    <cellStyle name="20% - 1. jelölőszín 2 6" xfId="4972"/>
    <cellStyle name="40% - 1. jelölőszín 2 6" xfId="4973"/>
    <cellStyle name="20% - 2. jelölőszín 2 6" xfId="4974"/>
    <cellStyle name="40% - 2. jelölőszín 2 6" xfId="4975"/>
    <cellStyle name="20% - 3. jelölőszín 2 6" xfId="4976"/>
    <cellStyle name="40% - 3. jelölőszín 2 6" xfId="4977"/>
    <cellStyle name="20% - 4. jelölőszín 2 6" xfId="4978"/>
    <cellStyle name="40% - 4. jelölőszín 2 6" xfId="4979"/>
    <cellStyle name="20% - 5. jelölőszín 2 6" xfId="4980"/>
    <cellStyle name="40% - 5. jelölőszín 2 6" xfId="4981"/>
    <cellStyle name="20% - 6. jelölőszín 2 6" xfId="4982"/>
    <cellStyle name="40% - 6. jelölőszín 2 6" xfId="4983"/>
    <cellStyle name="Ezres 2 10" xfId="4984"/>
    <cellStyle name="Normál 5 56" xfId="4985"/>
    <cellStyle name="Pénznem 2 3" xfId="4986"/>
    <cellStyle name="Ezres 2 4 4" xfId="4987"/>
    <cellStyle name="Normál 5 2 6" xfId="4988"/>
    <cellStyle name="Normál 6 14" xfId="4989"/>
    <cellStyle name="Pénznem 3 4" xfId="4990"/>
    <cellStyle name="Normál 8 16" xfId="4991"/>
    <cellStyle name="Normál 9 15" xfId="4992"/>
    <cellStyle name="_gesamtsummen_S013 - Liberec_roof CN 13 1 09 2" xfId="4993"/>
    <cellStyle name="_gesamtsummen_S013 - Liberec_roof CN 13 1 09_091105_QAPS NET2ndR00(MEinclVE) 2" xfId="4994"/>
    <cellStyle name="_hilfe-befehl 2" xfId="4995"/>
    <cellStyle name="_hilfe-befehl_060926 subcontractor list for TTCE_02 2" xfId="4996"/>
    <cellStyle name="_hilfe-befehl_060926 subcontractor list for TTCE_02_VWP_Project概要_1 2" xfId="4997"/>
    <cellStyle name="_hilfe-befehl_091105_QAPS NET2ndR00(MEinclVE) 2" xfId="4998"/>
    <cellStyle name="_hilfe-befehl_2004.06 Budget Control(PSA) Ⅱ 2" xfId="4999"/>
    <cellStyle name="_hilfe-befehl_2004.06 Budget Control(PSA) Ⅱ_VWP_Project概要_1 2" xfId="5000"/>
    <cellStyle name="_hilfe-befehl_Durr Paint Shop Cost for working budget 19.10.2004 2" xfId="5001"/>
    <cellStyle name="_hilfe-befehl_Durr Paint Shop Cost for working budget 19.10.2004_VWP_Project概要_1 2" xfId="5002"/>
    <cellStyle name="_hilfe-befehl_Durr Paint Shop unit cost 28.09.2004 mengenprüfung 2" xfId="5003"/>
    <cellStyle name="_hilfe-befehl_Durr Paint Shop unit cost 28.09.2004 mengenprüfung_VWP_Project概要_1 2" xfId="5004"/>
    <cellStyle name="_hilfe-befehl_Final KIA Paint Shop 5.35% 2" xfId="5005"/>
    <cellStyle name="_hilfe-befehl_Final KIA Paint Shop 5.35%_VWP_Project概要_1 2" xfId="5006"/>
    <cellStyle name="_hilfe-befehl_HYSCO Const 2" xfId="5007"/>
    <cellStyle name="_hilfe-befehl_HYSCO Const_VWP_Project概要_1 2" xfId="5008"/>
    <cellStyle name="_hilfe-befehl_HYSCO_by Sodomka 2" xfId="5009"/>
    <cellStyle name="_hilfe-befehl_HYSCO_by Sodomka_VWP_Project概要_1 2" xfId="5010"/>
    <cellStyle name="_hilfe-befehl_HYSCO_cost_051020 2" xfId="5011"/>
    <cellStyle name="_hilfe-befehl_HYSCO_cost_051020_VWP_Project概要_1 2" xfId="5012"/>
    <cellStyle name="_hilfe-befehl_HYSCO_cost060313 2" xfId="5013"/>
    <cellStyle name="_hilfe-befehl_HYSCO_cost060313_VWP_Project概要_1 2" xfId="5014"/>
    <cellStyle name="_hilfe-befehl_KIA Paint Shop 2" xfId="5015"/>
    <cellStyle name="_hilfe-befehl_KIA Paint Shop_VWP_Project概要_1 2" xfId="5016"/>
    <cellStyle name="_hilfe-befehl_MOBIS Const SKK 2" xfId="5017"/>
    <cellStyle name="_hilfe-befehl_MOBIS Const SKK_VWP_Project概要_1 2" xfId="5018"/>
    <cellStyle name="_hilfe-befehl_RDC_cost 2" xfId="5019"/>
    <cellStyle name="_hilfe-befehl_RDC_cost_VWP_Project概要_1 2" xfId="5020"/>
    <cellStyle name="_hilfe-befehl_RDC_cost060314 2" xfId="5021"/>
    <cellStyle name="_hilfe-befehl_RDC_cost060314_VWP_Project概要_1 2" xfId="5022"/>
    <cellStyle name="_hilfe-befehl_S013 - Liberec_roof CN 13 1 09 2" xfId="5023"/>
    <cellStyle name="_hilfe-befehl_S013 - Liberec_roof CN 13 1 09_091105_QAPS NET2ndR00(MEinclVE) 2" xfId="5024"/>
    <cellStyle name="_hilfe-befehl_Siix Const 2" xfId="5025"/>
    <cellStyle name="_hilfe-befehl_Siix Const_VWP_Project概要_1 2" xfId="5026"/>
    <cellStyle name="_hilfe-befehl_Unit Cost 2" xfId="5027"/>
    <cellStyle name="_hilfe-befehl_Unit Cost_060926 subcontractor list for TTCE_02 2" xfId="5028"/>
    <cellStyle name="_hilfe-befehl_Unit Cost_060926 subcontractor list for TTCE_02_VWP_Project概要_1 2" xfId="5029"/>
    <cellStyle name="_hilfe-befehl_Unit Cost_091105_QAPS NET2ndR00(MEinclVE) 2" xfId="5030"/>
    <cellStyle name="_hilfe-befehl_Unit Cost_S013 - Liberec_roof CN 13 1 09 2" xfId="5031"/>
    <cellStyle name="_hilfe-befehl_Unit Cost_S013 - Liberec_roof CN 13 1 09_091105_QAPS NET2ndR00(MEinclVE) 2" xfId="5032"/>
    <cellStyle name="_hilfe-befehl_Unit Cost_VWP_Project概要_1 2" xfId="5033"/>
    <cellStyle name="_hilfe-befehl_UNIT rate NGK 21.11.2002 2" xfId="5034"/>
    <cellStyle name="_hilfe-befehl_UNIT rate NGK 21.11.2002_060926 subcontractor list for TTCE_02 2" xfId="5035"/>
    <cellStyle name="_hilfe-befehl_UNIT rate NGK 21.11.2002_060926 subcontractor list for TTCE_02_VWP_Project概要_1 2" xfId="5036"/>
    <cellStyle name="_hilfe-befehl_UNIT rate NGK 21.11.2002_091105_QAPS NET2ndR00(MEinclVE) 2" xfId="5037"/>
    <cellStyle name="_hilfe-befehl_UNIT rate NGK 21.11.2002_S013 - Liberec_roof CN 13 1 09 2" xfId="5038"/>
    <cellStyle name="_hilfe-befehl_UNIT rate NGK 21.11.2002_S013 - Liberec_roof CN 13 1 09_091105_QAPS NET2ndR00(MEinclVE) 2" xfId="5039"/>
    <cellStyle name="_hilfe-befehl_UNIT rate NGK 21.11.2002_VWP_Project概要_1 2" xfId="5040"/>
    <cellStyle name="_hilfe-befehl_UNIT rate TMMP Version, 31.01.2003 2" xfId="5041"/>
    <cellStyle name="_hilfe-befehl_UNIT rate TMMP Version, 31.01.2003_060926 subcontractor list for TTCE_02 2" xfId="5042"/>
    <cellStyle name="_hilfe-befehl_UNIT rate TMMP Version, 31.01.2003_060926 subcontractor list for TTCE_02_VWP_Project概要_1 2" xfId="5043"/>
    <cellStyle name="_hilfe-befehl_UNIT rate TMMP Version, 31.01.2003_091105_QAPS NET2ndR00(MEinclVE) 2" xfId="5044"/>
    <cellStyle name="_hilfe-befehl_UNIT rate TMMP Version, 31.01.2003_S013 - Liberec_roof CN 13 1 09 2" xfId="5045"/>
    <cellStyle name="_hilfe-befehl_UNIT rate TMMP Version, 31.01.2003_S013 - Liberec_roof CN 13 1 09_091105_QAPS NET2ndR00(MEinclVE) 2" xfId="5046"/>
    <cellStyle name="_hilfe-befehl_UNIT rate TMMP Version, 31.01.2003_VWP_Project概要_1 2" xfId="5047"/>
    <cellStyle name="_hilfe-befehl_VWP_Project概要_1 2" xfId="5048"/>
    <cellStyle name="_hilfe-befehl_経費見直 14Sep05 06年度分 2" xfId="5049"/>
    <cellStyle name="_hilfe-befehl_経費見直 14Sep05 06年度分_VWP_Project概要_1 2" xfId="5050"/>
    <cellStyle name="_hilfe-befehl_豊田通商変更見積り25.11.02 2" xfId="5051"/>
    <cellStyle name="_hilfe-befehl_豊田通商変更見積り25.11.02_060926 subcontractor list for TTCE_02 2" xfId="5052"/>
    <cellStyle name="_hilfe-befehl_豊田通商変更見積り25.11.02_060926 subcontractor list for TTCE_02_VWP_Project概要_1 2" xfId="5053"/>
    <cellStyle name="_hilfe-befehl_豊田通商変更見積り25.11.02_091105_QAPS NET2ndR00(MEinclVE) 2" xfId="5054"/>
    <cellStyle name="_hilfe-befehl_豊田通商変更見積り25.11.02_S013 - Liberec_roof CN 13 1 09 2" xfId="5055"/>
    <cellStyle name="_hilfe-befehl_豊田通商変更見積り25.11.02_S013 - Liberec_roof CN 13 1 09_091105_QAPS NET2ndR00(MEinclVE) 2" xfId="5056"/>
    <cellStyle name="_hilfe-befehl_豊田通商変更見積り25.11.02_VWP_Project概要_1 2" xfId="5057"/>
    <cellStyle name="_zwischensummen 2" xfId="5058"/>
    <cellStyle name="_zwischensummen_091105_QAPS NET2ndR00(MEinclVE) 2" xfId="5059"/>
    <cellStyle name="_zwischensummen_S013 - Liberec_roof CN 13 1 09 2" xfId="5060"/>
    <cellStyle name="_zwischensummen_S013 - Liberec_roof CN 13 1 09_091105_QAPS NET2ndR00(MEinclVE) 2" xfId="5061"/>
    <cellStyle name="_zwischensummen_VWP_Project概要_1 2" xfId="5062"/>
    <cellStyle name="1 2" xfId="5063"/>
    <cellStyle name="1_049F_K_CH_Piast_wersja2 2" xfId="5064"/>
    <cellStyle name="1_049F_K_CH_Piast_wersja2_091105_QAPS NET2ndR00(MEinclVE) 2" xfId="5065"/>
    <cellStyle name="1_049F_K_CH_Piast_wersja2_S013 - Liberec_roof CN 13 1 09 2" xfId="5066"/>
    <cellStyle name="1_049F_K_CH_Piast_wersja2_S013 - Liberec_roof CN 13 1 09_091105_QAPS NET2ndR00(MEinclVE) 2" xfId="5067"/>
    <cellStyle name="1_049F_K_CH_Piast_wersja2_VWP_Project概要_1 2" xfId="5068"/>
    <cellStyle name="1_65203_2000.05.11 2" xfId="5069"/>
    <cellStyle name="1_65203_2000.05.11_091105_QAPS NET2ndR00(MEinclVE) 2" xfId="5070"/>
    <cellStyle name="1_65203_2000.05.11_S013 - Liberec_roof CN 13 1 09 2" xfId="5071"/>
    <cellStyle name="1_65203_2000.05.11_S013 - Liberec_roof CN 13 1 09_091105_QAPS NET2ndR00(MEinclVE) 2" xfId="5072"/>
    <cellStyle name="1_65203_2000.05.11_VWP_Project概要_1 2" xfId="5073"/>
    <cellStyle name="1_Ico_12c 2" xfId="5074"/>
    <cellStyle name="1_Ico_12c_091105_QAPS NET2ndR00(MEinclVE) 2" xfId="5075"/>
    <cellStyle name="1_Ico_12c_S013 - Liberec_roof CN 13 1 09 2" xfId="5076"/>
    <cellStyle name="1_Ico_12c_S013 - Liberec_roof CN 13 1 09_091105_QAPS NET2ndR00(MEinclVE) 2" xfId="5077"/>
    <cellStyle name="1_Ico_12c_VWP_Project概要_1 2" xfId="5078"/>
    <cellStyle name="1_karta ico maj 2" xfId="5079"/>
    <cellStyle name="1_karta ico maj_091105_QAPS NET2ndR00(MEinclVE) 2" xfId="5080"/>
    <cellStyle name="1_karta ico maj_S013 - Liberec_roof CN 13 1 09 2" xfId="5081"/>
    <cellStyle name="1_karta ico maj_S013 - Liberec_roof CN 13 1 09_091105_QAPS NET2ndR00(MEinclVE) 2" xfId="5082"/>
    <cellStyle name="1_karta ico maj_VWP_Project概要_1 2" xfId="5083"/>
    <cellStyle name="1_Kłodzko-szkoleniowy 2" xfId="5084"/>
    <cellStyle name="1_Kłodzko-szkoleniowy_091105_QAPS NET2ndR00(MEinclVE) 2" xfId="5085"/>
    <cellStyle name="1_Kłodzko-szkoleniowy_S013 - Liberec_roof CN 13 1 09 2" xfId="5086"/>
    <cellStyle name="1_Kłodzko-szkoleniowy_S013 - Liberec_roof CN 13 1 09_091105_QAPS NET2ndR00(MEinclVE) 2" xfId="5087"/>
    <cellStyle name="1_Kłodzko-szkoleniowy_VWP_Project概要_1 2" xfId="5088"/>
    <cellStyle name="Bevitel 2 2 2" xfId="5089"/>
    <cellStyle name="Bevitel 2 3 2" xfId="5090"/>
    <cellStyle name="Bevitel 3 2" xfId="5091"/>
    <cellStyle name="Bevitel 4 2" xfId="5092"/>
    <cellStyle name="Bevitel 5 2" xfId="5093"/>
    <cellStyle name="Calculation 2" xfId="5094"/>
    <cellStyle name="cargill9 2" xfId="5095"/>
    <cellStyle name="Celkem 2" xfId="5096"/>
    <cellStyle name="Dane wejściowe 2" xfId="5097"/>
    <cellStyle name="Dane wyjściowe 2" xfId="5098"/>
    <cellStyle name="daten 6" xfId="5099"/>
    <cellStyle name="Header1 2" xfId="5100"/>
    <cellStyle name="Header2 2" xfId="5101"/>
    <cellStyle name="Input 2" xfId="5102"/>
    <cellStyle name="Input [yellow] 2" xfId="5103"/>
    <cellStyle name="Jegyzet 2 2 2" xfId="5104"/>
    <cellStyle name="Jegyzet 2 3 2" xfId="5105"/>
    <cellStyle name="Jegyzet 3 2" xfId="5106"/>
    <cellStyle name="Jegyzet 4 2" xfId="5107"/>
    <cellStyle name="Jegyzet 5 3" xfId="5108"/>
    <cellStyle name="Jegyzet 5 2 2" xfId="5109"/>
    <cellStyle name="Jegyzet 6 2" xfId="5110"/>
    <cellStyle name="Kimenet 2 2 2" xfId="5111"/>
    <cellStyle name="Kimenet 2 3 2" xfId="5112"/>
    <cellStyle name="Kimenet 3 2" xfId="5113"/>
    <cellStyle name="Kimenet 4 2" xfId="5114"/>
    <cellStyle name="Normal 2 3 14" xfId="5115"/>
    <cellStyle name="Normal 2 3 2 9" xfId="5116"/>
    <cellStyle name="Normal 2 3 2 2 3" xfId="5117"/>
    <cellStyle name="Normal 2 3 2 3 3" xfId="5118"/>
    <cellStyle name="Normal 2 3 2 4 3" xfId="5119"/>
    <cellStyle name="Normal 2 3 3 9" xfId="5120"/>
    <cellStyle name="Normal 2 3 3 2 3" xfId="5121"/>
    <cellStyle name="Normal 2 3 3 3 3" xfId="5122"/>
    <cellStyle name="Normal 2 3 3 4 3" xfId="5123"/>
    <cellStyle name="Normal 2 3 4 9" xfId="5124"/>
    <cellStyle name="Normal 2 3 4 2 3" xfId="5125"/>
    <cellStyle name="Normal 2 3 4 3 3" xfId="5126"/>
    <cellStyle name="Normal 2 3 4 4 3" xfId="5127"/>
    <cellStyle name="Normal 2 3 5 9" xfId="5128"/>
    <cellStyle name="Normal 2 3 5 2 3" xfId="5129"/>
    <cellStyle name="Normal 2 3 5 3 3" xfId="5130"/>
    <cellStyle name="Normal 2 3 5 4 3" xfId="5131"/>
    <cellStyle name="Normal 2 3 6 9" xfId="5132"/>
    <cellStyle name="Normal 2 3 6 2 3" xfId="5133"/>
    <cellStyle name="Normal 2 3 6 3 3" xfId="5134"/>
    <cellStyle name="Normal 2 3 6 4 3" xfId="5135"/>
    <cellStyle name="Normal 2 3 7 6" xfId="5136"/>
    <cellStyle name="Normal 2 3 8 3" xfId="5137"/>
    <cellStyle name="Normal 2 3 9 3" xfId="5138"/>
    <cellStyle name="Normál 2 34 6" xfId="5139"/>
    <cellStyle name="Normál 2 34 2 4" xfId="5140"/>
    <cellStyle name="Normál 2 34 2 2 3" xfId="5141"/>
    <cellStyle name="Normál 2 34 3 3" xfId="5142"/>
    <cellStyle name="Normal 2 4 14" xfId="5143"/>
    <cellStyle name="Normal 2 4 2 9" xfId="5144"/>
    <cellStyle name="Normal 2 4 2 2 3" xfId="5145"/>
    <cellStyle name="Normal 2 4 2 3 3" xfId="5146"/>
    <cellStyle name="Normal 2 4 2 4 3" xfId="5147"/>
    <cellStyle name="Normal 2 4 3 9" xfId="5148"/>
    <cellStyle name="Normal 2 4 3 2 3" xfId="5149"/>
    <cellStyle name="Normal 2 4 3 3 3" xfId="5150"/>
    <cellStyle name="Normal 2 4 3 4 3" xfId="5151"/>
    <cellStyle name="Normal 2 4 4 4" xfId="5152"/>
    <cellStyle name="Normal 2 4 4 2 3" xfId="5153"/>
    <cellStyle name="Normal 2 4 5 4" xfId="5154"/>
    <cellStyle name="Normal 2 4 5 2 3" xfId="5155"/>
    <cellStyle name="Normal 2 4 6 4" xfId="5156"/>
    <cellStyle name="Normal 2 4 6 2 3" xfId="5157"/>
    <cellStyle name="Normal 2 4 7 3" xfId="5158"/>
    <cellStyle name="Normal 2 4 8 3" xfId="5159"/>
    <cellStyle name="Normal 2 4 9 3" xfId="5160"/>
    <cellStyle name="Normal 2 5 14" xfId="5161"/>
    <cellStyle name="Normal 2 5 2 9" xfId="5162"/>
    <cellStyle name="Normal 2 5 2 2 3" xfId="5163"/>
    <cellStyle name="Normal 2 5 2 3 3" xfId="5164"/>
    <cellStyle name="Normal 2 5 2 4 3" xfId="5165"/>
    <cellStyle name="Normal 2 5 3 9" xfId="5166"/>
    <cellStyle name="Normal 2 5 3 2 3" xfId="5167"/>
    <cellStyle name="Normal 2 5 3 3 3" xfId="5168"/>
    <cellStyle name="Normal 2 5 3 4 3" xfId="5169"/>
    <cellStyle name="Normal 2 5 4 4" xfId="5170"/>
    <cellStyle name="Normal 2 5 4 2 3" xfId="5171"/>
    <cellStyle name="Normal 2 5 5 4" xfId="5172"/>
    <cellStyle name="Normal 2 5 5 2 3" xfId="5173"/>
    <cellStyle name="Normal 2 5 6 4" xfId="5174"/>
    <cellStyle name="Normal 2 5 6 2 3" xfId="5175"/>
    <cellStyle name="Normal 2 5 7 3" xfId="5176"/>
    <cellStyle name="Normal 2 5 8 3" xfId="5177"/>
    <cellStyle name="Normal 2 5 9 3" xfId="5178"/>
    <cellStyle name="Normal 2 6 14" xfId="5179"/>
    <cellStyle name="Normal 2 6 2 9" xfId="5180"/>
    <cellStyle name="Normal 2 6 2 2 3" xfId="5181"/>
    <cellStyle name="Normal 2 6 2 3 3" xfId="5182"/>
    <cellStyle name="Normal 2 6 2 4 3" xfId="5183"/>
    <cellStyle name="Normal 2 6 3 9" xfId="5184"/>
    <cellStyle name="Normal 2 6 3 2 3" xfId="5185"/>
    <cellStyle name="Normal 2 6 3 3 3" xfId="5186"/>
    <cellStyle name="Normal 2 6 3 4 3" xfId="5187"/>
    <cellStyle name="Normal 2 6 4 4" xfId="5188"/>
    <cellStyle name="Normal 2 6 4 2 3" xfId="5189"/>
    <cellStyle name="Normal 2 6 5 4" xfId="5190"/>
    <cellStyle name="Normal 2 6 5 2 3" xfId="5191"/>
    <cellStyle name="Normal 2 6 6 4" xfId="5192"/>
    <cellStyle name="Normal 2 6 6 2 3" xfId="5193"/>
    <cellStyle name="Normal 2 6 7 3" xfId="5194"/>
    <cellStyle name="Normal 2 6 8 3" xfId="5195"/>
    <cellStyle name="Normal 2 6 9 3" xfId="5196"/>
    <cellStyle name="Normal 2 7 9" xfId="5197"/>
    <cellStyle name="Normal 2 7 2 6" xfId="5198"/>
    <cellStyle name="Normal 2 7 3 6" xfId="5199"/>
    <cellStyle name="Normal 2 7 4 3" xfId="5200"/>
    <cellStyle name="Normál 7 2 8" xfId="5201"/>
    <cellStyle name="Normál 7 2 2 6" xfId="5202"/>
    <cellStyle name="Normál 7 2 2 2 5" xfId="5203"/>
    <cellStyle name="Normál 7 2 2 2 2 4" xfId="5204"/>
    <cellStyle name="Normál 7 2 2 2 2 2 3" xfId="5205"/>
    <cellStyle name="Normál 7 2 2 2 3 3" xfId="5206"/>
    <cellStyle name="Normál 7 2 2 3 4" xfId="5207"/>
    <cellStyle name="Normál 7 2 2 3 2 3" xfId="5208"/>
    <cellStyle name="Normál 7 2 2 4 3" xfId="5209"/>
    <cellStyle name="Normál 7 2 3 5" xfId="5210"/>
    <cellStyle name="Normál 7 2 3 2 4" xfId="5211"/>
    <cellStyle name="Normál 7 2 3 2 2 3" xfId="5212"/>
    <cellStyle name="Normál 7 2 3 3 3" xfId="5213"/>
    <cellStyle name="Normál 7 2 4 4" xfId="5214"/>
    <cellStyle name="Normál 7 2 4 2 3" xfId="5215"/>
    <cellStyle name="Normál 7 2 5 3" xfId="5216"/>
    <cellStyle name="Normál 7 2 6 3" xfId="5217"/>
    <cellStyle name="Normál 7 3 8" xfId="5218"/>
    <cellStyle name="Normál 7 3 2 6" xfId="5219"/>
    <cellStyle name="Normál 7 3 2 2 5" xfId="5220"/>
    <cellStyle name="Normál 7 3 2 2 2 4" xfId="5221"/>
    <cellStyle name="Normál 7 3 2 2 2 2 3" xfId="5222"/>
    <cellStyle name="Normál 7 3 2 2 3 3" xfId="5223"/>
    <cellStyle name="Normál 7 3 2 3 4" xfId="5224"/>
    <cellStyle name="Normál 7 3 2 3 2 3" xfId="5225"/>
    <cellStyle name="Normál 7 3 2 4 3" xfId="5226"/>
    <cellStyle name="Normál 7 3 3 5" xfId="5227"/>
    <cellStyle name="Normál 7 3 3 2 4" xfId="5228"/>
    <cellStyle name="Normál 7 3 3 2 2 3" xfId="5229"/>
    <cellStyle name="Normál 7 3 3 3 3" xfId="5230"/>
    <cellStyle name="Normál 7 3 4 4" xfId="5231"/>
    <cellStyle name="Normál 7 3 4 2 3" xfId="5232"/>
    <cellStyle name="Normál 7 3 5 3" xfId="5233"/>
    <cellStyle name="Normál 7 3 6 3" xfId="5234"/>
    <cellStyle name="Normál 78 5" xfId="5235"/>
    <cellStyle name="Normál 78 2 4" xfId="5236"/>
    <cellStyle name="Normál 78 2 2 3" xfId="5237"/>
    <cellStyle name="Normál 78 3 3" xfId="5238"/>
    <cellStyle name="Normál 79 5" xfId="5239"/>
    <cellStyle name="Normál 79 2 3" xfId="5240"/>
    <cellStyle name="Normal 8 97" xfId="5241"/>
    <cellStyle name="Normal 8 10 35" xfId="5242"/>
    <cellStyle name="Normal 8 10 10 3" xfId="5243"/>
    <cellStyle name="Normal 8 10 11 3" xfId="5244"/>
    <cellStyle name="Normal 8 10 12 3" xfId="5245"/>
    <cellStyle name="Normal 8 10 13 3" xfId="5246"/>
    <cellStyle name="Normal 8 10 14 3" xfId="5247"/>
    <cellStyle name="Normal 8 10 15 3" xfId="5248"/>
    <cellStyle name="Normal 8 10 16 3" xfId="5249"/>
    <cellStyle name="Normal 8 10 17 3" xfId="5250"/>
    <cellStyle name="Normal 8 10 18 3" xfId="5251"/>
    <cellStyle name="Normal 8 10 19 3" xfId="5252"/>
    <cellStyle name="Normal 8 10 2 4" xfId="5253"/>
    <cellStyle name="Normal 8 10 2 2 3" xfId="5254"/>
    <cellStyle name="Normal 8 10 20 3" xfId="5255"/>
    <cellStyle name="Normal 8 10 21 3" xfId="5256"/>
    <cellStyle name="Normal 8 10 22 3" xfId="5257"/>
    <cellStyle name="Normal 8 10 23 3" xfId="5258"/>
    <cellStyle name="Normal 8 10 24 3" xfId="5259"/>
    <cellStyle name="Normal 8 10 25 3" xfId="5260"/>
    <cellStyle name="Normal 8 10 26 3" xfId="5261"/>
    <cellStyle name="Normal 8 10 27 3" xfId="5262"/>
    <cellStyle name="Normal 8 10 28 3" xfId="5263"/>
    <cellStyle name="Normal 8 10 29 3" xfId="5264"/>
    <cellStyle name="Normal 8 10 3 4" xfId="5265"/>
    <cellStyle name="Normal 8 10 3 2 3" xfId="5266"/>
    <cellStyle name="Normal 8 10 30 3" xfId="5267"/>
    <cellStyle name="Normal 8 10 4 3" xfId="5268"/>
    <cellStyle name="Normal 8 10 5 3" xfId="5269"/>
    <cellStyle name="Normal 8 10 6 3" xfId="5270"/>
    <cellStyle name="Normal 8 10 7 3" xfId="5271"/>
    <cellStyle name="Normal 8 10 8 3" xfId="5272"/>
    <cellStyle name="Normal 8 10 9 3" xfId="5273"/>
    <cellStyle name="Normal 8 11 24" xfId="5274"/>
    <cellStyle name="Normal 8 11 10 3" xfId="5275"/>
    <cellStyle name="Normal 8 11 11 3" xfId="5276"/>
    <cellStyle name="Normal 8 11 12 3" xfId="5277"/>
    <cellStyle name="Normal 8 11 13 3" xfId="5278"/>
    <cellStyle name="Normal 8 11 14 3" xfId="5279"/>
    <cellStyle name="Normal 8 11 15 3" xfId="5280"/>
    <cellStyle name="Normal 8 11 16 3" xfId="5281"/>
    <cellStyle name="Normal 8 11 17 3" xfId="5282"/>
    <cellStyle name="Normal 8 11 18 3" xfId="5283"/>
    <cellStyle name="Normal 8 11 19 3" xfId="5284"/>
    <cellStyle name="Normal 8 11 2 4" xfId="5285"/>
    <cellStyle name="Normal 8 11 2 2 3" xfId="5286"/>
    <cellStyle name="Normal 8 11 3 3" xfId="5287"/>
    <cellStyle name="Normal 8 11 4 3" xfId="5288"/>
    <cellStyle name="Normal 8 11 5 3" xfId="5289"/>
    <cellStyle name="Normal 8 11 6 3" xfId="5290"/>
    <cellStyle name="Normal 8 11 7 3" xfId="5291"/>
    <cellStyle name="Normal 8 11 8 3" xfId="5292"/>
    <cellStyle name="Normal 8 11 9 3" xfId="5293"/>
    <cellStyle name="Normal 8 12 7" xfId="5294"/>
    <cellStyle name="Normal 8 12 2 3" xfId="5295"/>
    <cellStyle name="Normal 8 13 6" xfId="5296"/>
    <cellStyle name="Normal 8 13 2 3" xfId="5297"/>
    <cellStyle name="Normal 8 14 4" xfId="5298"/>
    <cellStyle name="Normal 8 15 3" xfId="5299"/>
    <cellStyle name="Normal 8 16 3" xfId="5300"/>
    <cellStyle name="Normal 8 17 3" xfId="5301"/>
    <cellStyle name="Normal 8 18 3" xfId="5302"/>
    <cellStyle name="Normal 8 19 3" xfId="5303"/>
    <cellStyle name="Normal 8 2 95" xfId="5304"/>
    <cellStyle name="Normal 8 2 10 4" xfId="5305"/>
    <cellStyle name="Normal 8 2 10 2 3" xfId="5306"/>
    <cellStyle name="Normal 8 2 11 4" xfId="5307"/>
    <cellStyle name="Normal 8 2 11 2 3" xfId="5308"/>
    <cellStyle name="Normal 8 2 12 3" xfId="5309"/>
    <cellStyle name="Normal 8 2 13 3" xfId="5310"/>
    <cellStyle name="Normal 8 2 14 3" xfId="5311"/>
    <cellStyle name="Normal 8 2 15 3" xfId="5312"/>
    <cellStyle name="Normal 8 2 16 3" xfId="5313"/>
    <cellStyle name="Normal 8 2 17 3" xfId="5314"/>
    <cellStyle name="Normal 8 2 18 3" xfId="5315"/>
    <cellStyle name="Normal 8 2 19 3" xfId="5316"/>
    <cellStyle name="Normal 8 2 2 8" xfId="5317"/>
    <cellStyle name="Normal 8 2 2 2 6" xfId="5318"/>
    <cellStyle name="Normal 8 2 2 2 2 5" xfId="5319"/>
    <cellStyle name="Normal 8 2 2 2 2 2 4" xfId="5320"/>
    <cellStyle name="Normal 8 2 2 2 2 2 2 3" xfId="5321"/>
    <cellStyle name="Normal 8 2 2 2 2 3 3" xfId="5322"/>
    <cellStyle name="Normal 8 2 2 2 3 4" xfId="5323"/>
    <cellStyle name="Normal 8 2 2 2 3 2 3" xfId="5324"/>
    <cellStyle name="Normal 8 2 2 2 4 3" xfId="5325"/>
    <cellStyle name="Normal 8 2 2 3 5" xfId="5326"/>
    <cellStyle name="Normal 8 2 2 3 2 4" xfId="5327"/>
    <cellStyle name="Normal 8 2 2 3 2 2 3" xfId="5328"/>
    <cellStyle name="Normal 8 2 2 3 3 3" xfId="5329"/>
    <cellStyle name="Normal 8 2 2 4 4" xfId="5330"/>
    <cellStyle name="Normal 8 2 2 4 2 3" xfId="5331"/>
    <cellStyle name="Normal 8 2 2 5 3" xfId="5332"/>
    <cellStyle name="Normal 8 2 2 6 3" xfId="5333"/>
    <cellStyle name="Normal 8 2 20 3" xfId="5334"/>
    <cellStyle name="Normal 8 2 21 3" xfId="5335"/>
    <cellStyle name="Normal 8 2 22 3" xfId="5336"/>
    <cellStyle name="Normal 8 2 23 3" xfId="5337"/>
    <cellStyle name="Normal 8 2 24 3" xfId="5338"/>
    <cellStyle name="Normal 8 2 25 3" xfId="5339"/>
    <cellStyle name="Normal 8 2 26 3" xfId="5340"/>
    <cellStyle name="Normal 8 2 27 3" xfId="5341"/>
    <cellStyle name="Normal 8 2 28 3" xfId="5342"/>
    <cellStyle name="Normal 8 2 29 3" xfId="5343"/>
    <cellStyle name="Normal 8 2 3 6" xfId="5344"/>
    <cellStyle name="Normal 8 2 3 2 5" xfId="5345"/>
    <cellStyle name="Normal 8 2 3 2 2 4" xfId="5346"/>
    <cellStyle name="Normal 8 2 3 2 2 2 3" xfId="5347"/>
    <cellStyle name="Normal 8 2 3 2 3 3" xfId="5348"/>
    <cellStyle name="Normal 8 2 3 3 4" xfId="5349"/>
    <cellStyle name="Normal 8 2 3 3 2 3" xfId="5350"/>
    <cellStyle name="Normal 8 2 3 4 3" xfId="5351"/>
    <cellStyle name="Normal 8 2 30 3" xfId="5352"/>
    <cellStyle name="Normal 8 2 31 3" xfId="5353"/>
    <cellStyle name="Normal 8 2 32 3" xfId="5354"/>
    <cellStyle name="Normal 8 2 33 3" xfId="5355"/>
    <cellStyle name="Normal 8 2 34 3" xfId="5356"/>
    <cellStyle name="Normal 8 2 35 3" xfId="5357"/>
    <cellStyle name="Normal 8 2 36 3" xfId="5358"/>
    <cellStyle name="Normal 8 2 37 3" xfId="5359"/>
    <cellStyle name="Normal 8 2 38 3" xfId="5360"/>
    <cellStyle name="Normal 8 2 39 3" xfId="5361"/>
    <cellStyle name="Normal 8 2 4 6" xfId="5362"/>
    <cellStyle name="Normal 8 2 4 2 5" xfId="5363"/>
    <cellStyle name="Normal 8 2 4 2 2 4" xfId="5364"/>
    <cellStyle name="Normal 8 2 4 2 2 2 3" xfId="5365"/>
    <cellStyle name="Normal 8 2 4 2 3 3" xfId="5366"/>
    <cellStyle name="Normal 8 2 4 3 4" xfId="5367"/>
    <cellStyle name="Normal 8 2 4 3 2 3" xfId="5368"/>
    <cellStyle name="Normal 8 2 4 4 3" xfId="5369"/>
    <cellStyle name="Normal 8 2 40 3" xfId="5370"/>
    <cellStyle name="Normal 8 2 41 3" xfId="5371"/>
    <cellStyle name="Normal 8 2 42 3" xfId="5372"/>
    <cellStyle name="Normal 8 2 43 3" xfId="5373"/>
    <cellStyle name="Normal 8 2 44 3" xfId="5374"/>
    <cellStyle name="Normal 8 2 45 3" xfId="5375"/>
    <cellStyle name="Normal 8 2 46 3" xfId="5376"/>
    <cellStyle name="Normal 8 2 47 3" xfId="5377"/>
    <cellStyle name="Normal 8 2 48 3" xfId="5378"/>
    <cellStyle name="Normal 8 2 49 3" xfId="5379"/>
    <cellStyle name="Normal 8 2 5 5" xfId="5380"/>
    <cellStyle name="Normal 8 2 5 2 4" xfId="5381"/>
    <cellStyle name="Normal 8 2 5 2 2 3" xfId="5382"/>
    <cellStyle name="Normal 8 2 5 3 3" xfId="5383"/>
    <cellStyle name="Normal 8 2 50 3" xfId="5384"/>
    <cellStyle name="Normal 8 2 51 3" xfId="5385"/>
    <cellStyle name="Normal 8 2 52 3" xfId="5386"/>
    <cellStyle name="Normal 8 2 53 3" xfId="5387"/>
    <cellStyle name="Normal 8 2 54 3" xfId="5388"/>
    <cellStyle name="Normal 8 2 55 3" xfId="5389"/>
    <cellStyle name="Normal 8 2 56 3" xfId="5390"/>
    <cellStyle name="Normal 8 2 57 3" xfId="5391"/>
    <cellStyle name="Normal 8 2 58 3" xfId="5392"/>
    <cellStyle name="Normal 8 2 59 3" xfId="5393"/>
    <cellStyle name="Normal 8 2 6 5" xfId="5394"/>
    <cellStyle name="Normal 8 2 6 2 4" xfId="5395"/>
    <cellStyle name="Normal 8 2 6 2 2 3" xfId="5396"/>
    <cellStyle name="Normal 8 2 6 3 3" xfId="5397"/>
    <cellStyle name="Normal 8 2 60 3" xfId="5398"/>
    <cellStyle name="Normal 8 2 61 3" xfId="5399"/>
    <cellStyle name="Normal 8 2 62 3" xfId="5400"/>
    <cellStyle name="Normal 8 2 63 3" xfId="5401"/>
    <cellStyle name="Normal 8 2 64 3" xfId="5402"/>
    <cellStyle name="Normal 8 2 65 3" xfId="5403"/>
    <cellStyle name="Normal 8 2 66 3" xfId="5404"/>
    <cellStyle name="Normal 8 2 67 3" xfId="5405"/>
    <cellStyle name="Normal 8 2 68 3" xfId="5406"/>
    <cellStyle name="Normal 8 2 69 3" xfId="5407"/>
    <cellStyle name="Normal 8 2 7 5" xfId="5408"/>
    <cellStyle name="Normal 8 2 7 2 4" xfId="5409"/>
    <cellStyle name="Normal 8 2 7 2 2 3" xfId="5410"/>
    <cellStyle name="Normal 8 2 7 3 3" xfId="5411"/>
    <cellStyle name="Normal 8 2 70 3" xfId="5412"/>
    <cellStyle name="Normal 8 2 71 3" xfId="5413"/>
    <cellStyle name="Normal 8 2 72 3" xfId="5414"/>
    <cellStyle name="Normal 8 2 73 3" xfId="5415"/>
    <cellStyle name="Normal 8 2 74 3" xfId="5416"/>
    <cellStyle name="Normal 8 2 75 3" xfId="5417"/>
    <cellStyle name="Normal 8 2 76 3" xfId="5418"/>
    <cellStyle name="Normal 8 2 77 3" xfId="5419"/>
    <cellStyle name="Normal 8 2 78 3" xfId="5420"/>
    <cellStyle name="Normal 8 2 79 3" xfId="5421"/>
    <cellStyle name="Normal 8 2 8 5" xfId="5422"/>
    <cellStyle name="Normal 8 2 8 2 4" xfId="5423"/>
    <cellStyle name="Normal 8 2 8 2 2 3" xfId="5424"/>
    <cellStyle name="Normal 8 2 8 3 3" xfId="5425"/>
    <cellStyle name="Normal 8 2 80 3" xfId="5426"/>
    <cellStyle name="Normal 8 2 81 3" xfId="5427"/>
    <cellStyle name="Normal 8 2 82 3" xfId="5428"/>
    <cellStyle name="Normal 8 2 83 3" xfId="5429"/>
    <cellStyle name="Normal 8 2 84 3" xfId="5430"/>
    <cellStyle name="Normal 8 2 85 3" xfId="5431"/>
    <cellStyle name="Normal 8 2 86 3" xfId="5432"/>
    <cellStyle name="Normal 8 2 87 3" xfId="5433"/>
    <cellStyle name="Normal 8 2 88 3" xfId="5434"/>
    <cellStyle name="Normal 8 2 89 3" xfId="5435"/>
    <cellStyle name="Normal 8 2 9 5" xfId="5436"/>
    <cellStyle name="Normal 8 2 9 2 4" xfId="5437"/>
    <cellStyle name="Normal 8 2 9 2 2 3" xfId="5438"/>
    <cellStyle name="Normal 8 2 9 3 3" xfId="5439"/>
    <cellStyle name="Normal 8 2 90 3" xfId="5440"/>
    <cellStyle name="Normal 8 20 3" xfId="5441"/>
    <cellStyle name="Normal 8 21 3" xfId="5442"/>
    <cellStyle name="Normal 8 22 3" xfId="5443"/>
    <cellStyle name="Normal 8 23 3" xfId="5444"/>
    <cellStyle name="Normal 8 24 3" xfId="5445"/>
    <cellStyle name="Normal 8 25 3" xfId="5446"/>
    <cellStyle name="Normal 8 26 3" xfId="5447"/>
    <cellStyle name="Normal 8 27 3" xfId="5448"/>
    <cellStyle name="Normal 8 28 3" xfId="5449"/>
    <cellStyle name="Normal 8 29 3" xfId="5450"/>
    <cellStyle name="Normal 8 3 95" xfId="5451"/>
    <cellStyle name="Normal 8 3 10 4" xfId="5452"/>
    <cellStyle name="Normal 8 3 10 2 3" xfId="5453"/>
    <cellStyle name="Normal 8 3 11 4" xfId="5454"/>
    <cellStyle name="Normal 8 3 11 2 3" xfId="5455"/>
    <cellStyle name="Normal 8 3 12 3" xfId="5456"/>
    <cellStyle name="Normal 8 3 13 3" xfId="5457"/>
    <cellStyle name="Normal 8 3 14 3" xfId="5458"/>
    <cellStyle name="Normal 8 3 15 3" xfId="5459"/>
    <cellStyle name="Normal 8 3 16 3" xfId="5460"/>
    <cellStyle name="Normal 8 3 17 3" xfId="5461"/>
    <cellStyle name="Normal 8 3 18 3" xfId="5462"/>
    <cellStyle name="Normal 8 3 19 3" xfId="5463"/>
    <cellStyle name="Normal 8 3 2 8" xfId="5464"/>
    <cellStyle name="Normal 8 3 2 2 6" xfId="5465"/>
    <cellStyle name="Normal 8 3 2 2 2 5" xfId="5466"/>
    <cellStyle name="Normal 8 3 2 2 2 2 4" xfId="5467"/>
    <cellStyle name="Normal 8 3 2 2 2 2 2 3" xfId="5468"/>
    <cellStyle name="Normal 8 3 2 2 2 3 3" xfId="5469"/>
    <cellStyle name="Normal 8 3 2 2 3 4" xfId="5470"/>
    <cellStyle name="Normal 8 3 2 2 3 2 3" xfId="5471"/>
    <cellStyle name="Normal 8 3 2 2 4 3" xfId="5472"/>
    <cellStyle name="Normal 8 3 2 3 5" xfId="5473"/>
    <cellStyle name="Normal 8 3 2 3 2 4" xfId="5474"/>
    <cellStyle name="Normal 8 3 2 3 2 2 3" xfId="5475"/>
    <cellStyle name="Normal 8 3 2 3 3 3" xfId="5476"/>
    <cellStyle name="Normal 8 3 2 4 4" xfId="5477"/>
    <cellStyle name="Normal 8 3 2 4 2 3" xfId="5478"/>
    <cellStyle name="Normal 8 3 2 5 3" xfId="5479"/>
    <cellStyle name="Normal 8 3 2 6 3" xfId="5480"/>
    <cellStyle name="Normal 8 3 20 3" xfId="5481"/>
    <cellStyle name="Normal 8 3 21 3" xfId="5482"/>
    <cellStyle name="Normal 8 3 22 3" xfId="5483"/>
    <cellStyle name="Normal 8 3 23 3" xfId="5484"/>
    <cellStyle name="Normal 8 3 24 3" xfId="5485"/>
    <cellStyle name="Normal 8 3 25 3" xfId="5486"/>
    <cellStyle name="Normal 8 3 26 3" xfId="5487"/>
    <cellStyle name="Normal 8 3 27 3" xfId="5488"/>
    <cellStyle name="Normal 8 3 28 3" xfId="5489"/>
    <cellStyle name="Normal 8 3 29 3" xfId="5490"/>
    <cellStyle name="Normal 8 3 3 6" xfId="5491"/>
    <cellStyle name="Normal 8 3 3 2 5" xfId="5492"/>
    <cellStyle name="Normal 8 3 3 2 2 4" xfId="5493"/>
    <cellStyle name="Normal 8 3 3 2 2 2 3" xfId="5494"/>
    <cellStyle name="Normal 8 3 3 2 3 3" xfId="5495"/>
    <cellStyle name="Normal 8 3 3 3 4" xfId="5496"/>
    <cellStyle name="Normal 8 3 3 3 2 3" xfId="5497"/>
    <cellStyle name="Normal 8 3 3 4 3" xfId="5498"/>
    <cellStyle name="Normal 8 3 30 3" xfId="5499"/>
    <cellStyle name="Normal 8 3 31 3" xfId="5500"/>
    <cellStyle name="Normal 8 3 32 3" xfId="5501"/>
    <cellStyle name="Normal 8 3 33 3" xfId="5502"/>
    <cellStyle name="Normal 8 3 34 3" xfId="5503"/>
    <cellStyle name="Normal 8 3 35 3" xfId="5504"/>
    <cellStyle name="Normal 8 3 36 3" xfId="5505"/>
    <cellStyle name="Normal 8 3 37 3" xfId="5506"/>
    <cellStyle name="Normal 8 3 38 3" xfId="5507"/>
    <cellStyle name="Normal 8 3 39 3" xfId="5508"/>
    <cellStyle name="Normal 8 3 4 6" xfId="5509"/>
    <cellStyle name="Normal 8 3 4 2 5" xfId="5510"/>
    <cellStyle name="Normal 8 3 4 2 2 4" xfId="5511"/>
    <cellStyle name="Normal 8 3 4 2 2 2 3" xfId="5512"/>
    <cellStyle name="Normal 8 3 4 2 3 3" xfId="5513"/>
    <cellStyle name="Normal 8 3 4 3 4" xfId="5514"/>
    <cellStyle name="Normal 8 3 4 3 2 3" xfId="5515"/>
    <cellStyle name="Normal 8 3 4 4 3" xfId="5516"/>
    <cellStyle name="Normal 8 3 40 3" xfId="5517"/>
    <cellStyle name="Normal 8 3 41 3" xfId="5518"/>
    <cellStyle name="Normal 8 3 42 3" xfId="5519"/>
    <cellStyle name="Normal 8 3 43 3" xfId="5520"/>
    <cellStyle name="Normal 8 3 44 3" xfId="5521"/>
    <cellStyle name="Normal 8 3 45 3" xfId="5522"/>
    <cellStyle name="Normal 8 3 46 3" xfId="5523"/>
    <cellStyle name="Normal 8 3 47 3" xfId="5524"/>
    <cellStyle name="Normal 8 3 48 3" xfId="5525"/>
    <cellStyle name="Normal 8 3 49 3" xfId="5526"/>
    <cellStyle name="Normal 8 3 5 5" xfId="5527"/>
    <cellStyle name="Normal 8 3 5 2 4" xfId="5528"/>
    <cellStyle name="Normal 8 3 5 2 2 3" xfId="5529"/>
    <cellStyle name="Normal 8 3 5 3 3" xfId="5530"/>
    <cellStyle name="Normal 8 3 50 3" xfId="5531"/>
    <cellStyle name="Normal 8 3 51 3" xfId="5532"/>
    <cellStyle name="Normal 8 3 52 3" xfId="5533"/>
    <cellStyle name="Normal 8 3 53 3" xfId="5534"/>
    <cellStyle name="Normal 8 3 54 3" xfId="5535"/>
    <cellStyle name="Normal 8 3 55 3" xfId="5536"/>
    <cellStyle name="Normal 8 3 56 3" xfId="5537"/>
    <cellStyle name="Normal 8 3 57 3" xfId="5538"/>
    <cellStyle name="Normal 8 3 58 3" xfId="5539"/>
    <cellStyle name="Normal 8 3 59 3" xfId="5540"/>
    <cellStyle name="Normal 8 3 6 5" xfId="5541"/>
    <cellStyle name="Normal 8 3 6 2 4" xfId="5542"/>
    <cellStyle name="Normal 8 3 6 2 2 3" xfId="5543"/>
    <cellStyle name="Normal 8 3 6 3 3" xfId="5544"/>
    <cellStyle name="Normal 8 3 60 3" xfId="5545"/>
    <cellStyle name="Normal 8 3 61 3" xfId="5546"/>
    <cellStyle name="Normal 8 3 62 3" xfId="5547"/>
    <cellStyle name="Normal 8 3 63 3" xfId="5548"/>
    <cellStyle name="Normal 8 3 64 3" xfId="5549"/>
    <cellStyle name="Normal 8 3 65 3" xfId="5550"/>
    <cellStyle name="Normal 8 3 66 3" xfId="5551"/>
    <cellStyle name="Normal 8 3 67 3" xfId="5552"/>
    <cellStyle name="Normal 8 3 68 3" xfId="5553"/>
    <cellStyle name="Normal 8 3 69 3" xfId="5554"/>
    <cellStyle name="Normal 8 3 7 5" xfId="5555"/>
    <cellStyle name="Normal 8 3 7 2 4" xfId="5556"/>
    <cellStyle name="Normal 8 3 7 2 2 3" xfId="5557"/>
    <cellStyle name="Normal 8 3 7 3 3" xfId="5558"/>
    <cellStyle name="Normal 8 3 70 3" xfId="5559"/>
    <cellStyle name="Normal 8 3 71 3" xfId="5560"/>
    <cellStyle name="Normal 8 3 72 3" xfId="5561"/>
    <cellStyle name="Normal 8 3 73 3" xfId="5562"/>
    <cellStyle name="Normal 8 3 74 3" xfId="5563"/>
    <cellStyle name="Normal 8 3 75 3" xfId="5564"/>
    <cellStyle name="Normal 8 3 76 3" xfId="5565"/>
    <cellStyle name="Normal 8 3 77 3" xfId="5566"/>
    <cellStyle name="Normal 8 3 78 3" xfId="5567"/>
    <cellStyle name="Normal 8 3 79 3" xfId="5568"/>
    <cellStyle name="Normal 8 3 8 5" xfId="5569"/>
    <cellStyle name="Normal 8 3 8 2 4" xfId="5570"/>
    <cellStyle name="Normal 8 3 8 2 2 3" xfId="5571"/>
    <cellStyle name="Normal 8 3 8 3 3" xfId="5572"/>
    <cellStyle name="Normal 8 3 80 3" xfId="5573"/>
    <cellStyle name="Normal 8 3 81 3" xfId="5574"/>
    <cellStyle name="Normal 8 3 82 3" xfId="5575"/>
    <cellStyle name="Normal 8 3 83 3" xfId="5576"/>
    <cellStyle name="Normal 8 3 84 3" xfId="5577"/>
    <cellStyle name="Normal 8 3 85 3" xfId="5578"/>
    <cellStyle name="Normal 8 3 86 3" xfId="5579"/>
    <cellStyle name="Normal 8 3 87 3" xfId="5580"/>
    <cellStyle name="Normal 8 3 88 3" xfId="5581"/>
    <cellStyle name="Normal 8 3 89 3" xfId="5582"/>
    <cellStyle name="Normal 8 3 9 5" xfId="5583"/>
    <cellStyle name="Normal 8 3 9 2 4" xfId="5584"/>
    <cellStyle name="Normal 8 3 9 2 2 3" xfId="5585"/>
    <cellStyle name="Normal 8 3 9 3 3" xfId="5586"/>
    <cellStyle name="Normal 8 3 90 3" xfId="5587"/>
    <cellStyle name="Normal 8 30 3" xfId="5588"/>
    <cellStyle name="Normal 8 31 3" xfId="5589"/>
    <cellStyle name="Normal 8 32 3" xfId="5590"/>
    <cellStyle name="Normal 8 33 3" xfId="5591"/>
    <cellStyle name="Normal 8 34 3" xfId="5592"/>
    <cellStyle name="Normal 8 35 3" xfId="5593"/>
    <cellStyle name="Normal 8 36 3" xfId="5594"/>
    <cellStyle name="Normal 8 37 3" xfId="5595"/>
    <cellStyle name="Normal 8 38 3" xfId="5596"/>
    <cellStyle name="Normal 8 39 3" xfId="5597"/>
    <cellStyle name="Normal 8 4 94" xfId="5598"/>
    <cellStyle name="Normal 8 4 10 4" xfId="5599"/>
    <cellStyle name="Normal 8 4 10 2 3" xfId="5600"/>
    <cellStyle name="Normal 8 4 11 3" xfId="5601"/>
    <cellStyle name="Normal 8 4 12 3" xfId="5602"/>
    <cellStyle name="Normal 8 4 13 3" xfId="5603"/>
    <cellStyle name="Normal 8 4 14 3" xfId="5604"/>
    <cellStyle name="Normal 8 4 15 3" xfId="5605"/>
    <cellStyle name="Normal 8 4 16 3" xfId="5606"/>
    <cellStyle name="Normal 8 4 17 3" xfId="5607"/>
    <cellStyle name="Normal 8 4 18 3" xfId="5608"/>
    <cellStyle name="Normal 8 4 19 3" xfId="5609"/>
    <cellStyle name="Normal 8 4 2 6" xfId="5610"/>
    <cellStyle name="Normal 8 4 2 2 5" xfId="5611"/>
    <cellStyle name="Normal 8 4 2 2 2 4" xfId="5612"/>
    <cellStyle name="Normal 8 4 2 2 2 2 3" xfId="5613"/>
    <cellStyle name="Normal 8 4 2 2 3 3" xfId="5614"/>
    <cellStyle name="Normal 8 4 2 3 4" xfId="5615"/>
    <cellStyle name="Normal 8 4 2 3 2 3" xfId="5616"/>
    <cellStyle name="Normal 8 4 2 4 3" xfId="5617"/>
    <cellStyle name="Normal 8 4 20 3" xfId="5618"/>
    <cellStyle name="Normal 8 4 21 3" xfId="5619"/>
    <cellStyle name="Normal 8 4 22 3" xfId="5620"/>
    <cellStyle name="Normal 8 4 23 3" xfId="5621"/>
    <cellStyle name="Normal 8 4 24 3" xfId="5622"/>
    <cellStyle name="Normal 8 4 25 3" xfId="5623"/>
    <cellStyle name="Normal 8 4 26 3" xfId="5624"/>
    <cellStyle name="Normal 8 4 27 3" xfId="5625"/>
    <cellStyle name="Normal 8 4 28 3" xfId="5626"/>
    <cellStyle name="Normal 8 4 29 3" xfId="5627"/>
    <cellStyle name="Normal 8 4 3 6" xfId="5628"/>
    <cellStyle name="Normal 8 4 3 2 5" xfId="5629"/>
    <cellStyle name="Normal 8 4 3 2 2 4" xfId="5630"/>
    <cellStyle name="Normal 8 4 3 2 2 2 3" xfId="5631"/>
    <cellStyle name="Normal 8 4 3 2 3 3" xfId="5632"/>
    <cellStyle name="Normal 8 4 3 3 4" xfId="5633"/>
    <cellStyle name="Normal 8 4 3 3 2 3" xfId="5634"/>
    <cellStyle name="Normal 8 4 3 4 3" xfId="5635"/>
    <cellStyle name="Normal 8 4 30 3" xfId="5636"/>
    <cellStyle name="Normal 8 4 31 3" xfId="5637"/>
    <cellStyle name="Normal 8 4 32 3" xfId="5638"/>
    <cellStyle name="Normal 8 4 33 3" xfId="5639"/>
    <cellStyle name="Normal 8 4 34 3" xfId="5640"/>
    <cellStyle name="Normal 8 4 35 3" xfId="5641"/>
    <cellStyle name="Normal 8 4 36 3" xfId="5642"/>
    <cellStyle name="Normal 8 4 37 3" xfId="5643"/>
    <cellStyle name="Normal 8 4 38 3" xfId="5644"/>
    <cellStyle name="Normal 8 4 39 3" xfId="5645"/>
    <cellStyle name="Normal 8 4 4 5" xfId="5646"/>
    <cellStyle name="Normal 8 4 4 2 4" xfId="5647"/>
    <cellStyle name="Normal 8 4 4 2 2 3" xfId="5648"/>
    <cellStyle name="Normal 8 4 4 3 3" xfId="5649"/>
    <cellStyle name="Normal 8 4 40 3" xfId="5650"/>
    <cellStyle name="Normal 8 4 41 3" xfId="5651"/>
    <cellStyle name="Normal 8 4 42 3" xfId="5652"/>
    <cellStyle name="Normal 8 4 43 3" xfId="5653"/>
    <cellStyle name="Normal 8 4 44 3" xfId="5654"/>
    <cellStyle name="Normal 8 4 45 3" xfId="5655"/>
    <cellStyle name="Normal 8 4 46 3" xfId="5656"/>
    <cellStyle name="Normal 8 4 47 3" xfId="5657"/>
    <cellStyle name="Normal 8 4 48 3" xfId="5658"/>
    <cellStyle name="Normal 8 4 49 3" xfId="5659"/>
    <cellStyle name="Normal 8 4 5 5" xfId="5660"/>
    <cellStyle name="Normal 8 4 5 2 4" xfId="5661"/>
    <cellStyle name="Normal 8 4 5 2 2 3" xfId="5662"/>
    <cellStyle name="Normal 8 4 5 3 3" xfId="5663"/>
    <cellStyle name="Normal 8 4 50 3" xfId="5664"/>
    <cellStyle name="Normal 8 4 51 3" xfId="5665"/>
    <cellStyle name="Normal 8 4 52 3" xfId="5666"/>
    <cellStyle name="Normal 8 4 53 3" xfId="5667"/>
    <cellStyle name="Normal 8 4 54 3" xfId="5668"/>
    <cellStyle name="Normal 8 4 55 3" xfId="5669"/>
    <cellStyle name="Normal 8 4 56 3" xfId="5670"/>
    <cellStyle name="Normal 8 4 57 3" xfId="5671"/>
    <cellStyle name="Normal 8 4 58 3" xfId="5672"/>
    <cellStyle name="Normal 8 4 59 3" xfId="5673"/>
    <cellStyle name="Normal 8 4 6 5" xfId="5674"/>
    <cellStyle name="Normal 8 4 6 2 4" xfId="5675"/>
    <cellStyle name="Normal 8 4 6 2 2 3" xfId="5676"/>
    <cellStyle name="Normal 8 4 6 3 3" xfId="5677"/>
    <cellStyle name="Normal 8 4 60 3" xfId="5678"/>
    <cellStyle name="Normal 8 4 61 3" xfId="5679"/>
    <cellStyle name="Normal 8 4 62 3" xfId="5680"/>
    <cellStyle name="Normal 8 4 63 3" xfId="5681"/>
    <cellStyle name="Normal 8 4 64 3" xfId="5682"/>
    <cellStyle name="Normal 8 4 65 3" xfId="5683"/>
    <cellStyle name="Normal 8 4 66 3" xfId="5684"/>
    <cellStyle name="Normal 8 4 67 3" xfId="5685"/>
    <cellStyle name="Normal 8 4 68 3" xfId="5686"/>
    <cellStyle name="Normal 8 4 69 3" xfId="5687"/>
    <cellStyle name="Normal 8 4 7 5" xfId="5688"/>
    <cellStyle name="Normal 8 4 7 2 4" xfId="5689"/>
    <cellStyle name="Normal 8 4 7 2 2 3" xfId="5690"/>
    <cellStyle name="Normal 8 4 7 3 3" xfId="5691"/>
    <cellStyle name="Normal 8 4 70 3" xfId="5692"/>
    <cellStyle name="Normal 8 4 71 3" xfId="5693"/>
    <cellStyle name="Normal 8 4 72 3" xfId="5694"/>
    <cellStyle name="Normal 8 4 73 3" xfId="5695"/>
    <cellStyle name="Normal 8 4 74 3" xfId="5696"/>
    <cellStyle name="Normal 8 4 75 3" xfId="5697"/>
    <cellStyle name="Normal 8 4 76 3" xfId="5698"/>
    <cellStyle name="Normal 8 4 77 3" xfId="5699"/>
    <cellStyle name="Normal 8 4 78 3" xfId="5700"/>
    <cellStyle name="Normal 8 4 79 3" xfId="5701"/>
    <cellStyle name="Normal 8 4 8 5" xfId="5702"/>
    <cellStyle name="Normal 8 4 8 2 4" xfId="5703"/>
    <cellStyle name="Normal 8 4 8 2 2 3" xfId="5704"/>
    <cellStyle name="Normal 8 4 8 3 3" xfId="5705"/>
    <cellStyle name="Normal 8 4 80 3" xfId="5706"/>
    <cellStyle name="Normal 8 4 81 3" xfId="5707"/>
    <cellStyle name="Normal 8 4 82 3" xfId="5708"/>
    <cellStyle name="Normal 8 4 83 3" xfId="5709"/>
    <cellStyle name="Normal 8 4 84 3" xfId="5710"/>
    <cellStyle name="Normal 8 4 85 3" xfId="5711"/>
    <cellStyle name="Normal 8 4 86 3" xfId="5712"/>
    <cellStyle name="Normal 8 4 87 3" xfId="5713"/>
    <cellStyle name="Normal 8 4 88 3" xfId="5714"/>
    <cellStyle name="Normal 8 4 89 3" xfId="5715"/>
    <cellStyle name="Normal 8 4 9 4" xfId="5716"/>
    <cellStyle name="Normal 8 4 9 2 3" xfId="5717"/>
    <cellStyle name="Normal 8 40 3" xfId="5718"/>
    <cellStyle name="Normal 8 41 3" xfId="5719"/>
    <cellStyle name="Normal 8 42 3" xfId="5720"/>
    <cellStyle name="Normal 8 43 3" xfId="5721"/>
    <cellStyle name="Normal 8 44 3" xfId="5722"/>
    <cellStyle name="Normal 8 45 3" xfId="5723"/>
    <cellStyle name="Normal 8 46 3" xfId="5724"/>
    <cellStyle name="Normal 8 47 3" xfId="5725"/>
    <cellStyle name="Normal 8 48 3" xfId="5726"/>
    <cellStyle name="Normal 8 49 3" xfId="5727"/>
    <cellStyle name="Normal 8 5 40" xfId="5728"/>
    <cellStyle name="Normal 8 5 10 3" xfId="5729"/>
    <cellStyle name="Normal 8 5 11 3" xfId="5730"/>
    <cellStyle name="Normal 8 5 12 3" xfId="5731"/>
    <cellStyle name="Normal 8 5 13 3" xfId="5732"/>
    <cellStyle name="Normal 8 5 14 3" xfId="5733"/>
    <cellStyle name="Normal 8 5 15 3" xfId="5734"/>
    <cellStyle name="Normal 8 5 16 3" xfId="5735"/>
    <cellStyle name="Normal 8 5 17 3" xfId="5736"/>
    <cellStyle name="Normal 8 5 18 3" xfId="5737"/>
    <cellStyle name="Normal 8 5 19 3" xfId="5738"/>
    <cellStyle name="Normal 8 5 2 5" xfId="5739"/>
    <cellStyle name="Normal 8 5 2 2 4" xfId="5740"/>
    <cellStyle name="Normal 8 5 2 2 2 3" xfId="5741"/>
    <cellStyle name="Normal 8 5 2 3 3" xfId="5742"/>
    <cellStyle name="Normal 8 5 20 3" xfId="5743"/>
    <cellStyle name="Normal 8 5 21 3" xfId="5744"/>
    <cellStyle name="Normal 8 5 22 3" xfId="5745"/>
    <cellStyle name="Normal 8 5 23 3" xfId="5746"/>
    <cellStyle name="Normal 8 5 24 3" xfId="5747"/>
    <cellStyle name="Normal 8 5 25 3" xfId="5748"/>
    <cellStyle name="Normal 8 5 26 3" xfId="5749"/>
    <cellStyle name="Normal 8 5 27 3" xfId="5750"/>
    <cellStyle name="Normal 8 5 28 3" xfId="5751"/>
    <cellStyle name="Normal 8 5 29 3" xfId="5752"/>
    <cellStyle name="Normal 8 5 3 5" xfId="5753"/>
    <cellStyle name="Normal 8 5 3 2 4" xfId="5754"/>
    <cellStyle name="Normal 8 5 3 2 2 3" xfId="5755"/>
    <cellStyle name="Normal 8 5 3 3 3" xfId="5756"/>
    <cellStyle name="Normal 8 5 30 3" xfId="5757"/>
    <cellStyle name="Normal 8 5 31 3" xfId="5758"/>
    <cellStyle name="Normal 8 5 32 3" xfId="5759"/>
    <cellStyle name="Normal 8 5 33 3" xfId="5760"/>
    <cellStyle name="Normal 8 5 34 3" xfId="5761"/>
    <cellStyle name="Normal 8 5 35 3" xfId="5762"/>
    <cellStyle name="Normal 8 5 4 5" xfId="5763"/>
    <cellStyle name="Normal 8 5 4 2 4" xfId="5764"/>
    <cellStyle name="Normal 8 5 4 2 2 3" xfId="5765"/>
    <cellStyle name="Normal 8 5 4 3 3" xfId="5766"/>
    <cellStyle name="Normal 8 5 5 5" xfId="5767"/>
    <cellStyle name="Normal 8 5 5 2 4" xfId="5768"/>
    <cellStyle name="Normal 8 5 5 2 2 3" xfId="5769"/>
    <cellStyle name="Normal 8 5 5 3 3" xfId="5770"/>
    <cellStyle name="Normal 8 5 6 5" xfId="5771"/>
    <cellStyle name="Normal 8 5 6 2 4" xfId="5772"/>
    <cellStyle name="Normal 8 5 6 2 2 3" xfId="5773"/>
    <cellStyle name="Normal 8 5 6 3 3" xfId="5774"/>
    <cellStyle name="Normal 8 5 7 4" xfId="5775"/>
    <cellStyle name="Normal 8 5 7 2 3" xfId="5776"/>
    <cellStyle name="Normal 8 5 8 4" xfId="5777"/>
    <cellStyle name="Normal 8 5 8 2 3" xfId="5778"/>
    <cellStyle name="Normal 8 5 9 3" xfId="5779"/>
    <cellStyle name="Normal 8 50 3" xfId="5780"/>
    <cellStyle name="Normal 8 51 3" xfId="5781"/>
    <cellStyle name="Normal 8 52 3" xfId="5782"/>
    <cellStyle name="Normal 8 53 3" xfId="5783"/>
    <cellStyle name="Normal 8 54 3" xfId="5784"/>
    <cellStyle name="Normal 8 55 3" xfId="5785"/>
    <cellStyle name="Normal 8 56 3" xfId="5786"/>
    <cellStyle name="Normal 8 57 3" xfId="5787"/>
    <cellStyle name="Normal 8 58 3" xfId="5788"/>
    <cellStyle name="Normal 8 59 3" xfId="5789"/>
    <cellStyle name="Normal 8 6 40" xfId="5790"/>
    <cellStyle name="Normal 8 6 10 3" xfId="5791"/>
    <cellStyle name="Normal 8 6 11 3" xfId="5792"/>
    <cellStyle name="Normal 8 6 12 3" xfId="5793"/>
    <cellStyle name="Normal 8 6 13 3" xfId="5794"/>
    <cellStyle name="Normal 8 6 14 3" xfId="5795"/>
    <cellStyle name="Normal 8 6 15 3" xfId="5796"/>
    <cellStyle name="Normal 8 6 16 3" xfId="5797"/>
    <cellStyle name="Normal 8 6 17 3" xfId="5798"/>
    <cellStyle name="Normal 8 6 18 3" xfId="5799"/>
    <cellStyle name="Normal 8 6 19 3" xfId="5800"/>
    <cellStyle name="Normal 8 6 2 5" xfId="5801"/>
    <cellStyle name="Normal 8 6 2 2 4" xfId="5802"/>
    <cellStyle name="Normal 8 6 2 2 2 3" xfId="5803"/>
    <cellStyle name="Normal 8 6 2 3 3" xfId="5804"/>
    <cellStyle name="Normal 8 6 20 3" xfId="5805"/>
    <cellStyle name="Normal 8 6 21 3" xfId="5806"/>
    <cellStyle name="Normal 8 6 22 3" xfId="5807"/>
    <cellStyle name="Normal 8 6 23 3" xfId="5808"/>
    <cellStyle name="Normal 8 6 24 3" xfId="5809"/>
    <cellStyle name="Normal 8 6 25 3" xfId="5810"/>
    <cellStyle name="Normal 8 6 26 3" xfId="5811"/>
    <cellStyle name="Normal 8 6 27 3" xfId="5812"/>
    <cellStyle name="Normal 8 6 28 3" xfId="5813"/>
    <cellStyle name="Normal 8 6 29 3" xfId="5814"/>
    <cellStyle name="Normal 8 6 3 5" xfId="5815"/>
    <cellStyle name="Normal 8 6 3 2 4" xfId="5816"/>
    <cellStyle name="Normal 8 6 3 2 2 3" xfId="5817"/>
    <cellStyle name="Normal 8 6 3 3 3" xfId="5818"/>
    <cellStyle name="Normal 8 6 30 3" xfId="5819"/>
    <cellStyle name="Normal 8 6 31 3" xfId="5820"/>
    <cellStyle name="Normal 8 6 32 3" xfId="5821"/>
    <cellStyle name="Normal 8 6 33 3" xfId="5822"/>
    <cellStyle name="Normal 8 6 34 3" xfId="5823"/>
    <cellStyle name="Normal 8 6 35 3" xfId="5824"/>
    <cellStyle name="Normal 8 6 4 5" xfId="5825"/>
    <cellStyle name="Normal 8 6 4 2 4" xfId="5826"/>
    <cellStyle name="Normal 8 6 4 2 2 3" xfId="5827"/>
    <cellStyle name="Normal 8 6 4 3 3" xfId="5828"/>
    <cellStyle name="Normal 8 6 5 5" xfId="5829"/>
    <cellStyle name="Normal 8 6 5 2 4" xfId="5830"/>
    <cellStyle name="Normal 8 6 5 2 2 3" xfId="5831"/>
    <cellStyle name="Normal 8 6 5 3 3" xfId="5832"/>
    <cellStyle name="Normal 8 6 6 5" xfId="5833"/>
    <cellStyle name="Normal 8 6 6 2 4" xfId="5834"/>
    <cellStyle name="Normal 8 6 6 2 2 3" xfId="5835"/>
    <cellStyle name="Normal 8 6 6 3 3" xfId="5836"/>
    <cellStyle name="Normal 8 6 7 4" xfId="5837"/>
    <cellStyle name="Normal 8 6 7 2 3" xfId="5838"/>
    <cellStyle name="Normal 8 6 8 4" xfId="5839"/>
    <cellStyle name="Normal 8 6 8 2 3" xfId="5840"/>
    <cellStyle name="Normal 8 6 9 3" xfId="5841"/>
    <cellStyle name="Normal 8 60 3" xfId="5842"/>
    <cellStyle name="Normal 8 61 3" xfId="5843"/>
    <cellStyle name="Normal 8 62 3" xfId="5844"/>
    <cellStyle name="Normal 8 63 3" xfId="5845"/>
    <cellStyle name="Normal 8 64 3" xfId="5846"/>
    <cellStyle name="Normal 8 65 3" xfId="5847"/>
    <cellStyle name="Normal 8 66 3" xfId="5848"/>
    <cellStyle name="Normal 8 67 3" xfId="5849"/>
    <cellStyle name="Normal 8 68 3" xfId="5850"/>
    <cellStyle name="Normal 8 69 3" xfId="5851"/>
    <cellStyle name="Normal 8 7 35" xfId="5852"/>
    <cellStyle name="Normal 8 7 10 3" xfId="5853"/>
    <cellStyle name="Normal 8 7 11 3" xfId="5854"/>
    <cellStyle name="Normal 8 7 12 3" xfId="5855"/>
    <cellStyle name="Normal 8 7 13 3" xfId="5856"/>
    <cellStyle name="Normal 8 7 14 3" xfId="5857"/>
    <cellStyle name="Normal 8 7 15 3" xfId="5858"/>
    <cellStyle name="Normal 8 7 16 3" xfId="5859"/>
    <cellStyle name="Normal 8 7 17 3" xfId="5860"/>
    <cellStyle name="Normal 8 7 18 3" xfId="5861"/>
    <cellStyle name="Normal 8 7 19 3" xfId="5862"/>
    <cellStyle name="Normal 8 7 2 4" xfId="5863"/>
    <cellStyle name="Normal 8 7 2 2 3" xfId="5864"/>
    <cellStyle name="Normal 8 7 20 3" xfId="5865"/>
    <cellStyle name="Normal 8 7 21 3" xfId="5866"/>
    <cellStyle name="Normal 8 7 22 3" xfId="5867"/>
    <cellStyle name="Normal 8 7 23 3" xfId="5868"/>
    <cellStyle name="Normal 8 7 24 3" xfId="5869"/>
    <cellStyle name="Normal 8 7 25 3" xfId="5870"/>
    <cellStyle name="Normal 8 7 26 3" xfId="5871"/>
    <cellStyle name="Normal 8 7 27 3" xfId="5872"/>
    <cellStyle name="Normal 8 7 28 3" xfId="5873"/>
    <cellStyle name="Normal 8 7 29 3" xfId="5874"/>
    <cellStyle name="Normal 8 7 3 4" xfId="5875"/>
    <cellStyle name="Normal 8 7 3 2 3" xfId="5876"/>
    <cellStyle name="Normal 8 7 30 3" xfId="5877"/>
    <cellStyle name="Normal 8 7 4 3" xfId="5878"/>
    <cellStyle name="Normal 8 7 5 3" xfId="5879"/>
    <cellStyle name="Normal 8 7 6 3" xfId="5880"/>
    <cellStyle name="Normal 8 7 7 3" xfId="5881"/>
    <cellStyle name="Normal 8 7 8 3" xfId="5882"/>
    <cellStyle name="Normal 8 7 9 3" xfId="5883"/>
    <cellStyle name="Normal 8 70 3" xfId="5884"/>
    <cellStyle name="Normal 8 71 3" xfId="5885"/>
    <cellStyle name="Normal 8 72 3" xfId="5886"/>
    <cellStyle name="Normal 8 73 3" xfId="5887"/>
    <cellStyle name="Normal 8 74 3" xfId="5888"/>
    <cellStyle name="Normal 8 75 3" xfId="5889"/>
    <cellStyle name="Normal 8 76 3" xfId="5890"/>
    <cellStyle name="Normal 8 77 3" xfId="5891"/>
    <cellStyle name="Normal 8 78 3" xfId="5892"/>
    <cellStyle name="Normal 8 79 3" xfId="5893"/>
    <cellStyle name="Normal 8 8 35" xfId="5894"/>
    <cellStyle name="Normal 8 8 10 3" xfId="5895"/>
    <cellStyle name="Normal 8 8 11 3" xfId="5896"/>
    <cellStyle name="Normal 8 8 12 3" xfId="5897"/>
    <cellStyle name="Normal 8 8 13 3" xfId="5898"/>
    <cellStyle name="Normal 8 8 14 3" xfId="5899"/>
    <cellStyle name="Normal 8 8 15 3" xfId="5900"/>
    <cellStyle name="Normal 8 8 16 3" xfId="5901"/>
    <cellStyle name="Normal 8 8 17 3" xfId="5902"/>
    <cellStyle name="Normal 8 8 18 3" xfId="5903"/>
    <cellStyle name="Normal 8 8 19 3" xfId="5904"/>
    <cellStyle name="Normal 8 8 2 4" xfId="5905"/>
    <cellStyle name="Normal 8 8 2 2 3" xfId="5906"/>
    <cellStyle name="Normal 8 8 20 3" xfId="5907"/>
    <cellStyle name="Normal 8 8 21 3" xfId="5908"/>
    <cellStyle name="Normal 8 8 22 3" xfId="5909"/>
    <cellStyle name="Normal 8 8 23 3" xfId="5910"/>
    <cellStyle name="Normal 8 8 24 3" xfId="5911"/>
    <cellStyle name="Normal 8 8 25 3" xfId="5912"/>
    <cellStyle name="Normal 8 8 26 3" xfId="5913"/>
    <cellStyle name="Normal 8 8 27 3" xfId="5914"/>
    <cellStyle name="Normal 8 8 28 3" xfId="5915"/>
    <cellStyle name="Normal 8 8 29 3" xfId="5916"/>
    <cellStyle name="Normal 8 8 3 4" xfId="5917"/>
    <cellStyle name="Normal 8 8 3 2 3" xfId="5918"/>
    <cellStyle name="Normal 8 8 30 3" xfId="5919"/>
    <cellStyle name="Normal 8 8 4 3" xfId="5920"/>
    <cellStyle name="Normal 8 8 5 3" xfId="5921"/>
    <cellStyle name="Normal 8 8 6 3" xfId="5922"/>
    <cellStyle name="Normal 8 8 7 3" xfId="5923"/>
    <cellStyle name="Normal 8 8 8 3" xfId="5924"/>
    <cellStyle name="Normal 8 8 9 3" xfId="5925"/>
    <cellStyle name="Normal 8 80 3" xfId="5926"/>
    <cellStyle name="Normal 8 81 3" xfId="5927"/>
    <cellStyle name="Normal 8 82 3" xfId="5928"/>
    <cellStyle name="Normal 8 83 3" xfId="5929"/>
    <cellStyle name="Normal 8 84 3" xfId="5930"/>
    <cellStyle name="Normal 8 85 3" xfId="5931"/>
    <cellStyle name="Normal 8 86 3" xfId="5932"/>
    <cellStyle name="Normal 8 87 3" xfId="5933"/>
    <cellStyle name="Normal 8 88 3" xfId="5934"/>
    <cellStyle name="Normal 8 89 3" xfId="5935"/>
    <cellStyle name="Normal 8 9 35" xfId="5936"/>
    <cellStyle name="Normal 8 9 10 3" xfId="5937"/>
    <cellStyle name="Normal 8 9 11 3" xfId="5938"/>
    <cellStyle name="Normal 8 9 12 3" xfId="5939"/>
    <cellStyle name="Normal 8 9 13 3" xfId="5940"/>
    <cellStyle name="Normal 8 9 14 3" xfId="5941"/>
    <cellStyle name="Normal 8 9 15 3" xfId="5942"/>
    <cellStyle name="Normal 8 9 16 3" xfId="5943"/>
    <cellStyle name="Normal 8 9 17 3" xfId="5944"/>
    <cellStyle name="Normal 8 9 18 3" xfId="5945"/>
    <cellStyle name="Normal 8 9 19 3" xfId="5946"/>
    <cellStyle name="Normal 8 9 2 4" xfId="5947"/>
    <cellStyle name="Normal 8 9 2 2 3" xfId="5948"/>
    <cellStyle name="Normal 8 9 20 3" xfId="5949"/>
    <cellStyle name="Normal 8 9 21 3" xfId="5950"/>
    <cellStyle name="Normal 8 9 22 3" xfId="5951"/>
    <cellStyle name="Normal 8 9 23 3" xfId="5952"/>
    <cellStyle name="Normal 8 9 24 3" xfId="5953"/>
    <cellStyle name="Normal 8 9 25 3" xfId="5954"/>
    <cellStyle name="Normal 8 9 26 3" xfId="5955"/>
    <cellStyle name="Normal 8 9 27 3" xfId="5956"/>
    <cellStyle name="Normal 8 9 28 3" xfId="5957"/>
    <cellStyle name="Normal 8 9 29 3" xfId="5958"/>
    <cellStyle name="Normal 8 9 3 4" xfId="5959"/>
    <cellStyle name="Normal 8 9 3 2 3" xfId="5960"/>
    <cellStyle name="Normal 8 9 30 3" xfId="5961"/>
    <cellStyle name="Normal 8 9 4 3" xfId="5962"/>
    <cellStyle name="Normal 8 9 5 3" xfId="5963"/>
    <cellStyle name="Normal 8 9 6 3" xfId="5964"/>
    <cellStyle name="Normal 8 9 7 3" xfId="5965"/>
    <cellStyle name="Normal 8 9 8 3" xfId="5966"/>
    <cellStyle name="Normal 8 9 9 3" xfId="5967"/>
    <cellStyle name="Normal 8 90 3" xfId="5968"/>
    <cellStyle name="Normal 8 91 3" xfId="5969"/>
    <cellStyle name="Normal 8 92 3" xfId="5970"/>
    <cellStyle name="Normál 87 2 3" xfId="5971"/>
    <cellStyle name="Normál 87 3 3" xfId="5972"/>
    <cellStyle name="Normál 9 2 8" xfId="5973"/>
    <cellStyle name="Normál 9 2 2 6" xfId="5974"/>
    <cellStyle name="Normál 9 2 2 2 5" xfId="5975"/>
    <cellStyle name="Normál 9 2 2 2 2 4" xfId="5976"/>
    <cellStyle name="Normál 9 2 2 2 2 2 3" xfId="5977"/>
    <cellStyle name="Normál 9 2 2 2 3 3" xfId="5978"/>
    <cellStyle name="Normál 9 2 2 3 4" xfId="5979"/>
    <cellStyle name="Normál 9 2 2 3 2 3" xfId="5980"/>
    <cellStyle name="Normál 9 2 2 4 3" xfId="5981"/>
    <cellStyle name="Normál 9 2 3 5" xfId="5982"/>
    <cellStyle name="Normál 9 2 3 2 4" xfId="5983"/>
    <cellStyle name="Normál 9 2 3 2 2 3" xfId="5984"/>
    <cellStyle name="Normál 9 2 3 3 3" xfId="5985"/>
    <cellStyle name="Normál 9 2 4 4" xfId="5986"/>
    <cellStyle name="Normál 9 2 4 2 3" xfId="5987"/>
    <cellStyle name="Normál 9 2 5 3" xfId="5988"/>
    <cellStyle name="Normál 9 2 6 3" xfId="5989"/>
    <cellStyle name="Normál 93 2 3" xfId="5990"/>
    <cellStyle name="Normál 93 3 3" xfId="5991"/>
    <cellStyle name="Normál 94 2 3" xfId="5992"/>
    <cellStyle name="Normál 94 3 3" xfId="5993"/>
    <cellStyle name="Normál 96 2 3" xfId="5994"/>
    <cellStyle name="Normál 96 3 3" xfId="5995"/>
    <cellStyle name="Normál 97 2 3" xfId="5996"/>
    <cellStyle name="Normál 97 3 3" xfId="5997"/>
    <cellStyle name="Normál 98 2 3" xfId="5998"/>
    <cellStyle name="Normál 98 3 3" xfId="5999"/>
    <cellStyle name="Normál 99 2 3" xfId="6000"/>
    <cellStyle name="Normál 99 3 3" xfId="6001"/>
    <cellStyle name="Note 2" xfId="6002"/>
    <cellStyle name="Obliczenia 2" xfId="6003"/>
    <cellStyle name="ord12 2" xfId="6004"/>
    <cellStyle name="ord6962 2" xfId="6005"/>
    <cellStyle name="orders 2" xfId="6006"/>
    <cellStyle name="Output 2" xfId="6007"/>
    <cellStyle name="Összesen 2 2 2" xfId="6008"/>
    <cellStyle name="Összesen 2 3 2" xfId="6009"/>
    <cellStyle name="Összesen 3 2" xfId="6010"/>
    <cellStyle name="Összesen 4 2" xfId="6011"/>
    <cellStyle name="Összesen 5 2" xfId="6012"/>
    <cellStyle name="Pénznem [0] 2 6" xfId="6013"/>
    <cellStyle name="Pénznem [0] 2 2 4" xfId="6014"/>
    <cellStyle name="Pénznem [0] 2 2 2 3" xfId="6015"/>
    <cellStyle name="Pénznem [0] 2 3 3" xfId="6016"/>
    <cellStyle name="Pénznem [0] 2 4 3" xfId="6017"/>
    <cellStyle name="Pénznem 10 6" xfId="6018"/>
    <cellStyle name="Pénznem 10 2 4" xfId="6019"/>
    <cellStyle name="Pénznem 10 2 2 3" xfId="6020"/>
    <cellStyle name="Pénznem 10 3 3" xfId="6021"/>
    <cellStyle name="Pénznem 10 4 3" xfId="6022"/>
    <cellStyle name="Pénznem 11 4" xfId="6023"/>
    <cellStyle name="Pénznem 11 2 3" xfId="6024"/>
    <cellStyle name="Pénznem 12 4" xfId="6025"/>
    <cellStyle name="Pénznem 12 2 3" xfId="6026"/>
    <cellStyle name="Pénznem 13 4" xfId="6027"/>
    <cellStyle name="Pénznem 13 2 3" xfId="6028"/>
    <cellStyle name="Pénznem 14 4" xfId="6029"/>
    <cellStyle name="Pénznem 14 2 3" xfId="6030"/>
    <cellStyle name="Pénznem 15 4" xfId="6031"/>
    <cellStyle name="Pénznem 15 2 3" xfId="6032"/>
    <cellStyle name="Pénznem 16 4" xfId="6033"/>
    <cellStyle name="Pénznem 16 2 3" xfId="6034"/>
    <cellStyle name="Pénznem 17 4" xfId="6035"/>
    <cellStyle name="Pénznem 17 2 3" xfId="6036"/>
    <cellStyle name="Pénznem 18 4" xfId="6037"/>
    <cellStyle name="Pénznem 18 2 3" xfId="6038"/>
    <cellStyle name="Pénznem 19 4" xfId="6039"/>
    <cellStyle name="Pénznem 19 2 3" xfId="6040"/>
    <cellStyle name="Pénznem 21 4" xfId="6041"/>
    <cellStyle name="Pénznem 21 2 3" xfId="6042"/>
    <cellStyle name="Pénznem 22 4" xfId="6043"/>
    <cellStyle name="Pénznem 22 2 3" xfId="6044"/>
    <cellStyle name="Pénznem 6 5" xfId="6045"/>
    <cellStyle name="Pénznem 6 2 4" xfId="6046"/>
    <cellStyle name="Pénznem 6 2 2 3" xfId="6047"/>
    <cellStyle name="Pénznem 6 3 3" xfId="6048"/>
    <cellStyle name="Pénznem 7 5" xfId="6049"/>
    <cellStyle name="Pénznem 7 2 4" xfId="6050"/>
    <cellStyle name="Pénznem 7 2 2 3" xfId="6051"/>
    <cellStyle name="Pénznem 7 3 3" xfId="6052"/>
    <cellStyle name="Pénznem 8 5" xfId="6053"/>
    <cellStyle name="Pénznem 8 2 4" xfId="6054"/>
    <cellStyle name="Pénznem 8 2 2 3" xfId="6055"/>
    <cellStyle name="Pénznem 8 3 3" xfId="6056"/>
    <cellStyle name="Poznámka 2" xfId="6057"/>
    <cellStyle name="SALLITTU 2" xfId="6058"/>
    <cellStyle name="Suma 2" xfId="6059"/>
    <cellStyle name="SUMMARY 2" xfId="6060"/>
    <cellStyle name="Számítás 2 2 2" xfId="6061"/>
    <cellStyle name="Számítás 2 3 2" xfId="6062"/>
    <cellStyle name="Számítás 3 2" xfId="6063"/>
    <cellStyle name="Számítás 4 2" xfId="6064"/>
    <cellStyle name="Számítás 5 2" xfId="6065"/>
    <cellStyle name="tot 2" xfId="6066"/>
    <cellStyle name="Total 2" xfId="6067"/>
    <cellStyle name="Uwaga 3" xfId="6068"/>
    <cellStyle name="Uwaga 2 2" xfId="6069"/>
    <cellStyle name="Vstup 2" xfId="6070"/>
    <cellStyle name="Výpočet 2" xfId="6071"/>
    <cellStyle name="Výstup 2" xfId="6072"/>
    <cellStyle name="zamówienia 2" xfId="6073"/>
    <cellStyle name="メモ 2 2" xfId="6074"/>
    <cellStyle name="メモ 3 2" xfId="6075"/>
    <cellStyle name="メモ 4 2" xfId="6076"/>
    <cellStyle name="メモ 5 2" xfId="6077"/>
    <cellStyle name="入力 2 2" xfId="6078"/>
    <cellStyle name="入力 3 2" xfId="6079"/>
    <cellStyle name="入力 4 2" xfId="6080"/>
    <cellStyle name="入力 5 2" xfId="6081"/>
    <cellStyle name="出力 2 2" xfId="6082"/>
    <cellStyle name="出力 3 2" xfId="6083"/>
    <cellStyle name="出力 4 2" xfId="6084"/>
    <cellStyle name="出力 5 2" xfId="6085"/>
    <cellStyle name="計算 2 2" xfId="6086"/>
    <cellStyle name="計算 3 2" xfId="6087"/>
    <cellStyle name="計算 4 2" xfId="6088"/>
    <cellStyle name="計算 5 2" xfId="6089"/>
    <cellStyle name="集計 2 2" xfId="6090"/>
    <cellStyle name="集計 3 2" xfId="6091"/>
    <cellStyle name="集計 4 2" xfId="6092"/>
    <cellStyle name="集計 5 2" xfId="6093"/>
    <cellStyle name="Normal 10 6" xfId="6094"/>
  </cellStyles>
  <dxfs count="3">
    <dxf>
      <fill>
        <patternFill>
          <bgColor rgb="FFFFFF00"/>
        </patternFill>
      </fill>
    </dxf>
    <dxf>
      <fill>
        <patternFill>
          <bgColor rgb="FFFFFF00"/>
        </patternFill>
      </fill>
    </dxf>
    <dxf>
      <fill>
        <patternFill>
          <bgColor rgb="FFFFFF00"/>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theme="6" tint="0.7999816888943144"/>
    <outlinePr summaryBelow="1" summaryRight="1"/>
    <pageSetUpPr fitToPage="1"/>
  </sheetPr>
  <dimension ref="A1:T4386"/>
  <sheetViews>
    <sheetView tabSelected="1" topLeftCell="B1" workbookViewId="0" zoomScaleNormal="100" zoomScaleSheetLayoutView="115">
      <pane activePane="bottomLeft" state="frozen" topLeftCell="A2" ySplit="1"/>
      <selection activeCell="E1" pane="bottomLeft" sqref="E1"/>
    </sheetView>
  </sheetViews>
  <sheetFormatPr baseColWidth="8" defaultColWidth="9" defaultRowHeight="12.75" outlineLevelRow="1"/>
  <cols>
    <col customWidth="1" hidden="1" max="1" min="1" style="380" width="10.75"/>
    <col customWidth="1" max="2" min="2" style="575" width="4.875"/>
    <col customWidth="1" max="3" min="3" style="561" width="4.875"/>
    <col customWidth="1" max="4" min="4" style="562" width="5"/>
    <col customWidth="1" max="6" min="5" style="464" width="44.5"/>
    <col customWidth="1" max="7" min="7" style="987" width="11.625"/>
    <col customWidth="1" max="8" min="8" style="88" width="7"/>
    <col customWidth="1" max="9" min="9" style="464" width="10.75"/>
    <col customWidth="1" max="10" min="10" style="464" width="9"/>
    <col customWidth="1" max="11" min="11" style="464" width="8.375"/>
    <col customWidth="1" max="12" min="12" style="464" width="8.5"/>
    <col customWidth="1" max="13" min="13" style="464" width="20.75"/>
    <col customWidth="1" max="14" min="14" style="464" width="10.75"/>
    <col customWidth="1" hidden="1" max="20" min="15" style="464" width="10.75"/>
    <col customWidth="1" max="21" min="21" style="464" width="10.75"/>
    <col customWidth="1" max="16384" min="22" style="464" width="9"/>
  </cols>
  <sheetData>
    <row customHeight="1" ht="57" r="1" thickBot="1">
      <c r="A1" s="15" t="inlineStr">
        <is>
          <t>modified</t>
        </is>
      </c>
      <c r="B1" s="439" t="inlineStr">
        <is>
          <t>Work/
Munkanem</t>
        </is>
      </c>
      <c r="C1" s="439" t="inlineStr">
        <is>
          <t>Work/
Munkanem</t>
        </is>
      </c>
      <c r="D1" s="548" t="inlineStr">
        <is>
          <t>Position/
tétel</t>
        </is>
      </c>
      <c r="E1" s="18" t="inlineStr">
        <is>
          <t>Description</t>
        </is>
      </c>
      <c r="F1" s="18" t="inlineStr">
        <is>
          <t>Leírás</t>
        </is>
      </c>
      <c r="G1" s="988" t="inlineStr">
        <is>
          <t>Quantity/
mennyiség</t>
        </is>
      </c>
      <c r="H1" s="291" t="inlineStr">
        <is>
          <t>Unit/
egység</t>
        </is>
      </c>
      <c r="I1" s="666" t="inlineStr">
        <is>
          <t>Quantity modification from GC 
(if needed +/- )</t>
        </is>
      </c>
      <c r="J1" s="297" t="inlineStr">
        <is>
          <t>Materila unit price/
anyag egység ár HUF</t>
        </is>
      </c>
      <c r="K1" s="19" t="inlineStr">
        <is>
          <t>Unit worker fees/
munka díj    egység ár   HUF</t>
        </is>
      </c>
      <c r="L1" s="19" t="inlineStr">
        <is>
          <t>Unit price sum/
összes egység ár   HUF</t>
        </is>
      </c>
      <c r="M1" s="20" t="inlineStr">
        <is>
          <t>Sum/
Összesen
HUF</t>
        </is>
      </c>
      <c r="N1" s="93" t="n"/>
    </row>
    <row customHeight="1" ht="34.9" r="2" thickBot="1">
      <c r="A2" s="373" t="n"/>
      <c r="B2" s="601" t="n">
        <v>200</v>
      </c>
      <c r="C2" s="602" t="n"/>
      <c r="D2" s="431" t="n"/>
      <c r="E2" s="21" t="inlineStr">
        <is>
          <t>Clearance and development (partly known)</t>
        </is>
      </c>
      <c r="F2" s="21" t="inlineStr">
        <is>
          <t>Területelőkészítés</t>
        </is>
      </c>
      <c r="G2" s="989" t="n"/>
      <c r="H2" s="292" t="n"/>
      <c r="I2" s="311" t="n"/>
      <c r="J2" s="95" t="n"/>
      <c r="K2" s="23" t="n"/>
      <c r="L2" s="23" t="n"/>
      <c r="M2" s="191">
        <f>SUMIF(D5:D14,"&gt;0",M5:M14)</f>
        <v/>
      </c>
    </row>
    <row customHeight="1" hidden="1" ht="16.5" outlineLevel="1" r="3" thickBot="1">
      <c r="A3" s="24" t="n"/>
      <c r="B3" s="603" t="n"/>
      <c r="C3" s="604" t="n"/>
      <c r="D3" s="555" t="n"/>
      <c r="E3" s="25" t="inlineStr">
        <is>
          <t>Note</t>
        </is>
      </c>
      <c r="F3" s="26" t="inlineStr">
        <is>
          <t>Megjegyzés:</t>
        </is>
      </c>
      <c r="G3" s="990" t="n"/>
      <c r="H3" s="130" t="n"/>
      <c r="I3" s="312" t="n"/>
      <c r="J3" s="131" t="n"/>
      <c r="K3" s="27" t="n"/>
      <c r="L3" s="27" t="n"/>
      <c r="M3" s="204" t="n"/>
      <c r="O3" s="464">
        <f>ISBLANK(D3)</f>
        <v/>
      </c>
      <c r="P3" s="464">
        <f>ISBLANK(G3)</f>
        <v/>
      </c>
      <c r="Q3" s="464">
        <f>ISBLANK(M3)</f>
        <v/>
      </c>
      <c r="R3" s="464">
        <f>IF(AND(O3=P3,O3=Q3),,"!!!")</f>
        <v/>
      </c>
      <c r="T3" s="464" t="n">
        <v>1</v>
      </c>
    </row>
    <row customHeight="1" hidden="1" ht="15.75" outlineLevel="1" r="4" thickBot="1">
      <c r="A4" s="576" t="n"/>
      <c r="B4" s="601" t="n">
        <v>200</v>
      </c>
      <c r="C4" s="605" t="n">
        <v>210</v>
      </c>
      <c r="D4" s="556" t="n"/>
      <c r="E4" s="1" t="inlineStr">
        <is>
          <t>Clearance</t>
        </is>
      </c>
      <c r="F4" s="1" t="inlineStr">
        <is>
          <t>Területelőkészítés</t>
        </is>
      </c>
      <c r="G4" s="991" t="n"/>
      <c r="H4" s="293" t="n"/>
      <c r="I4" s="313" t="n"/>
      <c r="J4" s="298" t="n"/>
      <c r="K4" s="2" t="n"/>
      <c r="L4" s="3" t="n"/>
      <c r="M4" s="206" t="n"/>
      <c r="O4" s="464">
        <f>ISBLANK(D4)</f>
        <v/>
      </c>
      <c r="P4" s="464">
        <f>ISBLANK(G4)</f>
        <v/>
      </c>
      <c r="Q4" s="464">
        <f>ISBLANK(M4)</f>
        <v/>
      </c>
      <c r="R4" s="464">
        <f>IF(AND(O4=P4,O4=Q4),,"!!!")</f>
        <v/>
      </c>
      <c r="T4" s="464" t="n">
        <v>2</v>
      </c>
    </row>
    <row customHeight="1" hidden="1" ht="45" outlineLevel="1" r="5">
      <c r="A5" s="29" t="n"/>
      <c r="B5" s="606" t="n">
        <v>300</v>
      </c>
      <c r="C5" s="608" t="n">
        <v>311</v>
      </c>
      <c r="D5" s="889" t="n">
        <v>1</v>
      </c>
      <c r="E5" s="94" t="inlineStr">
        <is>
          <t xml:space="preserve">Protective measures (Top soil removal) humus- only Phase I., only excavation 
- from 101,50 to 100,90 mBf
- ave. 60cm thick on building, paved, planted areas, reservoirs, ditches </t>
        </is>
      </c>
      <c r="F5" s="427" t="inlineStr">
        <is>
          <t xml:space="preserve">Felső talajréteghumusz  eltávolítása 60 cm vastagságban (tömör m3)
101,50 - től 100,90 mBf- ig
- ave. 60cm thick on building, paved, planted areas, reservoirs, ditches </t>
        </is>
      </c>
      <c r="G5" s="992" t="n">
        <v>54411</v>
      </c>
      <c r="H5" s="39" t="inlineStr">
        <is>
          <t>m3</t>
        </is>
      </c>
      <c r="I5" s="314" t="n"/>
      <c r="J5" s="159" t="n">
        <v>56</v>
      </c>
      <c r="K5" s="159" t="n">
        <v>0</v>
      </c>
      <c r="L5" s="753">
        <f>J5+K5</f>
        <v/>
      </c>
      <c r="M5" s="748">
        <f>L5*(G5+I5)</f>
        <v/>
      </c>
      <c r="O5" s="464">
        <f>ISBLANK(D5)</f>
        <v/>
      </c>
      <c r="P5" s="464">
        <f>ISBLANK(G5)</f>
        <v/>
      </c>
      <c r="Q5" s="464">
        <f>ISBLANK(M5)</f>
        <v/>
      </c>
      <c r="R5" s="464">
        <f>IF(AND(O5=P5,O5=Q5),,"!!!")</f>
        <v/>
      </c>
      <c r="T5" s="464" t="n">
        <v>3</v>
      </c>
    </row>
    <row hidden="1" outlineLevel="1" r="6">
      <c r="A6" s="29" t="n"/>
      <c r="B6" s="606" t="n">
        <v>300</v>
      </c>
      <c r="C6" s="608" t="n">
        <v>311</v>
      </c>
      <c r="D6" s="889" t="n">
        <v>2</v>
      </c>
      <c r="E6" s="94" t="inlineStr">
        <is>
          <t>Top soil deposition on site (40% of CG211) ca. this amount possible</t>
        </is>
      </c>
      <c r="F6" s="380" t="inlineStr">
        <is>
          <t>felső talajréteg elhelyezése ideiglenes depóniában a területen</t>
        </is>
      </c>
      <c r="G6" s="992" t="n">
        <v>18120</v>
      </c>
      <c r="H6" s="39" t="inlineStr">
        <is>
          <t>m3</t>
        </is>
      </c>
      <c r="I6" s="314" t="n"/>
      <c r="J6" s="159" t="n">
        <v>0</v>
      </c>
      <c r="K6" s="159" t="n">
        <v>0</v>
      </c>
      <c r="L6" s="753">
        <f>J6+K6</f>
        <v/>
      </c>
      <c r="M6" s="748">
        <f>L6*(G6+I6)</f>
        <v/>
      </c>
      <c r="O6" s="464">
        <f>ISBLANK(D6)</f>
        <v/>
      </c>
      <c r="P6" s="464">
        <f>ISBLANK(G6)</f>
        <v/>
      </c>
      <c r="Q6" s="464">
        <f>ISBLANK(M6)</f>
        <v/>
      </c>
      <c r="R6" s="464">
        <f>IF(AND(O6=P6,O6=Q6),,"!!!")</f>
        <v/>
      </c>
      <c r="T6" s="464" t="n">
        <v>4</v>
      </c>
    </row>
    <row customHeight="1" hidden="1" ht="22.5" outlineLevel="1" r="7">
      <c r="A7" s="29" t="n"/>
      <c r="B7" s="606" t="n">
        <v>300</v>
      </c>
      <c r="C7" s="608" t="n">
        <v>311</v>
      </c>
      <c r="D7" s="889" t="n">
        <v>3</v>
      </c>
      <c r="E7" s="94" t="inlineStr">
        <is>
          <t>Top soil removal from site, incl. transport, deposit fees (60% of CG211)</t>
        </is>
      </c>
      <c r="F7" s="94" t="inlineStr">
        <is>
          <t>Felső  talajréteg elszállítása engedéllyel rendelkező lerakóhelyre (e.i. 10 km távolság) (tömör m3)</t>
        </is>
      </c>
      <c r="G7" s="992" t="n">
        <v>28521</v>
      </c>
      <c r="H7" s="39" t="inlineStr">
        <is>
          <t>m3</t>
        </is>
      </c>
      <c r="I7" s="314" t="n"/>
      <c r="J7" s="159" t="n">
        <v>0</v>
      </c>
      <c r="K7" s="159" t="n">
        <v>0</v>
      </c>
      <c r="L7" s="753">
        <f>J7+K7</f>
        <v/>
      </c>
      <c r="M7" s="748">
        <f>L7*(G7+I7)</f>
        <v/>
      </c>
      <c r="O7" s="464">
        <f>ISBLANK(D7)</f>
        <v/>
      </c>
      <c r="P7" s="464">
        <f>ISBLANK(G7)</f>
        <v/>
      </c>
      <c r="Q7" s="464">
        <f>ISBLANK(M7)</f>
        <v/>
      </c>
      <c r="R7" s="464">
        <f>IF(AND(O7=P7,O7=Q7),,"!!!")</f>
        <v/>
      </c>
      <c r="T7" s="464" t="n">
        <v>5</v>
      </c>
    </row>
    <row hidden="1" outlineLevel="1" r="8">
      <c r="A8" s="29" t="n"/>
      <c r="B8" s="606" t="n">
        <v>300</v>
      </c>
      <c r="C8" s="608" t="n">
        <v>311</v>
      </c>
      <c r="D8" s="889" t="n">
        <v>4</v>
      </c>
      <c r="E8" s="94" t="inlineStr">
        <is>
          <t>Treatment of temporary soil landfill</t>
        </is>
      </c>
      <c r="F8" s="94" t="inlineStr">
        <is>
          <t>Ideiglenes talaj depónia kezelése</t>
        </is>
      </c>
      <c r="G8" s="992" t="n">
        <v>1</v>
      </c>
      <c r="H8" s="39" t="inlineStr">
        <is>
          <t>klt</t>
        </is>
      </c>
      <c r="I8" s="315" t="n"/>
      <c r="J8" s="159" t="n">
        <v>0</v>
      </c>
      <c r="K8" s="159" t="n">
        <v>0</v>
      </c>
      <c r="L8" s="753">
        <f>J8+K8</f>
        <v/>
      </c>
      <c r="M8" s="748">
        <f>L8*(G8+I8)</f>
        <v/>
      </c>
      <c r="O8" s="464">
        <f>ISBLANK(D8)</f>
        <v/>
      </c>
      <c r="P8" s="464">
        <f>ISBLANK(G8)</f>
        <v/>
      </c>
      <c r="Q8" s="464">
        <f>ISBLANK(M8)</f>
        <v/>
      </c>
      <c r="R8" s="464">
        <f>IF(AND(O8=P8,O8=Q8),,"!!!")</f>
        <v/>
      </c>
      <c r="T8" s="464" t="n">
        <v>6</v>
      </c>
    </row>
    <row customHeight="1" hidden="1" ht="45" outlineLevel="1" r="9">
      <c r="A9" s="29" t="n"/>
      <c r="B9" s="606" t="n">
        <v>300</v>
      </c>
      <c r="C9" s="608" t="n">
        <v>311</v>
      </c>
      <c r="D9" s="889" t="n">
        <v>5</v>
      </c>
      <c r="E9" s="94" t="inlineStr">
        <is>
          <t>Site surface clearance (filling) - Phase I. only, from 100,90 to 102,10 mBf 
Filling with 20/55 antifreeze gravel, layered (layer thickness max. 30 cm) compaction</t>
        </is>
      </c>
      <c r="F9" s="94" t="inlineStr">
        <is>
          <t>Feltöltés készítése csak I fázis
100,90-től 102,10 mBf-ig 
Töltés készítése 20/55 fagyálló murva beépítésével, rétegenkénti (rétegvastagság max 30 cm) tömörítéssel</t>
        </is>
      </c>
      <c r="G9" s="992">
        <f>50329+2706</f>
        <v/>
      </c>
      <c r="H9" s="39" t="inlineStr">
        <is>
          <t>m3</t>
        </is>
      </c>
      <c r="I9" s="314" t="n"/>
      <c r="J9" s="159" t="n">
        <v>0</v>
      </c>
      <c r="K9" s="159" t="n">
        <v>0</v>
      </c>
      <c r="L9" s="753">
        <f>J9+K9</f>
        <v/>
      </c>
      <c r="M9" s="748">
        <f>L9*(G9+I9)</f>
        <v/>
      </c>
      <c r="O9" s="464">
        <f>ISBLANK(D9)</f>
        <v/>
      </c>
      <c r="P9" s="464">
        <f>ISBLANK(G9)</f>
        <v/>
      </c>
      <c r="Q9" s="464">
        <f>ISBLANK(M9)</f>
        <v/>
      </c>
      <c r="R9" s="464">
        <f>IF(AND(O9=P9,O9=Q9),,"!!!")</f>
        <v/>
      </c>
      <c r="T9" s="464" t="n">
        <v>7</v>
      </c>
    </row>
    <row hidden="1" outlineLevel="1" r="10">
      <c r="A10" s="29" t="n"/>
      <c r="B10" s="606" t="n">
        <v>300</v>
      </c>
      <c r="C10" s="608" t="n">
        <v>311</v>
      </c>
      <c r="D10" s="889" t="n">
        <v>6</v>
      </c>
      <c r="E10" s="94" t="inlineStr">
        <is>
          <t>"Spreading top soil in the area 40 cm thick</t>
        </is>
      </c>
      <c r="F10" s="94" t="inlineStr">
        <is>
          <t>Humusz terítése a területen 40 cm vastagságban</t>
        </is>
      </c>
      <c r="G10" s="992" t="n">
        <v>6893</v>
      </c>
      <c r="H10" s="39" t="inlineStr">
        <is>
          <t>m3</t>
        </is>
      </c>
      <c r="I10" s="314" t="n"/>
      <c r="J10" s="159" t="n">
        <v>0</v>
      </c>
      <c r="K10" s="159" t="n">
        <v>0</v>
      </c>
      <c r="L10" s="753">
        <f>J10+K10</f>
        <v/>
      </c>
      <c r="M10" s="748">
        <f>L10*(G10+I10)</f>
        <v/>
      </c>
      <c r="O10" s="464">
        <f>ISBLANK(D10)</f>
        <v/>
      </c>
      <c r="P10" s="464">
        <f>ISBLANK(G10)</f>
        <v/>
      </c>
      <c r="Q10" s="464">
        <f>ISBLANK(M10)</f>
        <v/>
      </c>
      <c r="R10" s="464">
        <f>IF(AND(O10=P10,O10=Q10),,"!!!")</f>
        <v/>
      </c>
      <c r="T10" s="464" t="n">
        <v>8</v>
      </c>
    </row>
    <row hidden="1" outlineLevel="1" r="11">
      <c r="A11" s="29" t="inlineStr">
        <is>
          <t>x</t>
        </is>
      </c>
      <c r="B11" s="606" t="n">
        <v>300</v>
      </c>
      <c r="C11" s="608" t="n">
        <v>311</v>
      </c>
      <c r="D11" s="889" t="n">
        <v>7</v>
      </c>
      <c r="E11" s="94" t="inlineStr">
        <is>
          <t>Further cut into subsoil</t>
        </is>
      </c>
      <c r="F11" s="94" t="inlineStr">
        <is>
          <t>További bevágás termett talajba</t>
        </is>
      </c>
      <c r="G11" s="992" t="n">
        <v>2706</v>
      </c>
      <c r="H11" s="39" t="inlineStr">
        <is>
          <t>m3</t>
        </is>
      </c>
      <c r="I11" s="314" t="n"/>
      <c r="J11" s="159" t="n">
        <v>0</v>
      </c>
      <c r="K11" s="159" t="n">
        <v>0</v>
      </c>
      <c r="L11" s="753">
        <f>J11+K11</f>
        <v/>
      </c>
      <c r="M11" s="748">
        <f>L11*(G11+I11)</f>
        <v/>
      </c>
      <c r="O11" s="464">
        <f>ISBLANK(D11)</f>
        <v/>
      </c>
      <c r="P11" s="464">
        <f>ISBLANK(G11)</f>
        <v/>
      </c>
      <c r="Q11" s="464">
        <f>ISBLANK(M11)</f>
        <v/>
      </c>
      <c r="R11" s="464">
        <f>IF(AND(O11=P11,O11=Q11),,"!!!")</f>
        <v/>
      </c>
      <c r="T11" s="464" t="n">
        <v>9</v>
      </c>
    </row>
    <row hidden="1" outlineLevel="1" r="12">
      <c r="A12" s="29" t="inlineStr">
        <is>
          <t>x</t>
        </is>
      </c>
      <c r="B12" s="606" t="n">
        <v>300</v>
      </c>
      <c r="C12" s="608" t="n">
        <v>311</v>
      </c>
      <c r="D12" s="889" t="n">
        <v>8</v>
      </c>
      <c r="E12" s="94" t="inlineStr">
        <is>
          <t>Filling of excavated material</t>
        </is>
      </c>
      <c r="F12" s="94" t="inlineStr">
        <is>
          <t>Visszatöltés helyi anyagból</t>
        </is>
      </c>
      <c r="G12" s="992" t="n">
        <v>108</v>
      </c>
      <c r="H12" s="39" t="inlineStr">
        <is>
          <t>m3</t>
        </is>
      </c>
      <c r="I12" s="314" t="n"/>
      <c r="J12" s="159" t="n">
        <v>0</v>
      </c>
      <c r="K12" s="159" t="n">
        <v>0</v>
      </c>
      <c r="L12" s="753">
        <f>J12+K12</f>
        <v/>
      </c>
      <c r="M12" s="748">
        <f>L12*(G12+I12)</f>
        <v/>
      </c>
      <c r="O12" s="464">
        <f>ISBLANK(D12)</f>
        <v/>
      </c>
      <c r="P12" s="464">
        <f>ISBLANK(G12)</f>
        <v/>
      </c>
      <c r="Q12" s="464">
        <f>ISBLANK(M12)</f>
        <v/>
      </c>
      <c r="R12" s="464">
        <f>IF(AND(O12=P12,O12=Q12),,"!!!")</f>
        <v/>
      </c>
      <c r="T12" s="464" t="n">
        <v>10</v>
      </c>
    </row>
    <row customHeight="1" hidden="1" ht="13.5" outlineLevel="1" r="13" thickBot="1">
      <c r="A13" s="29" t="inlineStr">
        <is>
          <t>x</t>
        </is>
      </c>
      <c r="B13" s="606" t="n">
        <v>300</v>
      </c>
      <c r="C13" s="608" t="n">
        <v>311</v>
      </c>
      <c r="D13" s="889" t="n">
        <v>9</v>
      </c>
      <c r="E13" s="94" t="inlineStr">
        <is>
          <t xml:space="preserve">Storage of excvated material in depot and transport </t>
        </is>
      </c>
      <c r="F13" s="94" t="inlineStr">
        <is>
          <t>föld felrakás és elszállítás</t>
        </is>
      </c>
      <c r="G13" s="992">
        <f>G11-G12</f>
        <v/>
      </c>
      <c r="H13" s="39" t="inlineStr">
        <is>
          <t>m3</t>
        </is>
      </c>
      <c r="I13" s="314" t="n"/>
      <c r="J13" s="159" t="n">
        <v>0</v>
      </c>
      <c r="K13" s="159" t="n">
        <v>0</v>
      </c>
      <c r="L13" s="753">
        <f>J13+K13</f>
        <v/>
      </c>
      <c r="M13" s="748">
        <f>L13*(G13+I13)</f>
        <v/>
      </c>
      <c r="O13" s="464">
        <f>ISBLANK(D13)</f>
        <v/>
      </c>
      <c r="P13" s="464">
        <f>ISBLANK(G13)</f>
        <v/>
      </c>
      <c r="Q13" s="464">
        <f>ISBLANK(M13)</f>
        <v/>
      </c>
      <c r="R13" s="464">
        <f>IF(AND(O13=P13,O13=Q13),,"!!!")</f>
        <v/>
      </c>
      <c r="T13" s="464" t="n">
        <v>11</v>
      </c>
    </row>
    <row customHeight="1" hidden="1" ht="13.5" outlineLevel="1" r="14" thickBot="1">
      <c r="A14" s="33" t="n"/>
      <c r="B14" s="609" t="n">
        <v>300</v>
      </c>
      <c r="C14" s="610" t="n">
        <v>311</v>
      </c>
      <c r="D14" s="431" t="n"/>
      <c r="E14" s="60" t="inlineStr">
        <is>
          <t>Clearance total</t>
        </is>
      </c>
      <c r="F14" s="60" t="inlineStr">
        <is>
          <t>Területelőkészítés összesen</t>
        </is>
      </c>
      <c r="G14" s="993" t="n"/>
      <c r="H14" s="294" t="n"/>
      <c r="I14" s="452" t="n"/>
      <c r="J14" s="95" t="n"/>
      <c r="K14" s="23" t="n"/>
      <c r="L14" s="194" t="n"/>
      <c r="M14" s="203">
        <f>SUM(M5:M13)</f>
        <v/>
      </c>
      <c r="O14" s="464">
        <f>ISBLANK(D14)</f>
        <v/>
      </c>
      <c r="P14" s="464">
        <f>ISBLANK(G14)</f>
        <v/>
      </c>
      <c r="Q14" s="464">
        <f>ISBLANK(M14)</f>
        <v/>
      </c>
      <c r="R14" s="464">
        <f>IF(AND(O14=P14,O14=Q14),,"!!!")</f>
        <v/>
      </c>
      <c r="T14" s="464" t="n">
        <v>12</v>
      </c>
    </row>
    <row collapsed="1" customHeight="1" ht="34.9" r="15" thickBot="1">
      <c r="A15" s="373" t="n"/>
      <c r="B15" s="601" t="n">
        <v>300</v>
      </c>
      <c r="C15" s="611" t="n">
        <v>310</v>
      </c>
      <c r="D15" s="431" t="n"/>
      <c r="E15" s="21" t="inlineStr">
        <is>
          <t>Earthworks</t>
        </is>
      </c>
      <c r="F15" s="21" t="inlineStr">
        <is>
          <t xml:space="preserve">Földmunkák </t>
        </is>
      </c>
      <c r="G15" s="989" t="n"/>
      <c r="H15" s="292" t="n"/>
      <c r="I15" s="311" t="n"/>
      <c r="J15" s="95" t="n"/>
      <c r="K15" s="23" t="n"/>
      <c r="L15" s="23" t="n"/>
      <c r="M15" s="191">
        <f>SUMIF(D17:D22,"&gt;0",M17:M22)</f>
        <v/>
      </c>
      <c r="O15" s="464">
        <f>ISBLANK(D15)</f>
        <v/>
      </c>
      <c r="P15" s="464">
        <f>ISBLANK(G15)</f>
        <v/>
      </c>
      <c r="Q15" s="464">
        <f>ISBLANK(M15)</f>
        <v/>
      </c>
      <c r="R15" s="464">
        <f>IF(AND(O15=P15,O15=Q15),,"!!!")</f>
        <v/>
      </c>
      <c r="T15" s="464" t="n">
        <v>13</v>
      </c>
    </row>
    <row customFormat="1" customHeight="1" hidden="1" ht="16.5" outlineLevel="1" r="16" s="590" thickBot="1">
      <c r="A16" s="45" t="n"/>
      <c r="B16" s="612" t="n"/>
      <c r="C16" s="604" t="n"/>
      <c r="D16" s="555" t="n"/>
      <c r="E16" s="25" t="inlineStr">
        <is>
          <t>Note</t>
        </is>
      </c>
      <c r="F16" s="26" t="inlineStr">
        <is>
          <t>Megjegyzés:</t>
        </is>
      </c>
      <c r="G16" s="990" t="n"/>
      <c r="H16" s="130" t="n"/>
      <c r="I16" s="316" t="n"/>
      <c r="J16" s="131" t="n"/>
      <c r="K16" s="27" t="n"/>
      <c r="L16" s="27" t="n"/>
      <c r="M16" s="196" t="n"/>
      <c r="O16" s="464">
        <f>ISBLANK(D16)</f>
        <v/>
      </c>
      <c r="P16" s="464">
        <f>ISBLANK(G16)</f>
        <v/>
      </c>
      <c r="Q16" s="464">
        <f>ISBLANK(M16)</f>
        <v/>
      </c>
      <c r="R16" s="464">
        <f>IF(AND(O16=P16,O16=Q16),,"!!!")</f>
        <v/>
      </c>
      <c r="T16" s="464" t="n">
        <v>14</v>
      </c>
    </row>
    <row customFormat="1" customHeight="1" hidden="1" ht="15.75" outlineLevel="1" r="17" s="590" thickBot="1">
      <c r="A17" s="577" t="n"/>
      <c r="B17" s="601" t="n">
        <v>300</v>
      </c>
      <c r="C17" s="605" t="n">
        <v>311</v>
      </c>
      <c r="D17" s="557" t="n"/>
      <c r="E17" s="47" t="inlineStr">
        <is>
          <t>Excavation for foundations and slabs</t>
        </is>
      </c>
      <c r="F17" s="47" t="inlineStr">
        <is>
          <t>Munkagödör kiemelése alapozáshoz</t>
        </is>
      </c>
      <c r="G17" s="991" t="n"/>
      <c r="H17" s="100" t="n"/>
      <c r="I17" s="317" t="n"/>
      <c r="J17" s="299" t="n"/>
      <c r="K17" s="48" t="n"/>
      <c r="L17" s="49" t="n"/>
      <c r="M17" s="193" t="n"/>
      <c r="O17" s="464">
        <f>ISBLANK(D17)</f>
        <v/>
      </c>
      <c r="P17" s="464">
        <f>ISBLANK(G17)</f>
        <v/>
      </c>
      <c r="Q17" s="464">
        <f>ISBLANK(M17)</f>
        <v/>
      </c>
      <c r="R17" s="464">
        <f>IF(AND(O17=P17,O17=Q17),,"!!!")</f>
        <v/>
      </c>
      <c r="T17" s="464" t="n">
        <v>15</v>
      </c>
    </row>
    <row customFormat="1" hidden="1" outlineLevel="1" r="18" s="590">
      <c r="A18" s="29" t="n"/>
      <c r="B18" s="606" t="n">
        <v>300</v>
      </c>
      <c r="C18" s="608" t="n">
        <v>311</v>
      </c>
      <c r="D18" s="889" t="n">
        <v>10</v>
      </c>
      <c r="E18" s="94" t="inlineStr">
        <is>
          <t>Excavation (from -0,6m)</t>
        </is>
      </c>
      <c r="F18" s="590" t="inlineStr">
        <is>
          <t>föld kiemelés (-0,60 szinttől)</t>
        </is>
      </c>
      <c r="G18" s="992" t="n">
        <v>11190</v>
      </c>
      <c r="H18" s="39" t="inlineStr">
        <is>
          <t>m3</t>
        </is>
      </c>
      <c r="I18" s="320" t="n"/>
      <c r="J18" s="159" t="n">
        <v>0</v>
      </c>
      <c r="K18" s="159" t="n">
        <v>0</v>
      </c>
      <c r="L18" s="753">
        <f>J18+K18</f>
        <v/>
      </c>
      <c r="M18" s="748">
        <f>L18*(G18+I18)</f>
        <v/>
      </c>
      <c r="O18" s="464">
        <f>ISBLANK(D18)</f>
        <v/>
      </c>
      <c r="P18" s="464">
        <f>ISBLANK(G18)</f>
        <v/>
      </c>
      <c r="Q18" s="464">
        <f>ISBLANK(M18)</f>
        <v/>
      </c>
      <c r="R18" s="464">
        <f>IF(AND(O18=P18,O18=Q18),,"!!!")</f>
        <v/>
      </c>
      <c r="T18" s="464" t="n">
        <v>16</v>
      </c>
    </row>
    <row customFormat="1" hidden="1" outlineLevel="1" r="19" s="590">
      <c r="A19" s="29" t="n"/>
      <c r="B19" s="606" t="n">
        <v>300</v>
      </c>
      <c r="C19" s="608" t="n">
        <v>311</v>
      </c>
      <c r="D19" s="889" t="n">
        <v>11</v>
      </c>
      <c r="E19" s="94" t="inlineStr">
        <is>
          <t>Backfill (from -0,6m)</t>
        </is>
      </c>
      <c r="F19" s="94" t="inlineStr">
        <is>
          <t>föld visszatöltés (-0,60 m szintig)</t>
        </is>
      </c>
      <c r="G19" s="992" t="n">
        <v>3296</v>
      </c>
      <c r="H19" s="39" t="inlineStr">
        <is>
          <t>m3</t>
        </is>
      </c>
      <c r="I19" s="320" t="n"/>
      <c r="J19" s="159" t="n">
        <v>0</v>
      </c>
      <c r="K19" s="159" t="n">
        <v>0</v>
      </c>
      <c r="L19" s="753">
        <f>J19+K19</f>
        <v/>
      </c>
      <c r="M19" s="748">
        <f>L19*(G19+I19)</f>
        <v/>
      </c>
      <c r="O19" s="464">
        <f>ISBLANK(D19)</f>
        <v/>
      </c>
      <c r="P19" s="464">
        <f>ISBLANK(G19)</f>
        <v/>
      </c>
      <c r="Q19" s="464">
        <f>ISBLANK(M19)</f>
        <v/>
      </c>
      <c r="R19" s="464">
        <f>IF(AND(O19=P19,O19=Q19),,"!!!")</f>
        <v/>
      </c>
      <c r="T19" s="464" t="n">
        <v>17</v>
      </c>
    </row>
    <row customFormat="1" hidden="1" outlineLevel="1" r="20" s="590">
      <c r="A20" s="29" t="n"/>
      <c r="B20" s="606" t="n">
        <v>300</v>
      </c>
      <c r="C20" s="608" t="n">
        <v>311</v>
      </c>
      <c r="D20" s="889" t="n">
        <v>12</v>
      </c>
      <c r="E20" s="94" t="inlineStr">
        <is>
          <t>Storage of excvated material in depot and transport (30% loosening)</t>
        </is>
      </c>
      <c r="F20" s="94" t="inlineStr">
        <is>
          <t>föld felrakás és elszállítás (30% lazulással számolva)</t>
        </is>
      </c>
      <c r="G20" s="992" t="n">
        <v>10263</v>
      </c>
      <c r="H20" s="39" t="inlineStr">
        <is>
          <t>m3</t>
        </is>
      </c>
      <c r="I20" s="320" t="n"/>
      <c r="J20" s="159" t="n">
        <v>0</v>
      </c>
      <c r="K20" s="159" t="n">
        <v>0</v>
      </c>
      <c r="L20" s="753">
        <f>J20+K20</f>
        <v/>
      </c>
      <c r="M20" s="748">
        <f>L20*(G20+I20)</f>
        <v/>
      </c>
      <c r="O20" s="464">
        <f>ISBLANK(D20)</f>
        <v/>
      </c>
      <c r="P20" s="464">
        <f>ISBLANK(G20)</f>
        <v/>
      </c>
      <c r="Q20" s="464">
        <f>ISBLANK(M20)</f>
        <v/>
      </c>
      <c r="R20" s="464">
        <f>IF(AND(O20=P20,O20=Q20),,"!!!")</f>
        <v/>
      </c>
      <c r="T20" s="464" t="n">
        <v>18</v>
      </c>
    </row>
    <row customFormat="1" customHeight="1" hidden="1" ht="23.25" outlineLevel="1" r="21" s="590" thickBot="1">
      <c r="A21" s="29" t="n"/>
      <c r="B21" s="606" t="n">
        <v>300</v>
      </c>
      <c r="C21" s="608" t="n">
        <v>311</v>
      </c>
      <c r="D21" s="889" t="n">
        <v>13</v>
      </c>
      <c r="E21" s="94" t="inlineStr">
        <is>
          <t>30-35 cm (acc. to 324.3/4) soil improvement with well compacted granular material, TRγ=95%,  (from the level of -0,60 m)</t>
        </is>
      </c>
      <c r="F21" s="94" t="inlineStr">
        <is>
          <t>30-35 cm (324.3/4 szerint) jól tömöríthető talajjavító réteg, szemcsés anyagból, TRγ=95%, t (-0,60 m szintől)</t>
        </is>
      </c>
      <c r="G21" s="992" t="n">
        <v>9658</v>
      </c>
      <c r="H21" s="39" t="inlineStr">
        <is>
          <t>m3</t>
        </is>
      </c>
      <c r="I21" s="320" t="n"/>
      <c r="J21" s="159" t="n">
        <v>0</v>
      </c>
      <c r="K21" s="159" t="n">
        <v>0</v>
      </c>
      <c r="L21" s="753">
        <f>J21+K21</f>
        <v/>
      </c>
      <c r="M21" s="748">
        <f>L21*(G21+I21)</f>
        <v/>
      </c>
      <c r="O21" s="464">
        <f>ISBLANK(D21)</f>
        <v/>
      </c>
      <c r="P21" s="464">
        <f>ISBLANK(G21)</f>
        <v/>
      </c>
      <c r="Q21" s="464">
        <f>ISBLANK(M21)</f>
        <v/>
      </c>
      <c r="R21" s="464">
        <f>IF(AND(O21=P21,O21=Q21),,"!!!")</f>
        <v/>
      </c>
      <c r="T21" s="464" t="n">
        <v>19</v>
      </c>
    </row>
    <row customFormat="1" customHeight="1" hidden="1" ht="13.5" outlineLevel="1" r="22" s="590" thickBot="1">
      <c r="A22" s="33" t="n"/>
      <c r="B22" s="609" t="n">
        <v>300</v>
      </c>
      <c r="C22" s="610" t="n">
        <v>311</v>
      </c>
      <c r="D22" s="431" t="n"/>
      <c r="E22" s="60" t="inlineStr">
        <is>
          <t>Excavation for foundations and slabs total</t>
        </is>
      </c>
      <c r="F22" s="60" t="inlineStr">
        <is>
          <t>Munkagödör kiemelése alapozáshoz összesen</t>
        </is>
      </c>
      <c r="G22" s="993" t="n"/>
      <c r="H22" s="294" t="n"/>
      <c r="I22" s="323" t="n"/>
      <c r="J22" s="95" t="n"/>
      <c r="K22" s="23" t="n"/>
      <c r="L22" s="23" t="n"/>
      <c r="M22" s="203">
        <f>SUM(M18:M21)</f>
        <v/>
      </c>
      <c r="O22" s="464">
        <f>ISBLANK(D22)</f>
        <v/>
      </c>
      <c r="P22" s="464">
        <f>ISBLANK(G22)</f>
        <v/>
      </c>
      <c r="Q22" s="464">
        <f>ISBLANK(M22)</f>
        <v/>
      </c>
      <c r="R22" s="464">
        <f>IF(AND(O22=P22,O22=Q22),,"!!!")</f>
        <v/>
      </c>
      <c r="T22" s="464" t="n">
        <v>20</v>
      </c>
    </row>
    <row collapsed="1" customHeight="1" ht="34.9" r="23" thickBot="1">
      <c r="A23" s="373" t="n"/>
      <c r="B23" s="601" t="n">
        <v>300</v>
      </c>
      <c r="C23" s="611" t="n">
        <v>320</v>
      </c>
      <c r="D23" s="431" t="n"/>
      <c r="E23" s="21" t="inlineStr">
        <is>
          <t>Foundation</t>
        </is>
      </c>
      <c r="F23" s="21" t="inlineStr">
        <is>
          <t xml:space="preserve">Alapozási munkák </t>
        </is>
      </c>
      <c r="G23" s="989" t="n"/>
      <c r="H23" s="292" t="n"/>
      <c r="I23" s="311" t="n"/>
      <c r="J23" s="95" t="n"/>
      <c r="K23" s="23" t="n"/>
      <c r="L23" s="23" t="n"/>
      <c r="M23" s="191">
        <f>SUMIF(D24:D65,"&gt;0",M24:M65)</f>
        <v/>
      </c>
      <c r="O23" s="464">
        <f>ISBLANK(D23)</f>
        <v/>
      </c>
      <c r="P23" s="464">
        <f>ISBLANK(G23)</f>
        <v/>
      </c>
      <c r="Q23" s="464">
        <f>ISBLANK(M23)</f>
        <v/>
      </c>
      <c r="R23" s="464">
        <f>IF(AND(O23=P23,O23=Q23),,"!!!")</f>
        <v/>
      </c>
      <c r="T23" s="464" t="n">
        <v>21</v>
      </c>
    </row>
    <row customFormat="1" customHeight="1" hidden="1" ht="30.75" outlineLevel="1" r="24" s="590" thickBot="1">
      <c r="A24" s="577" t="n"/>
      <c r="B24" s="601" t="n">
        <v>300</v>
      </c>
      <c r="C24" s="605" t="n">
        <v>323</v>
      </c>
      <c r="D24" s="557" t="n"/>
      <c r="E24" s="47" t="inlineStr">
        <is>
          <t>Block foundation - sub-base concrete on site</t>
        </is>
      </c>
      <c r="F24" s="47" t="inlineStr">
        <is>
          <t>Tömb alapozások helyszíni beton és vasbeton munkák</t>
        </is>
      </c>
      <c r="G24" s="991" t="n"/>
      <c r="H24" s="100" t="n"/>
      <c r="I24" s="317" t="n"/>
      <c r="J24" s="299" t="n"/>
      <c r="K24" s="48" t="n"/>
      <c r="L24" s="192" t="n"/>
      <c r="M24" s="193" t="n"/>
      <c r="O24" s="464">
        <f>ISBLANK(D24)</f>
        <v/>
      </c>
      <c r="P24" s="464">
        <f>ISBLANK(G24)</f>
        <v/>
      </c>
      <c r="Q24" s="464">
        <f>ISBLANK(M24)</f>
        <v/>
      </c>
      <c r="R24" s="464">
        <f>IF(AND(O24=P24,O24=Q24),,"!!!")</f>
        <v/>
      </c>
      <c r="T24" s="464" t="n">
        <v>22</v>
      </c>
    </row>
    <row customFormat="1" customHeight="1" hidden="1" ht="56.25" outlineLevel="1" r="25" s="590">
      <c r="A25" s="29" t="inlineStr">
        <is>
          <t>x</t>
        </is>
      </c>
      <c r="B25" s="618" t="n"/>
      <c r="C25" s="641" t="n"/>
      <c r="D25" s="438" t="n"/>
      <c r="E25" s="94" t="inlineStr">
        <is>
          <t>Visible concrete surfaces to be performed according to following requirements:
- All visible surfaces class SB2
- All others class SB1
DBV Merkblatt Sichtbeton Fassung 2004</t>
        </is>
      </c>
      <c r="F25" s="94" t="inlineStr">
        <is>
          <t>beton felületek kialakítása alábbi követelmények szerint:
- látszóbeton: SB2
- egyéb betonfelületek: SB1
DBV Merkblatt Sichtbeton Fassung 2004</t>
        </is>
      </c>
      <c r="G25" s="992" t="n"/>
      <c r="H25" s="765" t="n"/>
      <c r="I25" s="319" t="n"/>
      <c r="J25" s="300" t="n"/>
      <c r="K25" s="52" t="n"/>
      <c r="L25" s="197" t="n"/>
      <c r="M25" s="198" t="n"/>
      <c r="O25" s="464">
        <f>ISBLANK(D25)</f>
        <v/>
      </c>
      <c r="P25" s="464">
        <f>ISBLANK(G25)</f>
        <v/>
      </c>
      <c r="Q25" s="464">
        <f>ISBLANK(M25)</f>
        <v/>
      </c>
      <c r="R25" s="464">
        <f>IF(AND(O25=P25,O25=Q25),,"!!!")</f>
        <v/>
      </c>
      <c r="T25" s="464" t="n">
        <v>23</v>
      </c>
    </row>
    <row customFormat="1" hidden="1" outlineLevel="1" r="26" s="590">
      <c r="A26" s="29" t="n"/>
      <c r="B26" s="613" t="n"/>
      <c r="C26" s="615" t="n"/>
      <c r="D26" s="852" t="n"/>
      <c r="E26" s="94" t="inlineStr">
        <is>
          <t>Block foundation - sub-base concrete  (no reinforcement)</t>
        </is>
      </c>
      <c r="F26" s="94" t="inlineStr">
        <is>
          <t>Helyszíni betonozási munkák</t>
        </is>
      </c>
      <c r="G26" s="992" t="n"/>
      <c r="H26" s="39" t="n"/>
      <c r="I26" s="320" t="n"/>
      <c r="J26" s="159" t="n"/>
      <c r="K26" s="159" t="n"/>
      <c r="L26" s="753" t="n"/>
      <c r="M26" s="748" t="n"/>
      <c r="O26" s="464">
        <f>ISBLANK(D26)</f>
        <v/>
      </c>
      <c r="P26" s="464">
        <f>ISBLANK(G26)</f>
        <v/>
      </c>
      <c r="Q26" s="464">
        <f>ISBLANK(M26)</f>
        <v/>
      </c>
      <c r="R26" s="464">
        <f>IF(AND(O26=P26,O26=Q26),,"!!!")</f>
        <v/>
      </c>
      <c r="T26" s="464" t="n">
        <v>24</v>
      </c>
    </row>
    <row customFormat="1" hidden="1" outlineLevel="1" r="27" s="590">
      <c r="A27" s="29" t="n"/>
      <c r="B27" s="606" t="n">
        <v>300</v>
      </c>
      <c r="C27" s="608" t="n">
        <v>323</v>
      </c>
      <c r="D27" s="889" t="n">
        <v>1</v>
      </c>
      <c r="E27" s="94" t="inlineStr">
        <is>
          <t>Concrete underfill (C12/15)</t>
        </is>
      </c>
      <c r="F27" s="94" t="inlineStr">
        <is>
          <t>Alábetonozás (C12/15)</t>
        </is>
      </c>
      <c r="G27" s="992" t="n">
        <v>4000</v>
      </c>
      <c r="H27" s="39" t="inlineStr">
        <is>
          <t>m3</t>
        </is>
      </c>
      <c r="I27" s="320" t="n"/>
      <c r="J27" s="159" t="n">
        <v>0</v>
      </c>
      <c r="K27" s="159" t="n">
        <v>0</v>
      </c>
      <c r="L27" s="753">
        <f>J27+K27</f>
        <v/>
      </c>
      <c r="M27" s="748">
        <f>L27*(G27+I27)</f>
        <v/>
      </c>
      <c r="O27" s="464">
        <f>ISBLANK(D27)</f>
        <v/>
      </c>
      <c r="P27" s="464">
        <f>ISBLANK(G27)</f>
        <v/>
      </c>
      <c r="Q27" s="464">
        <f>ISBLANK(M27)</f>
        <v/>
      </c>
      <c r="R27" s="464">
        <f>IF(AND(O27=P27,O27=Q27),,"!!!")</f>
        <v/>
      </c>
      <c r="T27" s="464" t="n">
        <v>25</v>
      </c>
    </row>
    <row customFormat="1" hidden="1" outlineLevel="1" r="28" s="590">
      <c r="A28" s="29" t="n"/>
      <c r="B28" s="613" t="n"/>
      <c r="C28" s="615" t="n"/>
      <c r="D28" s="852" t="n"/>
      <c r="E28" s="94" t="inlineStr">
        <is>
          <t>Block foundation - In-situ reinforced concrete (RC)</t>
        </is>
      </c>
      <c r="F28" s="94" t="inlineStr">
        <is>
          <t>Helyszíni vasbeton munkák</t>
        </is>
      </c>
      <c r="G28" s="992" t="n"/>
      <c r="H28" s="39" t="n"/>
      <c r="I28" s="320" t="n"/>
      <c r="J28" s="159" t="n"/>
      <c r="K28" s="159" t="n"/>
      <c r="L28" s="753" t="n"/>
      <c r="M28" s="748" t="n"/>
      <c r="O28" s="464">
        <f>ISBLANK(D28)</f>
        <v/>
      </c>
      <c r="P28" s="464">
        <f>ISBLANK(G28)</f>
        <v/>
      </c>
      <c r="Q28" s="464">
        <f>ISBLANK(M28)</f>
        <v/>
      </c>
      <c r="R28" s="464">
        <f>IF(AND(O28=P28,O28=Q28),,"!!!")</f>
        <v/>
      </c>
      <c r="T28" s="464" t="n">
        <v>26</v>
      </c>
    </row>
    <row customFormat="1" customHeight="1" hidden="1" ht="22.5" outlineLevel="1" r="29" s="590">
      <c r="A29" s="29" t="n"/>
      <c r="B29" s="606" t="n">
        <v>300</v>
      </c>
      <c r="C29" s="608" t="n">
        <v>323</v>
      </c>
      <c r="D29" s="889" t="n">
        <v>2</v>
      </c>
      <c r="E29" s="94" t="inlineStr">
        <is>
          <t>Cast-in-situ reinforced concrete foundation reinforcement, formwork complet beam (C30/37)</t>
        </is>
      </c>
      <c r="F29" s="94" t="inlineStr">
        <is>
          <t>Mon. vb talpgerenda vasalással zsaluzással kompletten(C30/37)</t>
        </is>
      </c>
      <c r="G29" s="992" t="n">
        <v>269</v>
      </c>
      <c r="H29" s="39" t="inlineStr">
        <is>
          <t>m3</t>
        </is>
      </c>
      <c r="I29" s="320" t="n"/>
      <c r="J29" s="159" t="n">
        <v>0</v>
      </c>
      <c r="K29" s="159" t="n">
        <v>0</v>
      </c>
      <c r="L29" s="753">
        <f>J29+K29</f>
        <v/>
      </c>
      <c r="M29" s="748">
        <f>L29*(G29+I29)</f>
        <v/>
      </c>
      <c r="O29" s="464">
        <f>ISBLANK(D29)</f>
        <v/>
      </c>
      <c r="P29" s="464">
        <f>ISBLANK(G29)</f>
        <v/>
      </c>
      <c r="Q29" s="464">
        <f>ISBLANK(M29)</f>
        <v/>
      </c>
      <c r="R29" s="464">
        <f>IF(AND(O29=P29,O29=Q29),,"!!!")</f>
        <v/>
      </c>
      <c r="T29" s="464" t="n">
        <v>27</v>
      </c>
    </row>
    <row customFormat="1" customHeight="1" hidden="1" ht="22.5" outlineLevel="1" r="30" s="590">
      <c r="A30" s="29" t="n"/>
      <c r="B30" s="606" t="n">
        <v>300</v>
      </c>
      <c r="C30" s="608" t="n">
        <v>323</v>
      </c>
      <c r="D30" s="889" t="n">
        <v>3</v>
      </c>
      <c r="E30" s="94" t="inlineStr">
        <is>
          <t>CiS foundaments reinforcement, formwork complet C30/37) h=80cm</t>
        </is>
      </c>
      <c r="F30" s="94" t="inlineStr">
        <is>
          <t>Mon. vb alapok vasalással zsaluzással kompletten (C30/37) 80 cm magas</t>
        </is>
      </c>
      <c r="G30" s="992" t="n">
        <v>2010</v>
      </c>
      <c r="H30" s="39" t="inlineStr">
        <is>
          <t>m3</t>
        </is>
      </c>
      <c r="I30" s="320" t="n"/>
      <c r="J30" s="159" t="n">
        <v>0</v>
      </c>
      <c r="K30" s="159" t="n">
        <v>0</v>
      </c>
      <c r="L30" s="753">
        <f>J30+K30</f>
        <v/>
      </c>
      <c r="M30" s="748">
        <f>L30*(G30+I30)</f>
        <v/>
      </c>
      <c r="O30" s="464">
        <f>ISBLANK(D30)</f>
        <v/>
      </c>
      <c r="P30" s="464">
        <f>ISBLANK(G30)</f>
        <v/>
      </c>
      <c r="Q30" s="464">
        <f>ISBLANK(M30)</f>
        <v/>
      </c>
      <c r="R30" s="464">
        <f>IF(AND(O30=P30,O30=Q30),,"!!!")</f>
        <v/>
      </c>
      <c r="T30" s="464" t="n">
        <v>28</v>
      </c>
    </row>
    <row customFormat="1" hidden="1" outlineLevel="1" r="31" s="590">
      <c r="A31" s="29" t="n"/>
      <c r="B31" s="613" t="n"/>
      <c r="C31" s="615" t="n"/>
      <c r="D31" s="852" t="n"/>
      <c r="E31" s="94" t="inlineStr">
        <is>
          <t>Block foundation - PC cups</t>
        </is>
      </c>
      <c r="F31" s="94" t="inlineStr">
        <is>
          <t>Kehelyalapok (előregyártott)</t>
        </is>
      </c>
      <c r="G31" s="992" t="n"/>
      <c r="H31" s="39" t="n"/>
      <c r="I31" s="320" t="n"/>
      <c r="J31" s="159" t="n"/>
      <c r="K31" s="159" t="n"/>
      <c r="L31" s="753" t="n"/>
      <c r="M31" s="748" t="n"/>
      <c r="O31" s="464">
        <f>ISBLANK(D31)</f>
        <v/>
      </c>
      <c r="P31" s="464">
        <f>ISBLANK(G31)</f>
        <v/>
      </c>
      <c r="Q31" s="464">
        <f>ISBLANK(M31)</f>
        <v/>
      </c>
      <c r="R31" s="464">
        <f>IF(AND(O31=P31,O31=Q31),,"!!!")</f>
        <v/>
      </c>
      <c r="T31" s="464" t="n">
        <v>29</v>
      </c>
    </row>
    <row customFormat="1" hidden="1" outlineLevel="1" r="32" s="590">
      <c r="A32" s="29" t="n"/>
      <c r="B32" s="606" t="n">
        <v>300</v>
      </c>
      <c r="C32" s="608" t="n">
        <v>323</v>
      </c>
      <c r="D32" s="889" t="n">
        <v>4</v>
      </c>
      <c r="E32" s="244" t="inlineStr">
        <is>
          <t>Ny.01; 6 t/pcs</t>
        </is>
      </c>
      <c r="F32" s="244" t="inlineStr">
        <is>
          <t>Ny.01 jelű 6 t/db</t>
        </is>
      </c>
      <c r="G32" s="992" t="n">
        <v>41</v>
      </c>
      <c r="H32" s="39" t="inlineStr">
        <is>
          <t>db</t>
        </is>
      </c>
      <c r="I32" s="322" t="n"/>
      <c r="J32" s="159" t="n">
        <v>0</v>
      </c>
      <c r="K32" s="159" t="n">
        <v>0</v>
      </c>
      <c r="L32" s="753">
        <f>J32+K32</f>
        <v/>
      </c>
      <c r="M32" s="748">
        <f>L32*(G32+I32)</f>
        <v/>
      </c>
      <c r="O32" s="464">
        <f>ISBLANK(D32)</f>
        <v/>
      </c>
      <c r="P32" s="464">
        <f>ISBLANK(G32)</f>
        <v/>
      </c>
      <c r="Q32" s="464">
        <f>ISBLANK(M32)</f>
        <v/>
      </c>
      <c r="R32" s="464">
        <f>IF(AND(O32=P32,O32=Q32),,"!!!")</f>
        <v/>
      </c>
      <c r="T32" s="464" t="n">
        <v>30</v>
      </c>
    </row>
    <row customFormat="1" hidden="1" outlineLevel="1" r="33" s="590">
      <c r="A33" s="29" t="n"/>
      <c r="B33" s="606" t="n">
        <v>300</v>
      </c>
      <c r="C33" s="608" t="n">
        <v>323</v>
      </c>
      <c r="D33" s="889" t="n">
        <v>5</v>
      </c>
      <c r="E33" s="244" t="inlineStr">
        <is>
          <t>Ny.02; 5,63 t/pcs</t>
        </is>
      </c>
      <c r="F33" s="244" t="inlineStr">
        <is>
          <t>Ny.02 jelű 5,63 t/db</t>
        </is>
      </c>
      <c r="G33" s="992" t="n">
        <v>49</v>
      </c>
      <c r="H33" s="39" t="inlineStr">
        <is>
          <t>db</t>
        </is>
      </c>
      <c r="I33" s="322" t="n"/>
      <c r="J33" s="159" t="n">
        <v>0</v>
      </c>
      <c r="K33" s="159" t="n">
        <v>0</v>
      </c>
      <c r="L33" s="753">
        <f>J33+K33</f>
        <v/>
      </c>
      <c r="M33" s="748">
        <f>L33*(G33+I33)</f>
        <v/>
      </c>
      <c r="O33" s="464">
        <f>ISBLANK(D33)</f>
        <v/>
      </c>
      <c r="P33" s="464">
        <f>ISBLANK(G33)</f>
        <v/>
      </c>
      <c r="Q33" s="464">
        <f>ISBLANK(M33)</f>
        <v/>
      </c>
      <c r="R33" s="464">
        <f>IF(AND(O33=P33,O33=Q33),,"!!!")</f>
        <v/>
      </c>
      <c r="T33" s="464" t="n">
        <v>31</v>
      </c>
    </row>
    <row customFormat="1" hidden="1" outlineLevel="1" r="34" s="590">
      <c r="A34" s="29" t="n"/>
      <c r="B34" s="606" t="n">
        <v>300</v>
      </c>
      <c r="C34" s="608" t="n">
        <v>323</v>
      </c>
      <c r="D34" s="889" t="n">
        <v>6</v>
      </c>
      <c r="E34" s="244" t="inlineStr">
        <is>
          <t>Ny.03; 3,44 t/pcs</t>
        </is>
      </c>
      <c r="F34" s="244" t="inlineStr">
        <is>
          <t>Ny.03 jelű 3,44 t/db</t>
        </is>
      </c>
      <c r="G34" s="992" t="n">
        <v>37</v>
      </c>
      <c r="H34" s="39" t="inlineStr">
        <is>
          <t>db</t>
        </is>
      </c>
      <c r="I34" s="322" t="n"/>
      <c r="J34" s="159" t="n">
        <v>0</v>
      </c>
      <c r="K34" s="159" t="n">
        <v>0</v>
      </c>
      <c r="L34" s="753">
        <f>J34+K34</f>
        <v/>
      </c>
      <c r="M34" s="748">
        <f>L34*(G34+I34)</f>
        <v/>
      </c>
      <c r="O34" s="464">
        <f>ISBLANK(D34)</f>
        <v/>
      </c>
      <c r="P34" s="464">
        <f>ISBLANK(G34)</f>
        <v/>
      </c>
      <c r="Q34" s="464">
        <f>ISBLANK(M34)</f>
        <v/>
      </c>
      <c r="R34" s="464">
        <f>IF(AND(O34=P34,O34=Q34),,"!!!")</f>
        <v/>
      </c>
      <c r="T34" s="464" t="n">
        <v>32</v>
      </c>
    </row>
    <row customFormat="1" hidden="1" outlineLevel="1" r="35" s="590">
      <c r="A35" s="29" t="n"/>
      <c r="B35" s="606" t="n">
        <v>300</v>
      </c>
      <c r="C35" s="608" t="n">
        <v>323</v>
      </c>
      <c r="D35" s="889" t="n">
        <v>7</v>
      </c>
      <c r="E35" s="244" t="inlineStr">
        <is>
          <t>Ny.04; 5,44 t/pcs</t>
        </is>
      </c>
      <c r="F35" s="244" t="inlineStr">
        <is>
          <t>Ny.04 jelű 5,44 t/db</t>
        </is>
      </c>
      <c r="G35" s="992" t="n">
        <v>4</v>
      </c>
      <c r="H35" s="39" t="inlineStr">
        <is>
          <t>db</t>
        </is>
      </c>
      <c r="I35" s="322" t="n"/>
      <c r="J35" s="159" t="n">
        <v>0</v>
      </c>
      <c r="K35" s="159" t="n">
        <v>0</v>
      </c>
      <c r="L35" s="753">
        <f>J35+K35</f>
        <v/>
      </c>
      <c r="M35" s="748">
        <f>L35*(G35+I35)</f>
        <v/>
      </c>
      <c r="O35" s="464">
        <f>ISBLANK(D35)</f>
        <v/>
      </c>
      <c r="P35" s="464">
        <f>ISBLANK(G35)</f>
        <v/>
      </c>
      <c r="Q35" s="464">
        <f>ISBLANK(M35)</f>
        <v/>
      </c>
      <c r="R35" s="464">
        <f>IF(AND(O35=P35,O35=Q35),,"!!!")</f>
        <v/>
      </c>
      <c r="T35" s="464" t="n">
        <v>33</v>
      </c>
    </row>
    <row customFormat="1" hidden="1" outlineLevel="1" r="36" s="590">
      <c r="A36" s="29" t="n"/>
      <c r="B36" s="606" t="n">
        <v>300</v>
      </c>
      <c r="C36" s="608" t="n">
        <v>323</v>
      </c>
      <c r="D36" s="889" t="n">
        <v>8</v>
      </c>
      <c r="E36" s="244" t="inlineStr">
        <is>
          <t>Ny.05; 10,95 t/pcs</t>
        </is>
      </c>
      <c r="F36" s="244" t="inlineStr">
        <is>
          <t>Ny.05 jelű 10,95 t/db</t>
        </is>
      </c>
      <c r="G36" s="992" t="n">
        <v>26</v>
      </c>
      <c r="H36" s="39" t="inlineStr">
        <is>
          <t>db</t>
        </is>
      </c>
      <c r="I36" s="322" t="n"/>
      <c r="J36" s="159" t="n">
        <v>0</v>
      </c>
      <c r="K36" s="159" t="n">
        <v>0</v>
      </c>
      <c r="L36" s="753">
        <f>J36+K36</f>
        <v/>
      </c>
      <c r="M36" s="748">
        <f>L36*(G36+I36)</f>
        <v/>
      </c>
      <c r="O36" s="464">
        <f>ISBLANK(D36)</f>
        <v/>
      </c>
      <c r="P36" s="464">
        <f>ISBLANK(G36)</f>
        <v/>
      </c>
      <c r="Q36" s="464">
        <f>ISBLANK(M36)</f>
        <v/>
      </c>
      <c r="R36" s="464">
        <f>IF(AND(O36=P36,O36=Q36),,"!!!")</f>
        <v/>
      </c>
      <c r="T36" s="464" t="n">
        <v>34</v>
      </c>
    </row>
    <row customFormat="1" hidden="1" outlineLevel="1" r="37" s="590">
      <c r="A37" s="29" t="n"/>
      <c r="B37" s="606" t="n">
        <v>300</v>
      </c>
      <c r="C37" s="608" t="n">
        <v>323</v>
      </c>
      <c r="D37" s="889" t="n">
        <v>9</v>
      </c>
      <c r="E37" s="244" t="inlineStr">
        <is>
          <t>Ny.06; 8,09 t/pcs</t>
        </is>
      </c>
      <c r="F37" s="244" t="inlineStr">
        <is>
          <t>Ny.06 jelű 8,09 t/db</t>
        </is>
      </c>
      <c r="G37" s="992" t="n">
        <v>5</v>
      </c>
      <c r="H37" s="39" t="inlineStr">
        <is>
          <t>db</t>
        </is>
      </c>
      <c r="I37" s="322" t="n"/>
      <c r="J37" s="159" t="n">
        <v>0</v>
      </c>
      <c r="K37" s="159" t="n">
        <v>0</v>
      </c>
      <c r="L37" s="753">
        <f>J37+K37</f>
        <v/>
      </c>
      <c r="M37" s="748">
        <f>L37*(G37+I37)</f>
        <v/>
      </c>
      <c r="O37" s="464">
        <f>ISBLANK(D37)</f>
        <v/>
      </c>
      <c r="P37" s="464">
        <f>ISBLANK(G37)</f>
        <v/>
      </c>
      <c r="Q37" s="464">
        <f>ISBLANK(M37)</f>
        <v/>
      </c>
      <c r="R37" s="464">
        <f>IF(AND(O37=P37,O37=Q37),,"!!!")</f>
        <v/>
      </c>
      <c r="T37" s="464" t="n">
        <v>35</v>
      </c>
    </row>
    <row customFormat="1" hidden="1" outlineLevel="1" r="38" s="590">
      <c r="A38" s="29" t="n"/>
      <c r="B38" s="606" t="n">
        <v>300</v>
      </c>
      <c r="C38" s="608" t="n">
        <v>323</v>
      </c>
      <c r="D38" s="889" t="n">
        <v>10</v>
      </c>
      <c r="E38" s="244" t="inlineStr">
        <is>
          <t>Ny.07; 10,39 t/pcs</t>
        </is>
      </c>
      <c r="F38" s="244" t="inlineStr">
        <is>
          <t>Ny.07 jelű 10,39 t/db</t>
        </is>
      </c>
      <c r="G38" s="992" t="n">
        <v>1</v>
      </c>
      <c r="H38" s="39" t="inlineStr">
        <is>
          <t>db</t>
        </is>
      </c>
      <c r="I38" s="322" t="n"/>
      <c r="J38" s="159" t="n">
        <v>0</v>
      </c>
      <c r="K38" s="159" t="n">
        <v>0</v>
      </c>
      <c r="L38" s="753">
        <f>J38+K38</f>
        <v/>
      </c>
      <c r="M38" s="748">
        <f>L38*(G38+I38)</f>
        <v/>
      </c>
      <c r="O38" s="464">
        <f>ISBLANK(D38)</f>
        <v/>
      </c>
      <c r="P38" s="464">
        <f>ISBLANK(G38)</f>
        <v/>
      </c>
      <c r="Q38" s="464">
        <f>ISBLANK(M38)</f>
        <v/>
      </c>
      <c r="R38" s="464">
        <f>IF(AND(O38=P38,O38=Q38),,"!!!")</f>
        <v/>
      </c>
      <c r="T38" s="464" t="n">
        <v>36</v>
      </c>
    </row>
    <row customFormat="1" hidden="1" outlineLevel="1" r="39" s="590">
      <c r="A39" s="29" t="n"/>
      <c r="B39" s="606" t="n">
        <v>300</v>
      </c>
      <c r="C39" s="608" t="n">
        <v>323</v>
      </c>
      <c r="D39" s="889" t="n">
        <v>11</v>
      </c>
      <c r="E39" s="244" t="inlineStr">
        <is>
          <t>Ny.08;  7,88 t/pcs</t>
        </is>
      </c>
      <c r="F39" s="244" t="inlineStr">
        <is>
          <t>Ny.08 jelű 7,88 t/db</t>
        </is>
      </c>
      <c r="G39" s="992" t="n">
        <v>3</v>
      </c>
      <c r="H39" s="39" t="inlineStr">
        <is>
          <t>db</t>
        </is>
      </c>
      <c r="I39" s="322" t="n"/>
      <c r="J39" s="159" t="n">
        <v>0</v>
      </c>
      <c r="K39" s="159" t="n">
        <v>0</v>
      </c>
      <c r="L39" s="753">
        <f>J39+K39</f>
        <v/>
      </c>
      <c r="M39" s="748">
        <f>L39*(G39+I39)</f>
        <v/>
      </c>
      <c r="O39" s="464">
        <f>ISBLANK(D39)</f>
        <v/>
      </c>
      <c r="P39" s="464">
        <f>ISBLANK(G39)</f>
        <v/>
      </c>
      <c r="Q39" s="464">
        <f>ISBLANK(M39)</f>
        <v/>
      </c>
      <c r="R39" s="464">
        <f>IF(AND(O39=P39,O39=Q39),,"!!!")</f>
        <v/>
      </c>
      <c r="T39" s="464" t="n">
        <v>37</v>
      </c>
    </row>
    <row customFormat="1" hidden="1" outlineLevel="1" r="40" s="590">
      <c r="A40" s="29" t="n"/>
      <c r="B40" s="606" t="n">
        <v>300</v>
      </c>
      <c r="C40" s="608" t="n">
        <v>323</v>
      </c>
      <c r="D40" s="889" t="n">
        <v>12</v>
      </c>
      <c r="E40" s="244" t="inlineStr">
        <is>
          <t>Ny.09; 8,86 t/pcs</t>
        </is>
      </c>
      <c r="F40" s="244" t="inlineStr">
        <is>
          <t>Ny.09 jelű 8,86 t/db</t>
        </is>
      </c>
      <c r="G40" s="992" t="n">
        <v>6</v>
      </c>
      <c r="H40" s="39" t="inlineStr">
        <is>
          <t>db</t>
        </is>
      </c>
      <c r="I40" s="322" t="n"/>
      <c r="J40" s="159" t="n">
        <v>0</v>
      </c>
      <c r="K40" s="159" t="n">
        <v>0</v>
      </c>
      <c r="L40" s="753">
        <f>J40+K40</f>
        <v/>
      </c>
      <c r="M40" s="748">
        <f>L40*(G40+I40)</f>
        <v/>
      </c>
      <c r="O40" s="464">
        <f>ISBLANK(D40)</f>
        <v/>
      </c>
      <c r="P40" s="464">
        <f>ISBLANK(G40)</f>
        <v/>
      </c>
      <c r="Q40" s="464">
        <f>ISBLANK(M40)</f>
        <v/>
      </c>
      <c r="R40" s="464">
        <f>IF(AND(O40=P40,O40=Q40),,"!!!")</f>
        <v/>
      </c>
      <c r="T40" s="464" t="n">
        <v>38</v>
      </c>
    </row>
    <row customFormat="1" hidden="1" outlineLevel="1" r="41" s="590">
      <c r="A41" s="29" t="n"/>
      <c r="B41" s="606" t="n">
        <v>300</v>
      </c>
      <c r="C41" s="608" t="n">
        <v>323</v>
      </c>
      <c r="D41" s="889" t="n">
        <v>13</v>
      </c>
      <c r="E41" s="244" t="inlineStr">
        <is>
          <t>Ny.10; 9,3 t/pcs</t>
        </is>
      </c>
      <c r="F41" s="244" t="inlineStr">
        <is>
          <t>Ny.10 jelű 9,3 t/db</t>
        </is>
      </c>
      <c r="G41" s="992" t="n">
        <v>3</v>
      </c>
      <c r="H41" s="39" t="inlineStr">
        <is>
          <t>db</t>
        </is>
      </c>
      <c r="I41" s="322" t="n"/>
      <c r="J41" s="159" t="n">
        <v>0</v>
      </c>
      <c r="K41" s="159" t="n">
        <v>0</v>
      </c>
      <c r="L41" s="753">
        <f>J41+K41</f>
        <v/>
      </c>
      <c r="M41" s="748">
        <f>L41*(G41+I41)</f>
        <v/>
      </c>
      <c r="O41" s="464">
        <f>ISBLANK(D41)</f>
        <v/>
      </c>
      <c r="P41" s="464">
        <f>ISBLANK(G41)</f>
        <v/>
      </c>
      <c r="Q41" s="464">
        <f>ISBLANK(M41)</f>
        <v/>
      </c>
      <c r="R41" s="464">
        <f>IF(AND(O41=P41,O41=Q41),,"!!!")</f>
        <v/>
      </c>
      <c r="T41" s="464" t="n">
        <v>39</v>
      </c>
    </row>
    <row customFormat="1" hidden="1" outlineLevel="1" r="42" s="590">
      <c r="A42" s="29" t="n"/>
      <c r="B42" s="606" t="n">
        <v>300</v>
      </c>
      <c r="C42" s="608" t="n">
        <v>323</v>
      </c>
      <c r="D42" s="889" t="n">
        <v>14</v>
      </c>
      <c r="E42" s="244" t="inlineStr">
        <is>
          <t>Ny.11;  14,05 t/pcs</t>
        </is>
      </c>
      <c r="F42" s="244" t="inlineStr">
        <is>
          <t>Ny.11 jelű 14,05 t/db</t>
        </is>
      </c>
      <c r="G42" s="992" t="n">
        <v>1</v>
      </c>
      <c r="H42" s="39" t="inlineStr">
        <is>
          <t>db</t>
        </is>
      </c>
      <c r="I42" s="322" t="n"/>
      <c r="J42" s="159" t="n">
        <v>0</v>
      </c>
      <c r="K42" s="159" t="n">
        <v>0</v>
      </c>
      <c r="L42" s="753">
        <f>J42+K42</f>
        <v/>
      </c>
      <c r="M42" s="748">
        <f>L42*(G42+I42)</f>
        <v/>
      </c>
      <c r="O42" s="464">
        <f>ISBLANK(D42)</f>
        <v/>
      </c>
      <c r="P42" s="464">
        <f>ISBLANK(G42)</f>
        <v/>
      </c>
      <c r="Q42" s="464">
        <f>ISBLANK(M42)</f>
        <v/>
      </c>
      <c r="R42" s="464">
        <f>IF(AND(O42=P42,O42=Q42),,"!!!")</f>
        <v/>
      </c>
      <c r="T42" s="464" t="n">
        <v>40</v>
      </c>
    </row>
    <row customFormat="1" hidden="1" outlineLevel="1" r="43" s="590">
      <c r="A43" s="29" t="n"/>
      <c r="B43" s="606" t="n">
        <v>300</v>
      </c>
      <c r="C43" s="608" t="n">
        <v>323</v>
      </c>
      <c r="D43" s="889" t="n">
        <v>15</v>
      </c>
      <c r="E43" s="244" t="inlineStr">
        <is>
          <t>Ny.12;  9,41 t/pcs</t>
        </is>
      </c>
      <c r="F43" s="244" t="inlineStr">
        <is>
          <t>Ny.12 jelű 9,41 t/db</t>
        </is>
      </c>
      <c r="G43" s="992" t="n">
        <v>3</v>
      </c>
      <c r="H43" s="39" t="inlineStr">
        <is>
          <t>db</t>
        </is>
      </c>
      <c r="I43" s="322" t="n"/>
      <c r="J43" s="159" t="n">
        <v>0</v>
      </c>
      <c r="K43" s="159" t="n">
        <v>0</v>
      </c>
      <c r="L43" s="753">
        <f>J43+K43</f>
        <v/>
      </c>
      <c r="M43" s="748">
        <f>L43*(G43+I43)</f>
        <v/>
      </c>
      <c r="O43" s="464">
        <f>ISBLANK(D43)</f>
        <v/>
      </c>
      <c r="P43" s="464">
        <f>ISBLANK(G43)</f>
        <v/>
      </c>
      <c r="Q43" s="464">
        <f>ISBLANK(M43)</f>
        <v/>
      </c>
      <c r="R43" s="464">
        <f>IF(AND(O43=P43,O43=Q43),,"!!!")</f>
        <v/>
      </c>
      <c r="T43" s="464" t="n">
        <v>41</v>
      </c>
    </row>
    <row customFormat="1" hidden="1" outlineLevel="1" r="44" s="590">
      <c r="A44" s="29" t="n"/>
      <c r="B44" s="606" t="n">
        <v>300</v>
      </c>
      <c r="C44" s="608" t="n">
        <v>323</v>
      </c>
      <c r="D44" s="889" t="n">
        <v>16</v>
      </c>
      <c r="E44" s="244" t="inlineStr">
        <is>
          <t>Ny.13;  10,07 t/pcs</t>
        </is>
      </c>
      <c r="F44" s="244" t="inlineStr">
        <is>
          <t>Ny.13 jelű 10,07 t/db</t>
        </is>
      </c>
      <c r="G44" s="992" t="n">
        <v>21</v>
      </c>
      <c r="H44" s="39" t="inlineStr">
        <is>
          <t>db</t>
        </is>
      </c>
      <c r="I44" s="322" t="n"/>
      <c r="J44" s="159" t="n">
        <v>0</v>
      </c>
      <c r="K44" s="159" t="n">
        <v>0</v>
      </c>
      <c r="L44" s="753">
        <f>J44+K44</f>
        <v/>
      </c>
      <c r="M44" s="748">
        <f>L44*(G44+I44)</f>
        <v/>
      </c>
      <c r="O44" s="464">
        <f>ISBLANK(D44)</f>
        <v/>
      </c>
      <c r="P44" s="464">
        <f>ISBLANK(G44)</f>
        <v/>
      </c>
      <c r="Q44" s="464">
        <f>ISBLANK(M44)</f>
        <v/>
      </c>
      <c r="R44" s="464">
        <f>IF(AND(O44=P44,O44=Q44),,"!!!")</f>
        <v/>
      </c>
      <c r="T44" s="464" t="n">
        <v>42</v>
      </c>
    </row>
    <row customFormat="1" hidden="1" outlineLevel="1" r="45" s="590">
      <c r="A45" s="29" t="n"/>
      <c r="B45" s="606" t="n">
        <v>300</v>
      </c>
      <c r="C45" s="608" t="n">
        <v>323</v>
      </c>
      <c r="D45" s="889" t="n">
        <v>17</v>
      </c>
      <c r="E45" s="244" t="inlineStr">
        <is>
          <t>Ny.14;  6,38 t/pcs</t>
        </is>
      </c>
      <c r="F45" s="244" t="inlineStr">
        <is>
          <t>Ny.14 jelű 6,38 t/db</t>
        </is>
      </c>
      <c r="G45" s="992" t="n">
        <v>2</v>
      </c>
      <c r="H45" s="39" t="inlineStr">
        <is>
          <t>db</t>
        </is>
      </c>
      <c r="I45" s="322" t="n"/>
      <c r="J45" s="159" t="n">
        <v>0</v>
      </c>
      <c r="K45" s="159" t="n">
        <v>0</v>
      </c>
      <c r="L45" s="753">
        <f>J45+K45</f>
        <v/>
      </c>
      <c r="M45" s="748">
        <f>L45*(G45+I45)</f>
        <v/>
      </c>
      <c r="O45" s="464">
        <f>ISBLANK(D45)</f>
        <v/>
      </c>
      <c r="P45" s="464">
        <f>ISBLANK(G45)</f>
        <v/>
      </c>
      <c r="Q45" s="464">
        <f>ISBLANK(M45)</f>
        <v/>
      </c>
      <c r="R45" s="464">
        <f>IF(AND(O45=P45,O45=Q45),,"!!!")</f>
        <v/>
      </c>
      <c r="T45" s="464" t="n">
        <v>43</v>
      </c>
    </row>
    <row customFormat="1" hidden="1" outlineLevel="1" r="46" s="590">
      <c r="A46" s="29" t="n"/>
      <c r="B46" s="606" t="n">
        <v>300</v>
      </c>
      <c r="C46" s="608" t="n">
        <v>323</v>
      </c>
      <c r="D46" s="889" t="n">
        <v>18</v>
      </c>
      <c r="E46" s="244" t="inlineStr">
        <is>
          <t>Ny.15;  7,78 t/pcs</t>
        </is>
      </c>
      <c r="F46" s="244" t="inlineStr">
        <is>
          <t>Ny.15 jelű 7,78 t/db</t>
        </is>
      </c>
      <c r="G46" s="992" t="n">
        <v>1</v>
      </c>
      <c r="H46" s="39" t="inlineStr">
        <is>
          <t>db</t>
        </is>
      </c>
      <c r="I46" s="320" t="n"/>
      <c r="J46" s="159" t="n">
        <v>0</v>
      </c>
      <c r="K46" s="159" t="n">
        <v>0</v>
      </c>
      <c r="L46" s="753">
        <f>J46+K46</f>
        <v/>
      </c>
      <c r="M46" s="748">
        <f>L46*(G46+I46)</f>
        <v/>
      </c>
      <c r="O46" s="464">
        <f>ISBLANK(D46)</f>
        <v/>
      </c>
      <c r="P46" s="464">
        <f>ISBLANK(G46)</f>
        <v/>
      </c>
      <c r="Q46" s="464">
        <f>ISBLANK(M46)</f>
        <v/>
      </c>
      <c r="R46" s="464">
        <f>IF(AND(O46=P46,O46=Q46),,"!!!")</f>
        <v/>
      </c>
      <c r="T46" s="464" t="n">
        <v>44</v>
      </c>
    </row>
    <row customFormat="1" customHeight="1" hidden="1" ht="25.5" outlineLevel="1" r="47" s="421">
      <c r="A47" s="29" t="n"/>
      <c r="B47" s="613" t="n"/>
      <c r="C47" s="617" t="n"/>
      <c r="D47" s="889" t="n"/>
      <c r="E47" s="50" t="inlineStr">
        <is>
          <t>Footing Plinths in-situ RC, 25 cm with Insulation</t>
        </is>
      </c>
      <c r="F47" s="50" t="inlineStr">
        <is>
          <t>Monolit lábazati vasbeton elemek szigeteléssel - fagykötény</t>
        </is>
      </c>
      <c r="G47" s="992" t="n"/>
      <c r="H47" s="68" t="n"/>
      <c r="I47" s="321" t="n"/>
      <c r="J47" s="301" t="n"/>
      <c r="K47" s="301" t="n"/>
      <c r="L47" s="760" t="n"/>
      <c r="M47" s="746" t="n"/>
      <c r="O47" s="464">
        <f>ISBLANK(D47)</f>
        <v/>
      </c>
      <c r="P47" s="464">
        <f>ISBLANK(G47)</f>
        <v/>
      </c>
      <c r="Q47" s="464">
        <f>ISBLANK(M47)</f>
        <v/>
      </c>
      <c r="R47" s="464">
        <f>IF(AND(O47=P47,O47=Q47),,"!!!")</f>
        <v/>
      </c>
      <c r="T47" s="464" t="n">
        <v>45</v>
      </c>
    </row>
    <row customFormat="1" hidden="1" outlineLevel="1" r="48" s="590">
      <c r="A48" s="29" t="n"/>
      <c r="B48" s="606" t="n">
        <v>300</v>
      </c>
      <c r="C48" s="608" t="n">
        <v>323</v>
      </c>
      <c r="D48" s="889" t="n">
        <v>19</v>
      </c>
      <c r="E48" s="61" t="inlineStr">
        <is>
          <t>LG.01(a, b, c)</t>
        </is>
      </c>
      <c r="F48" s="62" t="inlineStr">
        <is>
          <t>LG.01(a, b, c)</t>
        </is>
      </c>
      <c r="G48" s="994" t="n">
        <v>754</v>
      </c>
      <c r="H48" s="39" t="inlineStr">
        <is>
          <t>fm</t>
        </is>
      </c>
      <c r="I48" s="315" t="n"/>
      <c r="J48" s="159" t="n">
        <v>0</v>
      </c>
      <c r="K48" s="159" t="n">
        <v>0</v>
      </c>
      <c r="L48" s="753">
        <f>J48+K48</f>
        <v/>
      </c>
      <c r="M48" s="748">
        <f>L48*(G48+I48)</f>
        <v/>
      </c>
      <c r="O48" s="464">
        <f>ISBLANK(D48)</f>
        <v/>
      </c>
      <c r="P48" s="464">
        <f>ISBLANK(G48)</f>
        <v/>
      </c>
      <c r="Q48" s="464">
        <f>ISBLANK(M48)</f>
        <v/>
      </c>
      <c r="R48" s="464">
        <f>IF(AND(O48=P48,O48=Q48),,"!!!")</f>
        <v/>
      </c>
      <c r="T48" s="464" t="n">
        <v>46</v>
      </c>
    </row>
    <row customFormat="1" hidden="1" outlineLevel="1" r="49" s="590">
      <c r="A49" s="29" t="n"/>
      <c r="B49" s="606" t="n">
        <v>300</v>
      </c>
      <c r="C49" s="608" t="n">
        <v>323</v>
      </c>
      <c r="D49" s="889" t="n">
        <v>20</v>
      </c>
      <c r="E49" s="64" t="inlineStr">
        <is>
          <t>LG.02</t>
        </is>
      </c>
      <c r="F49" s="65" t="inlineStr">
        <is>
          <t>LG.02</t>
        </is>
      </c>
      <c r="G49" s="994" t="n">
        <v>20</v>
      </c>
      <c r="H49" s="39" t="inlineStr">
        <is>
          <t>fm</t>
        </is>
      </c>
      <c r="I49" s="315" t="n"/>
      <c r="J49" s="159" t="n">
        <v>0</v>
      </c>
      <c r="K49" s="159" t="n">
        <v>0</v>
      </c>
      <c r="L49" s="753">
        <f>J49+K49</f>
        <v/>
      </c>
      <c r="M49" s="748">
        <f>L49*(G49+I49)</f>
        <v/>
      </c>
      <c r="O49" s="464">
        <f>ISBLANK(D49)</f>
        <v/>
      </c>
      <c r="P49" s="464">
        <f>ISBLANK(G49)</f>
        <v/>
      </c>
      <c r="Q49" s="464">
        <f>ISBLANK(M49)</f>
        <v/>
      </c>
      <c r="R49" s="464">
        <f>IF(AND(O49=P49,O49=Q49),,"!!!")</f>
        <v/>
      </c>
      <c r="T49" s="464" t="n">
        <v>47</v>
      </c>
    </row>
    <row customFormat="1" hidden="1" outlineLevel="1" r="50" s="590">
      <c r="A50" s="29" t="n"/>
      <c r="B50" s="606" t="n">
        <v>300</v>
      </c>
      <c r="C50" s="608" t="n">
        <v>323</v>
      </c>
      <c r="D50" s="889" t="n">
        <v>21</v>
      </c>
      <c r="E50" s="66" t="inlineStr">
        <is>
          <t>LG.03</t>
        </is>
      </c>
      <c r="F50" s="67" t="inlineStr">
        <is>
          <t>LG.03</t>
        </is>
      </c>
      <c r="G50" s="994" t="n">
        <v>105</v>
      </c>
      <c r="H50" s="39" t="inlineStr">
        <is>
          <t>fm</t>
        </is>
      </c>
      <c r="I50" s="315" t="n"/>
      <c r="J50" s="159" t="n">
        <v>0</v>
      </c>
      <c r="K50" s="159" t="n">
        <v>0</v>
      </c>
      <c r="L50" s="753">
        <f>J50+K50</f>
        <v/>
      </c>
      <c r="M50" s="748">
        <f>L50*(G50+I50)</f>
        <v/>
      </c>
      <c r="O50" s="464">
        <f>ISBLANK(D50)</f>
        <v/>
      </c>
      <c r="P50" s="464">
        <f>ISBLANK(G50)</f>
        <v/>
      </c>
      <c r="Q50" s="464">
        <f>ISBLANK(M50)</f>
        <v/>
      </c>
      <c r="R50" s="464">
        <f>IF(AND(O50=P50,O50=Q50),,"!!!")</f>
        <v/>
      </c>
      <c r="T50" s="464" t="n">
        <v>48</v>
      </c>
    </row>
    <row customFormat="1" hidden="1" outlineLevel="1" r="51" s="421">
      <c r="A51" s="29" t="n"/>
      <c r="B51" s="613" t="n"/>
      <c r="C51" s="617" t="n"/>
      <c r="D51" s="889" t="n"/>
      <c r="E51" s="50" t="inlineStr">
        <is>
          <t>Precast duct top panel</t>
        </is>
      </c>
      <c r="F51" s="50" t="inlineStr">
        <is>
          <t>Előregyártott akna fedlap</t>
        </is>
      </c>
      <c r="G51" s="995" t="n"/>
      <c r="H51" s="68" t="n"/>
      <c r="I51" s="462" t="n"/>
      <c r="J51" s="301" t="n"/>
      <c r="K51" s="301" t="n"/>
      <c r="L51" s="760" t="n"/>
      <c r="M51" s="746" t="n"/>
      <c r="O51" s="464">
        <f>ISBLANK(D51)</f>
        <v/>
      </c>
      <c r="P51" s="464">
        <f>ISBLANK(G51)</f>
        <v/>
      </c>
      <c r="Q51" s="464">
        <f>ISBLANK(M51)</f>
        <v/>
      </c>
      <c r="R51" s="464">
        <f>IF(AND(O51=P51,O51=Q51),,"!!!")</f>
        <v/>
      </c>
      <c r="T51" s="464" t="n">
        <v>49</v>
      </c>
    </row>
    <row customFormat="1" hidden="1" outlineLevel="1" r="52" s="590">
      <c r="A52" s="29" t="n"/>
      <c r="B52" s="606" t="n">
        <v>300</v>
      </c>
      <c r="C52" s="608" t="n">
        <v>323</v>
      </c>
      <c r="D52" s="889" t="n">
        <v>22</v>
      </c>
      <c r="E52" s="94" t="inlineStr">
        <is>
          <t>F.01</t>
        </is>
      </c>
      <c r="F52" s="70" t="inlineStr">
        <is>
          <t>F.01 aknafedlap</t>
        </is>
      </c>
      <c r="G52" s="994" t="n">
        <v>7</v>
      </c>
      <c r="H52" s="39" t="inlineStr">
        <is>
          <t>db</t>
        </is>
      </c>
      <c r="I52" s="315" t="n"/>
      <c r="J52" s="159" t="n">
        <v>0</v>
      </c>
      <c r="K52" s="159" t="n">
        <v>0</v>
      </c>
      <c r="L52" s="753">
        <f>J52+K52</f>
        <v/>
      </c>
      <c r="M52" s="748">
        <f>L52*(G52+I52)</f>
        <v/>
      </c>
      <c r="O52" s="464">
        <f>ISBLANK(D52)</f>
        <v/>
      </c>
      <c r="P52" s="464">
        <f>ISBLANK(G52)</f>
        <v/>
      </c>
      <c r="Q52" s="464">
        <f>ISBLANK(M52)</f>
        <v/>
      </c>
      <c r="R52" s="464">
        <f>IF(AND(O52=P52,O52=Q52),,"!!!")</f>
        <v/>
      </c>
      <c r="T52" s="464" t="n">
        <v>50</v>
      </c>
    </row>
    <row customFormat="1" hidden="1" outlineLevel="1" r="53" s="590">
      <c r="A53" s="29" t="inlineStr">
        <is>
          <t>x</t>
        </is>
      </c>
      <c r="B53" s="606" t="n">
        <v>300</v>
      </c>
      <c r="C53" s="608" t="n">
        <v>323</v>
      </c>
      <c r="D53" s="889" t="n">
        <v>23</v>
      </c>
      <c r="E53" s="94" t="inlineStr">
        <is>
          <t>F.02</t>
        </is>
      </c>
      <c r="F53" s="70" t="inlineStr">
        <is>
          <t>F.02 aknafedlap</t>
        </is>
      </c>
      <c r="G53" s="994" t="n">
        <v>62</v>
      </c>
      <c r="H53" s="39" t="inlineStr">
        <is>
          <t>db</t>
        </is>
      </c>
      <c r="I53" s="315" t="n"/>
      <c r="J53" s="159" t="n">
        <v>0</v>
      </c>
      <c r="K53" s="159" t="n">
        <v>0</v>
      </c>
      <c r="L53" s="753">
        <f>J53+K53</f>
        <v/>
      </c>
      <c r="M53" s="748">
        <f>L53*(G53+I53)</f>
        <v/>
      </c>
      <c r="O53" s="464">
        <f>ISBLANK(D53)</f>
        <v/>
      </c>
      <c r="P53" s="464">
        <f>ISBLANK(G53)</f>
        <v/>
      </c>
      <c r="Q53" s="464">
        <f>ISBLANK(M53)</f>
        <v/>
      </c>
      <c r="R53" s="464">
        <f>IF(AND(O53=P53,O53=Q53),,"!!!")</f>
        <v/>
      </c>
      <c r="T53" s="464" t="n">
        <v>51</v>
      </c>
    </row>
    <row customFormat="1" hidden="1" outlineLevel="1" r="54" s="590">
      <c r="A54" s="29" t="inlineStr">
        <is>
          <t>x</t>
        </is>
      </c>
      <c r="B54" s="606" t="n">
        <v>300</v>
      </c>
      <c r="C54" s="608" t="n">
        <v>323</v>
      </c>
      <c r="D54" s="889" t="n">
        <v>24</v>
      </c>
      <c r="E54" s="94" t="inlineStr">
        <is>
          <t>F.03</t>
        </is>
      </c>
      <c r="F54" s="70" t="inlineStr">
        <is>
          <t>F.03 aknafedlap</t>
        </is>
      </c>
      <c r="G54" s="994" t="n">
        <v>10</v>
      </c>
      <c r="H54" s="39" t="inlineStr">
        <is>
          <t>db</t>
        </is>
      </c>
      <c r="I54" s="315" t="n"/>
      <c r="J54" s="159" t="n">
        <v>0</v>
      </c>
      <c r="K54" s="159" t="n">
        <v>0</v>
      </c>
      <c r="L54" s="753">
        <f>J54+K54</f>
        <v/>
      </c>
      <c r="M54" s="748">
        <f>L54*(G54+I54)</f>
        <v/>
      </c>
      <c r="O54" s="464">
        <f>ISBLANK(D54)</f>
        <v/>
      </c>
      <c r="P54" s="464">
        <f>ISBLANK(G54)</f>
        <v/>
      </c>
      <c r="Q54" s="464">
        <f>ISBLANK(M54)</f>
        <v/>
      </c>
      <c r="R54" s="464">
        <f>IF(AND(O54=P54,O54=Q54),,"!!!")</f>
        <v/>
      </c>
      <c r="T54" s="464" t="n">
        <v>52</v>
      </c>
    </row>
    <row customFormat="1" hidden="1" outlineLevel="1" r="55" s="590">
      <c r="A55" s="29" t="inlineStr">
        <is>
          <t>x</t>
        </is>
      </c>
      <c r="B55" s="606" t="n">
        <v>300</v>
      </c>
      <c r="C55" s="608" t="n">
        <v>323</v>
      </c>
      <c r="D55" s="889" t="n">
        <v>25</v>
      </c>
      <c r="E55" s="94" t="inlineStr">
        <is>
          <t>40×40-33/33 'walking grid</t>
        </is>
      </c>
      <c r="F55" s="70" t="inlineStr">
        <is>
          <t>40×4-33-33 járórács</t>
        </is>
      </c>
      <c r="G55" s="994" t="n">
        <v>85</v>
      </c>
      <c r="H55" s="39" t="inlineStr">
        <is>
          <t>m2</t>
        </is>
      </c>
      <c r="I55" s="315" t="n"/>
      <c r="J55" s="159" t="n">
        <v>0</v>
      </c>
      <c r="K55" s="159" t="n">
        <v>0</v>
      </c>
      <c r="L55" s="753">
        <f>J55+K55</f>
        <v/>
      </c>
      <c r="M55" s="748">
        <f>L55*(G55+I55)</f>
        <v/>
      </c>
      <c r="O55" s="464">
        <f>ISBLANK(D55)</f>
        <v/>
      </c>
      <c r="P55" s="464" t="n"/>
      <c r="Q55" s="464" t="n"/>
      <c r="R55" s="464" t="n"/>
      <c r="T55" s="464" t="n"/>
    </row>
    <row customFormat="1" hidden="1" outlineLevel="1" r="56" s="590">
      <c r="A56" s="29" t="inlineStr">
        <is>
          <t>x</t>
        </is>
      </c>
      <c r="B56" s="606" t="n">
        <v>300</v>
      </c>
      <c r="C56" s="608" t="n">
        <v>323</v>
      </c>
      <c r="D56" s="889" t="n">
        <v>26</v>
      </c>
      <c r="E56" s="94" t="inlineStr">
        <is>
          <t>grid steel support</t>
        </is>
      </c>
      <c r="F56" s="70" t="inlineStr">
        <is>
          <t>Járórács acél tartószerkezete</t>
        </is>
      </c>
      <c r="G56" s="994" t="n">
        <v>7.2</v>
      </c>
      <c r="H56" s="39" t="inlineStr">
        <is>
          <t>t</t>
        </is>
      </c>
      <c r="I56" s="315" t="n"/>
      <c r="J56" s="159" t="n">
        <v>0</v>
      </c>
      <c r="K56" s="159" t="n">
        <v>0</v>
      </c>
      <c r="L56" s="753">
        <f>J56+K56</f>
        <v/>
      </c>
      <c r="M56" s="748">
        <f>L56*(G56+I56)</f>
        <v/>
      </c>
      <c r="O56" s="464">
        <f>ISBLANK(D56)</f>
        <v/>
      </c>
      <c r="P56" s="464" t="n"/>
      <c r="Q56" s="464" t="n"/>
      <c r="R56" s="464" t="n"/>
      <c r="T56" s="464" t="n"/>
    </row>
    <row customFormat="1" customHeight="1" hidden="1" ht="13.5" outlineLevel="1" r="57" s="590" thickBot="1">
      <c r="A57" s="29" t="n"/>
      <c r="B57" s="606" t="n">
        <v>300</v>
      </c>
      <c r="C57" s="608" t="n">
        <v>323</v>
      </c>
      <c r="D57" s="889" t="n">
        <v>27</v>
      </c>
      <c r="E57" s="94" t="inlineStr">
        <is>
          <t>Precast concrete dock pit</t>
        </is>
      </c>
      <c r="F57" s="70" t="inlineStr">
        <is>
          <t>Előregyártott vb. dokkoló</t>
        </is>
      </c>
      <c r="G57" s="994" t="n">
        <v>8</v>
      </c>
      <c r="H57" s="39" t="inlineStr">
        <is>
          <t>db</t>
        </is>
      </c>
      <c r="I57" s="315" t="n"/>
      <c r="J57" s="159" t="n">
        <v>0</v>
      </c>
      <c r="K57" s="159" t="n">
        <v>0</v>
      </c>
      <c r="L57" s="753">
        <f>J57+K57</f>
        <v/>
      </c>
      <c r="M57" s="748">
        <f>L57*(G57+I57)</f>
        <v/>
      </c>
      <c r="O57" s="464">
        <f>ISBLANK(D57)</f>
        <v/>
      </c>
      <c r="P57" s="464">
        <f>ISBLANK(G57)</f>
        <v/>
      </c>
      <c r="Q57" s="464">
        <f>ISBLANK(M57)</f>
        <v/>
      </c>
      <c r="R57" s="464">
        <f>IF(AND(O57=P57,O57=Q57),,"!!!")</f>
        <v/>
      </c>
      <c r="T57" s="464" t="n">
        <v>53</v>
      </c>
    </row>
    <row customFormat="1" customHeight="1" hidden="1" ht="13.5" outlineLevel="1" r="58" s="590" thickBot="1">
      <c r="A58" s="33" t="n"/>
      <c r="B58" s="609" t="n">
        <v>300</v>
      </c>
      <c r="C58" s="610" t="n">
        <v>323</v>
      </c>
      <c r="D58" s="431" t="n"/>
      <c r="E58" s="60" t="inlineStr">
        <is>
          <t>Block foundation - sub-base concrete  total</t>
        </is>
      </c>
      <c r="F58" s="60" t="inlineStr">
        <is>
          <t>Tömb alapozások helyszíni beton és vasbeton munkák</t>
        </is>
      </c>
      <c r="G58" s="993" t="n"/>
      <c r="H58" s="294" t="n"/>
      <c r="I58" s="323" t="n"/>
      <c r="J58" s="95" t="n"/>
      <c r="K58" s="23" t="n"/>
      <c r="L58" s="194" t="n"/>
      <c r="M58" s="203">
        <f>SUM(M26:M57)</f>
        <v/>
      </c>
      <c r="O58" s="464">
        <f>ISBLANK(D58)</f>
        <v/>
      </c>
      <c r="P58" s="464">
        <f>ISBLANK(G58)</f>
        <v/>
      </c>
      <c r="Q58" s="464">
        <f>ISBLANK(M58)</f>
        <v/>
      </c>
      <c r="R58" s="464">
        <f>IF(AND(O58=P58,O58=Q58),,"!!!")</f>
        <v/>
      </c>
      <c r="T58" s="464" t="n">
        <v>54</v>
      </c>
    </row>
    <row customFormat="1" customHeight="1" hidden="1" ht="15.75" outlineLevel="1" r="59" s="590" thickBot="1">
      <c r="A59" s="577" t="n"/>
      <c r="B59" s="601" t="n">
        <v>300</v>
      </c>
      <c r="C59" s="605" t="n">
        <v>324</v>
      </c>
      <c r="D59" s="557" t="n"/>
      <c r="E59" s="47" t="inlineStr">
        <is>
          <t>Subsoil and base slabs (industrial floors)</t>
        </is>
      </c>
      <c r="F59" s="47" t="inlineStr">
        <is>
          <t xml:space="preserve"> Alaplemezek, ipari padló</t>
        </is>
      </c>
      <c r="G59" s="991" t="n"/>
      <c r="H59" s="100" t="n"/>
      <c r="I59" s="317" t="n"/>
      <c r="J59" s="299" t="n"/>
      <c r="K59" s="48" t="n"/>
      <c r="L59" s="192" t="n"/>
      <c r="M59" s="193" t="n"/>
      <c r="O59" s="464">
        <f>ISBLANK(D59)</f>
        <v/>
      </c>
      <c r="P59" s="464">
        <f>ISBLANK(G59)</f>
        <v/>
      </c>
      <c r="Q59" s="464">
        <f>ISBLANK(M59)</f>
        <v/>
      </c>
      <c r="R59" s="464">
        <f>IF(AND(O59=P59,O59=Q59),,"!!!")</f>
        <v/>
      </c>
      <c r="T59" s="464" t="n">
        <v>55</v>
      </c>
    </row>
    <row customFormat="1" customHeight="1" hidden="1" ht="22.5" outlineLevel="1" r="60" s="590">
      <c r="A60" s="29" t="n"/>
      <c r="B60" s="606" t="n">
        <v>300</v>
      </c>
      <c r="C60" s="608" t="n">
        <v>324</v>
      </c>
      <c r="D60" s="889" t="n">
        <v>1</v>
      </c>
      <c r="E60" s="94" t="inlineStr">
        <is>
          <t>CiS  stairs +  channel + ramp (C30/37) with reinforcement, formwork</t>
        </is>
      </c>
      <c r="F60" s="94" t="inlineStr">
        <is>
          <t>Mon. vb lépcső+csatorna+rámpa  (C30/37-XC2-16-F3) vasalással, zsaluzással</t>
        </is>
      </c>
      <c r="G60" s="994" t="n">
        <v>1280</v>
      </c>
      <c r="H60" s="39" t="inlineStr">
        <is>
          <t>m3</t>
        </is>
      </c>
      <c r="I60" s="320" t="n"/>
      <c r="J60" s="159" t="n">
        <v>0</v>
      </c>
      <c r="K60" s="159" t="n">
        <v>0</v>
      </c>
      <c r="L60" s="753">
        <f>J60+K60</f>
        <v/>
      </c>
      <c r="M60" s="748">
        <f>L60*(G60+I60)</f>
        <v/>
      </c>
      <c r="O60" s="464">
        <f>ISBLANK(D60)</f>
        <v/>
      </c>
      <c r="P60" s="464">
        <f>ISBLANK(G60)</f>
        <v/>
      </c>
      <c r="Q60" s="464">
        <f>ISBLANK(M60)</f>
        <v/>
      </c>
      <c r="R60" s="464">
        <f>IF(AND(O60=P60,O60=Q60),,"!!!")</f>
        <v/>
      </c>
      <c r="T60" s="464" t="n">
        <v>56</v>
      </c>
    </row>
    <row customFormat="1" hidden="1" outlineLevel="1" r="61" s="590">
      <c r="A61" s="29" t="n"/>
      <c r="B61" s="606" t="n">
        <v>300</v>
      </c>
      <c r="C61" s="608" t="n">
        <v>324</v>
      </c>
      <c r="D61" s="889" t="n">
        <v>3</v>
      </c>
      <c r="E61" s="94" t="inlineStr">
        <is>
          <t>30 cm in-situ gr. Slab with reinforcement, formwork</t>
        </is>
      </c>
      <c r="F61" s="94" t="inlineStr">
        <is>
          <t>30 cm mon. vb. Padló  C30/37-XC2-16-F3 vasalással, zsaluzással</t>
        </is>
      </c>
      <c r="G61" s="994" t="n">
        <v>2150</v>
      </c>
      <c r="H61" s="39" t="inlineStr">
        <is>
          <t>m3</t>
        </is>
      </c>
      <c r="I61" s="320" t="n"/>
      <c r="J61" s="159" t="n">
        <v>0</v>
      </c>
      <c r="K61" s="159" t="n">
        <v>0</v>
      </c>
      <c r="L61" s="753">
        <f>J61+K61</f>
        <v/>
      </c>
      <c r="M61" s="748">
        <f>L61*(G61+I61)</f>
        <v/>
      </c>
      <c r="O61" s="464">
        <f>ISBLANK(D61)</f>
        <v/>
      </c>
      <c r="P61" s="464">
        <f>ISBLANK(G61)</f>
        <v/>
      </c>
      <c r="Q61" s="464">
        <f>ISBLANK(M61)</f>
        <v/>
      </c>
      <c r="R61" s="464">
        <f>IF(AND(O61=P61,O61=Q61),,"!!!")</f>
        <v/>
      </c>
      <c r="T61" s="464" t="n">
        <v>57</v>
      </c>
    </row>
    <row customFormat="1" hidden="1" outlineLevel="1" r="62" s="590">
      <c r="A62" s="29" t="n"/>
      <c r="B62" s="606" t="n">
        <v>300</v>
      </c>
      <c r="C62" s="608" t="n">
        <v>324</v>
      </c>
      <c r="D62" s="889" t="n">
        <v>4</v>
      </c>
      <c r="E62" s="94" t="inlineStr">
        <is>
          <t>25 cm in-situ gr. Slab with reinforcement, formwork</t>
        </is>
      </c>
      <c r="F62" s="94" t="inlineStr">
        <is>
          <t>25 cm mon. vb. Padló  C30/37-XC2-16-F3 vasalással zsaluzással</t>
        </is>
      </c>
      <c r="G62" s="994" t="n">
        <v>5950</v>
      </c>
      <c r="H62" s="39" t="inlineStr">
        <is>
          <t>m3</t>
        </is>
      </c>
      <c r="I62" s="320" t="n"/>
      <c r="J62" s="159" t="n">
        <v>0</v>
      </c>
      <c r="K62" s="159" t="n">
        <v>0</v>
      </c>
      <c r="L62" s="753">
        <f>J62+K62</f>
        <v/>
      </c>
      <c r="M62" s="748">
        <f>L62*(G62+I62)</f>
        <v/>
      </c>
      <c r="O62" s="464">
        <f>ISBLANK(D62)</f>
        <v/>
      </c>
      <c r="P62" s="464">
        <f>ISBLANK(G62)</f>
        <v/>
      </c>
      <c r="Q62" s="464">
        <f>ISBLANK(M62)</f>
        <v/>
      </c>
      <c r="R62" s="464">
        <f>IF(AND(O62=P62,O62=Q62),,"!!!")</f>
        <v/>
      </c>
      <c r="T62" s="464" t="n">
        <v>58</v>
      </c>
    </row>
    <row customFormat="1" customHeight="1" hidden="1" ht="22.5" outlineLevel="1" r="63" s="590">
      <c r="A63" s="29" t="n"/>
      <c r="B63" s="606" t="n">
        <v>300</v>
      </c>
      <c r="C63" s="608" t="n">
        <v>324</v>
      </c>
      <c r="D63" s="889" t="n">
        <v>5</v>
      </c>
      <c r="E63" s="94" t="inlineStr">
        <is>
          <t>Slab on Grade (all layers) - Office building with reinforcement, formwork</t>
        </is>
      </c>
      <c r="F63" s="94" t="inlineStr">
        <is>
          <t>Irodarész alaplemeze 20 cm  C30/37-XC2-16-F3 vasalással, zsaluzással</t>
        </is>
      </c>
      <c r="G63" s="994" t="n">
        <v>320</v>
      </c>
      <c r="H63" s="39" t="inlineStr">
        <is>
          <t>m3</t>
        </is>
      </c>
      <c r="I63" s="320" t="n"/>
      <c r="J63" s="159" t="n">
        <v>0</v>
      </c>
      <c r="K63" s="159" t="n">
        <v>0</v>
      </c>
      <c r="L63" s="753">
        <f>J63+K63</f>
        <v/>
      </c>
      <c r="M63" s="748">
        <f>L63*(G63+I63)</f>
        <v/>
      </c>
      <c r="O63" s="464">
        <f>ISBLANK(D63)</f>
        <v/>
      </c>
      <c r="P63" s="464">
        <f>ISBLANK(G63)</f>
        <v/>
      </c>
      <c r="Q63" s="464">
        <f>ISBLANK(M63)</f>
        <v/>
      </c>
      <c r="R63" s="464">
        <f>IF(AND(O63=P63,O63=Q63),,"!!!")</f>
        <v/>
      </c>
      <c r="T63" s="464" t="n">
        <v>59</v>
      </c>
    </row>
    <row customFormat="1" customHeight="1" hidden="1" ht="13.5" outlineLevel="1" r="64" s="590" thickBot="1">
      <c r="A64" s="29" t="n"/>
      <c r="B64" s="606" t="n">
        <v>300</v>
      </c>
      <c r="C64" s="608" t="n">
        <v>324</v>
      </c>
      <c r="D64" s="889" t="n">
        <v>6</v>
      </c>
      <c r="E64" s="94" t="inlineStr">
        <is>
          <t>10 cm lean concrete C8/10-X0-24-F2</t>
        </is>
      </c>
      <c r="F64" s="94" t="inlineStr">
        <is>
          <t>10 cm szerelőbeton C8/10-X0-24-F2</t>
        </is>
      </c>
      <c r="G64" s="994" t="n">
        <v>3530</v>
      </c>
      <c r="H64" s="39" t="inlineStr">
        <is>
          <t>m3</t>
        </is>
      </c>
      <c r="I64" s="320" t="n"/>
      <c r="J64" s="159" t="n">
        <v>0</v>
      </c>
      <c r="K64" s="159" t="n">
        <v>0</v>
      </c>
      <c r="L64" s="753">
        <f>J64+K64</f>
        <v/>
      </c>
      <c r="M64" s="748">
        <f>L64*(G64+I64)</f>
        <v/>
      </c>
      <c r="O64" s="464">
        <f>ISBLANK(D64)</f>
        <v/>
      </c>
      <c r="P64" s="464">
        <f>ISBLANK(G64)</f>
        <v/>
      </c>
      <c r="Q64" s="464">
        <f>ISBLANK(M64)</f>
        <v/>
      </c>
      <c r="R64" s="464">
        <f>IF(AND(O64=P64,O64=Q64),,"!!!")</f>
        <v/>
      </c>
      <c r="T64" s="464" t="n">
        <v>60</v>
      </c>
    </row>
    <row customFormat="1" customHeight="1" hidden="1" ht="13.5" outlineLevel="1" r="65" s="590" thickBot="1">
      <c r="A65" s="33" t="n"/>
      <c r="B65" s="609" t="n">
        <v>300</v>
      </c>
      <c r="C65" s="610" t="n">
        <v>324</v>
      </c>
      <c r="D65" s="431" t="n"/>
      <c r="E65" s="60" t="inlineStr">
        <is>
          <t>Subsoil and base slabs (industrial floors) total</t>
        </is>
      </c>
      <c r="F65" s="60" t="inlineStr">
        <is>
          <t xml:space="preserve"> Alaplemezek, ipari padló összesen</t>
        </is>
      </c>
      <c r="G65" s="993" t="n"/>
      <c r="H65" s="294" t="n"/>
      <c r="I65" s="323" t="n"/>
      <c r="J65" s="95" t="n"/>
      <c r="K65" s="23" t="n"/>
      <c r="L65" s="194" t="n"/>
      <c r="M65" s="203">
        <f>SUM(M60:M64)</f>
        <v/>
      </c>
      <c r="O65" s="464">
        <f>ISBLANK(D65)</f>
        <v/>
      </c>
      <c r="P65" s="464">
        <f>ISBLANK(G65)</f>
        <v/>
      </c>
      <c r="Q65" s="464">
        <f>ISBLANK(M65)</f>
        <v/>
      </c>
      <c r="R65" s="464">
        <f>IF(AND(O65=P65,O65=Q65),,"!!!")</f>
        <v/>
      </c>
      <c r="T65" s="464" t="n">
        <v>61</v>
      </c>
    </row>
    <row collapsed="1" customHeight="1" ht="55.15" r="66" thickBot="1">
      <c r="A66" s="373" t="n"/>
      <c r="B66" s="601" t="n">
        <v>300</v>
      </c>
      <c r="C66" s="602" t="inlineStr">
        <is>
          <t>330
340
350
361</t>
        </is>
      </c>
      <c r="D66" s="431" t="n"/>
      <c r="E66" s="21" t="inlineStr">
        <is>
          <t>Superstructure</t>
        </is>
      </c>
      <c r="F66" s="21" t="inlineStr">
        <is>
          <t xml:space="preserve">Szerkezetépítési munkák </t>
        </is>
      </c>
      <c r="G66" s="989" t="n"/>
      <c r="H66" s="292" t="n"/>
      <c r="I66" s="311" t="n"/>
      <c r="J66" s="95" t="n"/>
      <c r="K66" s="23" t="n"/>
      <c r="L66" s="23" t="n"/>
      <c r="M66" s="191">
        <f>SUMIF(D68:D244,"&gt;0",M68:M244)</f>
        <v/>
      </c>
      <c r="O66" s="464">
        <f>ISBLANK(D66)</f>
        <v/>
      </c>
      <c r="P66" s="464">
        <f>ISBLANK(G66)</f>
        <v/>
      </c>
      <c r="Q66" s="464">
        <f>ISBLANK(M66)</f>
        <v/>
      </c>
      <c r="R66" s="464">
        <f>IF(AND(O66=P66,O66=Q66),,"!!!")</f>
        <v/>
      </c>
      <c r="T66" s="464" t="n">
        <v>62</v>
      </c>
    </row>
    <row customFormat="1" customHeight="1" hidden="1" ht="16.5" outlineLevel="1" r="67" s="590" thickBot="1">
      <c r="A67" s="45" t="n"/>
      <c r="B67" s="612" t="n"/>
      <c r="C67" s="604" t="n"/>
      <c r="D67" s="555" t="n"/>
      <c r="E67" s="25" t="inlineStr">
        <is>
          <t>Note</t>
        </is>
      </c>
      <c r="F67" s="26" t="inlineStr">
        <is>
          <t>Megjegyzés:</t>
        </is>
      </c>
      <c r="G67" s="990" t="n"/>
      <c r="H67" s="130" t="n"/>
      <c r="I67" s="318" t="n"/>
      <c r="J67" s="131" t="n"/>
      <c r="K67" s="27" t="n"/>
      <c r="L67" s="195" t="n"/>
      <c r="M67" s="196" t="n"/>
      <c r="O67" s="464">
        <f>ISBLANK(D67)</f>
        <v/>
      </c>
      <c r="P67" s="464">
        <f>ISBLANK(G67)</f>
        <v/>
      </c>
      <c r="Q67" s="464">
        <f>ISBLANK(M67)</f>
        <v/>
      </c>
      <c r="R67" s="464">
        <f>IF(AND(O67=P67,O67=Q67),,"!!!")</f>
        <v/>
      </c>
      <c r="T67" s="464" t="n">
        <v>63</v>
      </c>
    </row>
    <row customFormat="1" customHeight="1" hidden="1" ht="24.75" outlineLevel="1" r="68" s="590" thickBot="1">
      <c r="A68" s="577" t="n"/>
      <c r="B68" s="601" t="n">
        <v>300</v>
      </c>
      <c r="C68" s="602" t="inlineStr">
        <is>
          <t>330
340</t>
        </is>
      </c>
      <c r="D68" s="557" t="n"/>
      <c r="E68" s="47" t="inlineStr">
        <is>
          <t>External-internal loadbearing walls</t>
        </is>
      </c>
      <c r="F68" s="47" t="inlineStr">
        <is>
          <t>Külső - belső teherhordó falazatok szerkezetek</t>
        </is>
      </c>
      <c r="G68" s="991" t="n"/>
      <c r="H68" s="100" t="n"/>
      <c r="I68" s="317" t="n"/>
      <c r="J68" s="299" t="n"/>
      <c r="K68" s="48" t="n"/>
      <c r="L68" s="192" t="n"/>
      <c r="M68" s="193" t="n"/>
      <c r="O68" s="464">
        <f>ISBLANK(D68)</f>
        <v/>
      </c>
      <c r="P68" s="464">
        <f>ISBLANK(G68)</f>
        <v/>
      </c>
      <c r="Q68" s="464">
        <f>ISBLANK(M68)</f>
        <v/>
      </c>
      <c r="R68" s="464">
        <f>IF(AND(O68=P68,O68=Q68),,"!!!")</f>
        <v/>
      </c>
      <c r="T68" s="464" t="n">
        <v>64</v>
      </c>
    </row>
    <row customFormat="1" customHeight="1" hidden="1" ht="28.15" outlineLevel="1" r="69" s="590">
      <c r="A69" s="169" t="n"/>
      <c r="B69" s="618" t="n"/>
      <c r="C69" s="641" t="n"/>
      <c r="D69" s="438" t="n"/>
      <c r="E69" s="50" t="inlineStr">
        <is>
          <t>Structual works / reinforced concrete on site</t>
        </is>
      </c>
      <c r="F69" s="50" t="inlineStr">
        <is>
          <t>Szerkezetépítés / helyszíni beton és vasbeton munkák</t>
        </is>
      </c>
      <c r="G69" s="996" t="n"/>
      <c r="H69" s="765" t="n"/>
      <c r="I69" s="319" t="n"/>
      <c r="J69" s="300" t="n"/>
      <c r="K69" s="52" t="n"/>
      <c r="L69" s="197" t="n"/>
      <c r="M69" s="198" t="n"/>
      <c r="O69" s="464">
        <f>ISBLANK(D69)</f>
        <v/>
      </c>
      <c r="P69" s="464">
        <f>ISBLANK(G69)</f>
        <v/>
      </c>
      <c r="Q69" s="464">
        <f>ISBLANK(M69)</f>
        <v/>
      </c>
      <c r="R69" s="464">
        <f>IF(AND(O69=P69,O69=Q69),,"!!!")</f>
        <v/>
      </c>
      <c r="T69" s="464" t="n">
        <v>65</v>
      </c>
    </row>
    <row customFormat="1" customHeight="1" hidden="1" ht="56.25" outlineLevel="1" r="70" s="590">
      <c r="A70" s="169" t="n"/>
      <c r="B70" s="618" t="n"/>
      <c r="C70" s="641" t="n"/>
      <c r="D70" s="438" t="n"/>
      <c r="E70" s="94" t="inlineStr">
        <is>
          <t>Visible concrete surfaces to be performed according to following requirements:
- All visible surfaces class SB2
- All others class SB1
DBV Merkblatt Sichtbeton Fassung 2004</t>
        </is>
      </c>
      <c r="F70" s="94" t="inlineStr">
        <is>
          <t>beton felületek kialakítása alábbi követelmények szerint:
- látszóbeton: SB2
- egyéb betonfelületek: SB1
DBV Merkblatt Sichtbeton Fassung 2004</t>
        </is>
      </c>
      <c r="G70" s="996" t="n"/>
      <c r="H70" s="765" t="n"/>
      <c r="I70" s="319" t="n"/>
      <c r="J70" s="300" t="n"/>
      <c r="K70" s="52" t="n"/>
      <c r="L70" s="197" t="n"/>
      <c r="M70" s="198" t="n"/>
      <c r="O70" s="464">
        <f>ISBLANK(D70)</f>
        <v/>
      </c>
      <c r="P70" s="464">
        <f>ISBLANK(G70)</f>
        <v/>
      </c>
      <c r="Q70" s="464">
        <f>ISBLANK(M70)</f>
        <v/>
      </c>
      <c r="R70" s="464">
        <f>IF(AND(O70=P70,O70=Q70),,"!!!")</f>
        <v/>
      </c>
      <c r="T70" s="464" t="n">
        <v>66</v>
      </c>
    </row>
    <row customFormat="1" hidden="1" outlineLevel="1" r="71" s="590">
      <c r="A71" s="29" t="n"/>
      <c r="B71" s="606" t="n">
        <v>300</v>
      </c>
      <c r="C71" s="608" t="n">
        <v>333</v>
      </c>
      <c r="D71" s="889" t="n">
        <v>1</v>
      </c>
      <c r="E71" s="173" t="inlineStr">
        <is>
          <t xml:space="preserve"> In-situ columns  with reinforcement, formwork complet C30/37</t>
        </is>
      </c>
      <c r="F71" s="94" t="inlineStr">
        <is>
          <t>Monolit vb pillér vasalással, zsaluzással kompletten C30/37 betonból</t>
        </is>
      </c>
      <c r="G71" s="994" t="n">
        <v>9</v>
      </c>
      <c r="H71" s="39" t="inlineStr">
        <is>
          <t>m3</t>
        </is>
      </c>
      <c r="I71" s="320" t="n"/>
      <c r="J71" s="159" t="n">
        <v>0</v>
      </c>
      <c r="K71" s="159" t="n">
        <v>0</v>
      </c>
      <c r="L71" s="753">
        <f>J71+K71</f>
        <v/>
      </c>
      <c r="M71" s="748">
        <f>L71*(G71+I71)</f>
        <v/>
      </c>
      <c r="O71" s="464">
        <f>ISBLANK(D71)</f>
        <v/>
      </c>
      <c r="P71" s="464">
        <f>ISBLANK(G71)</f>
        <v/>
      </c>
      <c r="Q71" s="464">
        <f>ISBLANK(M71)</f>
        <v/>
      </c>
      <c r="R71" s="464">
        <f>IF(AND(O71=P71,O71=Q71),,"!!!")</f>
        <v/>
      </c>
      <c r="T71" s="464" t="n">
        <v>67</v>
      </c>
    </row>
    <row customFormat="1" hidden="1" outlineLevel="1" r="72" s="590">
      <c r="A72" s="29" t="n"/>
      <c r="B72" s="606" t="n">
        <v>300</v>
      </c>
      <c r="C72" s="608" t="n">
        <v>343</v>
      </c>
      <c r="D72" s="889" t="n">
        <v>2</v>
      </c>
      <c r="E72" s="732" t="inlineStr">
        <is>
          <t xml:space="preserve"> In-situ walls  with reinforcement, formwork complet C30/38</t>
        </is>
      </c>
      <c r="F72" s="94" t="inlineStr">
        <is>
          <t>Monolit vb falak vasalással, zsaluzással kompletten C30/37 betonból</t>
        </is>
      </c>
      <c r="G72" s="994" t="n">
        <v>1864</v>
      </c>
      <c r="H72" s="39" t="inlineStr">
        <is>
          <t>m3</t>
        </is>
      </c>
      <c r="I72" s="320" t="n"/>
      <c r="J72" s="159" t="n">
        <v>0</v>
      </c>
      <c r="K72" s="159" t="n">
        <v>0</v>
      </c>
      <c r="L72" s="753">
        <f>J72+K72</f>
        <v/>
      </c>
      <c r="M72" s="748">
        <f>L72*(G72+I72)</f>
        <v/>
      </c>
      <c r="O72" s="464">
        <f>ISBLANK(D72)</f>
        <v/>
      </c>
      <c r="P72" s="464">
        <f>ISBLANK(G72)</f>
        <v/>
      </c>
      <c r="Q72" s="464">
        <f>ISBLANK(M72)</f>
        <v/>
      </c>
      <c r="R72" s="464">
        <f>IF(AND(O72=P72,O72=Q72),,"!!!")</f>
        <v/>
      </c>
      <c r="T72" s="464" t="n">
        <v>68</v>
      </c>
    </row>
    <row customFormat="1" customHeight="1" hidden="1" ht="25.5" outlineLevel="1" r="73" s="590">
      <c r="A73" s="29" t="n"/>
      <c r="B73" s="613" t="n"/>
      <c r="C73" s="617" t="n"/>
      <c r="D73" s="889" t="n"/>
      <c r="E73" s="50" t="inlineStr">
        <is>
          <t xml:space="preserve"> Manufacturing, transport, placement and installation of prefabricated building elements</t>
        </is>
      </c>
      <c r="F73" s="50" t="inlineStr">
        <is>
          <t>Előregyártott épületszerkezeti elemek gyártása, helyszínre szállítása, elhelyezése és szerelése</t>
        </is>
      </c>
      <c r="G73" s="994" t="n"/>
      <c r="H73" s="39" t="n"/>
      <c r="I73" s="320" t="n"/>
      <c r="J73" s="159" t="n"/>
      <c r="K73" s="159" t="n"/>
      <c r="L73" s="753" t="n"/>
      <c r="M73" s="748" t="n"/>
      <c r="O73" s="464">
        <f>ISBLANK(D73)</f>
        <v/>
      </c>
      <c r="P73" s="464">
        <f>ISBLANK(G73)</f>
        <v/>
      </c>
      <c r="Q73" s="464">
        <f>ISBLANK(M73)</f>
        <v/>
      </c>
      <c r="R73" s="464">
        <f>IF(AND(O73=P73,O73=Q73),,"!!!")</f>
        <v/>
      </c>
      <c r="T73" s="464" t="n">
        <v>69</v>
      </c>
    </row>
    <row customFormat="1" customHeight="1" hidden="1" ht="45" outlineLevel="1" r="74" s="421">
      <c r="A74" s="29" t="inlineStr">
        <is>
          <t>x</t>
        </is>
      </c>
      <c r="B74" s="613" t="n"/>
      <c r="C74" s="667" t="n"/>
      <c r="D74" s="852" t="n"/>
      <c r="E74" s="668" t="inlineStr">
        <is>
          <t>Precast columns  C40/50 (galvanized Edge protection with L80×80×6 section between floor slab and +2m level, incl. inserted earthing acc. to el. design, no welding accepted!)</t>
        </is>
      </c>
      <c r="F74" s="668" t="inlineStr">
        <is>
          <t>Előregyártott Pillérek  C40/50 (L80×80×6 horganyzott élvédőkkel padló felett 2m magasságig, el. tervek szerinti beépített földelő levezetővel, hegesztett kapcsolat nem megengedett!)</t>
        </is>
      </c>
      <c r="G74" s="995" t="n"/>
      <c r="H74" s="68" t="n"/>
      <c r="I74" s="321" t="n"/>
      <c r="J74" s="301" t="n"/>
      <c r="K74" s="301" t="n"/>
      <c r="L74" s="760" t="n"/>
      <c r="M74" s="746" t="n"/>
      <c r="O74" s="464">
        <f>ISBLANK(D74)</f>
        <v/>
      </c>
      <c r="P74" s="464">
        <f>ISBLANK(G74)</f>
        <v/>
      </c>
      <c r="Q74" s="464">
        <f>ISBLANK(M74)</f>
        <v/>
      </c>
      <c r="R74" s="464">
        <f>IF(AND(O74=P74,O74=Q74),,"!!!")</f>
        <v/>
      </c>
      <c r="T74" s="464" t="n">
        <v>70</v>
      </c>
    </row>
    <row customFormat="1" hidden="1" outlineLevel="1" r="75" s="590">
      <c r="A75" s="29" t="n"/>
      <c r="B75" s="606" t="n">
        <v>300</v>
      </c>
      <c r="C75" s="617" t="inlineStr">
        <is>
          <t>333-43</t>
        </is>
      </c>
      <c r="D75" s="889" t="n">
        <v>3</v>
      </c>
      <c r="E75" s="672" t="inlineStr">
        <is>
          <t>I./P1 ; 19,35 t/pcs</t>
        </is>
      </c>
      <c r="F75" s="672" t="inlineStr">
        <is>
          <t>I./P1 jelű 19,35 t/db</t>
        </is>
      </c>
      <c r="G75" s="997" t="n">
        <v>38</v>
      </c>
      <c r="H75" s="39" t="inlineStr">
        <is>
          <t>db</t>
        </is>
      </c>
      <c r="I75" s="670" t="n"/>
      <c r="J75" s="159" t="n">
        <v>0</v>
      </c>
      <c r="K75" s="159" t="n">
        <v>0</v>
      </c>
      <c r="L75" s="753">
        <f>J75+K75</f>
        <v/>
      </c>
      <c r="M75" s="748">
        <f>L75*(G75+I75)</f>
        <v/>
      </c>
      <c r="O75" s="464">
        <f>ISBLANK(D75)</f>
        <v/>
      </c>
      <c r="P75" s="464">
        <f>ISBLANK(G75)</f>
        <v/>
      </c>
      <c r="Q75" s="464">
        <f>ISBLANK(M75)</f>
        <v/>
      </c>
      <c r="R75" s="464">
        <f>IF(AND(O75=P75,O75=Q75),,"!!!")</f>
        <v/>
      </c>
      <c r="T75" s="464" t="n">
        <v>71</v>
      </c>
    </row>
    <row customFormat="1" hidden="1" outlineLevel="1" r="76" s="590">
      <c r="A76" s="29" t="n"/>
      <c r="B76" s="606" t="n">
        <v>300</v>
      </c>
      <c r="C76" s="617" t="inlineStr">
        <is>
          <t>333-43</t>
        </is>
      </c>
      <c r="D76" s="889" t="n">
        <v>4</v>
      </c>
      <c r="E76" s="672" t="inlineStr">
        <is>
          <t>I./P2 ; 11,95 t/pcs</t>
        </is>
      </c>
      <c r="F76" s="672" t="inlineStr">
        <is>
          <t>I./P2 jelű 11,95 t/db</t>
        </is>
      </c>
      <c r="G76" s="997" t="n">
        <v>7</v>
      </c>
      <c r="H76" s="39" t="inlineStr">
        <is>
          <t>db</t>
        </is>
      </c>
      <c r="I76" s="670" t="n"/>
      <c r="J76" s="159" t="n">
        <v>0</v>
      </c>
      <c r="K76" s="159" t="n">
        <v>0</v>
      </c>
      <c r="L76" s="753">
        <f>J76+K76</f>
        <v/>
      </c>
      <c r="M76" s="748">
        <f>L76*(G76+I76)</f>
        <v/>
      </c>
      <c r="O76" s="464">
        <f>ISBLANK(D76)</f>
        <v/>
      </c>
      <c r="P76" s="464">
        <f>ISBLANK(G76)</f>
        <v/>
      </c>
      <c r="Q76" s="464">
        <f>ISBLANK(M76)</f>
        <v/>
      </c>
      <c r="R76" s="464">
        <f>IF(AND(O76=P76,O76=Q76),,"!!!")</f>
        <v/>
      </c>
      <c r="T76" s="464" t="n">
        <v>72</v>
      </c>
    </row>
    <row customFormat="1" hidden="1" outlineLevel="1" r="77" s="590">
      <c r="A77" s="29" t="n"/>
      <c r="B77" s="606" t="n">
        <v>300</v>
      </c>
      <c r="C77" s="617" t="inlineStr">
        <is>
          <t>333-43</t>
        </is>
      </c>
      <c r="D77" s="889" t="n">
        <v>5</v>
      </c>
      <c r="E77" s="672" t="inlineStr">
        <is>
          <t>I./P3 ; 19,35 t/pcs</t>
        </is>
      </c>
      <c r="F77" s="672" t="inlineStr">
        <is>
          <t>I./P3 jelű 19,35 t/db</t>
        </is>
      </c>
      <c r="G77" s="997" t="n">
        <v>12</v>
      </c>
      <c r="H77" s="39" t="inlineStr">
        <is>
          <t>db</t>
        </is>
      </c>
      <c r="I77" s="670" t="n"/>
      <c r="J77" s="159" t="n">
        <v>0</v>
      </c>
      <c r="K77" s="159" t="n">
        <v>0</v>
      </c>
      <c r="L77" s="753">
        <f>J77+K77</f>
        <v/>
      </c>
      <c r="M77" s="748">
        <f>L77*(G77+I77)</f>
        <v/>
      </c>
      <c r="O77" s="464">
        <f>ISBLANK(D77)</f>
        <v/>
      </c>
      <c r="P77" s="464">
        <f>ISBLANK(G77)</f>
        <v/>
      </c>
      <c r="Q77" s="464">
        <f>ISBLANK(M77)</f>
        <v/>
      </c>
      <c r="R77" s="464">
        <f>IF(AND(O77=P77,O77=Q77),,"!!!")</f>
        <v/>
      </c>
      <c r="T77" s="464" t="n">
        <v>73</v>
      </c>
    </row>
    <row customFormat="1" hidden="1" outlineLevel="1" r="78" s="590">
      <c r="A78" s="29" t="n"/>
      <c r="B78" s="606" t="n">
        <v>300</v>
      </c>
      <c r="C78" s="617" t="inlineStr">
        <is>
          <t>333-43</t>
        </is>
      </c>
      <c r="D78" s="889" t="n">
        <v>6</v>
      </c>
      <c r="E78" s="672" t="inlineStr">
        <is>
          <t>I./P4 ; 19,35 t/pcs</t>
        </is>
      </c>
      <c r="F78" s="672" t="inlineStr">
        <is>
          <t>I./P4 jelű 19,35 t/db</t>
        </is>
      </c>
      <c r="G78" s="997" t="n">
        <v>1</v>
      </c>
      <c r="H78" s="39" t="inlineStr">
        <is>
          <t>db</t>
        </is>
      </c>
      <c r="I78" s="670" t="n"/>
      <c r="J78" s="159" t="n">
        <v>0</v>
      </c>
      <c r="K78" s="159" t="n">
        <v>0</v>
      </c>
      <c r="L78" s="753">
        <f>J78+K78</f>
        <v/>
      </c>
      <c r="M78" s="748">
        <f>L78*(G78+I78)</f>
        <v/>
      </c>
      <c r="O78" s="464">
        <f>ISBLANK(D78)</f>
        <v/>
      </c>
      <c r="P78" s="464">
        <f>ISBLANK(G78)</f>
        <v/>
      </c>
      <c r="Q78" s="464">
        <f>ISBLANK(M78)</f>
        <v/>
      </c>
      <c r="R78" s="464">
        <f>IF(AND(O78=P78,O78=Q78),,"!!!")</f>
        <v/>
      </c>
      <c r="T78" s="464" t="n">
        <v>74</v>
      </c>
    </row>
    <row customFormat="1" hidden="1" outlineLevel="1" r="79" s="590">
      <c r="A79" s="29" t="n"/>
      <c r="B79" s="606" t="n">
        <v>300</v>
      </c>
      <c r="C79" s="617" t="inlineStr">
        <is>
          <t>333-43</t>
        </is>
      </c>
      <c r="D79" s="889" t="n">
        <v>7</v>
      </c>
      <c r="E79" s="672" t="inlineStr">
        <is>
          <t>I./P5 ; 19,35 t/pcs</t>
        </is>
      </c>
      <c r="F79" s="672" t="inlineStr">
        <is>
          <t>I./P5 jelű 19,35 t/db</t>
        </is>
      </c>
      <c r="G79" s="997" t="n">
        <v>1</v>
      </c>
      <c r="H79" s="39" t="inlineStr">
        <is>
          <t>db</t>
        </is>
      </c>
      <c r="I79" s="670" t="n"/>
      <c r="J79" s="159" t="n">
        <v>0</v>
      </c>
      <c r="K79" s="159" t="n">
        <v>0</v>
      </c>
      <c r="L79" s="753">
        <f>J79+K79</f>
        <v/>
      </c>
      <c r="M79" s="748">
        <f>L79*(G79+I79)</f>
        <v/>
      </c>
      <c r="O79" s="464">
        <f>ISBLANK(D79)</f>
        <v/>
      </c>
      <c r="P79" s="464">
        <f>ISBLANK(G79)</f>
        <v/>
      </c>
      <c r="Q79" s="464">
        <f>ISBLANK(M79)</f>
        <v/>
      </c>
      <c r="R79" s="464">
        <f>IF(AND(O79=P79,O79=Q79),,"!!!")</f>
        <v/>
      </c>
      <c r="T79" s="464" t="n">
        <v>75</v>
      </c>
    </row>
    <row customFormat="1" hidden="1" outlineLevel="1" r="80" s="590">
      <c r="A80" s="29" t="n"/>
      <c r="B80" s="606" t="n">
        <v>300</v>
      </c>
      <c r="C80" s="617" t="inlineStr">
        <is>
          <t>333-43</t>
        </is>
      </c>
      <c r="D80" s="889" t="n">
        <v>8</v>
      </c>
      <c r="E80" s="672" t="inlineStr">
        <is>
          <t>I./P6 ; 20 t/pcs</t>
        </is>
      </c>
      <c r="F80" s="672" t="inlineStr">
        <is>
          <t>I./P6 jelű 20 t/db</t>
        </is>
      </c>
      <c r="G80" s="997" t="n">
        <v>2</v>
      </c>
      <c r="H80" s="39" t="inlineStr">
        <is>
          <t>db</t>
        </is>
      </c>
      <c r="I80" s="670" t="n"/>
      <c r="J80" s="159" t="n">
        <v>0</v>
      </c>
      <c r="K80" s="159" t="n">
        <v>0</v>
      </c>
      <c r="L80" s="753">
        <f>J80+K80</f>
        <v/>
      </c>
      <c r="M80" s="748">
        <f>L80*(G80+I80)</f>
        <v/>
      </c>
      <c r="O80" s="464">
        <f>ISBLANK(D80)</f>
        <v/>
      </c>
      <c r="P80" s="464">
        <f>ISBLANK(G80)</f>
        <v/>
      </c>
      <c r="Q80" s="464">
        <f>ISBLANK(M80)</f>
        <v/>
      </c>
      <c r="R80" s="464">
        <f>IF(AND(O80=P80,O80=Q80),,"!!!")</f>
        <v/>
      </c>
      <c r="T80" s="464" t="n">
        <v>76</v>
      </c>
    </row>
    <row customFormat="1" hidden="1" outlineLevel="1" r="81" s="590">
      <c r="A81" s="29" t="n"/>
      <c r="B81" s="606" t="n">
        <v>300</v>
      </c>
      <c r="C81" s="617" t="inlineStr">
        <is>
          <t>333-43</t>
        </is>
      </c>
      <c r="D81" s="889" t="n">
        <v>9</v>
      </c>
      <c r="E81" s="672" t="inlineStr">
        <is>
          <t>I./P7 ; 19,35 t/pcs</t>
        </is>
      </c>
      <c r="F81" s="672" t="inlineStr">
        <is>
          <t>I./P7 jelű 19,35 t/db</t>
        </is>
      </c>
      <c r="G81" s="997" t="n">
        <v>1</v>
      </c>
      <c r="H81" s="39" t="inlineStr">
        <is>
          <t>db</t>
        </is>
      </c>
      <c r="I81" s="670" t="n"/>
      <c r="J81" s="159" t="n">
        <v>0</v>
      </c>
      <c r="K81" s="159" t="n">
        <v>0</v>
      </c>
      <c r="L81" s="753">
        <f>J81+K81</f>
        <v/>
      </c>
      <c r="M81" s="748">
        <f>L81*(G81+I81)</f>
        <v/>
      </c>
      <c r="O81" s="464">
        <f>ISBLANK(D81)</f>
        <v/>
      </c>
      <c r="P81" s="464">
        <f>ISBLANK(G81)</f>
        <v/>
      </c>
      <c r="Q81" s="464">
        <f>ISBLANK(M81)</f>
        <v/>
      </c>
      <c r="R81" s="464">
        <f>IF(AND(O81=P81,O81=Q81),,"!!!")</f>
        <v/>
      </c>
      <c r="T81" s="464" t="n">
        <v>77</v>
      </c>
    </row>
    <row customFormat="1" hidden="1" outlineLevel="1" r="82" s="590">
      <c r="A82" s="29" t="n"/>
      <c r="B82" s="606" t="n">
        <v>300</v>
      </c>
      <c r="C82" s="617" t="inlineStr">
        <is>
          <t>333-43</t>
        </is>
      </c>
      <c r="D82" s="889" t="n">
        <v>10</v>
      </c>
      <c r="E82" s="672" t="inlineStr">
        <is>
          <t>I./P8 ; 19,35 t/pcs</t>
        </is>
      </c>
      <c r="F82" s="672" t="inlineStr">
        <is>
          <t>I./P8 jelű 19,35 t/db</t>
        </is>
      </c>
      <c r="G82" s="997" t="n">
        <v>1</v>
      </c>
      <c r="H82" s="39" t="inlineStr">
        <is>
          <t>db</t>
        </is>
      </c>
      <c r="I82" s="670" t="n"/>
      <c r="J82" s="159" t="n">
        <v>0</v>
      </c>
      <c r="K82" s="159" t="n">
        <v>0</v>
      </c>
      <c r="L82" s="753">
        <f>J82+K82</f>
        <v/>
      </c>
      <c r="M82" s="748">
        <f>L82*(G82+I82)</f>
        <v/>
      </c>
      <c r="O82" s="464">
        <f>ISBLANK(D82)</f>
        <v/>
      </c>
      <c r="P82" s="464">
        <f>ISBLANK(G82)</f>
        <v/>
      </c>
      <c r="Q82" s="464">
        <f>ISBLANK(M82)</f>
        <v/>
      </c>
      <c r="R82" s="464">
        <f>IF(AND(O82=P82,O82=Q82),,"!!!")</f>
        <v/>
      </c>
      <c r="T82" s="464" t="n">
        <v>78</v>
      </c>
    </row>
    <row customFormat="1" hidden="1" outlineLevel="1" r="83" s="590">
      <c r="A83" s="29" t="n"/>
      <c r="B83" s="606" t="n">
        <v>300</v>
      </c>
      <c r="C83" s="617" t="inlineStr">
        <is>
          <t>333-43</t>
        </is>
      </c>
      <c r="D83" s="889" t="n">
        <v>11</v>
      </c>
      <c r="E83" s="672" t="inlineStr">
        <is>
          <t>I./P9 ; 19,35 t/pcs</t>
        </is>
      </c>
      <c r="F83" s="672" t="inlineStr">
        <is>
          <t>I./P9 jelű 19,35 t/db</t>
        </is>
      </c>
      <c r="G83" s="997" t="n">
        <v>1</v>
      </c>
      <c r="H83" s="39" t="inlineStr">
        <is>
          <t>db</t>
        </is>
      </c>
      <c r="I83" s="670" t="n"/>
      <c r="J83" s="159" t="n">
        <v>0</v>
      </c>
      <c r="K83" s="159" t="n">
        <v>0</v>
      </c>
      <c r="L83" s="753">
        <f>J83+K83</f>
        <v/>
      </c>
      <c r="M83" s="748">
        <f>L83*(G83+I83)</f>
        <v/>
      </c>
      <c r="O83" s="464">
        <f>ISBLANK(D83)</f>
        <v/>
      </c>
      <c r="P83" s="464">
        <f>ISBLANK(G83)</f>
        <v/>
      </c>
      <c r="Q83" s="464">
        <f>ISBLANK(M83)</f>
        <v/>
      </c>
      <c r="R83" s="464">
        <f>IF(AND(O83=P83,O83=Q83),,"!!!")</f>
        <v/>
      </c>
      <c r="T83" s="464" t="n">
        <v>79</v>
      </c>
    </row>
    <row customFormat="1" hidden="1" outlineLevel="1" r="84" s="590">
      <c r="A84" s="29" t="n"/>
      <c r="B84" s="606" t="n">
        <v>300</v>
      </c>
      <c r="C84" s="617" t="inlineStr">
        <is>
          <t>333-43</t>
        </is>
      </c>
      <c r="D84" s="889" t="n">
        <v>12</v>
      </c>
      <c r="E84" s="672" t="inlineStr">
        <is>
          <t>II./P1 ; 8,73 t/pcs</t>
        </is>
      </c>
      <c r="F84" s="672" t="inlineStr">
        <is>
          <t>II./P1 jelű 8,73 t/db</t>
        </is>
      </c>
      <c r="G84" s="997" t="n">
        <v>1</v>
      </c>
      <c r="H84" s="39" t="inlineStr">
        <is>
          <t>db</t>
        </is>
      </c>
      <c r="I84" s="670" t="n"/>
      <c r="J84" s="159" t="n">
        <v>0</v>
      </c>
      <c r="K84" s="159" t="n">
        <v>0</v>
      </c>
      <c r="L84" s="753">
        <f>J84+K84</f>
        <v/>
      </c>
      <c r="M84" s="748">
        <f>L84*(G84+I84)</f>
        <v/>
      </c>
      <c r="O84" s="464">
        <f>ISBLANK(D84)</f>
        <v/>
      </c>
      <c r="P84" s="464">
        <f>ISBLANK(G84)</f>
        <v/>
      </c>
      <c r="Q84" s="464">
        <f>ISBLANK(M84)</f>
        <v/>
      </c>
      <c r="R84" s="464">
        <f>IF(AND(O84=P84,O84=Q84),,"!!!")</f>
        <v/>
      </c>
      <c r="T84" s="464" t="n">
        <v>80</v>
      </c>
    </row>
    <row customFormat="1" hidden="1" outlineLevel="1" r="85" s="590">
      <c r="A85" s="29" t="n"/>
      <c r="B85" s="606" t="n">
        <v>300</v>
      </c>
      <c r="C85" s="617" t="inlineStr">
        <is>
          <t>333-43</t>
        </is>
      </c>
      <c r="D85" s="889" t="n">
        <v>13</v>
      </c>
      <c r="E85" s="672" t="inlineStr">
        <is>
          <t>II./P2 ; 12,22 t/pcs</t>
        </is>
      </c>
      <c r="F85" s="672" t="inlineStr">
        <is>
          <t>II./P2 jelű 12,22 t/db</t>
        </is>
      </c>
      <c r="G85" s="997" t="n">
        <v>9</v>
      </c>
      <c r="H85" s="39" t="inlineStr">
        <is>
          <t>db</t>
        </is>
      </c>
      <c r="I85" s="670" t="n"/>
      <c r="J85" s="159" t="n">
        <v>0</v>
      </c>
      <c r="K85" s="159" t="n">
        <v>0</v>
      </c>
      <c r="L85" s="753">
        <f>J85+K85</f>
        <v/>
      </c>
      <c r="M85" s="748">
        <f>L85*(G85+I85)</f>
        <v/>
      </c>
      <c r="O85" s="464">
        <f>ISBLANK(D85)</f>
        <v/>
      </c>
      <c r="P85" s="464">
        <f>ISBLANK(G85)</f>
        <v/>
      </c>
      <c r="Q85" s="464">
        <f>ISBLANK(M85)</f>
        <v/>
      </c>
      <c r="R85" s="464">
        <f>IF(AND(O85=P85,O85=Q85),,"!!!")</f>
        <v/>
      </c>
      <c r="T85" s="464" t="n">
        <v>81</v>
      </c>
    </row>
    <row customFormat="1" hidden="1" outlineLevel="1" r="86" s="590">
      <c r="A86" s="29" t="n"/>
      <c r="B86" s="606" t="n">
        <v>300</v>
      </c>
      <c r="C86" s="617" t="inlineStr">
        <is>
          <t>333-43</t>
        </is>
      </c>
      <c r="D86" s="889" t="n">
        <v>14</v>
      </c>
      <c r="E86" s="672" t="inlineStr">
        <is>
          <t>II./P3 ; 8,73 t/pcs</t>
        </is>
      </c>
      <c r="F86" s="672" t="inlineStr">
        <is>
          <t>II./P3 jelű 8,73 t/db</t>
        </is>
      </c>
      <c r="G86" s="997" t="n">
        <v>1</v>
      </c>
      <c r="H86" s="39" t="inlineStr">
        <is>
          <t>db</t>
        </is>
      </c>
      <c r="I86" s="670" t="n"/>
      <c r="J86" s="159" t="n">
        <v>0</v>
      </c>
      <c r="K86" s="159" t="n">
        <v>0</v>
      </c>
      <c r="L86" s="753">
        <f>J86+K86</f>
        <v/>
      </c>
      <c r="M86" s="748">
        <f>L86*(G86+I86)</f>
        <v/>
      </c>
      <c r="O86" s="464">
        <f>ISBLANK(D86)</f>
        <v/>
      </c>
      <c r="P86" s="464">
        <f>ISBLANK(G86)</f>
        <v/>
      </c>
      <c r="Q86" s="464">
        <f>ISBLANK(M86)</f>
        <v/>
      </c>
      <c r="R86" s="464">
        <f>IF(AND(O86=P86,O86=Q86),,"!!!")</f>
        <v/>
      </c>
      <c r="T86" s="464" t="n">
        <v>82</v>
      </c>
    </row>
    <row customFormat="1" hidden="1" outlineLevel="1" r="87" s="590">
      <c r="A87" s="29" t="n"/>
      <c r="B87" s="606" t="n">
        <v>300</v>
      </c>
      <c r="C87" s="617" t="inlineStr">
        <is>
          <t>333-43</t>
        </is>
      </c>
      <c r="D87" s="889" t="n">
        <v>15</v>
      </c>
      <c r="E87" s="672" t="inlineStr">
        <is>
          <t>II./P4 ; 8,73 t/pcs</t>
        </is>
      </c>
      <c r="F87" s="672" t="inlineStr">
        <is>
          <t>II./P4 jelű 8,73 t/db</t>
        </is>
      </c>
      <c r="G87" s="997" t="n">
        <v>2</v>
      </c>
      <c r="H87" s="39" t="inlineStr">
        <is>
          <t>db</t>
        </is>
      </c>
      <c r="I87" s="670" t="n"/>
      <c r="J87" s="159" t="n">
        <v>0</v>
      </c>
      <c r="K87" s="159" t="n">
        <v>0</v>
      </c>
      <c r="L87" s="753">
        <f>J87+K87</f>
        <v/>
      </c>
      <c r="M87" s="748">
        <f>L87*(G87+I87)</f>
        <v/>
      </c>
      <c r="O87" s="464">
        <f>ISBLANK(D87)</f>
        <v/>
      </c>
      <c r="P87" s="464">
        <f>ISBLANK(G87)</f>
        <v/>
      </c>
      <c r="Q87" s="464">
        <f>ISBLANK(M87)</f>
        <v/>
      </c>
      <c r="R87" s="464">
        <f>IF(AND(O87=P87,O87=Q87),,"!!!")</f>
        <v/>
      </c>
      <c r="T87" s="464" t="n">
        <v>83</v>
      </c>
    </row>
    <row customFormat="1" hidden="1" outlineLevel="1" r="88" s="590">
      <c r="A88" s="29" t="n"/>
      <c r="B88" s="606" t="n">
        <v>300</v>
      </c>
      <c r="C88" s="617" t="inlineStr">
        <is>
          <t>333-43</t>
        </is>
      </c>
      <c r="D88" s="889" t="n">
        <v>16</v>
      </c>
      <c r="E88" s="672" t="inlineStr">
        <is>
          <t>II./P5 ; 12,22 t/pcs</t>
        </is>
      </c>
      <c r="F88" s="672" t="inlineStr">
        <is>
          <t>II./P5 jelű 12,22 t/db</t>
        </is>
      </c>
      <c r="G88" s="997" t="n">
        <v>19</v>
      </c>
      <c r="H88" s="39" t="inlineStr">
        <is>
          <t>db</t>
        </is>
      </c>
      <c r="I88" s="670" t="n"/>
      <c r="J88" s="159" t="n">
        <v>0</v>
      </c>
      <c r="K88" s="159" t="n">
        <v>0</v>
      </c>
      <c r="L88" s="753">
        <f>J88+K88</f>
        <v/>
      </c>
      <c r="M88" s="748">
        <f>L88*(G88+I88)</f>
        <v/>
      </c>
      <c r="O88" s="464">
        <f>ISBLANK(D88)</f>
        <v/>
      </c>
      <c r="P88" s="464">
        <f>ISBLANK(G88)</f>
        <v/>
      </c>
      <c r="Q88" s="464">
        <f>ISBLANK(M88)</f>
        <v/>
      </c>
      <c r="R88" s="464">
        <f>IF(AND(O88=P88,O88=Q88),,"!!!")</f>
        <v/>
      </c>
      <c r="T88" s="464" t="n">
        <v>84</v>
      </c>
    </row>
    <row customFormat="1" hidden="1" outlineLevel="1" r="89" s="590">
      <c r="A89" s="29" t="n"/>
      <c r="B89" s="606" t="n">
        <v>300</v>
      </c>
      <c r="C89" s="617" t="inlineStr">
        <is>
          <t>333-43</t>
        </is>
      </c>
      <c r="D89" s="889" t="n">
        <v>17</v>
      </c>
      <c r="E89" s="672" t="inlineStr">
        <is>
          <t>II./P6 ; 8,73 t/pcs</t>
        </is>
      </c>
      <c r="F89" s="672" t="inlineStr">
        <is>
          <t>II./P6 jelű 8,73 t/db</t>
        </is>
      </c>
      <c r="G89" s="997" t="n">
        <v>2</v>
      </c>
      <c r="H89" s="39" t="inlineStr">
        <is>
          <t>db</t>
        </is>
      </c>
      <c r="I89" s="670" t="n"/>
      <c r="J89" s="159" t="n">
        <v>0</v>
      </c>
      <c r="K89" s="159" t="n">
        <v>0</v>
      </c>
      <c r="L89" s="753">
        <f>J89+K89</f>
        <v/>
      </c>
      <c r="M89" s="748">
        <f>L89*(G89+I89)</f>
        <v/>
      </c>
      <c r="O89" s="464">
        <f>ISBLANK(D89)</f>
        <v/>
      </c>
      <c r="P89" s="464">
        <f>ISBLANK(G89)</f>
        <v/>
      </c>
      <c r="Q89" s="464">
        <f>ISBLANK(M89)</f>
        <v/>
      </c>
      <c r="R89" s="464">
        <f>IF(AND(O89=P89,O89=Q89),,"!!!")</f>
        <v/>
      </c>
      <c r="T89" s="464" t="n">
        <v>85</v>
      </c>
    </row>
    <row customFormat="1" hidden="1" outlineLevel="1" r="90" s="590">
      <c r="A90" s="29" t="n"/>
      <c r="B90" s="606" t="n">
        <v>300</v>
      </c>
      <c r="C90" s="617" t="inlineStr">
        <is>
          <t>333-43</t>
        </is>
      </c>
      <c r="D90" s="889" t="n">
        <v>18</v>
      </c>
      <c r="E90" s="672" t="inlineStr">
        <is>
          <t>II./P7 ; 8,73 t/pcs</t>
        </is>
      </c>
      <c r="F90" s="672" t="inlineStr">
        <is>
          <t>II./P7 jelű 8,73 t/db</t>
        </is>
      </c>
      <c r="G90" s="997" t="n">
        <v>1</v>
      </c>
      <c r="H90" s="39" t="inlineStr">
        <is>
          <t>db</t>
        </is>
      </c>
      <c r="I90" s="670" t="n"/>
      <c r="J90" s="159" t="n">
        <v>0</v>
      </c>
      <c r="K90" s="159" t="n">
        <v>0</v>
      </c>
      <c r="L90" s="753">
        <f>J90+K90</f>
        <v/>
      </c>
      <c r="M90" s="748">
        <f>L90*(G90+I90)</f>
        <v/>
      </c>
      <c r="O90" s="464">
        <f>ISBLANK(D90)</f>
        <v/>
      </c>
      <c r="P90" s="464">
        <f>ISBLANK(G90)</f>
        <v/>
      </c>
      <c r="Q90" s="464">
        <f>ISBLANK(M90)</f>
        <v/>
      </c>
      <c r="R90" s="464">
        <f>IF(AND(O90=P90,O90=Q90),,"!!!")</f>
        <v/>
      </c>
      <c r="T90" s="464" t="n">
        <v>86</v>
      </c>
    </row>
    <row customFormat="1" hidden="1" outlineLevel="1" r="91" s="590">
      <c r="A91" s="29" t="n"/>
      <c r="B91" s="606" t="n">
        <v>300</v>
      </c>
      <c r="C91" s="617" t="inlineStr">
        <is>
          <t>333-43</t>
        </is>
      </c>
      <c r="D91" s="889" t="n">
        <v>19</v>
      </c>
      <c r="E91" s="672" t="inlineStr">
        <is>
          <t>II./P8 ; 12,22 t/pcs</t>
        </is>
      </c>
      <c r="F91" s="672" t="inlineStr">
        <is>
          <t>II./P8 jelű 12,22 t/db</t>
        </is>
      </c>
      <c r="G91" s="997" t="n">
        <v>1</v>
      </c>
      <c r="H91" s="39" t="inlineStr">
        <is>
          <t>db</t>
        </is>
      </c>
      <c r="I91" s="670" t="n"/>
      <c r="J91" s="159" t="n">
        <v>0</v>
      </c>
      <c r="K91" s="159" t="n">
        <v>0</v>
      </c>
      <c r="L91" s="753">
        <f>J91+K91</f>
        <v/>
      </c>
      <c r="M91" s="748">
        <f>L91*(G91+I91)</f>
        <v/>
      </c>
      <c r="O91" s="464">
        <f>ISBLANK(D91)</f>
        <v/>
      </c>
      <c r="P91" s="464">
        <f>ISBLANK(G91)</f>
        <v/>
      </c>
      <c r="Q91" s="464">
        <f>ISBLANK(M91)</f>
        <v/>
      </c>
      <c r="R91" s="464">
        <f>IF(AND(O91=P91,O91=Q91),,"!!!")</f>
        <v/>
      </c>
      <c r="T91" s="464" t="n">
        <v>87</v>
      </c>
    </row>
    <row customFormat="1" hidden="1" outlineLevel="1" r="92" s="590">
      <c r="A92" s="29" t="n"/>
      <c r="B92" s="606" t="n">
        <v>300</v>
      </c>
      <c r="C92" s="617" t="inlineStr">
        <is>
          <t>333-43</t>
        </is>
      </c>
      <c r="D92" s="889" t="n">
        <v>20</v>
      </c>
      <c r="E92" s="672" t="inlineStr">
        <is>
          <t>II./P9 ; 12,22 t/pcs</t>
        </is>
      </c>
      <c r="F92" s="672" t="inlineStr">
        <is>
          <t>II./P9 jelű 12,22 t/db</t>
        </is>
      </c>
      <c r="G92" s="997" t="n">
        <v>1</v>
      </c>
      <c r="H92" s="39" t="inlineStr">
        <is>
          <t>db</t>
        </is>
      </c>
      <c r="I92" s="670" t="n"/>
      <c r="J92" s="159" t="n">
        <v>0</v>
      </c>
      <c r="K92" s="159" t="n">
        <v>0</v>
      </c>
      <c r="L92" s="753">
        <f>J92+K92</f>
        <v/>
      </c>
      <c r="M92" s="748">
        <f>L92*(G92+I92)</f>
        <v/>
      </c>
      <c r="O92" s="464">
        <f>ISBLANK(D92)</f>
        <v/>
      </c>
      <c r="P92" s="464">
        <f>ISBLANK(G92)</f>
        <v/>
      </c>
      <c r="Q92" s="464">
        <f>ISBLANK(M92)</f>
        <v/>
      </c>
      <c r="R92" s="464">
        <f>IF(AND(O92=P92,O92=Q92),,"!!!")</f>
        <v/>
      </c>
      <c r="T92" s="464" t="n">
        <v>88</v>
      </c>
    </row>
    <row customFormat="1" hidden="1" outlineLevel="1" r="93" s="590">
      <c r="A93" s="29" t="n"/>
      <c r="B93" s="606" t="n">
        <v>300</v>
      </c>
      <c r="C93" s="617" t="inlineStr">
        <is>
          <t>333-43</t>
        </is>
      </c>
      <c r="D93" s="889" t="n">
        <v>21</v>
      </c>
      <c r="E93" s="672" t="inlineStr">
        <is>
          <t>II./P10 ; 12,22 t/pcs</t>
        </is>
      </c>
      <c r="F93" s="672" t="inlineStr">
        <is>
          <t>II./P10 jelű 12,22 t/db</t>
        </is>
      </c>
      <c r="G93" s="997" t="n">
        <v>1</v>
      </c>
      <c r="H93" s="39" t="inlineStr">
        <is>
          <t>db</t>
        </is>
      </c>
      <c r="I93" s="670" t="n"/>
      <c r="J93" s="159" t="n">
        <v>0</v>
      </c>
      <c r="K93" s="159" t="n">
        <v>0</v>
      </c>
      <c r="L93" s="753">
        <f>J93+K93</f>
        <v/>
      </c>
      <c r="M93" s="748">
        <f>L93*(G93+I93)</f>
        <v/>
      </c>
      <c r="O93" s="464">
        <f>ISBLANK(D93)</f>
        <v/>
      </c>
      <c r="P93" s="464">
        <f>ISBLANK(G93)</f>
        <v/>
      </c>
      <c r="Q93" s="464">
        <f>ISBLANK(M93)</f>
        <v/>
      </c>
      <c r="R93" s="464">
        <f>IF(AND(O93=P93,O93=Q93),,"!!!")</f>
        <v/>
      </c>
      <c r="T93" s="464" t="n">
        <v>89</v>
      </c>
    </row>
    <row customFormat="1" hidden="1" outlineLevel="1" r="94" s="590">
      <c r="A94" s="29" t="n"/>
      <c r="B94" s="606" t="n">
        <v>300</v>
      </c>
      <c r="C94" s="617" t="inlineStr">
        <is>
          <t>333-43</t>
        </is>
      </c>
      <c r="D94" s="889" t="n">
        <v>22</v>
      </c>
      <c r="E94" s="672" t="inlineStr">
        <is>
          <t>II./P11 ; 12,22 t/pcs</t>
        </is>
      </c>
      <c r="F94" s="672" t="inlineStr">
        <is>
          <t>II./P11 jelű 12,22 t/db</t>
        </is>
      </c>
      <c r="G94" s="997" t="n">
        <v>6</v>
      </c>
      <c r="H94" s="39" t="inlineStr">
        <is>
          <t>db</t>
        </is>
      </c>
      <c r="I94" s="670" t="n"/>
      <c r="J94" s="159" t="n">
        <v>0</v>
      </c>
      <c r="K94" s="159" t="n">
        <v>0</v>
      </c>
      <c r="L94" s="753">
        <f>J94+K94</f>
        <v/>
      </c>
      <c r="M94" s="748">
        <f>L94*(G94+I94)</f>
        <v/>
      </c>
      <c r="O94" s="464">
        <f>ISBLANK(D94)</f>
        <v/>
      </c>
      <c r="P94" s="464">
        <f>ISBLANK(G94)</f>
        <v/>
      </c>
      <c r="Q94" s="464">
        <f>ISBLANK(M94)</f>
        <v/>
      </c>
      <c r="R94" s="464">
        <f>IF(AND(O94=P94,O94=Q94),,"!!!")</f>
        <v/>
      </c>
      <c r="T94" s="464" t="n">
        <v>90</v>
      </c>
    </row>
    <row customFormat="1" hidden="1" outlineLevel="1" r="95" s="590">
      <c r="A95" s="29" t="n"/>
      <c r="B95" s="606" t="n">
        <v>300</v>
      </c>
      <c r="C95" s="617" t="inlineStr">
        <is>
          <t>333-43</t>
        </is>
      </c>
      <c r="D95" s="889" t="n">
        <v>23</v>
      </c>
      <c r="E95" s="672" t="inlineStr">
        <is>
          <t>II./P12 ; 8,73 t/pcs</t>
        </is>
      </c>
      <c r="F95" s="672" t="inlineStr">
        <is>
          <t>II./P12 jelű 8,73 t/db</t>
        </is>
      </c>
      <c r="G95" s="997" t="n">
        <v>1</v>
      </c>
      <c r="H95" s="39" t="inlineStr">
        <is>
          <t>db</t>
        </is>
      </c>
      <c r="I95" s="670" t="n"/>
      <c r="J95" s="159" t="n">
        <v>0</v>
      </c>
      <c r="K95" s="159" t="n">
        <v>0</v>
      </c>
      <c r="L95" s="753">
        <f>J95+K95</f>
        <v/>
      </c>
      <c r="M95" s="748">
        <f>L95*(G95+I95)</f>
        <v/>
      </c>
      <c r="O95" s="464">
        <f>ISBLANK(D95)</f>
        <v/>
      </c>
      <c r="P95" s="464">
        <f>ISBLANK(G95)</f>
        <v/>
      </c>
      <c r="Q95" s="464">
        <f>ISBLANK(M95)</f>
        <v/>
      </c>
      <c r="R95" s="464">
        <f>IF(AND(O95=P95,O95=Q95),,"!!!")</f>
        <v/>
      </c>
      <c r="T95" s="464" t="n">
        <v>91</v>
      </c>
    </row>
    <row customFormat="1" hidden="1" outlineLevel="1" r="96" s="590">
      <c r="A96" s="29" t="n"/>
      <c r="B96" s="606" t="n">
        <v>300</v>
      </c>
      <c r="C96" s="617" t="inlineStr">
        <is>
          <t>333-43</t>
        </is>
      </c>
      <c r="D96" s="889" t="n">
        <v>24</v>
      </c>
      <c r="E96" s="672" t="inlineStr">
        <is>
          <t>II./P13 ; 12,22 t/pcs</t>
        </is>
      </c>
      <c r="F96" s="672" t="inlineStr">
        <is>
          <t>II./P13 jelű 12,22 t/db</t>
        </is>
      </c>
      <c r="G96" s="997" t="n">
        <v>1</v>
      </c>
      <c r="H96" s="39" t="inlineStr">
        <is>
          <t>db</t>
        </is>
      </c>
      <c r="I96" s="670" t="n"/>
      <c r="J96" s="159" t="n">
        <v>0</v>
      </c>
      <c r="K96" s="159" t="n">
        <v>0</v>
      </c>
      <c r="L96" s="753">
        <f>J96+K96</f>
        <v/>
      </c>
      <c r="M96" s="748">
        <f>L96*(G96+I96)</f>
        <v/>
      </c>
      <c r="O96" s="464">
        <f>ISBLANK(D96)</f>
        <v/>
      </c>
      <c r="P96" s="464">
        <f>ISBLANK(G96)</f>
        <v/>
      </c>
      <c r="Q96" s="464">
        <f>ISBLANK(M96)</f>
        <v/>
      </c>
      <c r="R96" s="464">
        <f>IF(AND(O96=P96,O96=Q96),,"!!!")</f>
        <v/>
      </c>
      <c r="T96" s="464" t="n">
        <v>92</v>
      </c>
    </row>
    <row customFormat="1" hidden="1" outlineLevel="1" r="97" s="590">
      <c r="A97" s="29" t="n"/>
      <c r="B97" s="606" t="n">
        <v>300</v>
      </c>
      <c r="C97" s="617" t="inlineStr">
        <is>
          <t>333-43</t>
        </is>
      </c>
      <c r="D97" s="889" t="n">
        <v>25</v>
      </c>
      <c r="E97" s="672" t="inlineStr">
        <is>
          <t>II./P14 ; 12,22 t/pcs</t>
        </is>
      </c>
      <c r="F97" s="672" t="inlineStr">
        <is>
          <t>II./P14 jelű 12,22 t/db</t>
        </is>
      </c>
      <c r="G97" s="997" t="n">
        <v>1</v>
      </c>
      <c r="H97" s="39" t="inlineStr">
        <is>
          <t>db</t>
        </is>
      </c>
      <c r="I97" s="670" t="n"/>
      <c r="J97" s="159" t="n">
        <v>0</v>
      </c>
      <c r="K97" s="159" t="n">
        <v>0</v>
      </c>
      <c r="L97" s="753">
        <f>J97+K97</f>
        <v/>
      </c>
      <c r="M97" s="748">
        <f>L97*(G97+I97)</f>
        <v/>
      </c>
      <c r="O97" s="464">
        <f>ISBLANK(D97)</f>
        <v/>
      </c>
      <c r="P97" s="464">
        <f>ISBLANK(G97)</f>
        <v/>
      </c>
      <c r="Q97" s="464">
        <f>ISBLANK(M97)</f>
        <v/>
      </c>
      <c r="R97" s="464">
        <f>IF(AND(O97=P97,O97=Q97),,"!!!")</f>
        <v/>
      </c>
      <c r="T97" s="464" t="n">
        <v>93</v>
      </c>
    </row>
    <row customFormat="1" hidden="1" outlineLevel="1" r="98" s="590">
      <c r="A98" s="29" t="n"/>
      <c r="B98" s="606" t="n">
        <v>300</v>
      </c>
      <c r="C98" s="617" t="inlineStr">
        <is>
          <t>333-43</t>
        </is>
      </c>
      <c r="D98" s="889" t="n">
        <v>26</v>
      </c>
      <c r="E98" s="672" t="inlineStr">
        <is>
          <t>III./P.1 ; 12,22 t/pcs</t>
        </is>
      </c>
      <c r="F98" s="672" t="inlineStr">
        <is>
          <t>III./P.1 jelű 12,22 t/db</t>
        </is>
      </c>
      <c r="G98" s="997" t="n">
        <v>1</v>
      </c>
      <c r="H98" s="39" t="inlineStr">
        <is>
          <t>db</t>
        </is>
      </c>
      <c r="I98" s="670" t="n"/>
      <c r="J98" s="159" t="n">
        <v>0</v>
      </c>
      <c r="K98" s="159" t="n">
        <v>0</v>
      </c>
      <c r="L98" s="753">
        <f>J98+K98</f>
        <v/>
      </c>
      <c r="M98" s="748">
        <f>L98*(G98+I98)</f>
        <v/>
      </c>
      <c r="O98" s="464">
        <f>ISBLANK(D98)</f>
        <v/>
      </c>
      <c r="P98" s="464">
        <f>ISBLANK(G98)</f>
        <v/>
      </c>
      <c r="Q98" s="464">
        <f>ISBLANK(M98)</f>
        <v/>
      </c>
      <c r="R98" s="464">
        <f>IF(AND(O98=P98,O98=Q98),,"!!!")</f>
        <v/>
      </c>
      <c r="T98" s="464" t="n">
        <v>94</v>
      </c>
    </row>
    <row customFormat="1" hidden="1" outlineLevel="1" r="99" s="590">
      <c r="A99" s="29" t="n"/>
      <c r="B99" s="606" t="n">
        <v>300</v>
      </c>
      <c r="C99" s="617" t="inlineStr">
        <is>
          <t>333-43</t>
        </is>
      </c>
      <c r="D99" s="889" t="n">
        <v>27</v>
      </c>
      <c r="E99" s="672" t="inlineStr">
        <is>
          <t>III./P.2 ; 12,22 t/pcs</t>
        </is>
      </c>
      <c r="F99" s="672" t="inlineStr">
        <is>
          <t>III./P.2 jelű 12,22 t/db</t>
        </is>
      </c>
      <c r="G99" s="997" t="n">
        <v>1</v>
      </c>
      <c r="H99" s="39" t="inlineStr">
        <is>
          <t>db</t>
        </is>
      </c>
      <c r="I99" s="670" t="n"/>
      <c r="J99" s="159" t="n">
        <v>0</v>
      </c>
      <c r="K99" s="159" t="n">
        <v>0</v>
      </c>
      <c r="L99" s="753">
        <f>J99+K99</f>
        <v/>
      </c>
      <c r="M99" s="748">
        <f>L99*(G99+I99)</f>
        <v/>
      </c>
      <c r="O99" s="464">
        <f>ISBLANK(D99)</f>
        <v/>
      </c>
      <c r="P99" s="464">
        <f>ISBLANK(G99)</f>
        <v/>
      </c>
      <c r="Q99" s="464">
        <f>ISBLANK(M99)</f>
        <v/>
      </c>
      <c r="R99" s="464">
        <f>IF(AND(O99=P99,O99=Q99),,"!!!")</f>
        <v/>
      </c>
      <c r="T99" s="464" t="n">
        <v>95</v>
      </c>
    </row>
    <row customFormat="1" hidden="1" outlineLevel="1" r="100" s="590">
      <c r="A100" s="29" t="n"/>
      <c r="B100" s="606" t="n">
        <v>300</v>
      </c>
      <c r="C100" s="617" t="inlineStr">
        <is>
          <t>333-43</t>
        </is>
      </c>
      <c r="D100" s="889" t="n">
        <v>28</v>
      </c>
      <c r="E100" s="672" t="inlineStr">
        <is>
          <t>III./P.3 ; 12,22 t/pcs</t>
        </is>
      </c>
      <c r="F100" s="672" t="inlineStr">
        <is>
          <t>III./P.3 jelű 12,22 t/db</t>
        </is>
      </c>
      <c r="G100" s="997" t="n">
        <v>5</v>
      </c>
      <c r="H100" s="39" t="inlineStr">
        <is>
          <t>db</t>
        </is>
      </c>
      <c r="I100" s="670" t="n"/>
      <c r="J100" s="159" t="n">
        <v>0</v>
      </c>
      <c r="K100" s="159" t="n">
        <v>0</v>
      </c>
      <c r="L100" s="753">
        <f>J100+K100</f>
        <v/>
      </c>
      <c r="M100" s="748">
        <f>L100*(G100+I100)</f>
        <v/>
      </c>
      <c r="O100" s="464">
        <f>ISBLANK(D100)</f>
        <v/>
      </c>
      <c r="P100" s="464">
        <f>ISBLANK(G100)</f>
        <v/>
      </c>
      <c r="Q100" s="464">
        <f>ISBLANK(M100)</f>
        <v/>
      </c>
      <c r="R100" s="464">
        <f>IF(AND(O100=P100,O100=Q100),,"!!!")</f>
        <v/>
      </c>
      <c r="T100" s="464" t="n">
        <v>96</v>
      </c>
    </row>
    <row customFormat="1" hidden="1" outlineLevel="1" r="101" s="590">
      <c r="A101" s="29" t="n"/>
      <c r="B101" s="606" t="n">
        <v>300</v>
      </c>
      <c r="C101" s="617" t="inlineStr">
        <is>
          <t>333-43</t>
        </is>
      </c>
      <c r="D101" s="889" t="n">
        <v>29</v>
      </c>
      <c r="E101" s="672" t="inlineStr">
        <is>
          <t>III./P.4 ; 12,22 t/pcs</t>
        </is>
      </c>
      <c r="F101" s="672" t="inlineStr">
        <is>
          <t>III./P.4 jelű 12,22 t/db</t>
        </is>
      </c>
      <c r="G101" s="997" t="n">
        <v>1</v>
      </c>
      <c r="H101" s="39" t="inlineStr">
        <is>
          <t>db</t>
        </is>
      </c>
      <c r="I101" s="670" t="n"/>
      <c r="J101" s="159" t="n">
        <v>0</v>
      </c>
      <c r="K101" s="159" t="n">
        <v>0</v>
      </c>
      <c r="L101" s="753">
        <f>J101+K101</f>
        <v/>
      </c>
      <c r="M101" s="748">
        <f>L101*(G101+I101)</f>
        <v/>
      </c>
      <c r="O101" s="464">
        <f>ISBLANK(D101)</f>
        <v/>
      </c>
      <c r="P101" s="464">
        <f>ISBLANK(G101)</f>
        <v/>
      </c>
      <c r="Q101" s="464">
        <f>ISBLANK(M101)</f>
        <v/>
      </c>
      <c r="R101" s="464">
        <f>IF(AND(O101=P101,O101=Q101),,"!!!")</f>
        <v/>
      </c>
      <c r="T101" s="464" t="n">
        <v>97</v>
      </c>
    </row>
    <row customFormat="1" hidden="1" outlineLevel="1" r="102" s="590">
      <c r="A102" s="29" t="n"/>
      <c r="B102" s="606" t="n">
        <v>300</v>
      </c>
      <c r="C102" s="617" t="inlineStr">
        <is>
          <t>333-43</t>
        </is>
      </c>
      <c r="D102" s="889" t="n">
        <v>30</v>
      </c>
      <c r="E102" s="672" t="inlineStr">
        <is>
          <t>III./P.5 ; 12,22 t/pcs</t>
        </is>
      </c>
      <c r="F102" s="672" t="inlineStr">
        <is>
          <t>III./P.5 jelű 12,22 t/db</t>
        </is>
      </c>
      <c r="G102" s="997" t="n">
        <v>3</v>
      </c>
      <c r="H102" s="39" t="inlineStr">
        <is>
          <t>db</t>
        </is>
      </c>
      <c r="I102" s="670" t="n"/>
      <c r="J102" s="159" t="n">
        <v>0</v>
      </c>
      <c r="K102" s="159" t="n">
        <v>0</v>
      </c>
      <c r="L102" s="753">
        <f>J102+K102</f>
        <v/>
      </c>
      <c r="M102" s="748">
        <f>L102*(G102+I102)</f>
        <v/>
      </c>
      <c r="O102" s="464">
        <f>ISBLANK(D102)</f>
        <v/>
      </c>
      <c r="P102" s="464">
        <f>ISBLANK(G102)</f>
        <v/>
      </c>
      <c r="Q102" s="464">
        <f>ISBLANK(M102)</f>
        <v/>
      </c>
      <c r="R102" s="464">
        <f>IF(AND(O102=P102,O102=Q102),,"!!!")</f>
        <v/>
      </c>
      <c r="T102" s="464" t="n">
        <v>98</v>
      </c>
    </row>
    <row customFormat="1" hidden="1" outlineLevel="1" r="103" s="590">
      <c r="A103" s="29" t="n"/>
      <c r="B103" s="606" t="n">
        <v>300</v>
      </c>
      <c r="C103" s="617" t="inlineStr">
        <is>
          <t>333-43</t>
        </is>
      </c>
      <c r="D103" s="889" t="n">
        <v>31</v>
      </c>
      <c r="E103" s="672" t="inlineStr">
        <is>
          <t>III./P.6 ; 12,22 t/pcs</t>
        </is>
      </c>
      <c r="F103" s="672" t="inlineStr">
        <is>
          <t>III./P.6 jelű 12,22 t/db</t>
        </is>
      </c>
      <c r="G103" s="997" t="n">
        <v>18</v>
      </c>
      <c r="H103" s="39" t="inlineStr">
        <is>
          <t>db</t>
        </is>
      </c>
      <c r="I103" s="670" t="n"/>
      <c r="J103" s="159" t="n">
        <v>0</v>
      </c>
      <c r="K103" s="159" t="n">
        <v>0</v>
      </c>
      <c r="L103" s="753">
        <f>J103+K103</f>
        <v/>
      </c>
      <c r="M103" s="748">
        <f>L103*(G103+I103)</f>
        <v/>
      </c>
      <c r="O103" s="464">
        <f>ISBLANK(D103)</f>
        <v/>
      </c>
      <c r="P103" s="464">
        <f>ISBLANK(G103)</f>
        <v/>
      </c>
      <c r="Q103" s="464">
        <f>ISBLANK(M103)</f>
        <v/>
      </c>
      <c r="R103" s="464">
        <f>IF(AND(O103=P103,O103=Q103),,"!!!")</f>
        <v/>
      </c>
      <c r="T103" s="464" t="n">
        <v>99</v>
      </c>
    </row>
    <row customFormat="1" hidden="1" outlineLevel="1" r="104" s="590">
      <c r="A104" s="29" t="n"/>
      <c r="B104" s="606" t="n">
        <v>300</v>
      </c>
      <c r="C104" s="617" t="inlineStr">
        <is>
          <t>333-43</t>
        </is>
      </c>
      <c r="D104" s="889" t="n">
        <v>32</v>
      </c>
      <c r="E104" s="672" t="inlineStr">
        <is>
          <t>III./P.7 ; 12,22 t/pcs</t>
        </is>
      </c>
      <c r="F104" s="672" t="inlineStr">
        <is>
          <t>III./P.7 jelű 12,22 t/db</t>
        </is>
      </c>
      <c r="G104" s="997" t="n">
        <v>3</v>
      </c>
      <c r="H104" s="39" t="inlineStr">
        <is>
          <t>db</t>
        </is>
      </c>
      <c r="I104" s="670" t="n"/>
      <c r="J104" s="159" t="n">
        <v>0</v>
      </c>
      <c r="K104" s="159" t="n">
        <v>0</v>
      </c>
      <c r="L104" s="753">
        <f>J104+K104</f>
        <v/>
      </c>
      <c r="M104" s="748">
        <f>L104*(G104+I104)</f>
        <v/>
      </c>
      <c r="O104" s="464">
        <f>ISBLANK(D104)</f>
        <v/>
      </c>
      <c r="P104" s="464">
        <f>ISBLANK(G104)</f>
        <v/>
      </c>
      <c r="Q104" s="464">
        <f>ISBLANK(M104)</f>
        <v/>
      </c>
      <c r="R104" s="464">
        <f>IF(AND(O104=P104,O104=Q104),,"!!!")</f>
        <v/>
      </c>
      <c r="T104" s="464" t="n">
        <v>100</v>
      </c>
    </row>
    <row customFormat="1" hidden="1" outlineLevel="1" r="105" s="590">
      <c r="A105" s="29" t="n"/>
      <c r="B105" s="606" t="n">
        <v>300</v>
      </c>
      <c r="C105" s="617" t="inlineStr">
        <is>
          <t>333-43</t>
        </is>
      </c>
      <c r="D105" s="889" t="n">
        <v>33</v>
      </c>
      <c r="E105" s="672" t="inlineStr">
        <is>
          <t>III./P.8 ; 12,22 t/pcs</t>
        </is>
      </c>
      <c r="F105" s="672" t="inlineStr">
        <is>
          <t>III./P.8 jelű 12,22 t/db</t>
        </is>
      </c>
      <c r="G105" s="997" t="n">
        <v>1</v>
      </c>
      <c r="H105" s="39" t="inlineStr">
        <is>
          <t>db</t>
        </is>
      </c>
      <c r="I105" s="670" t="n"/>
      <c r="J105" s="159" t="n">
        <v>0</v>
      </c>
      <c r="K105" s="159" t="n">
        <v>0</v>
      </c>
      <c r="L105" s="753">
        <f>J105+K105</f>
        <v/>
      </c>
      <c r="M105" s="748">
        <f>L105*(G105+I105)</f>
        <v/>
      </c>
      <c r="O105" s="464">
        <f>ISBLANK(D105)</f>
        <v/>
      </c>
      <c r="P105" s="464">
        <f>ISBLANK(G105)</f>
        <v/>
      </c>
      <c r="Q105" s="464">
        <f>ISBLANK(M105)</f>
        <v/>
      </c>
      <c r="R105" s="464">
        <f>IF(AND(O105=P105,O105=Q105),,"!!!")</f>
        <v/>
      </c>
      <c r="T105" s="464" t="n">
        <v>101</v>
      </c>
    </row>
    <row customFormat="1" hidden="1" outlineLevel="1" r="106" s="590">
      <c r="A106" s="29" t="n"/>
      <c r="B106" s="606" t="n">
        <v>300</v>
      </c>
      <c r="C106" s="617" t="inlineStr">
        <is>
          <t>333-43</t>
        </is>
      </c>
      <c r="D106" s="889" t="n">
        <v>34</v>
      </c>
      <c r="E106" s="672" t="inlineStr">
        <is>
          <t>III./P.9 ; 12,22 t/pcs</t>
        </is>
      </c>
      <c r="F106" s="672" t="inlineStr">
        <is>
          <t>III./P.9 jelű 12,22 t/db</t>
        </is>
      </c>
      <c r="G106" s="997" t="n">
        <v>6</v>
      </c>
      <c r="H106" s="39" t="inlineStr">
        <is>
          <t>db</t>
        </is>
      </c>
      <c r="I106" s="670" t="n"/>
      <c r="J106" s="159" t="n">
        <v>0</v>
      </c>
      <c r="K106" s="159" t="n">
        <v>0</v>
      </c>
      <c r="L106" s="753">
        <f>J106+K106</f>
        <v/>
      </c>
      <c r="M106" s="748">
        <f>L106*(G106+I106)</f>
        <v/>
      </c>
      <c r="O106" s="464">
        <f>ISBLANK(D106)</f>
        <v/>
      </c>
      <c r="P106" s="464">
        <f>ISBLANK(G106)</f>
        <v/>
      </c>
      <c r="Q106" s="464">
        <f>ISBLANK(M106)</f>
        <v/>
      </c>
      <c r="R106" s="464">
        <f>IF(AND(O106=P106,O106=Q106),,"!!!")</f>
        <v/>
      </c>
      <c r="T106" s="464" t="n">
        <v>102</v>
      </c>
    </row>
    <row customFormat="1" hidden="1" outlineLevel="1" r="107" s="590">
      <c r="A107" s="29" t="n"/>
      <c r="B107" s="606" t="n">
        <v>300</v>
      </c>
      <c r="C107" s="617" t="inlineStr">
        <is>
          <t>333-43</t>
        </is>
      </c>
      <c r="D107" s="889" t="n">
        <v>35</v>
      </c>
      <c r="E107" s="672" t="inlineStr">
        <is>
          <t>III./P.10 ; 12,22 t/pcs</t>
        </is>
      </c>
      <c r="F107" s="672" t="inlineStr">
        <is>
          <t>III./P.10 jelű 12,22 t/db</t>
        </is>
      </c>
      <c r="G107" s="997" t="n">
        <v>1</v>
      </c>
      <c r="H107" s="39" t="inlineStr">
        <is>
          <t>db</t>
        </is>
      </c>
      <c r="I107" s="670" t="n"/>
      <c r="J107" s="159" t="n">
        <v>0</v>
      </c>
      <c r="K107" s="159" t="n">
        <v>0</v>
      </c>
      <c r="L107" s="753">
        <f>J107+K107</f>
        <v/>
      </c>
      <c r="M107" s="748">
        <f>L107*(G107+I107)</f>
        <v/>
      </c>
      <c r="O107" s="464">
        <f>ISBLANK(D107)</f>
        <v/>
      </c>
      <c r="P107" s="464">
        <f>ISBLANK(G107)</f>
        <v/>
      </c>
      <c r="Q107" s="464">
        <f>ISBLANK(M107)</f>
        <v/>
      </c>
      <c r="R107" s="464">
        <f>IF(AND(O107=P107,O107=Q107),,"!!!")</f>
        <v/>
      </c>
      <c r="T107" s="464" t="n">
        <v>103</v>
      </c>
    </row>
    <row customFormat="1" hidden="1" outlineLevel="1" r="108" s="590">
      <c r="A108" s="29" t="n"/>
      <c r="B108" s="606" t="n">
        <v>300</v>
      </c>
      <c r="C108" s="617" t="inlineStr">
        <is>
          <t>333-43</t>
        </is>
      </c>
      <c r="D108" s="889" t="n">
        <v>36</v>
      </c>
      <c r="E108" s="672" t="inlineStr">
        <is>
          <t>III./P.11 ; 8,73 t/pcs</t>
        </is>
      </c>
      <c r="F108" s="672" t="inlineStr">
        <is>
          <t>III./P.11 jelű 8,73 t/db</t>
        </is>
      </c>
      <c r="G108" s="997" t="n">
        <v>1</v>
      </c>
      <c r="H108" s="39" t="inlineStr">
        <is>
          <t>db</t>
        </is>
      </c>
      <c r="I108" s="670" t="n"/>
      <c r="J108" s="159" t="n">
        <v>0</v>
      </c>
      <c r="K108" s="159" t="n">
        <v>0</v>
      </c>
      <c r="L108" s="753">
        <f>J108+K108</f>
        <v/>
      </c>
      <c r="M108" s="748">
        <f>L108*(G108+I108)</f>
        <v/>
      </c>
      <c r="O108" s="464">
        <f>ISBLANK(D108)</f>
        <v/>
      </c>
      <c r="P108" s="464">
        <f>ISBLANK(G108)</f>
        <v/>
      </c>
      <c r="Q108" s="464">
        <f>ISBLANK(M108)</f>
        <v/>
      </c>
      <c r="R108" s="464">
        <f>IF(AND(O108=P108,O108=Q108),,"!!!")</f>
        <v/>
      </c>
      <c r="T108" s="464" t="n">
        <v>104</v>
      </c>
    </row>
    <row customFormat="1" hidden="1" outlineLevel="1" r="109" s="590">
      <c r="A109" s="29" t="n"/>
      <c r="B109" s="606" t="n">
        <v>300</v>
      </c>
      <c r="C109" s="617" t="inlineStr">
        <is>
          <t>333-43</t>
        </is>
      </c>
      <c r="D109" s="889" t="n">
        <v>37</v>
      </c>
      <c r="E109" s="672" t="inlineStr">
        <is>
          <t>III./P.12 ; 8,73 t/pcs</t>
        </is>
      </c>
      <c r="F109" s="672" t="inlineStr">
        <is>
          <t>III./P.12 jelű 8,73 t/db</t>
        </is>
      </c>
      <c r="G109" s="997" t="n">
        <v>3</v>
      </c>
      <c r="H109" s="39" t="inlineStr">
        <is>
          <t>db</t>
        </is>
      </c>
      <c r="I109" s="670" t="n"/>
      <c r="J109" s="159" t="n">
        <v>0</v>
      </c>
      <c r="K109" s="159" t="n">
        <v>0</v>
      </c>
      <c r="L109" s="753">
        <f>J109+K109</f>
        <v/>
      </c>
      <c r="M109" s="748">
        <f>L109*(G109+I109)</f>
        <v/>
      </c>
      <c r="O109" s="464">
        <f>ISBLANK(D109)</f>
        <v/>
      </c>
      <c r="P109" s="464">
        <f>ISBLANK(G109)</f>
        <v/>
      </c>
      <c r="Q109" s="464">
        <f>ISBLANK(M109)</f>
        <v/>
      </c>
      <c r="R109" s="464">
        <f>IF(AND(O109=P109,O109=Q109),,"!!!")</f>
        <v/>
      </c>
      <c r="T109" s="464" t="n">
        <v>105</v>
      </c>
    </row>
    <row customFormat="1" hidden="1" outlineLevel="1" r="110" s="590">
      <c r="A110" s="29" t="n"/>
      <c r="B110" s="606" t="n">
        <v>300</v>
      </c>
      <c r="C110" s="617" t="inlineStr">
        <is>
          <t>333-43</t>
        </is>
      </c>
      <c r="D110" s="889" t="n">
        <v>38</v>
      </c>
      <c r="E110" s="672" t="inlineStr">
        <is>
          <t>III./P.13 ; 12,22 t/pcs</t>
        </is>
      </c>
      <c r="F110" s="672" t="inlineStr">
        <is>
          <t>III./P.13 jelű 12,22 t/db</t>
        </is>
      </c>
      <c r="G110" s="997" t="n">
        <v>1</v>
      </c>
      <c r="H110" s="39" t="inlineStr">
        <is>
          <t>db</t>
        </is>
      </c>
      <c r="I110" s="670" t="n"/>
      <c r="J110" s="159" t="n">
        <v>0</v>
      </c>
      <c r="K110" s="159" t="n">
        <v>0</v>
      </c>
      <c r="L110" s="753">
        <f>J110+K110</f>
        <v/>
      </c>
      <c r="M110" s="748">
        <f>L110*(G110+I110)</f>
        <v/>
      </c>
      <c r="O110" s="464">
        <f>ISBLANK(D110)</f>
        <v/>
      </c>
      <c r="P110" s="464">
        <f>ISBLANK(G110)</f>
        <v/>
      </c>
      <c r="Q110" s="464">
        <f>ISBLANK(M110)</f>
        <v/>
      </c>
      <c r="R110" s="464">
        <f>IF(AND(O110=P110,O110=Q110),,"!!!")</f>
        <v/>
      </c>
      <c r="T110" s="464" t="n">
        <v>106</v>
      </c>
    </row>
    <row customFormat="1" hidden="1" outlineLevel="1" r="111" s="590">
      <c r="A111" s="29" t="n"/>
      <c r="B111" s="606" t="n">
        <v>300</v>
      </c>
      <c r="C111" s="617" t="inlineStr">
        <is>
          <t>333-43</t>
        </is>
      </c>
      <c r="D111" s="889" t="n">
        <v>39</v>
      </c>
      <c r="E111" s="672" t="inlineStr">
        <is>
          <t>IV./P.1 ; 19,21 t/pcs</t>
        </is>
      </c>
      <c r="F111" s="672" t="inlineStr">
        <is>
          <t>IV./P.1 jelű 19,21 t/db</t>
        </is>
      </c>
      <c r="G111" s="997" t="n">
        <v>1</v>
      </c>
      <c r="H111" s="39" t="inlineStr">
        <is>
          <t>db</t>
        </is>
      </c>
      <c r="I111" s="670" t="n"/>
      <c r="J111" s="159" t="n">
        <v>0</v>
      </c>
      <c r="K111" s="159" t="n">
        <v>0</v>
      </c>
      <c r="L111" s="753">
        <f>J111+K111</f>
        <v/>
      </c>
      <c r="M111" s="748">
        <f>L111*(G111+I111)</f>
        <v/>
      </c>
      <c r="O111" s="464">
        <f>ISBLANK(D111)</f>
        <v/>
      </c>
      <c r="P111" s="464">
        <f>ISBLANK(G111)</f>
        <v/>
      </c>
      <c r="Q111" s="464">
        <f>ISBLANK(M111)</f>
        <v/>
      </c>
      <c r="R111" s="464">
        <f>IF(AND(O111=P111,O111=Q111),,"!!!")</f>
        <v/>
      </c>
      <c r="T111" s="464" t="n">
        <v>107</v>
      </c>
    </row>
    <row customFormat="1" hidden="1" outlineLevel="1" r="112" s="590">
      <c r="A112" s="29" t="n"/>
      <c r="B112" s="606" t="n">
        <v>300</v>
      </c>
      <c r="C112" s="617" t="inlineStr">
        <is>
          <t>333-43</t>
        </is>
      </c>
      <c r="D112" s="889" t="n">
        <v>40</v>
      </c>
      <c r="E112" s="672" t="inlineStr">
        <is>
          <t>IV./P.2 ; 19,21 t/pcs</t>
        </is>
      </c>
      <c r="F112" s="672" t="inlineStr">
        <is>
          <t>IV./P.2 jelű 19,21 t/db</t>
        </is>
      </c>
      <c r="G112" s="997" t="n">
        <v>4</v>
      </c>
      <c r="H112" s="39" t="inlineStr">
        <is>
          <t>db</t>
        </is>
      </c>
      <c r="I112" s="670" t="n"/>
      <c r="J112" s="159" t="n">
        <v>0</v>
      </c>
      <c r="K112" s="159" t="n">
        <v>0</v>
      </c>
      <c r="L112" s="753">
        <f>J112+K112</f>
        <v/>
      </c>
      <c r="M112" s="748">
        <f>L112*(G112+I112)</f>
        <v/>
      </c>
      <c r="O112" s="464">
        <f>ISBLANK(D112)</f>
        <v/>
      </c>
      <c r="P112" s="464">
        <f>ISBLANK(G112)</f>
        <v/>
      </c>
      <c r="Q112" s="464">
        <f>ISBLANK(M112)</f>
        <v/>
      </c>
      <c r="R112" s="464">
        <f>IF(AND(O112=P112,O112=Q112),,"!!!")</f>
        <v/>
      </c>
      <c r="T112" s="464" t="n">
        <v>108</v>
      </c>
    </row>
    <row customFormat="1" hidden="1" outlineLevel="1" r="113" s="590">
      <c r="A113" s="29" t="n"/>
      <c r="B113" s="606" t="n">
        <v>300</v>
      </c>
      <c r="C113" s="617" t="inlineStr">
        <is>
          <t>333-43</t>
        </is>
      </c>
      <c r="D113" s="889" t="n">
        <v>41</v>
      </c>
      <c r="E113" s="672" t="inlineStr">
        <is>
          <t>IV./P.3 ; 19,25 t/pcs</t>
        </is>
      </c>
      <c r="F113" s="672" t="inlineStr">
        <is>
          <t>IV./P.3 jelű 19,25 t/db</t>
        </is>
      </c>
      <c r="G113" s="997" t="n">
        <v>1</v>
      </c>
      <c r="H113" s="39" t="inlineStr">
        <is>
          <t>db</t>
        </is>
      </c>
      <c r="I113" s="670" t="n"/>
      <c r="J113" s="159" t="n">
        <v>0</v>
      </c>
      <c r="K113" s="159" t="n">
        <v>0</v>
      </c>
      <c r="L113" s="753">
        <f>J113+K113</f>
        <v/>
      </c>
      <c r="M113" s="748">
        <f>L113*(G113+I113)</f>
        <v/>
      </c>
      <c r="O113" s="464">
        <f>ISBLANK(D113)</f>
        <v/>
      </c>
      <c r="P113" s="464">
        <f>ISBLANK(G113)</f>
        <v/>
      </c>
      <c r="Q113" s="464">
        <f>ISBLANK(M113)</f>
        <v/>
      </c>
      <c r="R113" s="464">
        <f>IF(AND(O113=P113,O113=Q113),,"!!!")</f>
        <v/>
      </c>
      <c r="T113" s="464" t="n">
        <v>109</v>
      </c>
    </row>
    <row customFormat="1" hidden="1" outlineLevel="1" r="114" s="590">
      <c r="A114" s="29" t="n"/>
      <c r="B114" s="606" t="n">
        <v>300</v>
      </c>
      <c r="C114" s="617" t="inlineStr">
        <is>
          <t>333-43</t>
        </is>
      </c>
      <c r="D114" s="889" t="n">
        <v>42</v>
      </c>
      <c r="E114" s="672" t="inlineStr">
        <is>
          <t>IV./P.4 ; 19,29 t/pcs</t>
        </is>
      </c>
      <c r="F114" s="672" t="inlineStr">
        <is>
          <t>IV./P.4 jelű 19,29 t/db</t>
        </is>
      </c>
      <c r="G114" s="997" t="n">
        <v>1</v>
      </c>
      <c r="H114" s="39" t="inlineStr">
        <is>
          <t>db</t>
        </is>
      </c>
      <c r="I114" s="670" t="n"/>
      <c r="J114" s="159" t="n">
        <v>0</v>
      </c>
      <c r="K114" s="159" t="n">
        <v>0</v>
      </c>
      <c r="L114" s="753">
        <f>J114+K114</f>
        <v/>
      </c>
      <c r="M114" s="748">
        <f>L114*(G114+I114)</f>
        <v/>
      </c>
      <c r="O114" s="464">
        <f>ISBLANK(D114)</f>
        <v/>
      </c>
      <c r="P114" s="464">
        <f>ISBLANK(G114)</f>
        <v/>
      </c>
      <c r="Q114" s="464">
        <f>ISBLANK(M114)</f>
        <v/>
      </c>
      <c r="R114" s="464">
        <f>IF(AND(O114=P114,O114=Q114),,"!!!")</f>
        <v/>
      </c>
      <c r="T114" s="464" t="n">
        <v>110</v>
      </c>
    </row>
    <row customFormat="1" hidden="1" outlineLevel="1" r="115" s="590">
      <c r="A115" s="29" t="n"/>
      <c r="B115" s="606" t="n">
        <v>300</v>
      </c>
      <c r="C115" s="617" t="inlineStr">
        <is>
          <t>333-43</t>
        </is>
      </c>
      <c r="D115" s="889" t="n">
        <v>43</v>
      </c>
      <c r="E115" s="672" t="inlineStr">
        <is>
          <t>IV./P.5 ; 19,29 t/pcs</t>
        </is>
      </c>
      <c r="F115" s="672" t="inlineStr">
        <is>
          <t>IV./P.5 jelű 19,29 t/db</t>
        </is>
      </c>
      <c r="G115" s="997" t="n">
        <v>1</v>
      </c>
      <c r="H115" s="39" t="inlineStr">
        <is>
          <t>db</t>
        </is>
      </c>
      <c r="I115" s="670" t="n"/>
      <c r="J115" s="159" t="n">
        <v>0</v>
      </c>
      <c r="K115" s="159" t="n">
        <v>0</v>
      </c>
      <c r="L115" s="753">
        <f>J115+K115</f>
        <v/>
      </c>
      <c r="M115" s="748">
        <f>L115*(G115+I115)</f>
        <v/>
      </c>
      <c r="O115" s="464">
        <f>ISBLANK(D115)</f>
        <v/>
      </c>
      <c r="P115" s="464">
        <f>ISBLANK(G115)</f>
        <v/>
      </c>
      <c r="Q115" s="464">
        <f>ISBLANK(M115)</f>
        <v/>
      </c>
      <c r="R115" s="464">
        <f>IF(AND(O115=P115,O115=Q115),,"!!!")</f>
        <v/>
      </c>
      <c r="T115" s="464" t="n">
        <v>111</v>
      </c>
    </row>
    <row customFormat="1" hidden="1" outlineLevel="1" r="116" s="590">
      <c r="A116" s="29" t="n"/>
      <c r="B116" s="606" t="n">
        <v>300</v>
      </c>
      <c r="C116" s="617" t="inlineStr">
        <is>
          <t>333-43</t>
        </is>
      </c>
      <c r="D116" s="889" t="n">
        <v>44</v>
      </c>
      <c r="E116" s="672" t="inlineStr">
        <is>
          <t>IV./P.6 ; 19,92 t/pcs</t>
        </is>
      </c>
      <c r="F116" s="672" t="inlineStr">
        <is>
          <t>IV./P.6 jelű 19,92 t/db</t>
        </is>
      </c>
      <c r="G116" s="997" t="n">
        <v>1</v>
      </c>
      <c r="H116" s="39" t="inlineStr">
        <is>
          <t>db</t>
        </is>
      </c>
      <c r="I116" s="670" t="n"/>
      <c r="J116" s="159" t="n">
        <v>0</v>
      </c>
      <c r="K116" s="159" t="n">
        <v>0</v>
      </c>
      <c r="L116" s="753">
        <f>J116+K116</f>
        <v/>
      </c>
      <c r="M116" s="748">
        <f>L116*(G116+I116)</f>
        <v/>
      </c>
      <c r="O116" s="464">
        <f>ISBLANK(D116)</f>
        <v/>
      </c>
      <c r="P116" s="464">
        <f>ISBLANK(G116)</f>
        <v/>
      </c>
      <c r="Q116" s="464">
        <f>ISBLANK(M116)</f>
        <v/>
      </c>
      <c r="R116" s="464">
        <f>IF(AND(O116=P116,O116=Q116),,"!!!")</f>
        <v/>
      </c>
      <c r="T116" s="464" t="n">
        <v>112</v>
      </c>
    </row>
    <row customFormat="1" hidden="1" outlineLevel="1" r="117" s="590">
      <c r="A117" s="29" t="n"/>
      <c r="B117" s="606" t="n">
        <v>300</v>
      </c>
      <c r="C117" s="617" t="inlineStr">
        <is>
          <t>333-43</t>
        </is>
      </c>
      <c r="D117" s="889" t="n">
        <v>45</v>
      </c>
      <c r="E117" s="672" t="inlineStr">
        <is>
          <t>IV./P.7 ; 19,92 t/pcs</t>
        </is>
      </c>
      <c r="F117" s="672" t="inlineStr">
        <is>
          <t>IV./P.7 jelű 19,92 t/db</t>
        </is>
      </c>
      <c r="G117" s="997" t="n">
        <v>4</v>
      </c>
      <c r="H117" s="39" t="inlineStr">
        <is>
          <t>db</t>
        </is>
      </c>
      <c r="I117" s="670" t="n"/>
      <c r="J117" s="159" t="n">
        <v>0</v>
      </c>
      <c r="K117" s="159" t="n">
        <v>0</v>
      </c>
      <c r="L117" s="753">
        <f>J117+K117</f>
        <v/>
      </c>
      <c r="M117" s="748">
        <f>L117*(G117+I117)</f>
        <v/>
      </c>
      <c r="O117" s="464">
        <f>ISBLANK(D117)</f>
        <v/>
      </c>
      <c r="P117" s="464">
        <f>ISBLANK(G117)</f>
        <v/>
      </c>
      <c r="Q117" s="464">
        <f>ISBLANK(M117)</f>
        <v/>
      </c>
      <c r="R117" s="464">
        <f>IF(AND(O117=P117,O117=Q117),,"!!!")</f>
        <v/>
      </c>
      <c r="T117" s="464" t="n">
        <v>113</v>
      </c>
    </row>
    <row customFormat="1" hidden="1" outlineLevel="1" r="118" s="590">
      <c r="A118" s="29" t="n"/>
      <c r="B118" s="606" t="n">
        <v>300</v>
      </c>
      <c r="C118" s="617" t="inlineStr">
        <is>
          <t>333-43</t>
        </is>
      </c>
      <c r="D118" s="889" t="n">
        <v>46</v>
      </c>
      <c r="E118" s="672" t="inlineStr">
        <is>
          <t>IV./P.8 ; 19,92 t/pcs</t>
        </is>
      </c>
      <c r="F118" s="672" t="inlineStr">
        <is>
          <t>IV./P.8 jelű 19,92 t/db</t>
        </is>
      </c>
      <c r="G118" s="997" t="n">
        <v>1</v>
      </c>
      <c r="H118" s="39" t="inlineStr">
        <is>
          <t>db</t>
        </is>
      </c>
      <c r="I118" s="670" t="n"/>
      <c r="J118" s="159" t="n">
        <v>0</v>
      </c>
      <c r="K118" s="159" t="n">
        <v>0</v>
      </c>
      <c r="L118" s="753">
        <f>J118+K118</f>
        <v/>
      </c>
      <c r="M118" s="748">
        <f>L118*(G118+I118)</f>
        <v/>
      </c>
      <c r="O118" s="464">
        <f>ISBLANK(D118)</f>
        <v/>
      </c>
      <c r="P118" s="464">
        <f>ISBLANK(G118)</f>
        <v/>
      </c>
      <c r="Q118" s="464">
        <f>ISBLANK(M118)</f>
        <v/>
      </c>
      <c r="R118" s="464">
        <f>IF(AND(O118=P118,O118=Q118),,"!!!")</f>
        <v/>
      </c>
      <c r="T118" s="464" t="n">
        <v>114</v>
      </c>
    </row>
    <row customFormat="1" hidden="1" outlineLevel="1" r="119" s="590">
      <c r="A119" s="29" t="n"/>
      <c r="B119" s="606" t="n">
        <v>300</v>
      </c>
      <c r="C119" s="617" t="inlineStr">
        <is>
          <t>333-43</t>
        </is>
      </c>
      <c r="D119" s="889" t="n">
        <v>47</v>
      </c>
      <c r="E119" s="672" t="inlineStr">
        <is>
          <t>IV./P.9 ; 19,92 t/pcs</t>
        </is>
      </c>
      <c r="F119" s="672" t="inlineStr">
        <is>
          <t>IV./P.9 jelű 19,92 t/db</t>
        </is>
      </c>
      <c r="G119" s="997" t="n">
        <v>1</v>
      </c>
      <c r="H119" s="39" t="inlineStr">
        <is>
          <t>db</t>
        </is>
      </c>
      <c r="I119" s="670" t="n"/>
      <c r="J119" s="159" t="n">
        <v>0</v>
      </c>
      <c r="K119" s="159" t="n">
        <v>0</v>
      </c>
      <c r="L119" s="753">
        <f>J119+K119</f>
        <v/>
      </c>
      <c r="M119" s="748">
        <f>L119*(G119+I119)</f>
        <v/>
      </c>
      <c r="O119" s="464">
        <f>ISBLANK(D119)</f>
        <v/>
      </c>
      <c r="P119" s="464">
        <f>ISBLANK(G119)</f>
        <v/>
      </c>
      <c r="Q119" s="464">
        <f>ISBLANK(M119)</f>
        <v/>
      </c>
      <c r="R119" s="464">
        <f>IF(AND(O119=P119,O119=Q119),,"!!!")</f>
        <v/>
      </c>
      <c r="T119" s="464" t="n">
        <v>115</v>
      </c>
    </row>
    <row customFormat="1" hidden="1" outlineLevel="1" r="120" s="590">
      <c r="A120" s="29" t="n"/>
      <c r="B120" s="606" t="n">
        <v>300</v>
      </c>
      <c r="C120" s="617" t="inlineStr">
        <is>
          <t>333-43</t>
        </is>
      </c>
      <c r="D120" s="889" t="n">
        <v>48</v>
      </c>
      <c r="E120" s="672" t="inlineStr">
        <is>
          <t>IV./P.10 ; 19,92 t/pcs</t>
        </is>
      </c>
      <c r="F120" s="672" t="inlineStr">
        <is>
          <t>IV./P.10 jelű 19,92 t/db</t>
        </is>
      </c>
      <c r="G120" s="997" t="n">
        <v>1</v>
      </c>
      <c r="H120" s="39" t="inlineStr">
        <is>
          <t>db</t>
        </is>
      </c>
      <c r="I120" s="670" t="n"/>
      <c r="J120" s="159" t="n">
        <v>0</v>
      </c>
      <c r="K120" s="159" t="n">
        <v>0</v>
      </c>
      <c r="L120" s="753">
        <f>J120+K120</f>
        <v/>
      </c>
      <c r="M120" s="748">
        <f>L120*(G120+I120)</f>
        <v/>
      </c>
      <c r="O120" s="464">
        <f>ISBLANK(D120)</f>
        <v/>
      </c>
      <c r="P120" s="464">
        <f>ISBLANK(G120)</f>
        <v/>
      </c>
      <c r="Q120" s="464">
        <f>ISBLANK(M120)</f>
        <v/>
      </c>
      <c r="R120" s="464">
        <f>IF(AND(O120=P120,O120=Q120),,"!!!")</f>
        <v/>
      </c>
      <c r="T120" s="464" t="n">
        <v>116</v>
      </c>
    </row>
    <row customFormat="1" hidden="1" outlineLevel="1" r="121" s="590">
      <c r="A121" s="29" t="n"/>
      <c r="B121" s="606" t="n">
        <v>300</v>
      </c>
      <c r="C121" s="617" t="inlineStr">
        <is>
          <t>333-43</t>
        </is>
      </c>
      <c r="D121" s="889" t="n">
        <v>49</v>
      </c>
      <c r="E121" s="672" t="inlineStr">
        <is>
          <t>V./P.1 ; 4,05 t/pcs</t>
        </is>
      </c>
      <c r="F121" s="672" t="inlineStr">
        <is>
          <t>V./P.1 jelű 4,05 t/db</t>
        </is>
      </c>
      <c r="G121" s="997" t="n">
        <v>15</v>
      </c>
      <c r="H121" s="39" t="inlineStr">
        <is>
          <t>db</t>
        </is>
      </c>
      <c r="I121" s="670" t="n"/>
      <c r="J121" s="159" t="n">
        <v>0</v>
      </c>
      <c r="K121" s="159" t="n">
        <v>0</v>
      </c>
      <c r="L121" s="753">
        <f>J121+K121</f>
        <v/>
      </c>
      <c r="M121" s="748">
        <f>L121*(G121+I121)</f>
        <v/>
      </c>
      <c r="O121" s="464">
        <f>ISBLANK(D121)</f>
        <v/>
      </c>
      <c r="P121" s="464">
        <f>ISBLANK(G121)</f>
        <v/>
      </c>
      <c r="Q121" s="464">
        <f>ISBLANK(M121)</f>
        <v/>
      </c>
      <c r="R121" s="464">
        <f>IF(AND(O121=P121,O121=Q121),,"!!!")</f>
        <v/>
      </c>
      <c r="T121" s="464" t="n">
        <v>117</v>
      </c>
    </row>
    <row customFormat="1" hidden="1" outlineLevel="1" r="122" s="590">
      <c r="A122" s="29" t="n"/>
      <c r="B122" s="606" t="n">
        <v>300</v>
      </c>
      <c r="C122" s="617" t="inlineStr">
        <is>
          <t>333-43</t>
        </is>
      </c>
      <c r="D122" s="889" t="n">
        <v>50</v>
      </c>
      <c r="E122" s="672" t="inlineStr">
        <is>
          <t>V./P.2 ; 3,73 t/pcs</t>
        </is>
      </c>
      <c r="F122" s="672" t="inlineStr">
        <is>
          <t>V./P.2 jelű 3,73 t/db</t>
        </is>
      </c>
      <c r="G122" s="997" t="n">
        <v>2</v>
      </c>
      <c r="H122" s="39" t="inlineStr">
        <is>
          <t>db</t>
        </is>
      </c>
      <c r="I122" s="670" t="n"/>
      <c r="J122" s="159" t="n">
        <v>0</v>
      </c>
      <c r="K122" s="159" t="n">
        <v>0</v>
      </c>
      <c r="L122" s="753">
        <f>J122+K122</f>
        <v/>
      </c>
      <c r="M122" s="748">
        <f>L122*(G122+I122)</f>
        <v/>
      </c>
      <c r="O122" s="464">
        <f>ISBLANK(D122)</f>
        <v/>
      </c>
      <c r="P122" s="464">
        <f>ISBLANK(G122)</f>
        <v/>
      </c>
      <c r="Q122" s="464">
        <f>ISBLANK(M122)</f>
        <v/>
      </c>
      <c r="R122" s="464">
        <f>IF(AND(O122=P122,O122=Q122),,"!!!")</f>
        <v/>
      </c>
      <c r="T122" s="464" t="n">
        <v>118</v>
      </c>
    </row>
    <row customFormat="1" hidden="1" outlineLevel="1" r="123" s="590">
      <c r="A123" s="29" t="n"/>
      <c r="B123" s="606" t="n">
        <v>300</v>
      </c>
      <c r="C123" s="617" t="inlineStr">
        <is>
          <t>333-43</t>
        </is>
      </c>
      <c r="D123" s="889" t="n">
        <v>51</v>
      </c>
      <c r="E123" s="672" t="inlineStr">
        <is>
          <t>V./P.3 ; 4,05 t/pcs</t>
        </is>
      </c>
      <c r="F123" s="672" t="inlineStr">
        <is>
          <t>V./P.3 jelű 4,05 t/db</t>
        </is>
      </c>
      <c r="G123" s="997" t="n">
        <v>17</v>
      </c>
      <c r="H123" s="39" t="inlineStr">
        <is>
          <t>db</t>
        </is>
      </c>
      <c r="I123" s="670" t="n"/>
      <c r="J123" s="159" t="n">
        <v>0</v>
      </c>
      <c r="K123" s="159" t="n">
        <v>0</v>
      </c>
      <c r="L123" s="753">
        <f>J123+K123</f>
        <v/>
      </c>
      <c r="M123" s="748">
        <f>L123*(G123+I123)</f>
        <v/>
      </c>
      <c r="O123" s="464">
        <f>ISBLANK(D123)</f>
        <v/>
      </c>
      <c r="P123" s="464">
        <f>ISBLANK(G123)</f>
        <v/>
      </c>
      <c r="Q123" s="464">
        <f>ISBLANK(M123)</f>
        <v/>
      </c>
      <c r="R123" s="464">
        <f>IF(AND(O123=P123,O123=Q123),,"!!!")</f>
        <v/>
      </c>
      <c r="T123" s="464" t="n">
        <v>119</v>
      </c>
    </row>
    <row customFormat="1" hidden="1" outlineLevel="1" r="124" s="590">
      <c r="A124" s="29" t="n"/>
      <c r="B124" s="606" t="n">
        <v>300</v>
      </c>
      <c r="C124" s="617" t="inlineStr">
        <is>
          <t>333-43</t>
        </is>
      </c>
      <c r="D124" s="889" t="n">
        <v>52</v>
      </c>
      <c r="E124" s="672" t="inlineStr">
        <is>
          <t>V./P.4 ; 1,88 t/pcs</t>
        </is>
      </c>
      <c r="F124" s="672" t="inlineStr">
        <is>
          <t>V./P.4 jelű 1,88 t/db</t>
        </is>
      </c>
      <c r="G124" s="997" t="n">
        <v>10</v>
      </c>
      <c r="H124" s="39" t="inlineStr">
        <is>
          <t>db</t>
        </is>
      </c>
      <c r="I124" s="670" t="n"/>
      <c r="J124" s="159" t="n">
        <v>0</v>
      </c>
      <c r="K124" s="159" t="n">
        <v>0</v>
      </c>
      <c r="L124" s="753">
        <f>J124+K124</f>
        <v/>
      </c>
      <c r="M124" s="748">
        <f>L124*(G124+I124)</f>
        <v/>
      </c>
      <c r="O124" s="464">
        <f>ISBLANK(D124)</f>
        <v/>
      </c>
      <c r="P124" s="464">
        <f>ISBLANK(G124)</f>
        <v/>
      </c>
      <c r="Q124" s="464">
        <f>ISBLANK(M124)</f>
        <v/>
      </c>
      <c r="R124" s="464">
        <f>IF(AND(O124=P124,O124=Q124),,"!!!")</f>
        <v/>
      </c>
      <c r="T124" s="464" t="n">
        <v>120</v>
      </c>
    </row>
    <row customFormat="1" hidden="1" outlineLevel="1" r="125" s="590">
      <c r="A125" s="29" t="n"/>
      <c r="B125" s="606" t="n">
        <v>300</v>
      </c>
      <c r="C125" s="617" t="inlineStr">
        <is>
          <t>333-43</t>
        </is>
      </c>
      <c r="D125" s="889" t="n">
        <v>53</v>
      </c>
      <c r="E125" s="672" t="inlineStr">
        <is>
          <t>V./P.5 ; 2,28 t/pcs</t>
        </is>
      </c>
      <c r="F125" s="672" t="inlineStr">
        <is>
          <t>V./P.5 jelű 2,28 t/db</t>
        </is>
      </c>
      <c r="G125" s="997" t="n">
        <v>1</v>
      </c>
      <c r="H125" s="39" t="inlineStr">
        <is>
          <t>db</t>
        </is>
      </c>
      <c r="I125" s="670" t="n"/>
      <c r="J125" s="159" t="n">
        <v>0</v>
      </c>
      <c r="K125" s="159" t="n">
        <v>0</v>
      </c>
      <c r="L125" s="753">
        <f>J125+K125</f>
        <v/>
      </c>
      <c r="M125" s="748">
        <f>L125*(G125+I125)</f>
        <v/>
      </c>
      <c r="O125" s="464">
        <f>ISBLANK(D125)</f>
        <v/>
      </c>
      <c r="P125" s="464">
        <f>ISBLANK(G125)</f>
        <v/>
      </c>
      <c r="Q125" s="464">
        <f>ISBLANK(M125)</f>
        <v/>
      </c>
      <c r="R125" s="464">
        <f>IF(AND(O125=P125,O125=Q125),,"!!!")</f>
        <v/>
      </c>
      <c r="T125" s="464" t="n">
        <v>121</v>
      </c>
    </row>
    <row customFormat="1" hidden="1" outlineLevel="1" r="126" s="590">
      <c r="A126" s="29" t="n"/>
      <c r="B126" s="606" t="n">
        <v>300</v>
      </c>
      <c r="C126" s="617" t="inlineStr">
        <is>
          <t>333-43</t>
        </is>
      </c>
      <c r="D126" s="889" t="n">
        <v>54</v>
      </c>
      <c r="E126" s="672" t="inlineStr">
        <is>
          <t>V./P.6 ; 3,98 t/pcs</t>
        </is>
      </c>
      <c r="F126" s="672" t="inlineStr">
        <is>
          <t>V./P.6 jelű 3,98 t/db</t>
        </is>
      </c>
      <c r="G126" s="997" t="n">
        <v>1</v>
      </c>
      <c r="H126" s="39" t="inlineStr">
        <is>
          <t>db</t>
        </is>
      </c>
      <c r="I126" s="670" t="n"/>
      <c r="J126" s="159" t="n">
        <v>0</v>
      </c>
      <c r="K126" s="159" t="n">
        <v>0</v>
      </c>
      <c r="L126" s="753">
        <f>J126+K126</f>
        <v/>
      </c>
      <c r="M126" s="748">
        <f>L126*(G126+I126)</f>
        <v/>
      </c>
      <c r="O126" s="464">
        <f>ISBLANK(D126)</f>
        <v/>
      </c>
      <c r="P126" s="464">
        <f>ISBLANK(G126)</f>
        <v/>
      </c>
      <c r="Q126" s="464">
        <f>ISBLANK(M126)</f>
        <v/>
      </c>
      <c r="R126" s="464">
        <f>IF(AND(O126=P126,O126=Q126),,"!!!")</f>
        <v/>
      </c>
      <c r="T126" s="464" t="n">
        <v>122</v>
      </c>
    </row>
    <row customFormat="1" hidden="1" outlineLevel="1" r="127" s="590">
      <c r="A127" s="29" t="n"/>
      <c r="B127" s="606" t="n">
        <v>300</v>
      </c>
      <c r="C127" s="617" t="inlineStr">
        <is>
          <t>333-43</t>
        </is>
      </c>
      <c r="D127" s="889" t="n">
        <v>55</v>
      </c>
      <c r="E127" s="672" t="inlineStr">
        <is>
          <t>V./P.7 ; 2,35 t/pcs</t>
        </is>
      </c>
      <c r="F127" s="672" t="inlineStr">
        <is>
          <t>V./P.7 jelű 2,35 t/db</t>
        </is>
      </c>
      <c r="G127" s="997" t="n">
        <v>2</v>
      </c>
      <c r="H127" s="39" t="inlineStr">
        <is>
          <t>db</t>
        </is>
      </c>
      <c r="I127" s="670" t="n"/>
      <c r="J127" s="159" t="n">
        <v>0</v>
      </c>
      <c r="K127" s="159" t="n">
        <v>0</v>
      </c>
      <c r="L127" s="753">
        <f>J127+K127</f>
        <v/>
      </c>
      <c r="M127" s="748">
        <f>L127*(G127+I127)</f>
        <v/>
      </c>
      <c r="O127" s="464">
        <f>ISBLANK(D127)</f>
        <v/>
      </c>
      <c r="P127" s="464">
        <f>ISBLANK(G127)</f>
        <v/>
      </c>
      <c r="Q127" s="464">
        <f>ISBLANK(M127)</f>
        <v/>
      </c>
      <c r="R127" s="464">
        <f>IF(AND(O127=P127,O127=Q127),,"!!!")</f>
        <v/>
      </c>
      <c r="T127" s="464" t="n">
        <v>123</v>
      </c>
    </row>
    <row customFormat="1" hidden="1" outlineLevel="1" r="128" s="590">
      <c r="A128" s="29" t="n"/>
      <c r="B128" s="606" t="n">
        <v>300</v>
      </c>
      <c r="C128" s="617" t="inlineStr">
        <is>
          <t>333-43</t>
        </is>
      </c>
      <c r="D128" s="889" t="n">
        <v>56</v>
      </c>
      <c r="E128" s="672" t="inlineStr">
        <is>
          <t>V./P.8 ; 2,43 t/pcs</t>
        </is>
      </c>
      <c r="F128" s="672" t="inlineStr">
        <is>
          <t>V./P.8 jelű 2,43 t/db</t>
        </is>
      </c>
      <c r="G128" s="997" t="n">
        <v>1</v>
      </c>
      <c r="H128" s="39" t="inlineStr">
        <is>
          <t>db</t>
        </is>
      </c>
      <c r="I128" s="670" t="n"/>
      <c r="J128" s="159" t="n">
        <v>0</v>
      </c>
      <c r="K128" s="159" t="n">
        <v>0</v>
      </c>
      <c r="L128" s="753">
        <f>J128+K128</f>
        <v/>
      </c>
      <c r="M128" s="748">
        <f>L128*(G128+I128)</f>
        <v/>
      </c>
      <c r="O128" s="464">
        <f>ISBLANK(D128)</f>
        <v/>
      </c>
      <c r="P128" s="464">
        <f>ISBLANK(G128)</f>
        <v/>
      </c>
      <c r="Q128" s="464">
        <f>ISBLANK(M128)</f>
        <v/>
      </c>
      <c r="R128" s="464">
        <f>IF(AND(O128=P128,O128=Q128),,"!!!")</f>
        <v/>
      </c>
      <c r="T128" s="464" t="n">
        <v>124</v>
      </c>
    </row>
    <row customFormat="1" hidden="1" outlineLevel="1" r="129" s="590">
      <c r="A129" s="29" t="n"/>
      <c r="B129" s="613" t="n"/>
      <c r="C129" s="617" t="n"/>
      <c r="D129" s="889" t="n"/>
      <c r="E129" s="450" t="inlineStr">
        <is>
          <t xml:space="preserve">Metal  building structures </t>
        </is>
      </c>
      <c r="F129" s="450" t="inlineStr">
        <is>
          <t>Acél tartószerkezetek</t>
        </is>
      </c>
      <c r="G129" s="997" t="n"/>
      <c r="H129" s="39" t="n"/>
      <c r="I129" s="670" t="n"/>
      <c r="J129" s="159" t="n"/>
      <c r="K129" s="159" t="n"/>
      <c r="L129" s="753" t="n"/>
      <c r="M129" s="748" t="n"/>
      <c r="O129" s="464">
        <f>ISBLANK(D129)</f>
        <v/>
      </c>
      <c r="P129" s="464">
        <f>ISBLANK(G129)</f>
        <v/>
      </c>
      <c r="Q129" s="464">
        <f>ISBLANK(M129)</f>
        <v/>
      </c>
      <c r="R129" s="464">
        <f>IF(AND(O129=P129,O129=Q129),,"!!!")</f>
        <v/>
      </c>
      <c r="T129" s="464" t="n">
        <v>125</v>
      </c>
    </row>
    <row customFormat="1" hidden="1" outlineLevel="1" r="130" s="590">
      <c r="A130" s="29" t="n"/>
      <c r="B130" s="606" t="n">
        <v>300</v>
      </c>
      <c r="C130" s="617" t="inlineStr">
        <is>
          <t>333-43</t>
        </is>
      </c>
      <c r="D130" s="889" t="n">
        <v>57</v>
      </c>
      <c r="E130" s="672" t="inlineStr">
        <is>
          <t>Steel structure of wall frames</t>
        </is>
      </c>
      <c r="F130" s="94" t="inlineStr">
        <is>
          <t>Falvázoszlopok acélszerkezete</t>
        </is>
      </c>
      <c r="G130" s="997" t="n">
        <v>121</v>
      </c>
      <c r="H130" s="671" t="inlineStr">
        <is>
          <t>t</t>
        </is>
      </c>
      <c r="I130" s="322" t="n"/>
      <c r="J130" s="159" t="n">
        <v>0</v>
      </c>
      <c r="K130" s="159" t="n">
        <v>0</v>
      </c>
      <c r="L130" s="753">
        <f>J130+K130</f>
        <v/>
      </c>
      <c r="M130" s="748">
        <f>L130*(G130+I130)</f>
        <v/>
      </c>
      <c r="O130" s="464">
        <f>ISBLANK(D130)</f>
        <v/>
      </c>
      <c r="P130" s="464">
        <f>ISBLANK(G130)</f>
        <v/>
      </c>
      <c r="Q130" s="464">
        <f>ISBLANK(M130)</f>
        <v/>
      </c>
      <c r="R130" s="464">
        <f>IF(AND(O130=P130,O130=Q130),,"!!!")</f>
        <v/>
      </c>
      <c r="T130" s="464" t="n">
        <v>126</v>
      </c>
    </row>
    <row customFormat="1" hidden="1" outlineLevel="1" r="131" s="590">
      <c r="A131" s="29" t="n"/>
      <c r="B131" s="606" t="n">
        <v>300</v>
      </c>
      <c r="C131" s="617" t="inlineStr">
        <is>
          <t>333-43</t>
        </is>
      </c>
      <c r="D131" s="889" t="n">
        <v>59</v>
      </c>
      <c r="E131" s="94" t="inlineStr">
        <is>
          <t>Facade Auxilliary Steel structure - for openings</t>
        </is>
      </c>
      <c r="F131" s="94" t="inlineStr">
        <is>
          <t>Acél homlokzati kiegészítő szerkezetek nyíláskiváltásokhoz</t>
        </is>
      </c>
      <c r="G131" s="994">
        <f>22600/1000</f>
        <v/>
      </c>
      <c r="H131" s="39" t="inlineStr">
        <is>
          <t>t</t>
        </is>
      </c>
      <c r="I131" s="320" t="n"/>
      <c r="J131" s="159" t="n">
        <v>0</v>
      </c>
      <c r="K131" s="159" t="n">
        <v>0</v>
      </c>
      <c r="L131" s="753">
        <f>J131+K131</f>
        <v/>
      </c>
      <c r="M131" s="748">
        <f>L131*(G131+I131)</f>
        <v/>
      </c>
      <c r="O131" s="464">
        <f>ISBLANK(D131)</f>
        <v/>
      </c>
      <c r="P131" s="464">
        <f>ISBLANK(G131)</f>
        <v/>
      </c>
      <c r="Q131" s="464">
        <f>ISBLANK(M131)</f>
        <v/>
      </c>
      <c r="R131" s="464">
        <f>IF(AND(O131=P131,O131=Q131),,"!!!")</f>
        <v/>
      </c>
      <c r="T131" s="464" t="n">
        <v>127</v>
      </c>
    </row>
    <row customFormat="1" hidden="1" outlineLevel="1" r="132" s="590">
      <c r="A132" s="29" t="n"/>
      <c r="B132" s="606" t="n">
        <v>300</v>
      </c>
      <c r="C132" s="617" t="inlineStr">
        <is>
          <t>333-43</t>
        </is>
      </c>
      <c r="D132" s="889" t="n">
        <v>60</v>
      </c>
      <c r="E132" s="94" t="inlineStr">
        <is>
          <t>Facade Auxilliary Steel structure - for Glazed wall</t>
        </is>
      </c>
      <c r="F132" s="94" t="inlineStr">
        <is>
          <t>Acél homlokzati kiegészítő szerkezetek üvegfelületekhez</t>
        </is>
      </c>
      <c r="G132" s="994" t="n">
        <v>2.07</v>
      </c>
      <c r="H132" s="39" t="inlineStr">
        <is>
          <t>t</t>
        </is>
      </c>
      <c r="I132" s="320" t="n"/>
      <c r="J132" s="159" t="n">
        <v>0</v>
      </c>
      <c r="K132" s="159" t="n">
        <v>0</v>
      </c>
      <c r="L132" s="753">
        <f>J132+K132</f>
        <v/>
      </c>
      <c r="M132" s="748">
        <f>L132*(G132+I132)</f>
        <v/>
      </c>
      <c r="O132" s="464">
        <f>ISBLANK(D132)</f>
        <v/>
      </c>
      <c r="P132" s="464">
        <f>ISBLANK(G132)</f>
        <v/>
      </c>
      <c r="Q132" s="464">
        <f>ISBLANK(M132)</f>
        <v/>
      </c>
      <c r="R132" s="464">
        <f>IF(AND(O132=P132,O132=Q132),,"!!!")</f>
        <v/>
      </c>
      <c r="T132" s="464" t="n">
        <v>128</v>
      </c>
    </row>
    <row customFormat="1" hidden="1" outlineLevel="1" r="133" s="590">
      <c r="A133" s="29" t="n"/>
      <c r="B133" s="606" t="n">
        <v>300</v>
      </c>
      <c r="C133" s="617" t="inlineStr">
        <is>
          <t>333-43</t>
        </is>
      </c>
      <c r="D133" s="889" t="n">
        <v>61</v>
      </c>
      <c r="E133" s="672" t="inlineStr">
        <is>
          <t>Steel structure of elevator</t>
        </is>
      </c>
      <c r="F133" s="94" t="inlineStr">
        <is>
          <t>Teherlift acél tartószerkezete</t>
        </is>
      </c>
      <c r="G133" s="997" t="n">
        <v>4.5</v>
      </c>
      <c r="H133" s="671" t="inlineStr">
        <is>
          <t>t</t>
        </is>
      </c>
      <c r="I133" s="322" t="n"/>
      <c r="J133" s="159" t="n">
        <v>0</v>
      </c>
      <c r="K133" s="159" t="n">
        <v>0</v>
      </c>
      <c r="L133" s="753">
        <f>J133+K133</f>
        <v/>
      </c>
      <c r="M133" s="748">
        <f>L133*(G133+I133)</f>
        <v/>
      </c>
      <c r="O133" s="464">
        <f>ISBLANK(D133)</f>
        <v/>
      </c>
      <c r="P133" s="464">
        <f>ISBLANK(G133)</f>
        <v/>
      </c>
      <c r="Q133" s="464">
        <f>ISBLANK(M133)</f>
        <v/>
      </c>
      <c r="R133" s="464">
        <f>IF(AND(O133=P133,O133=Q133),,"!!!")</f>
        <v/>
      </c>
      <c r="T133" s="464" t="n">
        <v>129</v>
      </c>
    </row>
    <row customFormat="1" hidden="1" outlineLevel="1" r="134" s="590">
      <c r="A134" s="29" t="n"/>
      <c r="B134" s="606" t="n">
        <v>300</v>
      </c>
      <c r="C134" s="617" t="inlineStr">
        <is>
          <t>333-43</t>
        </is>
      </c>
      <c r="D134" s="889" t="n">
        <v>62</v>
      </c>
      <c r="E134" s="672" t="inlineStr">
        <is>
          <t>Steel structure of fire curtain walls</t>
        </is>
      </c>
      <c r="F134" s="94" t="inlineStr">
        <is>
          <t>Füstkötényfal tartószerkezete</t>
        </is>
      </c>
      <c r="G134" s="997" t="n">
        <v>22</v>
      </c>
      <c r="H134" s="671" t="inlineStr">
        <is>
          <t>t</t>
        </is>
      </c>
      <c r="I134" s="322" t="n"/>
      <c r="J134" s="159" t="n">
        <v>0</v>
      </c>
      <c r="K134" s="159" t="n">
        <v>0</v>
      </c>
      <c r="L134" s="753">
        <f>J134+K134</f>
        <v/>
      </c>
      <c r="M134" s="748">
        <f>L134*(G134+I134)</f>
        <v/>
      </c>
      <c r="O134" s="464">
        <f>ISBLANK(D134)</f>
        <v/>
      </c>
      <c r="P134" s="464">
        <f>ISBLANK(G134)</f>
        <v/>
      </c>
      <c r="Q134" s="464">
        <f>ISBLANK(M134)</f>
        <v/>
      </c>
      <c r="R134" s="464">
        <f>IF(AND(O134=P134,O134=Q134),,"!!!")</f>
        <v/>
      </c>
      <c r="T134" s="464" t="n">
        <v>130</v>
      </c>
    </row>
    <row customFormat="1" customHeight="1" hidden="1" ht="13.5" outlineLevel="1" r="135" s="590" thickBot="1">
      <c r="A135" s="29" t="n"/>
      <c r="B135" s="606" t="n">
        <v>300</v>
      </c>
      <c r="C135" s="617" t="inlineStr">
        <is>
          <t>333-43</t>
        </is>
      </c>
      <c r="D135" s="889" t="n">
        <v>62</v>
      </c>
      <c r="E135" s="672" t="inlineStr">
        <is>
          <t>Steel structure of gate buliding</t>
        </is>
      </c>
      <c r="F135" s="94" t="inlineStr">
        <is>
          <t>Porta acél tartószerkezete</t>
        </is>
      </c>
      <c r="G135" s="997" t="n">
        <v>6.2</v>
      </c>
      <c r="H135" s="671" t="inlineStr">
        <is>
          <t>t</t>
        </is>
      </c>
      <c r="I135" s="322" t="n"/>
      <c r="J135" s="159" t="n">
        <v>0</v>
      </c>
      <c r="K135" s="159" t="n">
        <v>0</v>
      </c>
      <c r="L135" s="753">
        <f>J135+K135</f>
        <v/>
      </c>
      <c r="M135" s="748">
        <f>L135*(G135+I135)</f>
        <v/>
      </c>
      <c r="O135" s="464">
        <f>ISBLANK(D135)</f>
        <v/>
      </c>
      <c r="P135" s="464">
        <f>ISBLANK(G135)</f>
        <v/>
      </c>
      <c r="Q135" s="464">
        <f>ISBLANK(M135)</f>
        <v/>
      </c>
      <c r="R135" s="464">
        <f>IF(AND(O135=P135,O135=Q135),,"!!!")</f>
        <v/>
      </c>
      <c r="T135" s="464" t="n">
        <v>131</v>
      </c>
    </row>
    <row customFormat="1" customHeight="1" hidden="1" ht="13.5" outlineLevel="1" r="136" s="590" thickBot="1">
      <c r="A136" s="33" t="n"/>
      <c r="B136" s="609" t="n">
        <v>300</v>
      </c>
      <c r="C136" s="610" t="n">
        <v>332</v>
      </c>
      <c r="D136" s="431" t="n"/>
      <c r="E136" s="60" t="inlineStr">
        <is>
          <t>External-internal loadbearing walls total</t>
        </is>
      </c>
      <c r="F136" s="60" t="inlineStr">
        <is>
          <t>Külső - belső teherhordó falazatok szerkezetek összesen</t>
        </is>
      </c>
      <c r="G136" s="993" t="n"/>
      <c r="H136" s="294" t="n"/>
      <c r="I136" s="323" t="n"/>
      <c r="J136" s="95" t="n"/>
      <c r="K136" s="23" t="n"/>
      <c r="L136" s="194" t="n"/>
      <c r="M136" s="203">
        <f>SUM(M69:M135)</f>
        <v/>
      </c>
      <c r="O136" s="464">
        <f>ISBLANK(D136)</f>
        <v/>
      </c>
      <c r="P136" s="464">
        <f>ISBLANK(G136)</f>
        <v/>
      </c>
      <c r="Q136" s="464">
        <f>ISBLANK(M136)</f>
        <v/>
      </c>
      <c r="R136" s="464">
        <f>IF(AND(O136=P136,O136=Q136),,"!!!")</f>
        <v/>
      </c>
      <c r="T136" s="464" t="n">
        <v>132</v>
      </c>
    </row>
    <row customFormat="1" customHeight="1" hidden="1" ht="24.75" outlineLevel="1" r="137" s="590" thickBot="1">
      <c r="A137" s="577" t="n"/>
      <c r="B137" s="601" t="n">
        <v>300</v>
      </c>
      <c r="C137" s="602" t="inlineStr">
        <is>
          <t>350
360</t>
        </is>
      </c>
      <c r="D137" s="557" t="n"/>
      <c r="E137" s="47" t="inlineStr">
        <is>
          <t xml:space="preserve"> Ceilings  and roof stuctures</t>
        </is>
      </c>
      <c r="F137" s="47" t="inlineStr">
        <is>
          <t>Födém és tetőszerkezetek</t>
        </is>
      </c>
      <c r="G137" s="991" t="n"/>
      <c r="H137" s="100" t="n"/>
      <c r="I137" s="317" t="n"/>
      <c r="J137" s="299" t="n"/>
      <c r="K137" s="48" t="n"/>
      <c r="L137" s="192" t="n"/>
      <c r="M137" s="193" t="n"/>
      <c r="O137" s="464">
        <f>ISBLANK(D137)</f>
        <v/>
      </c>
      <c r="P137" s="464">
        <f>ISBLANK(G137)</f>
        <v/>
      </c>
      <c r="Q137" s="464">
        <f>ISBLANK(M137)</f>
        <v/>
      </c>
      <c r="R137" s="464">
        <f>IF(AND(O137=P137,O137=Q137),,"!!!")</f>
        <v/>
      </c>
      <c r="T137" s="464" t="n">
        <v>133</v>
      </c>
    </row>
    <row customFormat="1" customHeight="1" hidden="1" ht="29.45" outlineLevel="1" r="138" s="590">
      <c r="A138" s="169" t="n"/>
      <c r="B138" s="618" t="n"/>
      <c r="C138" s="641" t="n"/>
      <c r="D138" s="438" t="n"/>
      <c r="E138" s="50" t="inlineStr">
        <is>
          <t>Structual works / reinforced concrete on site</t>
        </is>
      </c>
      <c r="F138" s="50" t="inlineStr">
        <is>
          <t>Szerkezetépítés / helyszíni beton és vasbeton munkák</t>
        </is>
      </c>
      <c r="G138" s="996" t="n"/>
      <c r="H138" s="765" t="n"/>
      <c r="I138" s="319" t="n"/>
      <c r="J138" s="300" t="n"/>
      <c r="K138" s="52" t="n"/>
      <c r="L138" s="197" t="n"/>
      <c r="M138" s="198" t="n"/>
      <c r="O138" s="464">
        <f>ISBLANK(D138)</f>
        <v/>
      </c>
      <c r="P138" s="464">
        <f>ISBLANK(G138)</f>
        <v/>
      </c>
      <c r="Q138" s="464">
        <f>ISBLANK(M138)</f>
        <v/>
      </c>
      <c r="R138" s="464">
        <f>IF(AND(O138=P138,O138=Q138),,"!!!")</f>
        <v/>
      </c>
      <c r="T138" s="464" t="n">
        <v>134</v>
      </c>
    </row>
    <row customFormat="1" customHeight="1" hidden="1" ht="56.25" outlineLevel="1" r="139" s="590">
      <c r="A139" s="169" t="n"/>
      <c r="B139" s="618" t="n"/>
      <c r="C139" s="641" t="n"/>
      <c r="D139" s="438" t="n"/>
      <c r="E139" s="94" t="inlineStr">
        <is>
          <t>concrete surfaces to be performed according to following requirements:
- All visible surfaces class SB2
- All others class SB1
DBV Merkblatt Sichtbeton Fassung 2004</t>
        </is>
      </c>
      <c r="F139" s="94" t="inlineStr">
        <is>
          <t>beton felületek kialakítása alábbi követelmények szerint:
- látszóbeton: SB2
- egyéb betonfelületek: SB1
DBV Merkblatt Sichtbeton Fassung 2004</t>
        </is>
      </c>
      <c r="G139" s="996" t="n"/>
      <c r="H139" s="765" t="n"/>
      <c r="I139" s="319" t="n"/>
      <c r="J139" s="300" t="n"/>
      <c r="K139" s="52" t="n"/>
      <c r="L139" s="197" t="n"/>
      <c r="M139" s="198" t="n"/>
      <c r="O139" s="464">
        <f>ISBLANK(D139)</f>
        <v/>
      </c>
      <c r="P139" s="464">
        <f>ISBLANK(G139)</f>
        <v/>
      </c>
      <c r="Q139" s="464">
        <f>ISBLANK(M139)</f>
        <v/>
      </c>
      <c r="R139" s="464">
        <f>IF(AND(O139=P139,O139=Q139),,"!!!")</f>
        <v/>
      </c>
      <c r="T139" s="464" t="n">
        <v>135</v>
      </c>
    </row>
    <row customFormat="1" hidden="1" outlineLevel="1" r="140" s="590">
      <c r="A140" s="29" t="n"/>
      <c r="B140" s="606" t="n">
        <v>300</v>
      </c>
      <c r="C140" s="608" t="n">
        <v>351</v>
      </c>
      <c r="D140" s="889" t="n">
        <v>1</v>
      </c>
      <c r="E140" s="94" t="inlineStr">
        <is>
          <t>In-situ slab with reinforcement, formwork complet  C30/37</t>
        </is>
      </c>
      <c r="F140" s="94" t="inlineStr">
        <is>
          <t>Monolit vb. födém vasalással zsaluzással C30/37 betonból</t>
        </is>
      </c>
      <c r="G140" s="994" t="n">
        <v>511</v>
      </c>
      <c r="H140" s="39" t="inlineStr">
        <is>
          <t>m3</t>
        </is>
      </c>
      <c r="I140" s="320" t="n"/>
      <c r="J140" s="159" t="n">
        <v>0</v>
      </c>
      <c r="K140" s="159" t="n">
        <v>0</v>
      </c>
      <c r="L140" s="753">
        <f>J140+K140</f>
        <v/>
      </c>
      <c r="M140" s="748">
        <f>L140*(G140+I140)</f>
        <v/>
      </c>
      <c r="O140" s="464">
        <f>ISBLANK(D140)</f>
        <v/>
      </c>
      <c r="P140" s="464">
        <f>ISBLANK(G140)</f>
        <v/>
      </c>
      <c r="Q140" s="464">
        <f>ISBLANK(M140)</f>
        <v/>
      </c>
      <c r="R140" s="464">
        <f>IF(AND(O140=P140,O140=Q140),,"!!!")</f>
        <v/>
      </c>
      <c r="T140" s="464" t="n">
        <v>136</v>
      </c>
    </row>
    <row customFormat="1" hidden="1" outlineLevel="1" r="141" s="590">
      <c r="A141" s="29" t="n"/>
      <c r="B141" s="606" t="n">
        <v>300</v>
      </c>
      <c r="C141" s="608" t="n">
        <v>351</v>
      </c>
      <c r="D141" s="889" t="n">
        <v>2</v>
      </c>
      <c r="E141" s="94" t="inlineStr">
        <is>
          <t>In-situ beam with einforcement, formwork C30/37</t>
        </is>
      </c>
      <c r="F141" s="94" t="inlineStr">
        <is>
          <t>Monolit vb. gerenda  vasalással, zsaluzással C30/37 betonból</t>
        </is>
      </c>
      <c r="G141" s="994" t="n">
        <v>113</v>
      </c>
      <c r="H141" s="39" t="inlineStr">
        <is>
          <t>m3</t>
        </is>
      </c>
      <c r="I141" s="320" t="n"/>
      <c r="J141" s="159" t="n">
        <v>0</v>
      </c>
      <c r="K141" s="159" t="n">
        <v>0</v>
      </c>
      <c r="L141" s="753">
        <f>J141+K141</f>
        <v/>
      </c>
      <c r="M141" s="748">
        <f>L141*(G141+I141)</f>
        <v/>
      </c>
      <c r="O141" s="464">
        <f>ISBLANK(D141)</f>
        <v/>
      </c>
      <c r="P141" s="464">
        <f>ISBLANK(G141)</f>
        <v/>
      </c>
      <c r="Q141" s="464">
        <f>ISBLANK(M141)</f>
        <v/>
      </c>
      <c r="R141" s="464">
        <f>IF(AND(O141=P141,O141=Q141),,"!!!")</f>
        <v/>
      </c>
      <c r="T141" s="464" t="n">
        <v>137</v>
      </c>
    </row>
    <row customFormat="1" hidden="1" outlineLevel="1" r="142" s="590">
      <c r="A142" s="29" t="n"/>
      <c r="B142" s="606" t="n">
        <v>300</v>
      </c>
      <c r="C142" s="608" t="n">
        <v>351</v>
      </c>
      <c r="D142" s="889" t="n">
        <v>3</v>
      </c>
      <c r="E142" s="94" t="inlineStr">
        <is>
          <t>Reinforced concrete tie beam witheinforcement, formworknt 30/37</t>
        </is>
      </c>
      <c r="F142" s="94" t="inlineStr">
        <is>
          <t>Monolit vb. koszoru  vasalással, zsaluzással C30/37 betonból</t>
        </is>
      </c>
      <c r="G142" s="994" t="n">
        <v>1.7</v>
      </c>
      <c r="H142" s="39" t="inlineStr">
        <is>
          <t>m3</t>
        </is>
      </c>
      <c r="I142" s="320" t="n"/>
      <c r="J142" s="159" t="n">
        <v>0</v>
      </c>
      <c r="K142" s="159" t="n">
        <v>0</v>
      </c>
      <c r="L142" s="753">
        <f>J142+K142</f>
        <v/>
      </c>
      <c r="M142" s="748">
        <f>L142*(G142+I142)</f>
        <v/>
      </c>
      <c r="O142" s="464">
        <f>ISBLANK(D142)</f>
        <v/>
      </c>
      <c r="P142" s="464">
        <f>ISBLANK(G142)</f>
        <v/>
      </c>
      <c r="Q142" s="464">
        <f>ISBLANK(M142)</f>
        <v/>
      </c>
      <c r="R142" s="464">
        <f>IF(AND(O142=P142,O142=Q142),,"!!!")</f>
        <v/>
      </c>
      <c r="T142" s="464" t="n">
        <v>138</v>
      </c>
    </row>
    <row customFormat="1" hidden="1" outlineLevel="1" r="143" s="590">
      <c r="A143" s="29" t="n"/>
      <c r="B143" s="606" t="n">
        <v>300</v>
      </c>
      <c r="C143" s="608" t="n">
        <v>351</v>
      </c>
      <c r="D143" s="889" t="n">
        <v>4</v>
      </c>
      <c r="E143" s="94" t="inlineStr">
        <is>
          <t>In-situ stairs with einforcement, formwork C30/37</t>
        </is>
      </c>
      <c r="F143" s="94" t="inlineStr">
        <is>
          <t>Monolit vb. lépcső  vasalással zsaluzással C30/37 betonból</t>
        </is>
      </c>
      <c r="G143" s="994" t="n">
        <v>18</v>
      </c>
      <c r="H143" s="39" t="inlineStr">
        <is>
          <t>m3</t>
        </is>
      </c>
      <c r="I143" s="320" t="n"/>
      <c r="J143" s="159" t="n">
        <v>0</v>
      </c>
      <c r="K143" s="159" t="n">
        <v>0</v>
      </c>
      <c r="L143" s="753">
        <f>J143+K143</f>
        <v/>
      </c>
      <c r="M143" s="748">
        <f>L143*(G143+I143)</f>
        <v/>
      </c>
      <c r="O143" s="464">
        <f>ISBLANK(D143)</f>
        <v/>
      </c>
      <c r="P143" s="464">
        <f>ISBLANK(G143)</f>
        <v/>
      </c>
      <c r="Q143" s="464">
        <f>ISBLANK(M143)</f>
        <v/>
      </c>
      <c r="R143" s="464">
        <f>IF(AND(O143=P143,O143=Q143),,"!!!")</f>
        <v/>
      </c>
      <c r="T143" s="464" t="n">
        <v>139</v>
      </c>
    </row>
    <row customFormat="1" customHeight="1" hidden="1" ht="25.5" outlineLevel="1" r="144" s="590">
      <c r="A144" s="169" t="n"/>
      <c r="B144" s="618" t="n"/>
      <c r="C144" s="641" t="n"/>
      <c r="D144" s="438" t="n"/>
      <c r="E144" s="50" t="inlineStr">
        <is>
          <t xml:space="preserve"> Manufacturing, transport, placement and installation of prefabricated building elements</t>
        </is>
      </c>
      <c r="F144" s="50" t="inlineStr">
        <is>
          <t>Előregyártott épületszerkezeti elemek gyártása, helyszínre szállítása, elhelyezése és szerelése</t>
        </is>
      </c>
      <c r="G144" s="996" t="n"/>
      <c r="H144" s="765" t="n"/>
      <c r="I144" s="319" t="n"/>
      <c r="J144" s="300" t="n"/>
      <c r="K144" s="52" t="n"/>
      <c r="L144" s="197" t="n"/>
      <c r="M144" s="198" t="n"/>
      <c r="O144" s="464">
        <f>ISBLANK(D144)</f>
        <v/>
      </c>
      <c r="P144" s="464">
        <f>ISBLANK(G144)</f>
        <v/>
      </c>
      <c r="Q144" s="464">
        <f>ISBLANK(M144)</f>
        <v/>
      </c>
      <c r="R144" s="464">
        <f>IF(AND(O144=P144,O144=Q144),,"!!!")</f>
        <v/>
      </c>
      <c r="T144" s="464" t="n">
        <v>140</v>
      </c>
    </row>
    <row customFormat="1" customHeight="1" hidden="1" ht="22.5" outlineLevel="1" r="145" s="590">
      <c r="A145" s="29" t="inlineStr">
        <is>
          <t>x</t>
        </is>
      </c>
      <c r="B145" s="613" t="n"/>
      <c r="C145" s="617" t="n"/>
      <c r="D145" s="889" t="n"/>
      <c r="E145" s="668" t="inlineStr">
        <is>
          <t>Precast main girder  C40/50 (on average with 3 openings for M&amp;E in web )</t>
        </is>
      </c>
      <c r="F145" s="668" t="inlineStr">
        <is>
          <t>Előregyártott főtartók (Gerincben átlagosan 3 áttörés)</t>
        </is>
      </c>
      <c r="G145" s="997" t="n"/>
      <c r="H145" s="39" t="n"/>
      <c r="I145" s="670" t="n"/>
      <c r="J145" s="159" t="n"/>
      <c r="K145" s="159" t="n"/>
      <c r="L145" s="753" t="n"/>
      <c r="M145" s="748" t="n"/>
      <c r="O145" s="464">
        <f>ISBLANK(D145)</f>
        <v/>
      </c>
      <c r="P145" s="464">
        <f>ISBLANK(G145)</f>
        <v/>
      </c>
      <c r="Q145" s="464">
        <f>ISBLANK(M145)</f>
        <v/>
      </c>
      <c r="R145" s="464">
        <f>IF(AND(O145=P145,O145=Q145),,"!!!")</f>
        <v/>
      </c>
      <c r="T145" s="464" t="n">
        <v>141</v>
      </c>
    </row>
    <row customFormat="1" hidden="1" outlineLevel="1" r="146" s="590">
      <c r="A146" s="29" t="n"/>
      <c r="B146" s="606" t="n">
        <v>300</v>
      </c>
      <c r="C146" s="608" t="n">
        <v>361</v>
      </c>
      <c r="D146" s="889" t="n">
        <v>1</v>
      </c>
      <c r="E146" s="672" t="inlineStr">
        <is>
          <t>I./FT.1 ; 4,19 t/pcs</t>
        </is>
      </c>
      <c r="F146" s="672" t="inlineStr">
        <is>
          <t>I./FT.1 jelű 4,19 t/db</t>
        </is>
      </c>
      <c r="G146" s="997" t="n">
        <v>2</v>
      </c>
      <c r="H146" s="39" t="inlineStr">
        <is>
          <t>db</t>
        </is>
      </c>
      <c r="I146" s="670" t="n"/>
      <c r="J146" s="159" t="n">
        <v>0</v>
      </c>
      <c r="K146" s="159" t="n">
        <v>0</v>
      </c>
      <c r="L146" s="753">
        <f>J146+K146</f>
        <v/>
      </c>
      <c r="M146" s="748">
        <f>L146*(G146+I146)</f>
        <v/>
      </c>
      <c r="O146" s="464">
        <f>ISBLANK(D146)</f>
        <v/>
      </c>
      <c r="P146" s="464">
        <f>ISBLANK(G146)</f>
        <v/>
      </c>
      <c r="Q146" s="464">
        <f>ISBLANK(M146)</f>
        <v/>
      </c>
      <c r="R146" s="464">
        <f>IF(AND(O146=P146,O146=Q146),,"!!!")</f>
        <v/>
      </c>
      <c r="T146" s="464" t="n">
        <v>142</v>
      </c>
    </row>
    <row customFormat="1" hidden="1" outlineLevel="1" r="147" s="590">
      <c r="A147" s="29" t="n"/>
      <c r="B147" s="606" t="n">
        <v>300</v>
      </c>
      <c r="C147" s="608" t="n">
        <v>361</v>
      </c>
      <c r="D147" s="889" t="n">
        <v>2</v>
      </c>
      <c r="E147" s="672" t="inlineStr">
        <is>
          <t>I./FT.2 ; 8,1 t/pcs</t>
        </is>
      </c>
      <c r="F147" s="672" t="inlineStr">
        <is>
          <t>I./FT.2 jelű 8,1 t/db</t>
        </is>
      </c>
      <c r="G147" s="997" t="n">
        <v>52</v>
      </c>
      <c r="H147" s="39" t="inlineStr">
        <is>
          <t>db</t>
        </is>
      </c>
      <c r="I147" s="670" t="n"/>
      <c r="J147" s="159" t="n">
        <v>0</v>
      </c>
      <c r="K147" s="159" t="n">
        <v>0</v>
      </c>
      <c r="L147" s="753">
        <f>J147+K147</f>
        <v/>
      </c>
      <c r="M147" s="748">
        <f>L147*(G147+I147)</f>
        <v/>
      </c>
      <c r="O147" s="464">
        <f>ISBLANK(D147)</f>
        <v/>
      </c>
      <c r="P147" s="464">
        <f>ISBLANK(G147)</f>
        <v/>
      </c>
      <c r="Q147" s="464">
        <f>ISBLANK(M147)</f>
        <v/>
      </c>
      <c r="R147" s="464">
        <f>IF(AND(O147=P147,O147=Q147),,"!!!")</f>
        <v/>
      </c>
      <c r="T147" s="464" t="n">
        <v>143</v>
      </c>
    </row>
    <row customFormat="1" hidden="1" outlineLevel="1" r="148" s="590">
      <c r="A148" s="29" t="n"/>
      <c r="B148" s="606" t="n">
        <v>300</v>
      </c>
      <c r="C148" s="608" t="n">
        <v>361</v>
      </c>
      <c r="D148" s="889" t="n">
        <v>3</v>
      </c>
      <c r="E148" s="672" t="inlineStr">
        <is>
          <t>I./FT.3 ; 8,38 t/pcs</t>
        </is>
      </c>
      <c r="F148" s="672" t="inlineStr">
        <is>
          <t>I./FT.3 jelű 8,38 t/db</t>
        </is>
      </c>
      <c r="G148" s="997" t="n">
        <v>4</v>
      </c>
      <c r="H148" s="39" t="inlineStr">
        <is>
          <t>db</t>
        </is>
      </c>
      <c r="I148" s="670" t="n"/>
      <c r="J148" s="159" t="n">
        <v>0</v>
      </c>
      <c r="K148" s="159" t="n">
        <v>0</v>
      </c>
      <c r="L148" s="753">
        <f>J148+K148</f>
        <v/>
      </c>
      <c r="M148" s="748">
        <f>L148*(G148+I148)</f>
        <v/>
      </c>
      <c r="O148" s="464">
        <f>ISBLANK(D148)</f>
        <v/>
      </c>
      <c r="P148" s="464">
        <f>ISBLANK(G148)</f>
        <v/>
      </c>
      <c r="Q148" s="464">
        <f>ISBLANK(M148)</f>
        <v/>
      </c>
      <c r="R148" s="464">
        <f>IF(AND(O148=P148,O148=Q148),,"!!!")</f>
        <v/>
      </c>
      <c r="T148" s="464" t="n">
        <v>144</v>
      </c>
    </row>
    <row customFormat="1" hidden="1" outlineLevel="1" r="149" s="590">
      <c r="A149" s="29" t="n"/>
      <c r="B149" s="606" t="n">
        <v>300</v>
      </c>
      <c r="C149" s="608" t="n">
        <v>361</v>
      </c>
      <c r="D149" s="889" t="n">
        <v>4</v>
      </c>
      <c r="E149" s="672" t="inlineStr">
        <is>
          <t>II./FT.1 ; 8,84 t/pcs</t>
        </is>
      </c>
      <c r="F149" s="672" t="inlineStr">
        <is>
          <t>II./FT.1 jelű 8,84 t/db</t>
        </is>
      </c>
      <c r="G149" s="997" t="n">
        <v>1</v>
      </c>
      <c r="H149" s="39" t="inlineStr">
        <is>
          <t>db</t>
        </is>
      </c>
      <c r="I149" s="670" t="n"/>
      <c r="J149" s="159" t="n">
        <v>0</v>
      </c>
      <c r="K149" s="159" t="n">
        <v>0</v>
      </c>
      <c r="L149" s="753">
        <f>J149+K149</f>
        <v/>
      </c>
      <c r="M149" s="748">
        <f>L149*(G149+I149)</f>
        <v/>
      </c>
      <c r="O149" s="464">
        <f>ISBLANK(D149)</f>
        <v/>
      </c>
      <c r="P149" s="464">
        <f>ISBLANK(G149)</f>
        <v/>
      </c>
      <c r="Q149" s="464">
        <f>ISBLANK(M149)</f>
        <v/>
      </c>
      <c r="R149" s="464">
        <f>IF(AND(O149=P149,O149=Q149),,"!!!")</f>
        <v/>
      </c>
      <c r="T149" s="464" t="n">
        <v>145</v>
      </c>
    </row>
    <row customFormat="1" hidden="1" outlineLevel="1" r="150" s="590">
      <c r="A150" s="29" t="n"/>
      <c r="B150" s="606" t="n">
        <v>300</v>
      </c>
      <c r="C150" s="608" t="n">
        <v>361</v>
      </c>
      <c r="D150" s="889" t="n">
        <v>5</v>
      </c>
      <c r="E150" s="672" t="inlineStr">
        <is>
          <t>II./FT.2 ; 8,65 t/pcs</t>
        </is>
      </c>
      <c r="F150" s="672" t="inlineStr">
        <is>
          <t>II./FT.2 jelű 8,65 t/db</t>
        </is>
      </c>
      <c r="G150" s="997" t="n">
        <v>8</v>
      </c>
      <c r="H150" s="39" t="inlineStr">
        <is>
          <t>db</t>
        </is>
      </c>
      <c r="I150" s="670" t="n"/>
      <c r="J150" s="159" t="n">
        <v>0</v>
      </c>
      <c r="K150" s="159" t="n">
        <v>0</v>
      </c>
      <c r="L150" s="753">
        <f>J150+K150</f>
        <v/>
      </c>
      <c r="M150" s="748">
        <f>L150*(G150+I150)</f>
        <v/>
      </c>
      <c r="O150" s="464">
        <f>ISBLANK(D150)</f>
        <v/>
      </c>
      <c r="P150" s="464">
        <f>ISBLANK(G150)</f>
        <v/>
      </c>
      <c r="Q150" s="464">
        <f>ISBLANK(M150)</f>
        <v/>
      </c>
      <c r="R150" s="464">
        <f>IF(AND(O150=P150,O150=Q150),,"!!!")</f>
        <v/>
      </c>
      <c r="T150" s="464" t="n">
        <v>146</v>
      </c>
    </row>
    <row customFormat="1" hidden="1" outlineLevel="1" r="151" s="590">
      <c r="A151" s="29" t="n"/>
      <c r="B151" s="606" t="n">
        <v>300</v>
      </c>
      <c r="C151" s="608" t="n">
        <v>361</v>
      </c>
      <c r="D151" s="889" t="n">
        <v>6</v>
      </c>
      <c r="E151" s="672" t="inlineStr">
        <is>
          <t>II./FT.3 ; 8,84 t/pcs</t>
        </is>
      </c>
      <c r="F151" s="672" t="inlineStr">
        <is>
          <t>II./FT.3 jelű 8,84 t/db</t>
        </is>
      </c>
      <c r="G151" s="997" t="n">
        <v>1</v>
      </c>
      <c r="H151" s="39" t="inlineStr">
        <is>
          <t>db</t>
        </is>
      </c>
      <c r="I151" s="670" t="n"/>
      <c r="J151" s="159" t="n">
        <v>0</v>
      </c>
      <c r="K151" s="159" t="n">
        <v>0</v>
      </c>
      <c r="L151" s="753">
        <f>J151+K151</f>
        <v/>
      </c>
      <c r="M151" s="748">
        <f>L151*(G151+I151)</f>
        <v/>
      </c>
      <c r="O151" s="464">
        <f>ISBLANK(D151)</f>
        <v/>
      </c>
      <c r="P151" s="464">
        <f>ISBLANK(G151)</f>
        <v/>
      </c>
      <c r="Q151" s="464">
        <f>ISBLANK(M151)</f>
        <v/>
      </c>
      <c r="R151" s="464">
        <f>IF(AND(O151=P151,O151=Q151),,"!!!")</f>
        <v/>
      </c>
      <c r="T151" s="464" t="n">
        <v>147</v>
      </c>
    </row>
    <row customFormat="1" hidden="1" outlineLevel="1" r="152" s="590">
      <c r="A152" s="29" t="n"/>
      <c r="B152" s="606" t="n">
        <v>300</v>
      </c>
      <c r="C152" s="608" t="n">
        <v>361</v>
      </c>
      <c r="D152" s="889" t="n">
        <v>7</v>
      </c>
      <c r="E152" s="672" t="inlineStr">
        <is>
          <t>II./FT.4 ; 8,84 t/pcs</t>
        </is>
      </c>
      <c r="F152" s="672" t="inlineStr">
        <is>
          <t>II./FT.4 jelű 8,84 t/db</t>
        </is>
      </c>
      <c r="G152" s="997" t="n">
        <v>2</v>
      </c>
      <c r="H152" s="39" t="inlineStr">
        <is>
          <t>db</t>
        </is>
      </c>
      <c r="I152" s="670" t="n"/>
      <c r="J152" s="159" t="n">
        <v>0</v>
      </c>
      <c r="K152" s="159" t="n">
        <v>0</v>
      </c>
      <c r="L152" s="753">
        <f>J152+K152</f>
        <v/>
      </c>
      <c r="M152" s="748">
        <f>L152*(G152+I152)</f>
        <v/>
      </c>
      <c r="O152" s="464">
        <f>ISBLANK(D152)</f>
        <v/>
      </c>
      <c r="P152" s="464">
        <f>ISBLANK(G152)</f>
        <v/>
      </c>
      <c r="Q152" s="464">
        <f>ISBLANK(M152)</f>
        <v/>
      </c>
      <c r="R152" s="464">
        <f>IF(AND(O152=P152,O152=Q152),,"!!!")</f>
        <v/>
      </c>
      <c r="T152" s="464" t="n">
        <v>148</v>
      </c>
    </row>
    <row customFormat="1" hidden="1" outlineLevel="1" r="153" s="590">
      <c r="A153" s="29" t="n"/>
      <c r="B153" s="606" t="n">
        <v>300</v>
      </c>
      <c r="C153" s="608" t="n">
        <v>361</v>
      </c>
      <c r="D153" s="889" t="n">
        <v>8</v>
      </c>
      <c r="E153" s="672" t="inlineStr">
        <is>
          <t>II./FT.5 ; 8,65 t/pcs</t>
        </is>
      </c>
      <c r="F153" s="672" t="inlineStr">
        <is>
          <t>II./FT.5 jelű 8,65 t/db</t>
        </is>
      </c>
      <c r="G153" s="997" t="n">
        <v>18</v>
      </c>
      <c r="H153" s="39" t="inlineStr">
        <is>
          <t>db</t>
        </is>
      </c>
      <c r="I153" s="670" t="n"/>
      <c r="J153" s="159" t="n">
        <v>0</v>
      </c>
      <c r="K153" s="159" t="n">
        <v>0</v>
      </c>
      <c r="L153" s="753">
        <f>J153+K153</f>
        <v/>
      </c>
      <c r="M153" s="748">
        <f>L153*(G153+I153)</f>
        <v/>
      </c>
      <c r="O153" s="464">
        <f>ISBLANK(D153)</f>
        <v/>
      </c>
      <c r="P153" s="464">
        <f>ISBLANK(G153)</f>
        <v/>
      </c>
      <c r="Q153" s="464">
        <f>ISBLANK(M153)</f>
        <v/>
      </c>
      <c r="R153" s="464">
        <f>IF(AND(O153=P153,O153=Q153),,"!!!")</f>
        <v/>
      </c>
      <c r="T153" s="464" t="n">
        <v>149</v>
      </c>
    </row>
    <row customFormat="1" hidden="1" outlineLevel="1" r="154" s="590">
      <c r="A154" s="29" t="n"/>
      <c r="B154" s="606" t="n">
        <v>300</v>
      </c>
      <c r="C154" s="608" t="n">
        <v>361</v>
      </c>
      <c r="D154" s="889" t="n">
        <v>9</v>
      </c>
      <c r="E154" s="672" t="inlineStr">
        <is>
          <t>II./FT.6 ; 8,84 t/pcs</t>
        </is>
      </c>
      <c r="F154" s="672" t="inlineStr">
        <is>
          <t>II./FT.6 jelű 8,84 t/db</t>
        </is>
      </c>
      <c r="G154" s="997" t="n">
        <v>2</v>
      </c>
      <c r="H154" s="39" t="inlineStr">
        <is>
          <t>db</t>
        </is>
      </c>
      <c r="I154" s="670" t="n"/>
      <c r="J154" s="159" t="n">
        <v>0</v>
      </c>
      <c r="K154" s="159" t="n">
        <v>0</v>
      </c>
      <c r="L154" s="753">
        <f>J154+K154</f>
        <v/>
      </c>
      <c r="M154" s="748">
        <f>L154*(G154+I154)</f>
        <v/>
      </c>
      <c r="O154" s="464">
        <f>ISBLANK(D154)</f>
        <v/>
      </c>
      <c r="P154" s="464">
        <f>ISBLANK(G154)</f>
        <v/>
      </c>
      <c r="Q154" s="464">
        <f>ISBLANK(M154)</f>
        <v/>
      </c>
      <c r="R154" s="464">
        <f>IF(AND(O154=P154,O154=Q154),,"!!!")</f>
        <v/>
      </c>
      <c r="T154" s="464" t="n">
        <v>150</v>
      </c>
    </row>
    <row customFormat="1" hidden="1" outlineLevel="1" r="155" s="590">
      <c r="A155" s="29" t="n"/>
      <c r="B155" s="606" t="n">
        <v>300</v>
      </c>
      <c r="C155" s="608" t="n">
        <v>361</v>
      </c>
      <c r="D155" s="889" t="n">
        <v>10</v>
      </c>
      <c r="E155" s="672" t="inlineStr">
        <is>
          <t>II./FT.7 ; 8,84 t/pcs</t>
        </is>
      </c>
      <c r="F155" s="672" t="inlineStr">
        <is>
          <t>II./FT.7 jelű 8,84 t/db</t>
        </is>
      </c>
      <c r="G155" s="997" t="n">
        <v>1</v>
      </c>
      <c r="H155" s="39" t="inlineStr">
        <is>
          <t>db</t>
        </is>
      </c>
      <c r="I155" s="670" t="n"/>
      <c r="J155" s="159" t="n">
        <v>0</v>
      </c>
      <c r="K155" s="159" t="n">
        <v>0</v>
      </c>
      <c r="L155" s="753">
        <f>J155+K155</f>
        <v/>
      </c>
      <c r="M155" s="748">
        <f>L155*(G155+I155)</f>
        <v/>
      </c>
      <c r="O155" s="464">
        <f>ISBLANK(D155)</f>
        <v/>
      </c>
      <c r="P155" s="464">
        <f>ISBLANK(G155)</f>
        <v/>
      </c>
      <c r="Q155" s="464">
        <f>ISBLANK(M155)</f>
        <v/>
      </c>
      <c r="R155" s="464">
        <f>IF(AND(O155=P155,O155=Q155),,"!!!")</f>
        <v/>
      </c>
      <c r="T155" s="464" t="n">
        <v>151</v>
      </c>
    </row>
    <row customFormat="1" hidden="1" outlineLevel="1" r="156" s="590">
      <c r="A156" s="29" t="n"/>
      <c r="B156" s="606" t="n">
        <v>300</v>
      </c>
      <c r="C156" s="608" t="n">
        <v>361</v>
      </c>
      <c r="D156" s="889" t="n">
        <v>11</v>
      </c>
      <c r="E156" s="672" t="inlineStr">
        <is>
          <t>II./FT.8 ; 8,65 t/pcs</t>
        </is>
      </c>
      <c r="F156" s="672" t="inlineStr">
        <is>
          <t>II./FT.8 jelű 8,65 t/db</t>
        </is>
      </c>
      <c r="G156" s="997" t="n">
        <v>1</v>
      </c>
      <c r="H156" s="39" t="inlineStr">
        <is>
          <t>db</t>
        </is>
      </c>
      <c r="I156" s="670" t="n"/>
      <c r="J156" s="159" t="n">
        <v>0</v>
      </c>
      <c r="K156" s="159" t="n">
        <v>0</v>
      </c>
      <c r="L156" s="753">
        <f>J156+K156</f>
        <v/>
      </c>
      <c r="M156" s="748">
        <f>L156*(G156+I156)</f>
        <v/>
      </c>
      <c r="O156" s="464">
        <f>ISBLANK(D156)</f>
        <v/>
      </c>
      <c r="P156" s="464">
        <f>ISBLANK(G156)</f>
        <v/>
      </c>
      <c r="Q156" s="464">
        <f>ISBLANK(M156)</f>
        <v/>
      </c>
      <c r="R156" s="464">
        <f>IF(AND(O156=P156,O156=Q156),,"!!!")</f>
        <v/>
      </c>
      <c r="T156" s="464" t="n">
        <v>152</v>
      </c>
    </row>
    <row customFormat="1" hidden="1" outlineLevel="1" r="157" s="590">
      <c r="A157" s="29" t="n"/>
      <c r="B157" s="606" t="n">
        <v>300</v>
      </c>
      <c r="C157" s="608" t="n">
        <v>361</v>
      </c>
      <c r="D157" s="889" t="n">
        <v>12</v>
      </c>
      <c r="E157" s="672" t="inlineStr">
        <is>
          <t>II./FT.9 ; 8,65 t/pcs</t>
        </is>
      </c>
      <c r="F157" s="672" t="inlineStr">
        <is>
          <t>II./FT.9 jelű 8,65 t/db</t>
        </is>
      </c>
      <c r="G157" s="997" t="n">
        <v>5</v>
      </c>
      <c r="H157" s="39" t="inlineStr">
        <is>
          <t>db</t>
        </is>
      </c>
      <c r="I157" s="670" t="n"/>
      <c r="J157" s="159" t="n">
        <v>0</v>
      </c>
      <c r="K157" s="159" t="n">
        <v>0</v>
      </c>
      <c r="L157" s="753">
        <f>J157+K157</f>
        <v/>
      </c>
      <c r="M157" s="748">
        <f>L157*(G157+I157)</f>
        <v/>
      </c>
      <c r="O157" s="464">
        <f>ISBLANK(D157)</f>
        <v/>
      </c>
      <c r="P157" s="464">
        <f>ISBLANK(G157)</f>
        <v/>
      </c>
      <c r="Q157" s="464">
        <f>ISBLANK(M157)</f>
        <v/>
      </c>
      <c r="R157" s="464">
        <f>IF(AND(O157=P157,O157=Q157),,"!!!")</f>
        <v/>
      </c>
      <c r="T157" s="464" t="n">
        <v>153</v>
      </c>
    </row>
    <row customFormat="1" hidden="1" outlineLevel="1" r="158" s="590">
      <c r="A158" s="29" t="n"/>
      <c r="B158" s="606" t="n">
        <v>300</v>
      </c>
      <c r="C158" s="608" t="n">
        <v>361</v>
      </c>
      <c r="D158" s="889" t="n">
        <v>13</v>
      </c>
      <c r="E158" s="672" t="inlineStr">
        <is>
          <t>II./FT.10 ; 8,84 t/pcs</t>
        </is>
      </c>
      <c r="F158" s="672" t="inlineStr">
        <is>
          <t>II./FT.10 jelű 8,84 t/db</t>
        </is>
      </c>
      <c r="G158" s="997" t="n">
        <v>1</v>
      </c>
      <c r="H158" s="39" t="inlineStr">
        <is>
          <t>db</t>
        </is>
      </c>
      <c r="I158" s="670" t="n"/>
      <c r="J158" s="159" t="n">
        <v>0</v>
      </c>
      <c r="K158" s="159" t="n">
        <v>0</v>
      </c>
      <c r="L158" s="753">
        <f>J158+K158</f>
        <v/>
      </c>
      <c r="M158" s="748">
        <f>L158*(G158+I158)</f>
        <v/>
      </c>
      <c r="O158" s="464">
        <f>ISBLANK(D158)</f>
        <v/>
      </c>
      <c r="P158" s="464">
        <f>ISBLANK(G158)</f>
        <v/>
      </c>
      <c r="Q158" s="464">
        <f>ISBLANK(M158)</f>
        <v/>
      </c>
      <c r="R158" s="464">
        <f>IF(AND(O158=P158,O158=Q158),,"!!!")</f>
        <v/>
      </c>
      <c r="T158" s="464" t="n">
        <v>154</v>
      </c>
    </row>
    <row customFormat="1" hidden="1" outlineLevel="1" r="159" s="590">
      <c r="A159" s="29" t="n"/>
      <c r="B159" s="606" t="n">
        <v>300</v>
      </c>
      <c r="C159" s="608" t="n">
        <v>361</v>
      </c>
      <c r="D159" s="889" t="n">
        <v>14</v>
      </c>
      <c r="E159" s="672" t="inlineStr">
        <is>
          <t>II./FT.11 ; 8,91 t/pcs</t>
        </is>
      </c>
      <c r="F159" s="672" t="inlineStr">
        <is>
          <t>II./FT.11 jelű 8,91 t/db</t>
        </is>
      </c>
      <c r="G159" s="997" t="n">
        <v>1</v>
      </c>
      <c r="H159" s="39" t="inlineStr">
        <is>
          <t>db</t>
        </is>
      </c>
      <c r="I159" s="670" t="n"/>
      <c r="J159" s="159" t="n">
        <v>0</v>
      </c>
      <c r="K159" s="159" t="n">
        <v>0</v>
      </c>
      <c r="L159" s="753">
        <f>J159+K159</f>
        <v/>
      </c>
      <c r="M159" s="748">
        <f>L159*(G159+I159)</f>
        <v/>
      </c>
      <c r="O159" s="464">
        <f>ISBLANK(D159)</f>
        <v/>
      </c>
      <c r="P159" s="464">
        <f>ISBLANK(G159)</f>
        <v/>
      </c>
      <c r="Q159" s="464">
        <f>ISBLANK(M159)</f>
        <v/>
      </c>
      <c r="R159" s="464">
        <f>IF(AND(O159=P159,O159=Q159),,"!!!")</f>
        <v/>
      </c>
      <c r="T159" s="464" t="n">
        <v>155</v>
      </c>
    </row>
    <row customFormat="1" hidden="1" outlineLevel="1" r="160" s="590">
      <c r="A160" s="29" t="n"/>
      <c r="B160" s="606" t="n">
        <v>300</v>
      </c>
      <c r="C160" s="608" t="n">
        <v>361</v>
      </c>
      <c r="D160" s="889" t="n">
        <v>15</v>
      </c>
      <c r="E160" s="672" t="inlineStr">
        <is>
          <t>II./FT.12 ; 8,91 t/pcs</t>
        </is>
      </c>
      <c r="F160" s="672" t="inlineStr">
        <is>
          <t>II./FT.12 jelű 8,91 t/db</t>
        </is>
      </c>
      <c r="G160" s="997" t="n">
        <v>1</v>
      </c>
      <c r="H160" s="39" t="inlineStr">
        <is>
          <t>db</t>
        </is>
      </c>
      <c r="I160" s="670" t="n"/>
      <c r="J160" s="159" t="n">
        <v>0</v>
      </c>
      <c r="K160" s="159" t="n">
        <v>0</v>
      </c>
      <c r="L160" s="753">
        <f>J160+K160</f>
        <v/>
      </c>
      <c r="M160" s="748">
        <f>L160*(G160+I160)</f>
        <v/>
      </c>
      <c r="O160" s="464">
        <f>ISBLANK(D160)</f>
        <v/>
      </c>
      <c r="P160" s="464">
        <f>ISBLANK(G160)</f>
        <v/>
      </c>
      <c r="Q160" s="464">
        <f>ISBLANK(M160)</f>
        <v/>
      </c>
      <c r="R160" s="464">
        <f>IF(AND(O160=P160,O160=Q160),,"!!!")</f>
        <v/>
      </c>
      <c r="T160" s="464" t="n">
        <v>156</v>
      </c>
    </row>
    <row customFormat="1" hidden="1" outlineLevel="1" r="161" s="590">
      <c r="A161" s="29" t="n"/>
      <c r="B161" s="606" t="n">
        <v>300</v>
      </c>
      <c r="C161" s="608" t="n">
        <v>361</v>
      </c>
      <c r="D161" s="889" t="n">
        <v>16</v>
      </c>
      <c r="E161" s="672" t="inlineStr">
        <is>
          <t>III./FT.1 ; 8,91 t/pcs</t>
        </is>
      </c>
      <c r="F161" s="672" t="inlineStr">
        <is>
          <t>III./FT.1 jelű 8,91 t/db</t>
        </is>
      </c>
      <c r="G161" s="997" t="n">
        <v>1</v>
      </c>
      <c r="H161" s="39" t="inlineStr">
        <is>
          <t>db</t>
        </is>
      </c>
      <c r="I161" s="670" t="n"/>
      <c r="J161" s="159" t="n">
        <v>0</v>
      </c>
      <c r="K161" s="159" t="n">
        <v>0</v>
      </c>
      <c r="L161" s="753">
        <f>J161+K161</f>
        <v/>
      </c>
      <c r="M161" s="748">
        <f>L161*(G161+I161)</f>
        <v/>
      </c>
      <c r="O161" s="464">
        <f>ISBLANK(D161)</f>
        <v/>
      </c>
      <c r="P161" s="464">
        <f>ISBLANK(G161)</f>
        <v/>
      </c>
      <c r="Q161" s="464">
        <f>ISBLANK(M161)</f>
        <v/>
      </c>
      <c r="R161" s="464">
        <f>IF(AND(O161=P161,O161=Q161),,"!!!")</f>
        <v/>
      </c>
      <c r="T161" s="464" t="n">
        <v>157</v>
      </c>
    </row>
    <row customFormat="1" hidden="1" outlineLevel="1" r="162" s="590">
      <c r="A162" s="29" t="n"/>
      <c r="B162" s="606" t="n">
        <v>300</v>
      </c>
      <c r="C162" s="608" t="n">
        <v>361</v>
      </c>
      <c r="D162" s="889" t="n">
        <v>17</v>
      </c>
      <c r="E162" s="672" t="inlineStr">
        <is>
          <t>III./FT.2 ; 8,65 t/pcs</t>
        </is>
      </c>
      <c r="F162" s="672" t="inlineStr">
        <is>
          <t>III./FT.2 jelű 8,65 t/db</t>
        </is>
      </c>
      <c r="G162" s="997" t="n">
        <v>6</v>
      </c>
      <c r="H162" s="39" t="inlineStr">
        <is>
          <t>db</t>
        </is>
      </c>
      <c r="I162" s="670" t="n"/>
      <c r="J162" s="159" t="n">
        <v>0</v>
      </c>
      <c r="K162" s="159" t="n">
        <v>0</v>
      </c>
      <c r="L162" s="753">
        <f>J162+K162</f>
        <v/>
      </c>
      <c r="M162" s="748">
        <f>L162*(G162+I162)</f>
        <v/>
      </c>
      <c r="O162" s="464">
        <f>ISBLANK(D162)</f>
        <v/>
      </c>
      <c r="P162" s="464">
        <f>ISBLANK(G162)</f>
        <v/>
      </c>
      <c r="Q162" s="464">
        <f>ISBLANK(M162)</f>
        <v/>
      </c>
      <c r="R162" s="464">
        <f>IF(AND(O162=P162,O162=Q162),,"!!!")</f>
        <v/>
      </c>
      <c r="T162" s="464" t="n">
        <v>158</v>
      </c>
    </row>
    <row customFormat="1" hidden="1" outlineLevel="1" r="163" s="590">
      <c r="A163" s="29" t="n"/>
      <c r="B163" s="606" t="n">
        <v>300</v>
      </c>
      <c r="C163" s="608" t="n">
        <v>361</v>
      </c>
      <c r="D163" s="889" t="n">
        <v>18</v>
      </c>
      <c r="E163" s="672" t="inlineStr">
        <is>
          <t>III./FT.3 ; 8,84 t/pcs</t>
        </is>
      </c>
      <c r="F163" s="672" t="inlineStr">
        <is>
          <t>III./FT.3 jelű 8,84 t/db</t>
        </is>
      </c>
      <c r="G163" s="997" t="n">
        <v>1</v>
      </c>
      <c r="H163" s="39" t="inlineStr">
        <is>
          <t>db</t>
        </is>
      </c>
      <c r="I163" s="670" t="n"/>
      <c r="J163" s="159" t="n">
        <v>0</v>
      </c>
      <c r="K163" s="159" t="n">
        <v>0</v>
      </c>
      <c r="L163" s="753">
        <f>J163+K163</f>
        <v/>
      </c>
      <c r="M163" s="748">
        <f>L163*(G163+I163)</f>
        <v/>
      </c>
      <c r="O163" s="464">
        <f>ISBLANK(D163)</f>
        <v/>
      </c>
      <c r="P163" s="464">
        <f>ISBLANK(G163)</f>
        <v/>
      </c>
      <c r="Q163" s="464">
        <f>ISBLANK(M163)</f>
        <v/>
      </c>
      <c r="R163" s="464">
        <f>IF(AND(O163=P163,O163=Q163),,"!!!")</f>
        <v/>
      </c>
      <c r="T163" s="464" t="n">
        <v>159</v>
      </c>
    </row>
    <row customFormat="1" hidden="1" outlineLevel="1" r="164" s="590">
      <c r="A164" s="29" t="n"/>
      <c r="B164" s="606" t="n">
        <v>300</v>
      </c>
      <c r="C164" s="608" t="n">
        <v>361</v>
      </c>
      <c r="D164" s="889" t="n">
        <v>19</v>
      </c>
      <c r="E164" s="672" t="inlineStr">
        <is>
          <t>III./FT.4 ; 8,91 t/pcs</t>
        </is>
      </c>
      <c r="F164" s="672" t="inlineStr">
        <is>
          <t>III./FT.4 jelű 8,91 t/db</t>
        </is>
      </c>
      <c r="G164" s="997" t="n">
        <v>3</v>
      </c>
      <c r="H164" s="39" t="inlineStr">
        <is>
          <t>db</t>
        </is>
      </c>
      <c r="I164" s="670" t="n"/>
      <c r="J164" s="159" t="n">
        <v>0</v>
      </c>
      <c r="K164" s="159" t="n">
        <v>0</v>
      </c>
      <c r="L164" s="753">
        <f>J164+K164</f>
        <v/>
      </c>
      <c r="M164" s="748">
        <f>L164*(G164+I164)</f>
        <v/>
      </c>
      <c r="O164" s="464">
        <f>ISBLANK(D164)</f>
        <v/>
      </c>
      <c r="P164" s="464">
        <f>ISBLANK(G164)</f>
        <v/>
      </c>
      <c r="Q164" s="464">
        <f>ISBLANK(M164)</f>
        <v/>
      </c>
      <c r="R164" s="464">
        <f>IF(AND(O164=P164,O164=Q164),,"!!!")</f>
        <v/>
      </c>
      <c r="T164" s="464" t="n">
        <v>160</v>
      </c>
    </row>
    <row customFormat="1" hidden="1" outlineLevel="1" r="165" s="590">
      <c r="A165" s="29" t="n"/>
      <c r="B165" s="606" t="n">
        <v>300</v>
      </c>
      <c r="C165" s="608" t="n">
        <v>361</v>
      </c>
      <c r="D165" s="889" t="n">
        <v>20</v>
      </c>
      <c r="E165" s="672" t="inlineStr">
        <is>
          <t>III./FT.5 ; 8,65 t/pcs</t>
        </is>
      </c>
      <c r="F165" s="672" t="inlineStr">
        <is>
          <t>III./FT.5 jelű 8,65 t/db</t>
        </is>
      </c>
      <c r="G165" s="997" t="n">
        <v>18</v>
      </c>
      <c r="H165" s="39" t="inlineStr">
        <is>
          <t>db</t>
        </is>
      </c>
      <c r="I165" s="670" t="n"/>
      <c r="J165" s="159" t="n">
        <v>0</v>
      </c>
      <c r="K165" s="159" t="n">
        <v>0</v>
      </c>
      <c r="L165" s="753">
        <f>J165+K165</f>
        <v/>
      </c>
      <c r="M165" s="748">
        <f>L165*(G165+I165)</f>
        <v/>
      </c>
      <c r="O165" s="464">
        <f>ISBLANK(D165)</f>
        <v/>
      </c>
      <c r="P165" s="464">
        <f>ISBLANK(G165)</f>
        <v/>
      </c>
      <c r="Q165" s="464">
        <f>ISBLANK(M165)</f>
        <v/>
      </c>
      <c r="R165" s="464">
        <f>IF(AND(O165=P165,O165=Q165),,"!!!")</f>
        <v/>
      </c>
      <c r="T165" s="464" t="n">
        <v>161</v>
      </c>
    </row>
    <row customFormat="1" hidden="1" outlineLevel="1" r="166" s="590">
      <c r="A166" s="29" t="n"/>
      <c r="B166" s="606" t="n">
        <v>300</v>
      </c>
      <c r="C166" s="608" t="n">
        <v>361</v>
      </c>
      <c r="D166" s="889" t="n">
        <v>21</v>
      </c>
      <c r="E166" s="672" t="inlineStr">
        <is>
          <t>III./FT.6 ; 8,84 t/pcs</t>
        </is>
      </c>
      <c r="F166" s="672" t="inlineStr">
        <is>
          <t>III./FT.6 jelű 8,84 t/db</t>
        </is>
      </c>
      <c r="G166" s="997" t="n">
        <v>3</v>
      </c>
      <c r="H166" s="39" t="inlineStr">
        <is>
          <t>db</t>
        </is>
      </c>
      <c r="I166" s="670" t="n"/>
      <c r="J166" s="159" t="n">
        <v>0</v>
      </c>
      <c r="K166" s="159" t="n">
        <v>0</v>
      </c>
      <c r="L166" s="753">
        <f>J166+K166</f>
        <v/>
      </c>
      <c r="M166" s="748">
        <f>L166*(G166+I166)</f>
        <v/>
      </c>
      <c r="O166" s="464">
        <f>ISBLANK(D166)</f>
        <v/>
      </c>
      <c r="P166" s="464">
        <f>ISBLANK(G166)</f>
        <v/>
      </c>
      <c r="Q166" s="464">
        <f>ISBLANK(M166)</f>
        <v/>
      </c>
      <c r="R166" s="464">
        <f>IF(AND(O166=P166,O166=Q166),,"!!!")</f>
        <v/>
      </c>
      <c r="T166" s="464" t="n">
        <v>162</v>
      </c>
    </row>
    <row customFormat="1" hidden="1" outlineLevel="1" r="167" s="590">
      <c r="A167" s="29" t="n"/>
      <c r="B167" s="606" t="n">
        <v>300</v>
      </c>
      <c r="C167" s="608" t="n">
        <v>361</v>
      </c>
      <c r="D167" s="889" t="n">
        <v>22</v>
      </c>
      <c r="E167" s="672" t="inlineStr">
        <is>
          <t>III./FT.7 ; 8,91 t/pcs</t>
        </is>
      </c>
      <c r="F167" s="672" t="inlineStr">
        <is>
          <t>III./FT.7 jelű 8,91 t/db</t>
        </is>
      </c>
      <c r="G167" s="997" t="n">
        <v>1</v>
      </c>
      <c r="H167" s="39" t="inlineStr">
        <is>
          <t>db</t>
        </is>
      </c>
      <c r="I167" s="670" t="n"/>
      <c r="J167" s="159" t="n">
        <v>0</v>
      </c>
      <c r="K167" s="159" t="n">
        <v>0</v>
      </c>
      <c r="L167" s="753">
        <f>J167+K167</f>
        <v/>
      </c>
      <c r="M167" s="748">
        <f>L167*(G167+I167)</f>
        <v/>
      </c>
      <c r="O167" s="464">
        <f>ISBLANK(D167)</f>
        <v/>
      </c>
      <c r="P167" s="464">
        <f>ISBLANK(G167)</f>
        <v/>
      </c>
      <c r="Q167" s="464">
        <f>ISBLANK(M167)</f>
        <v/>
      </c>
      <c r="R167" s="464">
        <f>IF(AND(O167=P167,O167=Q167),,"!!!")</f>
        <v/>
      </c>
      <c r="T167" s="464" t="n">
        <v>163</v>
      </c>
    </row>
    <row customFormat="1" hidden="1" outlineLevel="1" r="168" s="590">
      <c r="A168" s="29" t="n"/>
      <c r="B168" s="606" t="n">
        <v>300</v>
      </c>
      <c r="C168" s="608" t="n">
        <v>361</v>
      </c>
      <c r="D168" s="889" t="n">
        <v>23</v>
      </c>
      <c r="E168" s="672" t="inlineStr">
        <is>
          <t>III./FT.8 ; 8,65 t/pcs</t>
        </is>
      </c>
      <c r="F168" s="672" t="inlineStr">
        <is>
          <t>III./FT.8 jelű 8,65 t/db</t>
        </is>
      </c>
      <c r="G168" s="997" t="n">
        <v>6</v>
      </c>
      <c r="H168" s="39" t="inlineStr">
        <is>
          <t>db</t>
        </is>
      </c>
      <c r="I168" s="670" t="n"/>
      <c r="J168" s="159" t="n">
        <v>0</v>
      </c>
      <c r="K168" s="159" t="n">
        <v>0</v>
      </c>
      <c r="L168" s="753">
        <f>J168+K168</f>
        <v/>
      </c>
      <c r="M168" s="748">
        <f>L168*(G168+I168)</f>
        <v/>
      </c>
      <c r="O168" s="464">
        <f>ISBLANK(D168)</f>
        <v/>
      </c>
      <c r="P168" s="464">
        <f>ISBLANK(G168)</f>
        <v/>
      </c>
      <c r="Q168" s="464">
        <f>ISBLANK(M168)</f>
        <v/>
      </c>
      <c r="R168" s="464">
        <f>IF(AND(O168=P168,O168=Q168),,"!!!")</f>
        <v/>
      </c>
      <c r="T168" s="464" t="n">
        <v>164</v>
      </c>
    </row>
    <row customFormat="1" hidden="1" outlineLevel="1" r="169" s="590">
      <c r="A169" s="29" t="n"/>
      <c r="B169" s="606" t="n">
        <v>300</v>
      </c>
      <c r="C169" s="608" t="n">
        <v>361</v>
      </c>
      <c r="D169" s="889" t="n">
        <v>24</v>
      </c>
      <c r="E169" s="672" t="inlineStr">
        <is>
          <t>III./FT.9 ; 8,95 t/pcs</t>
        </is>
      </c>
      <c r="F169" s="672" t="inlineStr">
        <is>
          <t>III./FT.9 jelű 8,95 t/db</t>
        </is>
      </c>
      <c r="G169" s="997" t="n">
        <v>1</v>
      </c>
      <c r="H169" s="39" t="inlineStr">
        <is>
          <t>db</t>
        </is>
      </c>
      <c r="I169" s="670" t="n"/>
      <c r="J169" s="159" t="n">
        <v>0</v>
      </c>
      <c r="K169" s="159" t="n">
        <v>0</v>
      </c>
      <c r="L169" s="753">
        <f>J169+K169</f>
        <v/>
      </c>
      <c r="M169" s="748">
        <f>L169*(G169+I169)</f>
        <v/>
      </c>
      <c r="O169" s="464">
        <f>ISBLANK(D169)</f>
        <v/>
      </c>
      <c r="P169" s="464">
        <f>ISBLANK(G169)</f>
        <v/>
      </c>
      <c r="Q169" s="464">
        <f>ISBLANK(M169)</f>
        <v/>
      </c>
      <c r="R169" s="464">
        <f>IF(AND(O169=P169,O169=Q169),,"!!!")</f>
        <v/>
      </c>
      <c r="T169" s="464" t="n">
        <v>165</v>
      </c>
    </row>
    <row customFormat="1" hidden="1" outlineLevel="1" r="170" s="590">
      <c r="A170" s="29" t="n"/>
      <c r="B170" s="606" t="n">
        <v>300</v>
      </c>
      <c r="C170" s="608" t="n">
        <v>361</v>
      </c>
      <c r="D170" s="889" t="n">
        <v>25</v>
      </c>
      <c r="E170" s="672" t="inlineStr">
        <is>
          <t>IV./FT.1 ; 7,28 t/pcs</t>
        </is>
      </c>
      <c r="F170" s="672" t="inlineStr">
        <is>
          <t>IV./FT.1 jelű 7,28 t/db</t>
        </is>
      </c>
      <c r="G170" s="997" t="n">
        <v>1</v>
      </c>
      <c r="H170" s="39" t="inlineStr">
        <is>
          <t>db</t>
        </is>
      </c>
      <c r="I170" s="670" t="n"/>
      <c r="J170" s="159" t="n">
        <v>0</v>
      </c>
      <c r="K170" s="159" t="n">
        <v>0</v>
      </c>
      <c r="L170" s="753">
        <f>J170+K170</f>
        <v/>
      </c>
      <c r="M170" s="748">
        <f>L170*(G170+I170)</f>
        <v/>
      </c>
      <c r="O170" s="464">
        <f>ISBLANK(D170)</f>
        <v/>
      </c>
      <c r="P170" s="464">
        <f>ISBLANK(G170)</f>
        <v/>
      </c>
      <c r="Q170" s="464">
        <f>ISBLANK(M170)</f>
        <v/>
      </c>
      <c r="R170" s="464">
        <f>IF(AND(O170=P170,O170=Q170),,"!!!")</f>
        <v/>
      </c>
      <c r="T170" s="464" t="n">
        <v>166</v>
      </c>
    </row>
    <row customFormat="1" hidden="1" outlineLevel="1" r="171" s="590">
      <c r="A171" s="29" t="n"/>
      <c r="B171" s="606" t="n">
        <v>300</v>
      </c>
      <c r="C171" s="608" t="n">
        <v>361</v>
      </c>
      <c r="D171" s="889" t="n">
        <v>26</v>
      </c>
      <c r="E171" s="672" t="inlineStr">
        <is>
          <t>IV./FT.2 ; 8,65 t/pcs</t>
        </is>
      </c>
      <c r="F171" s="672" t="inlineStr">
        <is>
          <t>IV./FT.2 jelű 8,65 t/db</t>
        </is>
      </c>
      <c r="G171" s="997" t="n">
        <v>5</v>
      </c>
      <c r="H171" s="39" t="inlineStr">
        <is>
          <t>db</t>
        </is>
      </c>
      <c r="I171" s="670" t="n"/>
      <c r="J171" s="159" t="n">
        <v>0</v>
      </c>
      <c r="K171" s="159" t="n">
        <v>0</v>
      </c>
      <c r="L171" s="753">
        <f>J171+K171</f>
        <v/>
      </c>
      <c r="M171" s="748">
        <f>L171*(G171+I171)</f>
        <v/>
      </c>
      <c r="O171" s="464">
        <f>ISBLANK(D171)</f>
        <v/>
      </c>
      <c r="P171" s="464">
        <f>ISBLANK(G171)</f>
        <v/>
      </c>
      <c r="Q171" s="464">
        <f>ISBLANK(M171)</f>
        <v/>
      </c>
      <c r="R171" s="464">
        <f>IF(AND(O171=P171,O171=Q171),,"!!!")</f>
        <v/>
      </c>
      <c r="T171" s="464" t="n">
        <v>167</v>
      </c>
    </row>
    <row customFormat="1" hidden="1" outlineLevel="1" r="172" s="590">
      <c r="A172" s="29" t="n"/>
      <c r="B172" s="606" t="n">
        <v>300</v>
      </c>
      <c r="C172" s="608" t="n">
        <v>361</v>
      </c>
      <c r="D172" s="889" t="n">
        <v>27</v>
      </c>
      <c r="E172" s="672" t="inlineStr">
        <is>
          <t>IV./FT.3 ; 10,46 t/pcs</t>
        </is>
      </c>
      <c r="F172" s="672" t="inlineStr">
        <is>
          <t>IV./FT.3 jelű 10,46 t/db</t>
        </is>
      </c>
      <c r="G172" s="997" t="n">
        <v>1</v>
      </c>
      <c r="H172" s="39" t="inlineStr">
        <is>
          <t>db</t>
        </is>
      </c>
      <c r="I172" s="670" t="n"/>
      <c r="J172" s="159" t="n">
        <v>0</v>
      </c>
      <c r="K172" s="159" t="n">
        <v>0</v>
      </c>
      <c r="L172" s="753">
        <f>J172+K172</f>
        <v/>
      </c>
      <c r="M172" s="748">
        <f>L172*(G172+I172)</f>
        <v/>
      </c>
      <c r="O172" s="464">
        <f>ISBLANK(D172)</f>
        <v/>
      </c>
      <c r="P172" s="464">
        <f>ISBLANK(G172)</f>
        <v/>
      </c>
      <c r="Q172" s="464">
        <f>ISBLANK(M172)</f>
        <v/>
      </c>
      <c r="R172" s="464">
        <f>IF(AND(O172=P172,O172=Q172),,"!!!")</f>
        <v/>
      </c>
      <c r="T172" s="464" t="n">
        <v>168</v>
      </c>
    </row>
    <row customFormat="1" hidden="1" outlineLevel="1" r="173" s="590">
      <c r="A173" s="29" t="n"/>
      <c r="B173" s="606" t="n">
        <v>300</v>
      </c>
      <c r="C173" s="608" t="n">
        <v>361</v>
      </c>
      <c r="D173" s="889" t="n">
        <v>28</v>
      </c>
      <c r="E173" s="672" t="inlineStr">
        <is>
          <t>V./FT.1 ; 7,14 t/pcs</t>
        </is>
      </c>
      <c r="F173" s="672" t="inlineStr">
        <is>
          <t>V./FT.1 jelű 7,14 t/db</t>
        </is>
      </c>
      <c r="G173" s="997" t="n">
        <v>1</v>
      </c>
      <c r="H173" s="39" t="inlineStr">
        <is>
          <t>db</t>
        </is>
      </c>
      <c r="I173" s="670" t="n"/>
      <c r="J173" s="159" t="n">
        <v>0</v>
      </c>
      <c r="K173" s="159" t="n">
        <v>0</v>
      </c>
      <c r="L173" s="753">
        <f>J173+K173</f>
        <v/>
      </c>
      <c r="M173" s="748">
        <f>L173*(G173+I173)</f>
        <v/>
      </c>
      <c r="O173" s="464">
        <f>ISBLANK(D173)</f>
        <v/>
      </c>
      <c r="P173" s="464">
        <f>ISBLANK(G173)</f>
        <v/>
      </c>
      <c r="Q173" s="464">
        <f>ISBLANK(M173)</f>
        <v/>
      </c>
      <c r="R173" s="464">
        <f>IF(AND(O173=P173,O173=Q173),,"!!!")</f>
        <v/>
      </c>
      <c r="T173" s="464" t="n">
        <v>169</v>
      </c>
    </row>
    <row customFormat="1" customHeight="1" hidden="1" ht="22.5" outlineLevel="1" r="174" s="590">
      <c r="A174" s="29" t="inlineStr">
        <is>
          <t>x</t>
        </is>
      </c>
      <c r="B174" s="613" t="n"/>
      <c r="C174" s="608" t="n">
        <v>361</v>
      </c>
      <c r="D174" s="889" t="n"/>
      <c r="E174" s="668" t="inlineStr">
        <is>
          <t>Precast secondary girder  C40/50 (on average with 6 openings in web)</t>
        </is>
      </c>
      <c r="F174" s="668" t="inlineStr">
        <is>
          <t>Előregyártott szelemenek (Gerincben átlagosan 6db áttörés)</t>
        </is>
      </c>
      <c r="G174" s="997" t="n"/>
      <c r="H174" s="39" t="n"/>
      <c r="I174" s="670" t="n"/>
      <c r="J174" s="159" t="n"/>
      <c r="K174" s="159" t="n"/>
      <c r="L174" s="753" t="n"/>
      <c r="M174" s="748" t="n"/>
      <c r="O174" s="464">
        <f>ISBLANK(D174)</f>
        <v/>
      </c>
      <c r="P174" s="464">
        <f>ISBLANK(G174)</f>
        <v/>
      </c>
      <c r="Q174" s="464">
        <f>ISBLANK(M174)</f>
        <v/>
      </c>
      <c r="R174" s="464">
        <f>IF(AND(O174=P174,O174=Q174),,"!!!")</f>
        <v/>
      </c>
      <c r="T174" s="464" t="n">
        <v>170</v>
      </c>
    </row>
    <row customFormat="1" hidden="1" outlineLevel="1" r="175" s="590">
      <c r="A175" s="29" t="n"/>
      <c r="B175" s="606" t="n">
        <v>300</v>
      </c>
      <c r="C175" s="608" t="n">
        <v>361</v>
      </c>
      <c r="D175" s="889" t="n">
        <v>29</v>
      </c>
      <c r="E175" s="672" t="inlineStr">
        <is>
          <t>I./SZT.1 ; 13,51 t/pcs</t>
        </is>
      </c>
      <c r="F175" s="672" t="inlineStr">
        <is>
          <t>I./SZT.1 jelű 13,51 t/db</t>
        </is>
      </c>
      <c r="G175" s="997" t="n">
        <v>57</v>
      </c>
      <c r="H175" s="39" t="inlineStr">
        <is>
          <t>db</t>
        </is>
      </c>
      <c r="I175" s="670" t="n"/>
      <c r="J175" s="159" t="n">
        <v>0</v>
      </c>
      <c r="K175" s="159" t="n">
        <v>0</v>
      </c>
      <c r="L175" s="753">
        <f>J175+K175</f>
        <v/>
      </c>
      <c r="M175" s="748">
        <f>L175*(G175+I175)</f>
        <v/>
      </c>
      <c r="O175" s="464">
        <f>ISBLANK(D175)</f>
        <v/>
      </c>
      <c r="P175" s="464">
        <f>ISBLANK(G175)</f>
        <v/>
      </c>
      <c r="Q175" s="464">
        <f>ISBLANK(M175)</f>
        <v/>
      </c>
      <c r="R175" s="464">
        <f>IF(AND(O175=P175,O175=Q175),,"!!!")</f>
        <v/>
      </c>
      <c r="T175" s="464" t="n">
        <v>171</v>
      </c>
    </row>
    <row customFormat="1" hidden="1" outlineLevel="1" r="176" s="590">
      <c r="A176" s="29" t="n"/>
      <c r="B176" s="606" t="n">
        <v>300</v>
      </c>
      <c r="C176" s="608" t="n">
        <v>361</v>
      </c>
      <c r="D176" s="889" t="n">
        <v>30</v>
      </c>
      <c r="E176" s="672" t="inlineStr">
        <is>
          <t>I./SZT.2 ; 10,8 t/pcs</t>
        </is>
      </c>
      <c r="F176" s="672" t="inlineStr">
        <is>
          <t>I./SZT.2 jelű 10,8 t/db</t>
        </is>
      </c>
      <c r="G176" s="997" t="n">
        <v>30</v>
      </c>
      <c r="H176" s="39" t="inlineStr">
        <is>
          <t>db</t>
        </is>
      </c>
      <c r="I176" s="670" t="n"/>
      <c r="J176" s="159" t="n">
        <v>0</v>
      </c>
      <c r="K176" s="159" t="n">
        <v>0</v>
      </c>
      <c r="L176" s="753">
        <f>J176+K176</f>
        <v/>
      </c>
      <c r="M176" s="748">
        <f>L176*(G176+I176)</f>
        <v/>
      </c>
      <c r="O176" s="464">
        <f>ISBLANK(D176)</f>
        <v/>
      </c>
      <c r="P176" s="464">
        <f>ISBLANK(G176)</f>
        <v/>
      </c>
      <c r="Q176" s="464">
        <f>ISBLANK(M176)</f>
        <v/>
      </c>
      <c r="R176" s="464">
        <f>IF(AND(O176=P176,O176=Q176),,"!!!")</f>
        <v/>
      </c>
      <c r="T176" s="464" t="n">
        <v>172</v>
      </c>
    </row>
    <row customFormat="1" hidden="1" outlineLevel="1" r="177" s="590">
      <c r="A177" s="29" t="n"/>
      <c r="B177" s="606" t="n">
        <v>300</v>
      </c>
      <c r="C177" s="608" t="n">
        <v>361</v>
      </c>
      <c r="D177" s="889" t="n">
        <v>31</v>
      </c>
      <c r="E177" s="672" t="inlineStr">
        <is>
          <t>I./SZT.3 ; 2,95 t/pcs</t>
        </is>
      </c>
      <c r="F177" s="672" t="inlineStr">
        <is>
          <t>I./SZT.3 jelű 2,95 t/db</t>
        </is>
      </c>
      <c r="G177" s="997" t="n">
        <v>1</v>
      </c>
      <c r="H177" s="39" t="inlineStr">
        <is>
          <t>db</t>
        </is>
      </c>
      <c r="I177" s="670" t="n"/>
      <c r="J177" s="159" t="n">
        <v>0</v>
      </c>
      <c r="K177" s="159" t="n">
        <v>0</v>
      </c>
      <c r="L177" s="753">
        <f>J177+K177</f>
        <v/>
      </c>
      <c r="M177" s="748">
        <f>L177*(G177+I177)</f>
        <v/>
      </c>
      <c r="O177" s="464">
        <f>ISBLANK(D177)</f>
        <v/>
      </c>
      <c r="P177" s="464">
        <f>ISBLANK(G177)</f>
        <v/>
      </c>
      <c r="Q177" s="464">
        <f>ISBLANK(M177)</f>
        <v/>
      </c>
      <c r="R177" s="464">
        <f>IF(AND(O177=P177,O177=Q177),,"!!!")</f>
        <v/>
      </c>
      <c r="T177" s="464" t="n">
        <v>173</v>
      </c>
    </row>
    <row customFormat="1" hidden="1" outlineLevel="1" r="178" s="590">
      <c r="A178" s="29" t="n"/>
      <c r="B178" s="606" t="n">
        <v>300</v>
      </c>
      <c r="C178" s="608" t="n">
        <v>361</v>
      </c>
      <c r="D178" s="889" t="n">
        <v>32</v>
      </c>
      <c r="E178" s="672" t="inlineStr">
        <is>
          <t>I./SZT.4 ; 6,81 t/pcs</t>
        </is>
      </c>
      <c r="F178" s="672" t="inlineStr">
        <is>
          <t>I./SZT.4 jelű 6,81 t/db</t>
        </is>
      </c>
      <c r="G178" s="997" t="n">
        <v>1</v>
      </c>
      <c r="H178" s="39" t="inlineStr">
        <is>
          <t>db</t>
        </is>
      </c>
      <c r="I178" s="670" t="n"/>
      <c r="J178" s="159" t="n">
        <v>0</v>
      </c>
      <c r="K178" s="159" t="n">
        <v>0</v>
      </c>
      <c r="L178" s="753">
        <f>J178+K178</f>
        <v/>
      </c>
      <c r="M178" s="748">
        <f>L178*(G178+I178)</f>
        <v/>
      </c>
      <c r="O178" s="464">
        <f>ISBLANK(D178)</f>
        <v/>
      </c>
      <c r="P178" s="464">
        <f>ISBLANK(G178)</f>
        <v/>
      </c>
      <c r="Q178" s="464">
        <f>ISBLANK(M178)</f>
        <v/>
      </c>
      <c r="R178" s="464">
        <f>IF(AND(O178=P178,O178=Q178),,"!!!")</f>
        <v/>
      </c>
      <c r="T178" s="464" t="n">
        <v>174</v>
      </c>
    </row>
    <row customFormat="1" hidden="1" outlineLevel="1" r="179" s="590">
      <c r="A179" s="29" t="n"/>
      <c r="B179" s="606" t="n">
        <v>300</v>
      </c>
      <c r="C179" s="608" t="n">
        <v>361</v>
      </c>
      <c r="D179" s="889" t="n">
        <v>33</v>
      </c>
      <c r="E179" s="672" t="inlineStr">
        <is>
          <t>II./SZT.1 ; 14,52 t/pcs</t>
        </is>
      </c>
      <c r="F179" s="672" t="inlineStr">
        <is>
          <t>II./SZT.1 jelű 14,52 t/db</t>
        </is>
      </c>
      <c r="G179" s="997" t="n">
        <v>1</v>
      </c>
      <c r="H179" s="39" t="inlineStr">
        <is>
          <t>db</t>
        </is>
      </c>
      <c r="I179" s="670" t="n"/>
      <c r="J179" s="159" t="n">
        <v>0</v>
      </c>
      <c r="K179" s="159" t="n">
        <v>0</v>
      </c>
      <c r="L179" s="753">
        <f>J179+K179</f>
        <v/>
      </c>
      <c r="M179" s="748">
        <f>L179*(G179+I179)</f>
        <v/>
      </c>
      <c r="O179" s="464">
        <f>ISBLANK(D179)</f>
        <v/>
      </c>
      <c r="P179" s="464">
        <f>ISBLANK(G179)</f>
        <v/>
      </c>
      <c r="Q179" s="464">
        <f>ISBLANK(M179)</f>
        <v/>
      </c>
      <c r="R179" s="464">
        <f>IF(AND(O179=P179,O179=Q179),,"!!!")</f>
        <v/>
      </c>
      <c r="T179" s="464" t="n">
        <v>175</v>
      </c>
    </row>
    <row customFormat="1" hidden="1" outlineLevel="1" r="180" s="590">
      <c r="A180" s="29" t="n"/>
      <c r="B180" s="606" t="n">
        <v>300</v>
      </c>
      <c r="C180" s="608" t="n">
        <v>361</v>
      </c>
      <c r="D180" s="889" t="n">
        <v>34</v>
      </c>
      <c r="E180" s="672" t="inlineStr">
        <is>
          <t>II./SZT.2 ; 15,69 t/pcs</t>
        </is>
      </c>
      <c r="F180" s="672" t="inlineStr">
        <is>
          <t>II./SZT.2 jelű 15,69 t/db</t>
        </is>
      </c>
      <c r="G180" s="997" t="n">
        <v>19</v>
      </c>
      <c r="H180" s="39" t="inlineStr">
        <is>
          <t>db</t>
        </is>
      </c>
      <c r="I180" s="670" t="n"/>
      <c r="J180" s="159" t="n">
        <v>0</v>
      </c>
      <c r="K180" s="159" t="n">
        <v>0</v>
      </c>
      <c r="L180" s="753">
        <f>J180+K180</f>
        <v/>
      </c>
      <c r="M180" s="748">
        <f>L180*(G180+I180)</f>
        <v/>
      </c>
      <c r="O180" s="464">
        <f>ISBLANK(D180)</f>
        <v/>
      </c>
      <c r="P180" s="464">
        <f>ISBLANK(G180)</f>
        <v/>
      </c>
      <c r="Q180" s="464">
        <f>ISBLANK(M180)</f>
        <v/>
      </c>
      <c r="R180" s="464">
        <f>IF(AND(O180=P180,O180=Q180),,"!!!")</f>
        <v/>
      </c>
      <c r="T180" s="464" t="n">
        <v>176</v>
      </c>
    </row>
    <row customFormat="1" hidden="1" outlineLevel="1" r="181" s="590">
      <c r="A181" s="29" t="n"/>
      <c r="B181" s="606" t="n">
        <v>300</v>
      </c>
      <c r="C181" s="608" t="n">
        <v>361</v>
      </c>
      <c r="D181" s="889" t="n">
        <v>35</v>
      </c>
      <c r="E181" s="672" t="inlineStr">
        <is>
          <t>II./SZT.3 ; 14,52 t/pcs</t>
        </is>
      </c>
      <c r="F181" s="672" t="inlineStr">
        <is>
          <t>II./SZT.3 jelű 14,52 t/db</t>
        </is>
      </c>
      <c r="G181" s="997" t="n">
        <v>1</v>
      </c>
      <c r="H181" s="39" t="inlineStr">
        <is>
          <t>db</t>
        </is>
      </c>
      <c r="I181" s="670" t="n"/>
      <c r="J181" s="159" t="n">
        <v>0</v>
      </c>
      <c r="K181" s="159" t="n">
        <v>0</v>
      </c>
      <c r="L181" s="753">
        <f>J181+K181</f>
        <v/>
      </c>
      <c r="M181" s="748">
        <f>L181*(G181+I181)</f>
        <v/>
      </c>
      <c r="O181" s="464">
        <f>ISBLANK(D181)</f>
        <v/>
      </c>
      <c r="P181" s="464">
        <f>ISBLANK(G181)</f>
        <v/>
      </c>
      <c r="Q181" s="464">
        <f>ISBLANK(M181)</f>
        <v/>
      </c>
      <c r="R181" s="464">
        <f>IF(AND(O181=P181,O181=Q181),,"!!!")</f>
        <v/>
      </c>
      <c r="T181" s="464" t="n">
        <v>177</v>
      </c>
    </row>
    <row customFormat="1" hidden="1" outlineLevel="1" r="182" s="590">
      <c r="A182" s="29" t="n"/>
      <c r="B182" s="606" t="n">
        <v>300</v>
      </c>
      <c r="C182" s="608" t="n">
        <v>361</v>
      </c>
      <c r="D182" s="889" t="n">
        <v>36</v>
      </c>
      <c r="E182" s="672" t="inlineStr">
        <is>
          <t>II./SZT.4 ; 14,39 t/pcs</t>
        </is>
      </c>
      <c r="F182" s="672" t="inlineStr">
        <is>
          <t>II./SZT.4 jelű 14,39 t/db</t>
        </is>
      </c>
      <c r="G182" s="997" t="n">
        <v>1</v>
      </c>
      <c r="H182" s="39" t="inlineStr">
        <is>
          <t>db</t>
        </is>
      </c>
      <c r="I182" s="670" t="n"/>
      <c r="J182" s="159" t="n">
        <v>0</v>
      </c>
      <c r="K182" s="159" t="n">
        <v>0</v>
      </c>
      <c r="L182" s="753">
        <f>J182+K182</f>
        <v/>
      </c>
      <c r="M182" s="748">
        <f>L182*(G182+I182)</f>
        <v/>
      </c>
      <c r="O182" s="464">
        <f>ISBLANK(D182)</f>
        <v/>
      </c>
      <c r="P182" s="464">
        <f>ISBLANK(G182)</f>
        <v/>
      </c>
      <c r="Q182" s="464">
        <f>ISBLANK(M182)</f>
        <v/>
      </c>
      <c r="R182" s="464">
        <f>IF(AND(O182=P182,O182=Q182),,"!!!")</f>
        <v/>
      </c>
      <c r="T182" s="464" t="n">
        <v>178</v>
      </c>
    </row>
    <row customFormat="1" hidden="1" outlineLevel="1" r="183" s="590">
      <c r="A183" s="29" t="n"/>
      <c r="B183" s="606" t="n">
        <v>300</v>
      </c>
      <c r="C183" s="608" t="n">
        <v>361</v>
      </c>
      <c r="D183" s="889" t="n">
        <v>37</v>
      </c>
      <c r="E183" s="672" t="inlineStr">
        <is>
          <t>II./SZT.5 ; 15,53 t/pcs</t>
        </is>
      </c>
      <c r="F183" s="672" t="inlineStr">
        <is>
          <t>II./SZT.5 jelű 15,53 t/db</t>
        </is>
      </c>
      <c r="G183" s="997" t="n">
        <v>24</v>
      </c>
      <c r="H183" s="39" t="inlineStr">
        <is>
          <t>db</t>
        </is>
      </c>
      <c r="I183" s="670" t="n"/>
      <c r="J183" s="159" t="n">
        <v>0</v>
      </c>
      <c r="K183" s="159" t="n">
        <v>0</v>
      </c>
      <c r="L183" s="753">
        <f>J183+K183</f>
        <v/>
      </c>
      <c r="M183" s="748">
        <f>L183*(G183+I183)</f>
        <v/>
      </c>
      <c r="O183" s="464">
        <f>ISBLANK(D183)</f>
        <v/>
      </c>
      <c r="P183" s="464">
        <f>ISBLANK(G183)</f>
        <v/>
      </c>
      <c r="Q183" s="464">
        <f>ISBLANK(M183)</f>
        <v/>
      </c>
      <c r="R183" s="464">
        <f>IF(AND(O183=P183,O183=Q183),,"!!!")</f>
        <v/>
      </c>
      <c r="T183" s="464" t="n">
        <v>179</v>
      </c>
    </row>
    <row customFormat="1" hidden="1" outlineLevel="1" r="184" s="590">
      <c r="A184" s="29" t="n"/>
      <c r="B184" s="606" t="n">
        <v>300</v>
      </c>
      <c r="C184" s="608" t="n">
        <v>361</v>
      </c>
      <c r="D184" s="889" t="n">
        <v>38</v>
      </c>
      <c r="E184" s="672" t="inlineStr">
        <is>
          <t>II./SZT.6 ; 14,39 t/pcs</t>
        </is>
      </c>
      <c r="F184" s="672" t="inlineStr">
        <is>
          <t>II./SZT.6 jelű 14,39 t/db</t>
        </is>
      </c>
      <c r="G184" s="997" t="n">
        <v>1</v>
      </c>
      <c r="H184" s="39" t="inlineStr">
        <is>
          <t>db</t>
        </is>
      </c>
      <c r="I184" s="670" t="n"/>
      <c r="J184" s="159" t="n">
        <v>0</v>
      </c>
      <c r="K184" s="159" t="n">
        <v>0</v>
      </c>
      <c r="L184" s="753">
        <f>J184+K184</f>
        <v/>
      </c>
      <c r="M184" s="748">
        <f>L184*(G184+I184)</f>
        <v/>
      </c>
      <c r="O184" s="464">
        <f>ISBLANK(D184)</f>
        <v/>
      </c>
      <c r="P184" s="464">
        <f>ISBLANK(G184)</f>
        <v/>
      </c>
      <c r="Q184" s="464">
        <f>ISBLANK(M184)</f>
        <v/>
      </c>
      <c r="R184" s="464">
        <f>IF(AND(O184=P184,O184=Q184),,"!!!")</f>
        <v/>
      </c>
      <c r="T184" s="464" t="n">
        <v>180</v>
      </c>
    </row>
    <row customFormat="1" hidden="1" outlineLevel="1" r="185" s="590">
      <c r="A185" s="29" t="n"/>
      <c r="B185" s="606" t="n">
        <v>300</v>
      </c>
      <c r="C185" s="608" t="n">
        <v>361</v>
      </c>
      <c r="D185" s="889" t="n">
        <v>39</v>
      </c>
      <c r="E185" s="672" t="inlineStr">
        <is>
          <t>II./SZT.7 ; 14,52 t/pcs</t>
        </is>
      </c>
      <c r="F185" s="672" t="inlineStr">
        <is>
          <t>II./SZT.7 jelű 14,52 t/db</t>
        </is>
      </c>
      <c r="G185" s="997" t="n">
        <v>1</v>
      </c>
      <c r="H185" s="39" t="inlineStr">
        <is>
          <t>db</t>
        </is>
      </c>
      <c r="I185" s="670" t="n"/>
      <c r="J185" s="159" t="n">
        <v>0</v>
      </c>
      <c r="K185" s="159" t="n">
        <v>0</v>
      </c>
      <c r="L185" s="753">
        <f>J185+K185</f>
        <v/>
      </c>
      <c r="M185" s="748">
        <f>L185*(G185+I185)</f>
        <v/>
      </c>
      <c r="O185" s="464">
        <f>ISBLANK(D185)</f>
        <v/>
      </c>
      <c r="P185" s="464">
        <f>ISBLANK(G185)</f>
        <v/>
      </c>
      <c r="Q185" s="464">
        <f>ISBLANK(M185)</f>
        <v/>
      </c>
      <c r="R185" s="464">
        <f>IF(AND(O185=P185,O185=Q185),,"!!!")</f>
        <v/>
      </c>
      <c r="T185" s="464" t="n">
        <v>181</v>
      </c>
    </row>
    <row customFormat="1" hidden="1" outlineLevel="1" r="186" s="590">
      <c r="A186" s="29" t="n"/>
      <c r="B186" s="606" t="n">
        <v>300</v>
      </c>
      <c r="C186" s="608" t="n">
        <v>361</v>
      </c>
      <c r="D186" s="889" t="n">
        <v>40</v>
      </c>
      <c r="E186" s="672" t="inlineStr">
        <is>
          <t>II./SZT.8 ; 15,69 t/pcs</t>
        </is>
      </c>
      <c r="F186" s="672" t="inlineStr">
        <is>
          <t>II./SZT.8 jelű 15,69 t/db</t>
        </is>
      </c>
      <c r="G186" s="997" t="n">
        <v>14</v>
      </c>
      <c r="H186" s="39" t="inlineStr">
        <is>
          <t>db</t>
        </is>
      </c>
      <c r="I186" s="670" t="n"/>
      <c r="J186" s="159" t="n">
        <v>0</v>
      </c>
      <c r="K186" s="159" t="n">
        <v>0</v>
      </c>
      <c r="L186" s="753">
        <f>J186+K186</f>
        <v/>
      </c>
      <c r="M186" s="748">
        <f>L186*(G186+I186)</f>
        <v/>
      </c>
      <c r="O186" s="464">
        <f>ISBLANK(D186)</f>
        <v/>
      </c>
      <c r="P186" s="464">
        <f>ISBLANK(G186)</f>
        <v/>
      </c>
      <c r="Q186" s="464">
        <f>ISBLANK(M186)</f>
        <v/>
      </c>
      <c r="R186" s="464">
        <f>IF(AND(O186=P186,O186=Q186),,"!!!")</f>
        <v/>
      </c>
      <c r="T186" s="464" t="n">
        <v>182</v>
      </c>
    </row>
    <row customFormat="1" hidden="1" outlineLevel="1" r="187" s="590">
      <c r="A187" s="29" t="n"/>
      <c r="B187" s="606" t="n">
        <v>300</v>
      </c>
      <c r="C187" s="608" t="n">
        <v>361</v>
      </c>
      <c r="D187" s="889" t="n">
        <v>41</v>
      </c>
      <c r="E187" s="672" t="inlineStr">
        <is>
          <t>II./SZT.9 ; 14,52 t/pcs</t>
        </is>
      </c>
      <c r="F187" s="672" t="inlineStr">
        <is>
          <t>II./SZT.9 jelű 14,52 t/db</t>
        </is>
      </c>
      <c r="G187" s="997" t="n">
        <v>1</v>
      </c>
      <c r="H187" s="39" t="inlineStr">
        <is>
          <t>db</t>
        </is>
      </c>
      <c r="I187" s="670" t="n"/>
      <c r="J187" s="159" t="n">
        <v>0</v>
      </c>
      <c r="K187" s="159" t="n">
        <v>0</v>
      </c>
      <c r="L187" s="753">
        <f>J187+K187</f>
        <v/>
      </c>
      <c r="M187" s="748">
        <f>L187*(G187+I187)</f>
        <v/>
      </c>
      <c r="O187" s="464">
        <f>ISBLANK(D187)</f>
        <v/>
      </c>
      <c r="P187" s="464">
        <f>ISBLANK(G187)</f>
        <v/>
      </c>
      <c r="Q187" s="464">
        <f>ISBLANK(M187)</f>
        <v/>
      </c>
      <c r="R187" s="464">
        <f>IF(AND(O187=P187,O187=Q187),,"!!!")</f>
        <v/>
      </c>
      <c r="T187" s="464" t="n">
        <v>183</v>
      </c>
    </row>
    <row customFormat="1" hidden="1" outlineLevel="1" r="188" s="590">
      <c r="A188" s="29" t="n"/>
      <c r="B188" s="606" t="n">
        <v>300</v>
      </c>
      <c r="C188" s="608" t="n">
        <v>361</v>
      </c>
      <c r="D188" s="889" t="n">
        <v>42</v>
      </c>
      <c r="E188" s="672" t="inlineStr">
        <is>
          <t>II./SZT.10 ; 15,69 t/pcs</t>
        </is>
      </c>
      <c r="F188" s="672" t="inlineStr">
        <is>
          <t>II./SZT.10 jelű 15,69 t/db</t>
        </is>
      </c>
      <c r="G188" s="997" t="n">
        <v>1</v>
      </c>
      <c r="H188" s="39" t="inlineStr">
        <is>
          <t>db</t>
        </is>
      </c>
      <c r="I188" s="670" t="n"/>
      <c r="J188" s="159" t="n">
        <v>0</v>
      </c>
      <c r="K188" s="159" t="n">
        <v>0</v>
      </c>
      <c r="L188" s="753">
        <f>J188+K188</f>
        <v/>
      </c>
      <c r="M188" s="748">
        <f>L188*(G188+I188)</f>
        <v/>
      </c>
      <c r="O188" s="464">
        <f>ISBLANK(D188)</f>
        <v/>
      </c>
      <c r="P188" s="464">
        <f>ISBLANK(G188)</f>
        <v/>
      </c>
      <c r="Q188" s="464">
        <f>ISBLANK(M188)</f>
        <v/>
      </c>
      <c r="R188" s="464">
        <f>IF(AND(O188=P188,O188=Q188),,"!!!")</f>
        <v/>
      </c>
      <c r="T188" s="464" t="n">
        <v>184</v>
      </c>
    </row>
    <row customFormat="1" hidden="1" outlineLevel="1" r="189" s="590">
      <c r="A189" s="29" t="n"/>
      <c r="B189" s="606" t="n">
        <v>300</v>
      </c>
      <c r="C189" s="608" t="n">
        <v>361</v>
      </c>
      <c r="D189" s="889" t="n">
        <v>43</v>
      </c>
      <c r="E189" s="672" t="inlineStr">
        <is>
          <t>II./SZT.11 ; 15,69 t/pcs</t>
        </is>
      </c>
      <c r="F189" s="672" t="inlineStr">
        <is>
          <t>II./SZT.11 jelű 15,69 t/db</t>
        </is>
      </c>
      <c r="G189" s="997" t="n">
        <v>3</v>
      </c>
      <c r="H189" s="39" t="inlineStr">
        <is>
          <t>db</t>
        </is>
      </c>
      <c r="I189" s="670" t="n"/>
      <c r="J189" s="159" t="n">
        <v>0</v>
      </c>
      <c r="K189" s="159" t="n">
        <v>0</v>
      </c>
      <c r="L189" s="753">
        <f>J189+K189</f>
        <v/>
      </c>
      <c r="M189" s="748">
        <f>L189*(G189+I189)</f>
        <v/>
      </c>
      <c r="O189" s="464">
        <f>ISBLANK(D189)</f>
        <v/>
      </c>
      <c r="P189" s="464">
        <f>ISBLANK(G189)</f>
        <v/>
      </c>
      <c r="Q189" s="464">
        <f>ISBLANK(M189)</f>
        <v/>
      </c>
      <c r="R189" s="464">
        <f>IF(AND(O189=P189,O189=Q189),,"!!!")</f>
        <v/>
      </c>
      <c r="T189" s="464" t="n">
        <v>185</v>
      </c>
    </row>
    <row customFormat="1" hidden="1" outlineLevel="1" r="190" s="590">
      <c r="A190" s="29" t="n"/>
      <c r="B190" s="606" t="n">
        <v>300</v>
      </c>
      <c r="C190" s="608" t="n">
        <v>361</v>
      </c>
      <c r="D190" s="889" t="n">
        <v>44</v>
      </c>
      <c r="E190" s="672" t="inlineStr">
        <is>
          <t>II./SZT.12 ; 15,69 t/pcs</t>
        </is>
      </c>
      <c r="F190" s="672" t="inlineStr">
        <is>
          <t>II./SZT.12 jelű 15,69 t/db</t>
        </is>
      </c>
      <c r="G190" s="997" t="n">
        <v>1</v>
      </c>
      <c r="H190" s="39" t="inlineStr">
        <is>
          <t>db</t>
        </is>
      </c>
      <c r="I190" s="670" t="n"/>
      <c r="J190" s="159" t="n">
        <v>0</v>
      </c>
      <c r="K190" s="159" t="n">
        <v>0</v>
      </c>
      <c r="L190" s="753">
        <f>J190+K190</f>
        <v/>
      </c>
      <c r="M190" s="748">
        <f>L190*(G190+I190)</f>
        <v/>
      </c>
      <c r="O190" s="464">
        <f>ISBLANK(D190)</f>
        <v/>
      </c>
      <c r="P190" s="464">
        <f>ISBLANK(G190)</f>
        <v/>
      </c>
      <c r="Q190" s="464">
        <f>ISBLANK(M190)</f>
        <v/>
      </c>
      <c r="R190" s="464">
        <f>IF(AND(O190=P190,O190=Q190),,"!!!")</f>
        <v/>
      </c>
      <c r="T190" s="464" t="n">
        <v>186</v>
      </c>
    </row>
    <row customFormat="1" hidden="1" outlineLevel="1" r="191" s="590">
      <c r="A191" s="29" t="n"/>
      <c r="B191" s="606" t="n">
        <v>300</v>
      </c>
      <c r="C191" s="608" t="n">
        <v>361</v>
      </c>
      <c r="D191" s="889" t="n">
        <v>45</v>
      </c>
      <c r="E191" s="672" t="inlineStr">
        <is>
          <t>III./SZT.1 ; 15,69 t/pcs</t>
        </is>
      </c>
      <c r="F191" s="672" t="inlineStr">
        <is>
          <t>III./SZT.1 jelű 15,69 t/db</t>
        </is>
      </c>
      <c r="G191" s="997" t="n">
        <v>1</v>
      </c>
      <c r="H191" s="39" t="inlineStr">
        <is>
          <t>db</t>
        </is>
      </c>
      <c r="I191" s="670" t="n"/>
      <c r="J191" s="159" t="n">
        <v>0</v>
      </c>
      <c r="K191" s="159" t="n">
        <v>0</v>
      </c>
      <c r="L191" s="753">
        <f>J191+K191</f>
        <v/>
      </c>
      <c r="M191" s="748">
        <f>L191*(G191+I191)</f>
        <v/>
      </c>
      <c r="O191" s="464">
        <f>ISBLANK(D191)</f>
        <v/>
      </c>
      <c r="P191" s="464">
        <f>ISBLANK(G191)</f>
        <v/>
      </c>
      <c r="Q191" s="464">
        <f>ISBLANK(M191)</f>
        <v/>
      </c>
      <c r="R191" s="464">
        <f>IF(AND(O191=P191,O191=Q191),,"!!!")</f>
        <v/>
      </c>
      <c r="T191" s="464" t="n">
        <v>187</v>
      </c>
    </row>
    <row customFormat="1" hidden="1" outlineLevel="1" r="192" s="590">
      <c r="A192" s="29" t="n"/>
      <c r="B192" s="606" t="n">
        <v>300</v>
      </c>
      <c r="C192" s="608" t="n">
        <v>361</v>
      </c>
      <c r="D192" s="889" t="n">
        <v>46</v>
      </c>
      <c r="E192" s="672" t="inlineStr">
        <is>
          <t>III./SZT.2 ; 15,69 t/pcs</t>
        </is>
      </c>
      <c r="F192" s="672" t="inlineStr">
        <is>
          <t>III./SZT.2 jelű 15,69 t/db</t>
        </is>
      </c>
      <c r="G192" s="997" t="n">
        <v>15</v>
      </c>
      <c r="H192" s="39" t="inlineStr">
        <is>
          <t>db</t>
        </is>
      </c>
      <c r="I192" s="670" t="n"/>
      <c r="J192" s="159" t="n">
        <v>0</v>
      </c>
      <c r="K192" s="159" t="n">
        <v>0</v>
      </c>
      <c r="L192" s="753">
        <f>J192+K192</f>
        <v/>
      </c>
      <c r="M192" s="748">
        <f>L192*(G192+I192)</f>
        <v/>
      </c>
      <c r="O192" s="464">
        <f>ISBLANK(D192)</f>
        <v/>
      </c>
      <c r="P192" s="464">
        <f>ISBLANK(G192)</f>
        <v/>
      </c>
      <c r="Q192" s="464">
        <f>ISBLANK(M192)</f>
        <v/>
      </c>
      <c r="R192" s="464">
        <f>IF(AND(O192=P192,O192=Q192),,"!!!")</f>
        <v/>
      </c>
      <c r="T192" s="464" t="n">
        <v>188</v>
      </c>
    </row>
    <row customFormat="1" hidden="1" outlineLevel="1" r="193" s="590">
      <c r="A193" s="29" t="n"/>
      <c r="B193" s="606" t="n">
        <v>300</v>
      </c>
      <c r="C193" s="608" t="n">
        <v>361</v>
      </c>
      <c r="D193" s="889" t="n">
        <v>47</v>
      </c>
      <c r="E193" s="672" t="inlineStr">
        <is>
          <t>III./SZT.3 ; 14,52 t/pcs</t>
        </is>
      </c>
      <c r="F193" s="672" t="inlineStr">
        <is>
          <t>III./SZT.3 jelű 14,52 t/db</t>
        </is>
      </c>
      <c r="G193" s="997" t="n">
        <v>1</v>
      </c>
      <c r="H193" s="39" t="inlineStr">
        <is>
          <t>db</t>
        </is>
      </c>
      <c r="I193" s="670" t="n"/>
      <c r="J193" s="159" t="n">
        <v>0</v>
      </c>
      <c r="K193" s="159" t="n">
        <v>0</v>
      </c>
      <c r="L193" s="753">
        <f>J193+K193</f>
        <v/>
      </c>
      <c r="M193" s="748">
        <f>L193*(G193+I193)</f>
        <v/>
      </c>
      <c r="O193" s="464">
        <f>ISBLANK(D193)</f>
        <v/>
      </c>
      <c r="P193" s="464">
        <f>ISBLANK(G193)</f>
        <v/>
      </c>
      <c r="Q193" s="464">
        <f>ISBLANK(M193)</f>
        <v/>
      </c>
      <c r="R193" s="464">
        <f>IF(AND(O193=P193,O193=Q193),,"!!!")</f>
        <v/>
      </c>
      <c r="T193" s="464" t="n">
        <v>189</v>
      </c>
    </row>
    <row customFormat="1" hidden="1" outlineLevel="1" r="194" s="590">
      <c r="A194" s="29" t="n"/>
      <c r="B194" s="606" t="n">
        <v>300</v>
      </c>
      <c r="C194" s="608" t="n">
        <v>361</v>
      </c>
      <c r="D194" s="889" t="n">
        <v>48</v>
      </c>
      <c r="E194" s="672" t="inlineStr">
        <is>
          <t>III./SZT.4 ; 15,53 t/pcs</t>
        </is>
      </c>
      <c r="F194" s="672" t="inlineStr">
        <is>
          <t>III./SZT.4 jelű 15,53 t/db</t>
        </is>
      </c>
      <c r="G194" s="997" t="n">
        <v>2</v>
      </c>
      <c r="H194" s="39" t="inlineStr">
        <is>
          <t>db</t>
        </is>
      </c>
      <c r="I194" s="670" t="n"/>
      <c r="J194" s="159" t="n">
        <v>0</v>
      </c>
      <c r="K194" s="159" t="n">
        <v>0</v>
      </c>
      <c r="L194" s="753">
        <f>J194+K194</f>
        <v/>
      </c>
      <c r="M194" s="748">
        <f>L194*(G194+I194)</f>
        <v/>
      </c>
      <c r="O194" s="464">
        <f>ISBLANK(D194)</f>
        <v/>
      </c>
      <c r="P194" s="464">
        <f>ISBLANK(G194)</f>
        <v/>
      </c>
      <c r="Q194" s="464">
        <f>ISBLANK(M194)</f>
        <v/>
      </c>
      <c r="R194" s="464">
        <f>IF(AND(O194=P194,O194=Q194),,"!!!")</f>
        <v/>
      </c>
      <c r="T194" s="464" t="n">
        <v>190</v>
      </c>
    </row>
    <row customFormat="1" hidden="1" outlineLevel="1" r="195" s="590">
      <c r="A195" s="29" t="n"/>
      <c r="B195" s="606" t="n">
        <v>300</v>
      </c>
      <c r="C195" s="608" t="n">
        <v>361</v>
      </c>
      <c r="D195" s="889" t="n">
        <v>49</v>
      </c>
      <c r="E195" s="672" t="inlineStr">
        <is>
          <t>III./SZT.5 ; 15,53 t/pcs</t>
        </is>
      </c>
      <c r="F195" s="672" t="inlineStr">
        <is>
          <t>III./SZT.5 jelű 15,53 t/db</t>
        </is>
      </c>
      <c r="G195" s="997" t="n">
        <v>30</v>
      </c>
      <c r="H195" s="39" t="inlineStr">
        <is>
          <t>db</t>
        </is>
      </c>
      <c r="I195" s="670" t="n"/>
      <c r="J195" s="159" t="n">
        <v>0</v>
      </c>
      <c r="K195" s="159" t="n">
        <v>0</v>
      </c>
      <c r="L195" s="753">
        <f>J195+K195</f>
        <v/>
      </c>
      <c r="M195" s="748">
        <f>L195*(G195+I195)</f>
        <v/>
      </c>
      <c r="O195" s="464">
        <f>ISBLANK(D195)</f>
        <v/>
      </c>
      <c r="P195" s="464">
        <f>ISBLANK(G195)</f>
        <v/>
      </c>
      <c r="Q195" s="464">
        <f>ISBLANK(M195)</f>
        <v/>
      </c>
      <c r="R195" s="464">
        <f>IF(AND(O195=P195,O195=Q195),,"!!!")</f>
        <v/>
      </c>
      <c r="T195" s="464" t="n">
        <v>191</v>
      </c>
    </row>
    <row customFormat="1" hidden="1" outlineLevel="1" r="196" s="590">
      <c r="A196" s="29" t="n"/>
      <c r="B196" s="606" t="n">
        <v>300</v>
      </c>
      <c r="C196" s="608" t="n">
        <v>361</v>
      </c>
      <c r="D196" s="889" t="n">
        <v>50</v>
      </c>
      <c r="E196" s="672" t="inlineStr">
        <is>
          <t>III./SZT.6 ; 14,39 t/pcs</t>
        </is>
      </c>
      <c r="F196" s="672" t="inlineStr">
        <is>
          <t>III./SZT.6 jelű 14,39 t/db</t>
        </is>
      </c>
      <c r="G196" s="997" t="n">
        <v>2</v>
      </c>
      <c r="H196" s="39" t="inlineStr">
        <is>
          <t>db</t>
        </is>
      </c>
      <c r="I196" s="670" t="n"/>
      <c r="J196" s="159" t="n">
        <v>0</v>
      </c>
      <c r="K196" s="159" t="n">
        <v>0</v>
      </c>
      <c r="L196" s="753">
        <f>J196+K196</f>
        <v/>
      </c>
      <c r="M196" s="748">
        <f>L196*(G196+I196)</f>
        <v/>
      </c>
      <c r="O196" s="464">
        <f>ISBLANK(D196)</f>
        <v/>
      </c>
      <c r="P196" s="464">
        <f>ISBLANK(G196)</f>
        <v/>
      </c>
      <c r="Q196" s="464">
        <f>ISBLANK(M196)</f>
        <v/>
      </c>
      <c r="R196" s="464">
        <f>IF(AND(O196=P196,O196=Q196),,"!!!")</f>
        <v/>
      </c>
      <c r="T196" s="464" t="n">
        <v>192</v>
      </c>
    </row>
    <row customFormat="1" hidden="1" outlineLevel="1" r="197" s="590">
      <c r="A197" s="29" t="n"/>
      <c r="B197" s="606" t="n">
        <v>300</v>
      </c>
      <c r="C197" s="608" t="n">
        <v>361</v>
      </c>
      <c r="D197" s="889" t="n">
        <v>51</v>
      </c>
      <c r="E197" s="672" t="inlineStr">
        <is>
          <t>III./SZT.7 ; 15,69 t/pcs</t>
        </is>
      </c>
      <c r="F197" s="672" t="inlineStr">
        <is>
          <t>III./SZT.7 jelű 15,69 t/db</t>
        </is>
      </c>
      <c r="G197" s="997" t="n">
        <v>1</v>
      </c>
      <c r="H197" s="39" t="inlineStr">
        <is>
          <t>db</t>
        </is>
      </c>
      <c r="I197" s="670" t="n"/>
      <c r="J197" s="159" t="n">
        <v>0</v>
      </c>
      <c r="K197" s="159" t="n">
        <v>0</v>
      </c>
      <c r="L197" s="753">
        <f>J197+K197</f>
        <v/>
      </c>
      <c r="M197" s="748">
        <f>L197*(G197+I197)</f>
        <v/>
      </c>
      <c r="O197" s="464">
        <f>ISBLANK(D197)</f>
        <v/>
      </c>
      <c r="P197" s="464">
        <f>ISBLANK(G197)</f>
        <v/>
      </c>
      <c r="Q197" s="464">
        <f>ISBLANK(M197)</f>
        <v/>
      </c>
      <c r="R197" s="464">
        <f>IF(AND(O197=P197,O197=Q197),,"!!!")</f>
        <v/>
      </c>
      <c r="T197" s="464" t="n">
        <v>193</v>
      </c>
    </row>
    <row customFormat="1" hidden="1" outlineLevel="1" r="198" s="590">
      <c r="A198" s="29" t="n"/>
      <c r="B198" s="606" t="n">
        <v>300</v>
      </c>
      <c r="C198" s="608" t="n">
        <v>361</v>
      </c>
      <c r="D198" s="889" t="n">
        <v>52</v>
      </c>
      <c r="E198" s="672" t="inlineStr">
        <is>
          <t>III./SZT.8 ; 15,69 t/pcs</t>
        </is>
      </c>
      <c r="F198" s="672" t="inlineStr">
        <is>
          <t>III./SZT.8 jelű 15,69 t/db</t>
        </is>
      </c>
      <c r="G198" s="997" t="n">
        <v>15</v>
      </c>
      <c r="H198" s="39" t="inlineStr">
        <is>
          <t>db</t>
        </is>
      </c>
      <c r="I198" s="670" t="n"/>
      <c r="J198" s="159" t="n">
        <v>0</v>
      </c>
      <c r="K198" s="159" t="n">
        <v>0</v>
      </c>
      <c r="L198" s="753">
        <f>J198+K198</f>
        <v/>
      </c>
      <c r="M198" s="748">
        <f>L198*(G198+I198)</f>
        <v/>
      </c>
      <c r="O198" s="464">
        <f>ISBLANK(D198)</f>
        <v/>
      </c>
      <c r="P198" s="464">
        <f>ISBLANK(G198)</f>
        <v/>
      </c>
      <c r="Q198" s="464">
        <f>ISBLANK(M198)</f>
        <v/>
      </c>
      <c r="R198" s="464">
        <f>IF(AND(O198=P198,O198=Q198),,"!!!")</f>
        <v/>
      </c>
      <c r="T198" s="464" t="n">
        <v>194</v>
      </c>
    </row>
    <row customFormat="1" hidden="1" outlineLevel="1" r="199" s="590">
      <c r="A199" s="29" t="n"/>
      <c r="B199" s="606" t="n">
        <v>300</v>
      </c>
      <c r="C199" s="608" t="n">
        <v>361</v>
      </c>
      <c r="D199" s="889" t="n">
        <v>53</v>
      </c>
      <c r="E199" s="672" t="inlineStr">
        <is>
          <t>III./SZT.9 ; 14,52 t/pcs</t>
        </is>
      </c>
      <c r="F199" s="672" t="inlineStr">
        <is>
          <t>III./SZT.9 jelű 14,52 t/db</t>
        </is>
      </c>
      <c r="G199" s="997" t="n">
        <v>1</v>
      </c>
      <c r="H199" s="39" t="inlineStr">
        <is>
          <t>db</t>
        </is>
      </c>
      <c r="I199" s="670" t="n"/>
      <c r="J199" s="159" t="n">
        <v>0</v>
      </c>
      <c r="K199" s="159" t="n">
        <v>0</v>
      </c>
      <c r="L199" s="753">
        <f>J199+K199</f>
        <v/>
      </c>
      <c r="M199" s="748">
        <f>L199*(G199+I199)</f>
        <v/>
      </c>
      <c r="O199" s="464">
        <f>ISBLANK(D199)</f>
        <v/>
      </c>
      <c r="P199" s="464">
        <f>ISBLANK(G199)</f>
        <v/>
      </c>
      <c r="Q199" s="464">
        <f>ISBLANK(M199)</f>
        <v/>
      </c>
      <c r="R199" s="464">
        <f>IF(AND(O199=P199,O199=Q199),,"!!!")</f>
        <v/>
      </c>
      <c r="T199" s="464" t="n">
        <v>195</v>
      </c>
    </row>
    <row customFormat="1" hidden="1" outlineLevel="1" r="200" s="590">
      <c r="A200" s="29" t="n"/>
      <c r="B200" s="606" t="n">
        <v>300</v>
      </c>
      <c r="C200" s="608" t="n">
        <v>361</v>
      </c>
      <c r="D200" s="889" t="n">
        <v>54</v>
      </c>
      <c r="E200" s="672" t="inlineStr">
        <is>
          <t>IV.SZT.1 ; 11,62 t/pcs</t>
        </is>
      </c>
      <c r="F200" s="672" t="inlineStr">
        <is>
          <t>IV.SZT.1 jelű 11,62 t/db</t>
        </is>
      </c>
      <c r="G200" s="997" t="n">
        <v>1</v>
      </c>
      <c r="H200" s="39" t="inlineStr">
        <is>
          <t>db</t>
        </is>
      </c>
      <c r="I200" s="670" t="n"/>
      <c r="J200" s="159" t="n">
        <v>0</v>
      </c>
      <c r="K200" s="159" t="n">
        <v>0</v>
      </c>
      <c r="L200" s="753">
        <f>J200+K200</f>
        <v/>
      </c>
      <c r="M200" s="748">
        <f>L200*(G200+I200)</f>
        <v/>
      </c>
      <c r="O200" s="464">
        <f>ISBLANK(D200)</f>
        <v/>
      </c>
      <c r="P200" s="464">
        <f>ISBLANK(G200)</f>
        <v/>
      </c>
      <c r="Q200" s="464">
        <f>ISBLANK(M200)</f>
        <v/>
      </c>
      <c r="R200" s="464">
        <f>IF(AND(O200=P200,O200=Q200),,"!!!")</f>
        <v/>
      </c>
      <c r="T200" s="464" t="n">
        <v>196</v>
      </c>
    </row>
    <row customFormat="1" hidden="1" outlineLevel="1" r="201" s="590">
      <c r="A201" s="29" t="n"/>
      <c r="B201" s="606" t="n">
        <v>300</v>
      </c>
      <c r="C201" s="608" t="n">
        <v>361</v>
      </c>
      <c r="D201" s="889" t="n">
        <v>55</v>
      </c>
      <c r="E201" s="672" t="inlineStr">
        <is>
          <t>IV.SZT.2 ; 11,57 t/pcs</t>
        </is>
      </c>
      <c r="F201" s="672" t="inlineStr">
        <is>
          <t>IV.SZT.2 jelű 11,57 t/db</t>
        </is>
      </c>
      <c r="G201" s="997" t="n">
        <v>8</v>
      </c>
      <c r="H201" s="39" t="inlineStr">
        <is>
          <t>db</t>
        </is>
      </c>
      <c r="I201" s="670" t="n"/>
      <c r="J201" s="159" t="n">
        <v>0</v>
      </c>
      <c r="K201" s="159" t="n">
        <v>0</v>
      </c>
      <c r="L201" s="753">
        <f>J201+K201</f>
        <v/>
      </c>
      <c r="M201" s="748">
        <f>L201*(G201+I201)</f>
        <v/>
      </c>
      <c r="O201" s="464">
        <f>ISBLANK(D201)</f>
        <v/>
      </c>
      <c r="P201" s="464">
        <f>ISBLANK(G201)</f>
        <v/>
      </c>
      <c r="Q201" s="464">
        <f>ISBLANK(M201)</f>
        <v/>
      </c>
      <c r="R201" s="464">
        <f>IF(AND(O201=P201,O201=Q201),,"!!!")</f>
        <v/>
      </c>
      <c r="T201" s="464" t="n">
        <v>197</v>
      </c>
    </row>
    <row customFormat="1" hidden="1" outlineLevel="1" r="202" s="590">
      <c r="A202" s="29" t="n"/>
      <c r="B202" s="606" t="n">
        <v>300</v>
      </c>
      <c r="C202" s="608" t="n">
        <v>361</v>
      </c>
      <c r="D202" s="889" t="n">
        <v>56</v>
      </c>
      <c r="E202" s="672" t="inlineStr">
        <is>
          <t>IV.SZT.3 ; 11,61 t/pcs</t>
        </is>
      </c>
      <c r="F202" s="672" t="inlineStr">
        <is>
          <t>IV.SZT.3 jelű 11,61 t/db</t>
        </is>
      </c>
      <c r="G202" s="997" t="n">
        <v>5</v>
      </c>
      <c r="H202" s="39" t="inlineStr">
        <is>
          <t>db</t>
        </is>
      </c>
      <c r="I202" s="670" t="n"/>
      <c r="J202" s="159" t="n">
        <v>0</v>
      </c>
      <c r="K202" s="159" t="n">
        <v>0</v>
      </c>
      <c r="L202" s="753">
        <f>J202+K202</f>
        <v/>
      </c>
      <c r="M202" s="748">
        <f>L202*(G202+I202)</f>
        <v/>
      </c>
      <c r="O202" s="464">
        <f>ISBLANK(D202)</f>
        <v/>
      </c>
      <c r="P202" s="464">
        <f>ISBLANK(G202)</f>
        <v/>
      </c>
      <c r="Q202" s="464">
        <f>ISBLANK(M202)</f>
        <v/>
      </c>
      <c r="R202" s="464">
        <f>IF(AND(O202=P202,O202=Q202),,"!!!")</f>
        <v/>
      </c>
      <c r="T202" s="464" t="n">
        <v>198</v>
      </c>
    </row>
    <row customFormat="1" hidden="1" outlineLevel="1" r="203" s="590">
      <c r="A203" s="29" t="n"/>
      <c r="B203" s="606" t="n">
        <v>300</v>
      </c>
      <c r="C203" s="608" t="n">
        <v>361</v>
      </c>
      <c r="D203" s="889" t="n">
        <v>57</v>
      </c>
      <c r="E203" s="672" t="inlineStr">
        <is>
          <t>IV.SZT.4 ; 11,62 t/pcs</t>
        </is>
      </c>
      <c r="F203" s="672" t="inlineStr">
        <is>
          <t>IV.SZT.4 jelű 11,62 t/db</t>
        </is>
      </c>
      <c r="G203" s="997" t="n">
        <v>1</v>
      </c>
      <c r="H203" s="39" t="inlineStr">
        <is>
          <t>db</t>
        </is>
      </c>
      <c r="I203" s="670" t="n"/>
      <c r="J203" s="159" t="n">
        <v>0</v>
      </c>
      <c r="K203" s="159" t="n">
        <v>0</v>
      </c>
      <c r="L203" s="753">
        <f>J203+K203</f>
        <v/>
      </c>
      <c r="M203" s="748">
        <f>L203*(G203+I203)</f>
        <v/>
      </c>
      <c r="O203" s="464">
        <f>ISBLANK(D203)</f>
        <v/>
      </c>
      <c r="P203" s="464">
        <f>ISBLANK(G203)</f>
        <v/>
      </c>
      <c r="Q203" s="464">
        <f>ISBLANK(M203)</f>
        <v/>
      </c>
      <c r="R203" s="464">
        <f>IF(AND(O203=P203,O203=Q203),,"!!!")</f>
        <v/>
      </c>
      <c r="T203" s="464" t="n">
        <v>199</v>
      </c>
    </row>
    <row customFormat="1" hidden="1" outlineLevel="1" r="204" s="590">
      <c r="A204" s="29" t="n"/>
      <c r="B204" s="606" t="n">
        <v>300</v>
      </c>
      <c r="C204" s="608" t="n">
        <v>361</v>
      </c>
      <c r="D204" s="889" t="n">
        <v>58</v>
      </c>
      <c r="E204" s="672" t="inlineStr">
        <is>
          <t>V.SZT.1 ; 8,87 t/pcs</t>
        </is>
      </c>
      <c r="F204" s="672" t="inlineStr">
        <is>
          <t>V.SZT.1 jelű 8,87 t/db</t>
        </is>
      </c>
      <c r="G204" s="997" t="n">
        <v>14</v>
      </c>
      <c r="H204" s="39" t="inlineStr">
        <is>
          <t>db</t>
        </is>
      </c>
      <c r="I204" s="670" t="n"/>
      <c r="J204" s="159" t="n">
        <v>0</v>
      </c>
      <c r="K204" s="159" t="n">
        <v>0</v>
      </c>
      <c r="L204" s="753">
        <f>J204+K204</f>
        <v/>
      </c>
      <c r="M204" s="748">
        <f>L204*(G204+I204)</f>
        <v/>
      </c>
      <c r="O204" s="464">
        <f>ISBLANK(D204)</f>
        <v/>
      </c>
      <c r="P204" s="464">
        <f>ISBLANK(G204)</f>
        <v/>
      </c>
      <c r="Q204" s="464">
        <f>ISBLANK(M204)</f>
        <v/>
      </c>
      <c r="R204" s="464">
        <f>IF(AND(O204=P204,O204=Q204),,"!!!")</f>
        <v/>
      </c>
      <c r="T204" s="464" t="n">
        <v>200</v>
      </c>
    </row>
    <row customFormat="1" hidden="1" outlineLevel="1" r="205" s="590">
      <c r="A205" s="29" t="n"/>
      <c r="B205" s="606" t="n">
        <v>300</v>
      </c>
      <c r="C205" s="608" t="n">
        <v>361</v>
      </c>
      <c r="D205" s="889" t="n">
        <v>59</v>
      </c>
      <c r="E205" s="672" t="inlineStr">
        <is>
          <t>V.SZT.2 ; 5,44 t/pcs</t>
        </is>
      </c>
      <c r="F205" s="672" t="inlineStr">
        <is>
          <t>V.SZT.2 jelű 5,44 t/db</t>
        </is>
      </c>
      <c r="G205" s="997" t="n">
        <v>4</v>
      </c>
      <c r="H205" s="39" t="inlineStr">
        <is>
          <t>db</t>
        </is>
      </c>
      <c r="I205" s="670" t="n"/>
      <c r="J205" s="159" t="n">
        <v>0</v>
      </c>
      <c r="K205" s="159" t="n">
        <v>0</v>
      </c>
      <c r="L205" s="753">
        <f>J205+K205</f>
        <v/>
      </c>
      <c r="M205" s="748">
        <f>L205*(G205+I205)</f>
        <v/>
      </c>
      <c r="O205" s="464">
        <f>ISBLANK(D205)</f>
        <v/>
      </c>
      <c r="P205" s="464">
        <f>ISBLANK(G205)</f>
        <v/>
      </c>
      <c r="Q205" s="464">
        <f>ISBLANK(M205)</f>
        <v/>
      </c>
      <c r="R205" s="464">
        <f>IF(AND(O205=P205,O205=Q205),,"!!!")</f>
        <v/>
      </c>
      <c r="T205" s="464" t="n">
        <v>201</v>
      </c>
    </row>
    <row customFormat="1" hidden="1" outlineLevel="1" r="206" s="590">
      <c r="A206" s="29" t="n"/>
      <c r="B206" s="613" t="n"/>
      <c r="C206" s="617" t="n"/>
      <c r="D206" s="889" t="n"/>
      <c r="E206" s="450" t="inlineStr">
        <is>
          <t xml:space="preserve">Metal  building structures </t>
        </is>
      </c>
      <c r="F206" s="450" t="inlineStr">
        <is>
          <t>Acél tartószerkezetek</t>
        </is>
      </c>
      <c r="G206" s="994" t="n"/>
      <c r="H206" s="39" t="n"/>
      <c r="I206" s="320" t="n"/>
      <c r="J206" s="159" t="n"/>
      <c r="K206" s="159" t="n"/>
      <c r="L206" s="753" t="n"/>
      <c r="M206" s="748" t="n"/>
      <c r="O206" s="464">
        <f>ISBLANK(D206)</f>
        <v/>
      </c>
      <c r="P206" s="464">
        <f>ISBLANK(G206)</f>
        <v/>
      </c>
      <c r="Q206" s="464">
        <f>ISBLANK(M206)</f>
        <v/>
      </c>
      <c r="R206" s="464">
        <f>IF(AND(O206=P206,O206=Q206),,"!!!")</f>
        <v/>
      </c>
      <c r="T206" s="464" t="n">
        <v>202</v>
      </c>
    </row>
    <row customFormat="1" hidden="1" outlineLevel="1" r="207" s="590">
      <c r="A207" s="29" t="n"/>
      <c r="B207" s="606" t="n">
        <v>300</v>
      </c>
      <c r="C207" s="608" t="n">
        <v>361</v>
      </c>
      <c r="D207" s="889" t="n">
        <v>60</v>
      </c>
      <c r="E207" s="672" t="inlineStr">
        <is>
          <t>Bracing in the roof plane</t>
        </is>
      </c>
      <c r="F207" s="94" t="inlineStr">
        <is>
          <t>Merevítés tetősíkban</t>
        </is>
      </c>
      <c r="G207" s="997">
        <f>155000/1000</f>
        <v/>
      </c>
      <c r="H207" s="671" t="inlineStr">
        <is>
          <t>t</t>
        </is>
      </c>
      <c r="I207" s="322" t="n"/>
      <c r="J207" s="159" t="n">
        <v>0</v>
      </c>
      <c r="K207" s="159" t="n">
        <v>0</v>
      </c>
      <c r="L207" s="753">
        <f>J207+K207</f>
        <v/>
      </c>
      <c r="M207" s="748">
        <f>L207*(G207+I207)</f>
        <v/>
      </c>
      <c r="O207" s="464">
        <f>ISBLANK(D207)</f>
        <v/>
      </c>
      <c r="P207" s="464">
        <f>ISBLANK(G207)</f>
        <v/>
      </c>
      <c r="Q207" s="464">
        <f>ISBLANK(M207)</f>
        <v/>
      </c>
      <c r="R207" s="464">
        <f>IF(AND(O207=P207,O207=Q207),,"!!!")</f>
        <v/>
      </c>
      <c r="T207" s="464" t="n">
        <v>203</v>
      </c>
    </row>
    <row customFormat="1" hidden="1" outlineLevel="1" r="208" s="590">
      <c r="A208" s="29" t="n"/>
      <c r="B208" s="606" t="n">
        <v>300</v>
      </c>
      <c r="C208" s="608" t="n">
        <v>361</v>
      </c>
      <c r="D208" s="889" t="n">
        <v>61</v>
      </c>
      <c r="E208" s="672" t="inlineStr">
        <is>
          <t>Steel structure of overpass</t>
        </is>
      </c>
      <c r="F208" s="94" t="inlineStr">
        <is>
          <t>felüljáró acélszerkezete</t>
        </is>
      </c>
      <c r="G208" s="997">
        <f>30000/1000</f>
        <v/>
      </c>
      <c r="H208" s="671" t="inlineStr">
        <is>
          <t>t</t>
        </is>
      </c>
      <c r="I208" s="322" t="n"/>
      <c r="J208" s="159" t="n">
        <v>0</v>
      </c>
      <c r="K208" s="159" t="n">
        <v>0</v>
      </c>
      <c r="L208" s="753">
        <f>J208+K208</f>
        <v/>
      </c>
      <c r="M208" s="748">
        <f>L208*(G208+I208)</f>
        <v/>
      </c>
      <c r="O208" s="464">
        <f>ISBLANK(D208)</f>
        <v/>
      </c>
      <c r="P208" s="464">
        <f>ISBLANK(G208)</f>
        <v/>
      </c>
      <c r="Q208" s="464">
        <f>ISBLANK(M208)</f>
        <v/>
      </c>
      <c r="R208" s="464">
        <f>IF(AND(O208=P208,O208=Q208),,"!!!")</f>
        <v/>
      </c>
      <c r="T208" s="464" t="n">
        <v>204</v>
      </c>
    </row>
    <row customFormat="1" hidden="1" outlineLevel="1" r="209" s="590">
      <c r="A209" s="29" t="n"/>
      <c r="B209" s="606" t="n">
        <v>300</v>
      </c>
      <c r="C209" s="608" t="n">
        <v>361</v>
      </c>
      <c r="D209" s="889" t="n">
        <v>62</v>
      </c>
      <c r="E209" s="672" t="inlineStr">
        <is>
          <t>Steel structure of smoke dome</t>
        </is>
      </c>
      <c r="F209" s="94" t="inlineStr">
        <is>
          <t>Füstkupola acél tartószerkezete</t>
        </is>
      </c>
      <c r="G209" s="997" t="n">
        <v>101</v>
      </c>
      <c r="H209" s="671" t="inlineStr">
        <is>
          <t>t</t>
        </is>
      </c>
      <c r="I209" s="322" t="n"/>
      <c r="J209" s="159" t="n">
        <v>0</v>
      </c>
      <c r="K209" s="159" t="n">
        <v>0</v>
      </c>
      <c r="L209" s="753">
        <f>J209+K209</f>
        <v/>
      </c>
      <c r="M209" s="748">
        <f>L209*(G209+I209)</f>
        <v/>
      </c>
      <c r="O209" s="464">
        <f>ISBLANK(D209)</f>
        <v/>
      </c>
      <c r="P209" s="464">
        <f>ISBLANK(G209)</f>
        <v/>
      </c>
      <c r="Q209" s="464">
        <f>ISBLANK(M209)</f>
        <v/>
      </c>
      <c r="R209" s="464">
        <f>IF(AND(O209=P209,O209=Q209),,"!!!")</f>
        <v/>
      </c>
      <c r="T209" s="464" t="n">
        <v>205</v>
      </c>
    </row>
    <row customFormat="1" hidden="1" outlineLevel="1" r="210" s="590">
      <c r="A210" s="29" t="n"/>
      <c r="B210" s="606" t="n">
        <v>300</v>
      </c>
      <c r="C210" s="608" t="n">
        <v>361</v>
      </c>
      <c r="D210" s="889" t="n">
        <v>63</v>
      </c>
      <c r="E210" s="672" t="inlineStr">
        <is>
          <t>Steel structure of roof machines</t>
        </is>
      </c>
      <c r="F210" s="94" t="inlineStr">
        <is>
          <t>Tetőgépek acél tartószerkezete</t>
        </is>
      </c>
      <c r="G210" s="997" t="n">
        <v>31</v>
      </c>
      <c r="H210" s="671" t="inlineStr">
        <is>
          <t>t</t>
        </is>
      </c>
      <c r="I210" s="322" t="n"/>
      <c r="J210" s="159" t="n">
        <v>0</v>
      </c>
      <c r="K210" s="159" t="n">
        <v>0</v>
      </c>
      <c r="L210" s="753">
        <f>J210+K210</f>
        <v/>
      </c>
      <c r="M210" s="748">
        <f>L210*(G210+I210)</f>
        <v/>
      </c>
      <c r="O210" s="464">
        <f>ISBLANK(D210)</f>
        <v/>
      </c>
      <c r="P210" s="464">
        <f>ISBLANK(G210)</f>
        <v/>
      </c>
      <c r="Q210" s="464">
        <f>ISBLANK(M210)</f>
        <v/>
      </c>
      <c r="R210" s="464">
        <f>IF(AND(O210=P210,O210=Q210),,"!!!")</f>
        <v/>
      </c>
      <c r="T210" s="464" t="n">
        <v>206</v>
      </c>
    </row>
    <row customFormat="1" hidden="1" outlineLevel="1" r="211" s="590">
      <c r="A211" s="29" t="n"/>
      <c r="B211" s="606" t="n">
        <v>300</v>
      </c>
      <c r="C211" s="608" t="n">
        <v>361</v>
      </c>
      <c r="D211" s="889" t="n">
        <v>64</v>
      </c>
      <c r="E211" s="672" t="inlineStr">
        <is>
          <t>Slab of logistic office and podium in boiler room</t>
        </is>
      </c>
      <c r="F211" s="94" t="inlineStr">
        <is>
          <t>Logisztikai helyiségek zárófödémje és kazánház pódium</t>
        </is>
      </c>
      <c r="G211" s="997">
        <f>8500/1000</f>
        <v/>
      </c>
      <c r="H211" s="671" t="inlineStr">
        <is>
          <t>t</t>
        </is>
      </c>
      <c r="I211" s="322" t="n"/>
      <c r="J211" s="159" t="n">
        <v>0</v>
      </c>
      <c r="K211" s="159" t="n">
        <v>0</v>
      </c>
      <c r="L211" s="753">
        <f>J211+K211</f>
        <v/>
      </c>
      <c r="M211" s="748">
        <f>L211*(G211+I211)</f>
        <v/>
      </c>
      <c r="O211" s="464">
        <f>ISBLANK(D211)</f>
        <v/>
      </c>
      <c r="P211" s="464">
        <f>ISBLANK(G211)</f>
        <v/>
      </c>
      <c r="Q211" s="464">
        <f>ISBLANK(M211)</f>
        <v/>
      </c>
      <c r="R211" s="464">
        <f>IF(AND(O211=P211,O211=Q211),,"!!!")</f>
        <v/>
      </c>
      <c r="T211" s="464" t="n">
        <v>207</v>
      </c>
    </row>
    <row customFormat="1" hidden="1" outlineLevel="1" r="212" s="590">
      <c r="A212" s="29" t="n"/>
      <c r="B212" s="606" t="n">
        <v>300</v>
      </c>
      <c r="C212" s="608" t="n">
        <v>361</v>
      </c>
      <c r="D212" s="889" t="n">
        <v>65</v>
      </c>
      <c r="E212" s="672" t="inlineStr">
        <is>
          <t>Steel structure of protecting roofs</t>
        </is>
      </c>
      <c r="F212" s="94" t="inlineStr">
        <is>
          <t>Előtetők acélszerkezete</t>
        </is>
      </c>
      <c r="G212" s="997" t="n">
        <v>60</v>
      </c>
      <c r="H212" s="671" t="inlineStr">
        <is>
          <t>t</t>
        </is>
      </c>
      <c r="I212" s="322" t="n"/>
      <c r="J212" s="159" t="n">
        <v>0</v>
      </c>
      <c r="K212" s="159" t="n">
        <v>0</v>
      </c>
      <c r="L212" s="753">
        <f>J212+K212</f>
        <v/>
      </c>
      <c r="M212" s="748">
        <f>L212*(G212+I212)</f>
        <v/>
      </c>
      <c r="O212" s="464">
        <f>ISBLANK(D212)</f>
        <v/>
      </c>
      <c r="P212" s="464">
        <f>ISBLANK(G212)</f>
        <v/>
      </c>
      <c r="Q212" s="464">
        <f>ISBLANK(M212)</f>
        <v/>
      </c>
      <c r="R212" s="464">
        <f>IF(AND(O212=P212,O212=Q212),,"!!!")</f>
        <v/>
      </c>
      <c r="T212" s="464" t="n">
        <v>208</v>
      </c>
    </row>
    <row customFormat="1" hidden="1" outlineLevel="1" r="213" s="590">
      <c r="A213" s="29" t="n"/>
      <c r="B213" s="606" t="n">
        <v>300</v>
      </c>
      <c r="C213" s="608" t="n">
        <v>361</v>
      </c>
      <c r="D213" s="889" t="n">
        <v>66</v>
      </c>
      <c r="E213" s="94" t="inlineStr">
        <is>
          <t>Secondary steel structure</t>
        </is>
      </c>
      <c r="F213" s="94" t="inlineStr">
        <is>
          <t>Másodlagos acélszerkezetek</t>
        </is>
      </c>
      <c r="G213" s="997">
        <f>75000/1000</f>
        <v/>
      </c>
      <c r="H213" s="39" t="inlineStr">
        <is>
          <t>t</t>
        </is>
      </c>
      <c r="I213" s="320" t="n"/>
      <c r="J213" s="159" t="n">
        <v>0</v>
      </c>
      <c r="K213" s="159" t="n">
        <v>0</v>
      </c>
      <c r="L213" s="753">
        <f>J213+K213</f>
        <v/>
      </c>
      <c r="M213" s="748">
        <f>L213*(G213+I213)</f>
        <v/>
      </c>
      <c r="O213" s="464">
        <f>ISBLANK(D213)</f>
        <v/>
      </c>
      <c r="P213" s="464">
        <f>ISBLANK(G213)</f>
        <v/>
      </c>
      <c r="Q213" s="464">
        <f>ISBLANK(M213)</f>
        <v/>
      </c>
      <c r="R213" s="464">
        <f>IF(AND(O213=P213,O213=Q213),,"!!!")</f>
        <v/>
      </c>
      <c r="T213" s="464" t="n">
        <v>209</v>
      </c>
    </row>
    <row customFormat="1" hidden="1" outlineLevel="1" r="214" s="590">
      <c r="A214" s="29" t="n"/>
      <c r="B214" s="606" t="n">
        <v>300</v>
      </c>
      <c r="C214" s="608" t="n">
        <v>361</v>
      </c>
      <c r="D214" s="889" t="n">
        <v>67</v>
      </c>
      <c r="E214" s="94" t="inlineStr">
        <is>
          <t>Other steel structures (stairs)</t>
        </is>
      </c>
      <c r="F214" s="94" t="inlineStr">
        <is>
          <t>Egyéb acélszerkezet( lépcső..)</t>
        </is>
      </c>
      <c r="G214" s="997">
        <f>3100/1000</f>
        <v/>
      </c>
      <c r="H214" s="39" t="inlineStr">
        <is>
          <t>t</t>
        </is>
      </c>
      <c r="I214" s="320" t="n"/>
      <c r="J214" s="159" t="n">
        <v>0</v>
      </c>
      <c r="K214" s="159" t="n">
        <v>0</v>
      </c>
      <c r="L214" s="753">
        <f>J214+K214</f>
        <v/>
      </c>
      <c r="M214" s="748">
        <f>L214*(G214+I214)</f>
        <v/>
      </c>
      <c r="O214" s="464">
        <f>ISBLANK(D214)</f>
        <v/>
      </c>
      <c r="P214" s="464">
        <f>ISBLANK(G214)</f>
        <v/>
      </c>
      <c r="Q214" s="464">
        <f>ISBLANK(M214)</f>
        <v/>
      </c>
      <c r="R214" s="464">
        <f>IF(AND(O214=P214,O214=Q214),,"!!!")</f>
        <v/>
      </c>
      <c r="T214" s="464" t="n">
        <v>210</v>
      </c>
    </row>
    <row customFormat="1" hidden="1" outlineLevel="1" r="215" s="590">
      <c r="A215" s="29" t="n"/>
      <c r="B215" s="606" t="n">
        <v>300</v>
      </c>
      <c r="C215" s="608" t="n">
        <v>361</v>
      </c>
      <c r="D215" s="889" t="n">
        <v>68</v>
      </c>
      <c r="E215" s="672" t="inlineStr">
        <is>
          <t>LTP150x1,5 trapezoid sheet roofing</t>
        </is>
      </c>
      <c r="F215" s="672" t="inlineStr">
        <is>
          <t>LTP150x1,5 trapézlemez</t>
        </is>
      </c>
      <c r="G215" s="997" t="n">
        <v>31930</v>
      </c>
      <c r="H215" s="39" t="inlineStr">
        <is>
          <t>m2</t>
        </is>
      </c>
      <c r="I215" s="322" t="n"/>
      <c r="J215" s="159" t="n">
        <v>0</v>
      </c>
      <c r="K215" s="159" t="n">
        <v>0</v>
      </c>
      <c r="L215" s="753">
        <f>J215+K215</f>
        <v/>
      </c>
      <c r="M215" s="748">
        <f>L215*(G215+I215)</f>
        <v/>
      </c>
      <c r="O215" s="464">
        <f>ISBLANK(D215)</f>
        <v/>
      </c>
      <c r="P215" s="464">
        <f>ISBLANK(G215)</f>
        <v/>
      </c>
      <c r="Q215" s="464">
        <f>ISBLANK(M215)</f>
        <v/>
      </c>
      <c r="R215" s="464">
        <f>IF(AND(O215=P215,O215=Q215),,"!!!")</f>
        <v/>
      </c>
      <c r="T215" s="464" t="n">
        <v>211</v>
      </c>
    </row>
    <row customFormat="1" hidden="1" outlineLevel="1" r="216" s="590">
      <c r="A216" s="29" t="n"/>
      <c r="B216" s="606" t="n">
        <v>300</v>
      </c>
      <c r="C216" s="608" t="n">
        <v>361</v>
      </c>
      <c r="D216" s="889" t="n">
        <v>69</v>
      </c>
      <c r="E216" s="672" t="inlineStr">
        <is>
          <t>LTP150x1,25 trapezoid sheet roofing</t>
        </is>
      </c>
      <c r="F216" s="672" t="inlineStr">
        <is>
          <t>LTP150x1,25 trapézlemez</t>
        </is>
      </c>
      <c r="G216" s="997" t="n">
        <v>2770</v>
      </c>
      <c r="H216" s="39" t="inlineStr">
        <is>
          <t>m2</t>
        </is>
      </c>
      <c r="I216" s="322" t="n"/>
      <c r="J216" s="159" t="n">
        <v>0</v>
      </c>
      <c r="K216" s="159" t="n">
        <v>0</v>
      </c>
      <c r="L216" s="753">
        <f>J216+K216</f>
        <v/>
      </c>
      <c r="M216" s="748">
        <f>L216*(G216+I216)</f>
        <v/>
      </c>
      <c r="O216" s="464">
        <f>ISBLANK(D216)</f>
        <v/>
      </c>
      <c r="P216" s="464">
        <f>ISBLANK(G216)</f>
        <v/>
      </c>
      <c r="Q216" s="464">
        <f>ISBLANK(M216)</f>
        <v/>
      </c>
      <c r="R216" s="464">
        <f>IF(AND(O216=P216,O216=Q216),,"!!!")</f>
        <v/>
      </c>
      <c r="T216" s="464" t="n">
        <v>212</v>
      </c>
    </row>
    <row customFormat="1" hidden="1" outlineLevel="1" r="217" s="590">
      <c r="A217" s="29" t="n"/>
      <c r="B217" s="606" t="n">
        <v>300</v>
      </c>
      <c r="C217" s="608" t="n">
        <v>361</v>
      </c>
      <c r="D217" s="889" t="n">
        <v>70</v>
      </c>
      <c r="E217" s="672" t="inlineStr">
        <is>
          <t>LTP150x1,25 trapezoid sheet roofing - canopy</t>
        </is>
      </c>
      <c r="F217" s="672" t="inlineStr">
        <is>
          <t>LTP150x1,25 trapézlemez - előtető</t>
        </is>
      </c>
      <c r="G217" s="997" t="n">
        <v>792</v>
      </c>
      <c r="H217" s="39" t="inlineStr">
        <is>
          <t>m2</t>
        </is>
      </c>
      <c r="I217" s="322" t="n"/>
      <c r="J217" s="159" t="n">
        <v>0</v>
      </c>
      <c r="K217" s="159" t="n">
        <v>0</v>
      </c>
      <c r="L217" s="753">
        <f>J217+K217</f>
        <v/>
      </c>
      <c r="M217" s="748">
        <f>L217*(G217+I217)</f>
        <v/>
      </c>
      <c r="O217" s="464">
        <f>ISBLANK(D217)</f>
        <v/>
      </c>
      <c r="P217" s="464">
        <f>ISBLANK(G217)</f>
        <v/>
      </c>
      <c r="Q217" s="464">
        <f>ISBLANK(M217)</f>
        <v/>
      </c>
      <c r="R217" s="464">
        <f>IF(AND(O217=P217,O217=Q217),,"!!!")</f>
        <v/>
      </c>
      <c r="T217" s="464" t="n">
        <v>213</v>
      </c>
    </row>
    <row customFormat="1" hidden="1" outlineLevel="1" r="218" s="590">
      <c r="A218" s="29" t="n"/>
      <c r="B218" s="606" t="n">
        <v>300</v>
      </c>
      <c r="C218" s="608" t="n">
        <v>361</v>
      </c>
      <c r="D218" s="889" t="n">
        <v>71</v>
      </c>
      <c r="E218" s="672" t="inlineStr">
        <is>
          <t>LTP150x1,25 trapezoid sheet roofing</t>
        </is>
      </c>
      <c r="F218" s="672" t="inlineStr">
        <is>
          <t>LTP150x1,25 trapézlemez</t>
        </is>
      </c>
      <c r="G218" s="997" t="n">
        <v>148</v>
      </c>
      <c r="H218" s="39" t="inlineStr">
        <is>
          <t>m2</t>
        </is>
      </c>
      <c r="I218" s="322" t="n"/>
      <c r="J218" s="159" t="n">
        <v>0</v>
      </c>
      <c r="K218" s="159" t="n">
        <v>0</v>
      </c>
      <c r="L218" s="753">
        <f>J218+K218</f>
        <v/>
      </c>
      <c r="M218" s="748">
        <f>L218*(G218+I218)</f>
        <v/>
      </c>
      <c r="O218" s="464">
        <f>ISBLANK(D218)</f>
        <v/>
      </c>
      <c r="P218" s="464">
        <f>ISBLANK(G218)</f>
        <v/>
      </c>
      <c r="Q218" s="464">
        <f>ISBLANK(M218)</f>
        <v/>
      </c>
      <c r="R218" s="464">
        <f>IF(AND(O218=P218,O218=Q218),,"!!!")</f>
        <v/>
      </c>
      <c r="T218" s="464" t="n">
        <v>214</v>
      </c>
    </row>
    <row customFormat="1" hidden="1" outlineLevel="1" r="219" s="590">
      <c r="A219" s="29" t="n"/>
      <c r="B219" s="606" t="n">
        <v>300</v>
      </c>
      <c r="C219" s="608" t="n">
        <v>361</v>
      </c>
      <c r="D219" s="889" t="n">
        <v>72</v>
      </c>
      <c r="E219" s="94" t="inlineStr">
        <is>
          <t>Metal grating walkway galvanised v=4cm</t>
        </is>
      </c>
      <c r="F219" s="672" t="inlineStr">
        <is>
          <t>Járórács tüzihorganyzott v=4 cm</t>
        </is>
      </c>
      <c r="G219" s="997" t="n">
        <v>128</v>
      </c>
      <c r="H219" s="39" t="inlineStr">
        <is>
          <t>m2</t>
        </is>
      </c>
      <c r="I219" s="320" t="n"/>
      <c r="J219" s="159" t="n">
        <v>0</v>
      </c>
      <c r="K219" s="159" t="n">
        <v>0</v>
      </c>
      <c r="L219" s="753">
        <f>J219+K219</f>
        <v/>
      </c>
      <c r="M219" s="748">
        <f>L219*(G219+I219)</f>
        <v/>
      </c>
      <c r="O219" s="464">
        <f>ISBLANK(D219)</f>
        <v/>
      </c>
      <c r="P219" s="464">
        <f>ISBLANK(G219)</f>
        <v/>
      </c>
      <c r="Q219" s="464">
        <f>ISBLANK(M219)</f>
        <v/>
      </c>
      <c r="R219" s="464">
        <f>IF(AND(O219=P219,O219=Q219),,"!!!")</f>
        <v/>
      </c>
      <c r="T219" s="464" t="n">
        <v>215</v>
      </c>
    </row>
    <row customFormat="1" customHeight="1" hidden="1" ht="13.5" outlineLevel="1" r="220" s="590" thickBot="1">
      <c r="A220" s="29" t="n"/>
      <c r="B220" s="606" t="n">
        <v>300</v>
      </c>
      <c r="C220" s="608" t="n">
        <v>361</v>
      </c>
      <c r="D220" s="889" t="n">
        <v>73</v>
      </c>
      <c r="E220" s="94" t="inlineStr">
        <is>
          <t>Metal grating walkway galvanised v=3cm</t>
        </is>
      </c>
      <c r="F220" s="672" t="inlineStr">
        <is>
          <t>Járórács tüzihorganyzott v=3 cm</t>
        </is>
      </c>
      <c r="G220" s="997" t="n">
        <v>31</v>
      </c>
      <c r="H220" s="39" t="inlineStr">
        <is>
          <t>m2</t>
        </is>
      </c>
      <c r="I220" s="320" t="n"/>
      <c r="J220" s="159" t="n">
        <v>0</v>
      </c>
      <c r="K220" s="159" t="n">
        <v>0</v>
      </c>
      <c r="L220" s="753">
        <f>J220+K220</f>
        <v/>
      </c>
      <c r="M220" s="748">
        <f>L220*(G220+I220)</f>
        <v/>
      </c>
      <c r="O220" s="464">
        <f>ISBLANK(D220)</f>
        <v/>
      </c>
      <c r="P220" s="464">
        <f>ISBLANK(G220)</f>
        <v/>
      </c>
      <c r="Q220" s="464">
        <f>ISBLANK(M220)</f>
        <v/>
      </c>
      <c r="R220" s="464">
        <f>IF(AND(O220=P220,O220=Q220),,"!!!")</f>
        <v/>
      </c>
      <c r="T220" s="464" t="n">
        <v>216</v>
      </c>
    </row>
    <row customFormat="1" customHeight="1" hidden="1" ht="24.75" outlineLevel="1" r="221" s="590" thickBot="1">
      <c r="A221" s="33" t="n"/>
      <c r="B221" s="609" t="n">
        <v>300</v>
      </c>
      <c r="C221" s="620" t="inlineStr">
        <is>
          <t>350
360</t>
        </is>
      </c>
      <c r="D221" s="431" t="n"/>
      <c r="E221" s="60" t="inlineStr">
        <is>
          <t xml:space="preserve"> Ceilings  and roof stuctures total</t>
        </is>
      </c>
      <c r="F221" s="60" t="inlineStr">
        <is>
          <t>Födém és tetőszerkezetek összesen</t>
        </is>
      </c>
      <c r="G221" s="993" t="n"/>
      <c r="H221" s="294" t="n"/>
      <c r="I221" s="323" t="n"/>
      <c r="J221" s="95" t="n"/>
      <c r="K221" s="23" t="n"/>
      <c r="L221" s="194" t="n"/>
      <c r="M221" s="203">
        <f>SUM(M138:M220)</f>
        <v/>
      </c>
      <c r="O221" s="464">
        <f>ISBLANK(D221)</f>
        <v/>
      </c>
      <c r="P221" s="464">
        <f>ISBLANK(G221)</f>
        <v/>
      </c>
      <c r="Q221" s="464">
        <f>ISBLANK(M221)</f>
        <v/>
      </c>
      <c r="R221" s="464">
        <f>IF(AND(O221=P221,O221=Q221),,"!!!")</f>
        <v/>
      </c>
      <c r="T221" s="464" t="n">
        <v>217</v>
      </c>
    </row>
    <row customFormat="1" customHeight="1" hidden="1" ht="15.75" outlineLevel="1" r="222" s="590" thickBot="1">
      <c r="A222" s="577" t="n"/>
      <c r="B222" s="601" t="n">
        <v>300</v>
      </c>
      <c r="C222" s="605" t="n">
        <v>339</v>
      </c>
      <c r="D222" s="557" t="n"/>
      <c r="E222" s="47" t="inlineStr">
        <is>
          <t>Constructions, other items</t>
        </is>
      </c>
      <c r="F222" s="47" t="inlineStr">
        <is>
          <t>Szerkezetek, egyéb tételek összesen</t>
        </is>
      </c>
      <c r="G222" s="991" t="n"/>
      <c r="H222" s="100" t="n"/>
      <c r="I222" s="317" t="n"/>
      <c r="J222" s="299" t="n"/>
      <c r="K222" s="48" t="n"/>
      <c r="L222" s="192" t="n"/>
      <c r="M222" s="193" t="n"/>
      <c r="O222" s="464">
        <f>ISBLANK(D222)</f>
        <v/>
      </c>
      <c r="P222" s="464">
        <f>ISBLANK(G222)</f>
        <v/>
      </c>
      <c r="Q222" s="464">
        <f>ISBLANK(M222)</f>
        <v/>
      </c>
      <c r="R222" s="464">
        <f>IF(AND(O222=P222,O222=Q222),,"!!!")</f>
        <v/>
      </c>
      <c r="T222" s="464" t="n">
        <v>218</v>
      </c>
    </row>
    <row customFormat="1" customHeight="1" hidden="1" ht="22.5" outlineLevel="1" r="223" s="590">
      <c r="A223" s="29" t="inlineStr">
        <is>
          <t>x</t>
        </is>
      </c>
      <c r="B223" s="613" t="n"/>
      <c r="C223" s="617" t="n"/>
      <c r="D223" s="889" t="n"/>
      <c r="E223" s="450" t="inlineStr">
        <is>
          <t>Grounding and cover painting of steel structure:
- 1 lyr grounding + 2 lyrs cover, min. 60+2×50 µm</t>
        </is>
      </c>
      <c r="F223" s="450" t="inlineStr">
        <is>
          <t>Alap- és fedőmázolás acél szerkezeten:
- 1rtg. alapozó + 2 rtg. fedőmázolás, min. 60+2×50 µm vtg-ban</t>
        </is>
      </c>
      <c r="G223" s="994" t="n"/>
      <c r="H223" s="39" t="n"/>
      <c r="I223" s="320" t="n"/>
      <c r="J223" s="159" t="n"/>
      <c r="K223" s="159" t="n"/>
      <c r="L223" s="753" t="n"/>
      <c r="M223" s="748" t="n"/>
      <c r="O223" s="464">
        <f>ISBLANK(D223)</f>
        <v/>
      </c>
      <c r="P223" s="464">
        <f>ISBLANK(G223)</f>
        <v/>
      </c>
      <c r="Q223" s="464">
        <f>ISBLANK(M223)</f>
        <v/>
      </c>
      <c r="R223" s="464">
        <f>IF(AND(O223=P223,O223=Q223),,"!!!")</f>
        <v/>
      </c>
      <c r="T223" s="464" t="n">
        <v>219</v>
      </c>
    </row>
    <row customFormat="1" hidden="1" outlineLevel="1" r="224" s="590">
      <c r="A224" s="29" t="n"/>
      <c r="B224" s="613" t="n">
        <v>300</v>
      </c>
      <c r="C224" s="617" t="n">
        <v>339</v>
      </c>
      <c r="D224" s="889" t="n">
        <v>1</v>
      </c>
      <c r="E224" s="94" t="inlineStr">
        <is>
          <t>Steel structure of wall frames</t>
        </is>
      </c>
      <c r="F224" s="94" t="inlineStr">
        <is>
          <t>Homlokzati acél falvázoszlop</t>
        </is>
      </c>
      <c r="G224" s="998" t="n">
        <v>4598</v>
      </c>
      <c r="H224" s="39" t="inlineStr">
        <is>
          <t>m2</t>
        </is>
      </c>
      <c r="I224" s="320" t="n"/>
      <c r="J224" s="159" t="n">
        <v>0</v>
      </c>
      <c r="K224" s="159" t="n">
        <v>0</v>
      </c>
      <c r="L224" s="753">
        <f>J224+K224</f>
        <v/>
      </c>
      <c r="M224" s="748">
        <f>L224*(G224+I224)</f>
        <v/>
      </c>
      <c r="O224" s="464">
        <f>ISBLANK(D224)</f>
        <v/>
      </c>
      <c r="P224" s="464">
        <f>ISBLANK(G224)</f>
        <v/>
      </c>
      <c r="Q224" s="464">
        <f>ISBLANK(M224)</f>
        <v/>
      </c>
      <c r="R224" s="464">
        <f>IF(AND(O224=P224,O224=Q224),,"!!!")</f>
        <v/>
      </c>
      <c r="T224" s="464" t="n">
        <v>220</v>
      </c>
    </row>
    <row customFormat="1" customHeight="1" hidden="1" ht="22.5" outlineLevel="1" r="225" s="590">
      <c r="A225" s="29" t="n"/>
      <c r="B225" s="613" t="n">
        <v>300</v>
      </c>
      <c r="C225" s="617" t="n">
        <v>339</v>
      </c>
      <c r="D225" s="889" t="n">
        <v>2</v>
      </c>
      <c r="E225" s="94" t="inlineStr">
        <is>
          <t>Facade Auxilliary Steel structure - for openings and glazed wall</t>
        </is>
      </c>
      <c r="F225" s="94" t="inlineStr">
        <is>
          <t>Acél homlokzati kiegészítő szerkezetek nyíláskiváltásokhoz és üvegszerkezetekhez</t>
        </is>
      </c>
      <c r="G225" s="998" t="n">
        <v>919</v>
      </c>
      <c r="H225" s="39" t="inlineStr">
        <is>
          <t>m2</t>
        </is>
      </c>
      <c r="I225" s="320" t="n"/>
      <c r="J225" s="159" t="n">
        <v>0</v>
      </c>
      <c r="K225" s="159" t="n">
        <v>0</v>
      </c>
      <c r="L225" s="753">
        <f>J225+K225</f>
        <v/>
      </c>
      <c r="M225" s="748">
        <f>L225*(G225+I225)</f>
        <v/>
      </c>
      <c r="O225" s="464">
        <f>ISBLANK(D225)</f>
        <v/>
      </c>
      <c r="P225" s="464">
        <f>ISBLANK(G225)</f>
        <v/>
      </c>
      <c r="Q225" s="464">
        <f>ISBLANK(M225)</f>
        <v/>
      </c>
      <c r="R225" s="464">
        <f>IF(AND(O225=P225,O225=Q225),,"!!!")</f>
        <v/>
      </c>
      <c r="T225" s="464" t="n">
        <v>221</v>
      </c>
    </row>
    <row customFormat="1" hidden="1" outlineLevel="1" r="226" s="590">
      <c r="A226" s="29" t="n"/>
      <c r="B226" s="613" t="n">
        <v>300</v>
      </c>
      <c r="C226" s="617" t="n">
        <v>339</v>
      </c>
      <c r="D226" s="889" t="n">
        <v>3</v>
      </c>
      <c r="E226" s="94" t="inlineStr">
        <is>
          <t>Steel structure of overpass and steel stairs</t>
        </is>
      </c>
      <c r="F226" s="94" t="inlineStr">
        <is>
          <t>Gyalogos felüljáró acélszerkezete, és acél lépcsők</t>
        </is>
      </c>
      <c r="G226" s="998" t="n">
        <v>1330</v>
      </c>
      <c r="H226" s="39" t="inlineStr">
        <is>
          <t>m2</t>
        </is>
      </c>
      <c r="I226" s="320" t="n"/>
      <c r="J226" s="159" t="n">
        <v>0</v>
      </c>
      <c r="K226" s="159" t="n">
        <v>0</v>
      </c>
      <c r="L226" s="753">
        <f>J226+K226</f>
        <v/>
      </c>
      <c r="M226" s="748">
        <f>L226*(G226+I226)</f>
        <v/>
      </c>
      <c r="O226" s="464">
        <f>ISBLANK(D226)</f>
        <v/>
      </c>
      <c r="P226" s="464">
        <f>ISBLANK(G226)</f>
        <v/>
      </c>
      <c r="Q226" s="464">
        <f>ISBLANK(M226)</f>
        <v/>
      </c>
      <c r="R226" s="464">
        <f>IF(AND(O226=P226,O226=Q226),,"!!!")</f>
        <v/>
      </c>
      <c r="T226" s="464" t="n">
        <v>222</v>
      </c>
    </row>
    <row customFormat="1" hidden="1" outlineLevel="1" r="227" s="590">
      <c r="A227" s="29" t="inlineStr">
        <is>
          <t>x</t>
        </is>
      </c>
      <c r="B227" s="613" t="n">
        <v>300</v>
      </c>
      <c r="C227" s="617" t="n">
        <v>339</v>
      </c>
      <c r="D227" s="889" t="n">
        <v>4</v>
      </c>
      <c r="E227" s="94" t="inlineStr">
        <is>
          <t>Secondary steel structure (attika and other structures)</t>
        </is>
      </c>
      <c r="F227" s="94" t="inlineStr">
        <is>
          <t>Másodlagos acél tartószerkezetek (attika- és egyéb tartók)</t>
        </is>
      </c>
      <c r="G227" s="998" t="n">
        <v>3040</v>
      </c>
      <c r="H227" s="39" t="inlineStr">
        <is>
          <t>m2</t>
        </is>
      </c>
      <c r="I227" s="320" t="n"/>
      <c r="J227" s="159" t="n">
        <v>0</v>
      </c>
      <c r="K227" s="159" t="n">
        <v>0</v>
      </c>
      <c r="L227" s="753">
        <f>J227+K227</f>
        <v/>
      </c>
      <c r="M227" s="748">
        <f>L227*(G227+I227)</f>
        <v/>
      </c>
      <c r="O227" s="464">
        <f>ISBLANK(D227)</f>
        <v/>
      </c>
      <c r="P227" s="464">
        <f>ISBLANK(G227)</f>
        <v/>
      </c>
      <c r="Q227" s="464">
        <f>ISBLANK(M227)</f>
        <v/>
      </c>
      <c r="R227" s="464">
        <f>IF(AND(O227=P227,O227=Q227),,"!!!")</f>
        <v/>
      </c>
      <c r="T227" s="464" t="n">
        <v>223</v>
      </c>
    </row>
    <row customFormat="1" hidden="1" outlineLevel="1" r="228" s="590">
      <c r="A228" s="29" t="n"/>
      <c r="B228" s="613" t="n">
        <v>300</v>
      </c>
      <c r="C228" s="617" t="n">
        <v>339</v>
      </c>
      <c r="D228" s="889" t="n">
        <v>5</v>
      </c>
      <c r="E228" s="94" t="inlineStr">
        <is>
          <t>Steel str. slab of logistic office</t>
        </is>
      </c>
      <c r="F228" s="94" t="inlineStr">
        <is>
          <t>Logisztika térelválasztó födémszerkezete</t>
        </is>
      </c>
      <c r="G228" s="998" t="n">
        <v>132</v>
      </c>
      <c r="H228" s="39" t="inlineStr">
        <is>
          <t>m2</t>
        </is>
      </c>
      <c r="I228" s="320" t="n"/>
      <c r="J228" s="159" t="n">
        <v>0</v>
      </c>
      <c r="K228" s="159" t="n">
        <v>0</v>
      </c>
      <c r="L228" s="753">
        <f>J228+K228</f>
        <v/>
      </c>
      <c r="M228" s="748">
        <f>L228*(G228+I228)</f>
        <v/>
      </c>
      <c r="O228" s="464">
        <f>ISBLANK(D228)</f>
        <v/>
      </c>
      <c r="P228" s="464">
        <f>ISBLANK(G228)</f>
        <v/>
      </c>
      <c r="Q228" s="464">
        <f>ISBLANK(M228)</f>
        <v/>
      </c>
      <c r="R228" s="464">
        <f>IF(AND(O228=P228,O228=Q228),,"!!!")</f>
        <v/>
      </c>
      <c r="T228" s="464" t="n">
        <v>224</v>
      </c>
    </row>
    <row customFormat="1" hidden="1" outlineLevel="1" r="229" s="590">
      <c r="A229" s="29" t="n"/>
      <c r="B229" s="613" t="n"/>
      <c r="C229" s="617" t="n"/>
      <c r="D229" s="889" t="n"/>
      <c r="E229" s="450" t="inlineStr">
        <is>
          <t>Fire resistant painting (30 min.) of following steel structure:</t>
        </is>
      </c>
      <c r="F229" s="450" t="inlineStr">
        <is>
          <t>Tűzgátló festés (30 perces) alábbi acél szerkezeten:</t>
        </is>
      </c>
      <c r="G229" s="998" t="n"/>
      <c r="H229" s="39" t="n"/>
      <c r="I229" s="320" t="n"/>
      <c r="J229" s="159" t="n"/>
      <c r="K229" s="159" t="n"/>
      <c r="L229" s="753" t="n"/>
      <c r="M229" s="748" t="n"/>
      <c r="O229" s="464">
        <f>ISBLANK(D229)</f>
        <v/>
      </c>
      <c r="P229" s="464">
        <f>ISBLANK(G229)</f>
        <v/>
      </c>
      <c r="Q229" s="464">
        <f>ISBLANK(M229)</f>
        <v/>
      </c>
      <c r="R229" s="464">
        <f>IF(AND(O229=P229,O229=Q229),,"!!!")</f>
        <v/>
      </c>
      <c r="T229" s="464" t="n">
        <v>225</v>
      </c>
    </row>
    <row customFormat="1" customHeight="1" hidden="1" ht="22.5" outlineLevel="1" r="230" s="590">
      <c r="A230" s="29" t="n"/>
      <c r="B230" s="613" t="n">
        <v>300</v>
      </c>
      <c r="C230" s="617" t="n">
        <v>339</v>
      </c>
      <c r="D230" s="889" t="n">
        <v>6</v>
      </c>
      <c r="E230" s="94" t="inlineStr">
        <is>
          <t>Steel structure of wall frames, at areas acc. to fire barrier rules</t>
        </is>
      </c>
      <c r="F230" s="94" t="inlineStr">
        <is>
          <t>Homlokzati acél falvázoszlop, a homlokzati tűzterjedési gátra vonatkozó előírások szerinti helyeken</t>
        </is>
      </c>
      <c r="G230" s="998" t="n">
        <v>242</v>
      </c>
      <c r="H230" s="39" t="inlineStr">
        <is>
          <t>m2</t>
        </is>
      </c>
      <c r="I230" s="320" t="n"/>
      <c r="J230" s="159" t="n">
        <v>0</v>
      </c>
      <c r="K230" s="159" t="n">
        <v>0</v>
      </c>
      <c r="L230" s="753">
        <f>J230+K230</f>
        <v/>
      </c>
      <c r="M230" s="748">
        <f>L230*(G230+I230)</f>
        <v/>
      </c>
      <c r="O230" s="464">
        <f>ISBLANK(D230)</f>
        <v/>
      </c>
      <c r="P230" s="464">
        <f>ISBLANK(G230)</f>
        <v/>
      </c>
      <c r="Q230" s="464">
        <f>ISBLANK(M230)</f>
        <v/>
      </c>
      <c r="R230" s="464">
        <f>IF(AND(O230=P230,O230=Q230),,"!!!")</f>
        <v/>
      </c>
      <c r="T230" s="464" t="n">
        <v>226</v>
      </c>
    </row>
    <row customFormat="1" customHeight="1" hidden="1" ht="33.75" outlineLevel="1" r="231" s="590">
      <c r="A231" s="29" t="n"/>
      <c r="B231" s="613" t="n">
        <v>300</v>
      </c>
      <c r="C231" s="617" t="n">
        <v>339</v>
      </c>
      <c r="D231" s="889" t="n">
        <v>7</v>
      </c>
      <c r="E231" s="94" t="inlineStr">
        <is>
          <t>Facade Auxilliary Steel structure - for openings and glazed wall, at areas acc. to fire barrier rules</t>
        </is>
      </c>
      <c r="F231" s="94" t="inlineStr">
        <is>
          <t>Acél homlokzati kiegészítő szerkezetek nyíláskiváltásokhoz és üvegszerkezetekhez, a homlokzati tűzterjedési gátra vonatkozó előírások szerinti helyeken</t>
        </is>
      </c>
      <c r="G231" s="998" t="n">
        <v>48</v>
      </c>
      <c r="H231" s="39" t="inlineStr">
        <is>
          <t>m2</t>
        </is>
      </c>
      <c r="I231" s="320" t="n"/>
      <c r="J231" s="159" t="n">
        <v>0</v>
      </c>
      <c r="K231" s="159" t="n">
        <v>0</v>
      </c>
      <c r="L231" s="753">
        <f>J231+K231</f>
        <v/>
      </c>
      <c r="M231" s="748">
        <f>L231*(G231+I231)</f>
        <v/>
      </c>
      <c r="O231" s="464">
        <f>ISBLANK(D231)</f>
        <v/>
      </c>
      <c r="P231" s="464">
        <f>ISBLANK(G231)</f>
        <v/>
      </c>
      <c r="Q231" s="464">
        <f>ISBLANK(M231)</f>
        <v/>
      </c>
      <c r="R231" s="464">
        <f>IF(AND(O231=P231,O231=Q231),,"!!!")</f>
        <v/>
      </c>
      <c r="T231" s="464" t="n">
        <v>227</v>
      </c>
    </row>
    <row customFormat="1" customHeight="1" hidden="1" ht="22.5" outlineLevel="1" r="232" s="590">
      <c r="A232" s="29" t="n"/>
      <c r="B232" s="613" t="n">
        <v>300</v>
      </c>
      <c r="C232" s="617" t="n">
        <v>339</v>
      </c>
      <c r="D232" s="889" t="n">
        <v>8</v>
      </c>
      <c r="E232" s="94" t="inlineStr">
        <is>
          <t>Secondary steel structure (attika and other structures), at areas acc. to fire barrier rules</t>
        </is>
      </c>
      <c r="F232" s="94" t="inlineStr">
        <is>
          <t>'Másodlagos acél tartószerkezetek (attika tartók és egyéb tartók), a homlokzati tűzterjedési gátra vonatkozó előírások szerinti helyeken</t>
        </is>
      </c>
      <c r="G232" s="998" t="n">
        <v>160</v>
      </c>
      <c r="H232" s="39" t="inlineStr">
        <is>
          <t>m2</t>
        </is>
      </c>
      <c r="I232" s="320" t="n"/>
      <c r="J232" s="159" t="n">
        <v>0</v>
      </c>
      <c r="K232" s="159" t="n">
        <v>0</v>
      </c>
      <c r="L232" s="753">
        <f>J232+K232</f>
        <v/>
      </c>
      <c r="M232" s="748">
        <f>L232*(G232+I232)</f>
        <v/>
      </c>
      <c r="O232" s="464">
        <f>ISBLANK(D232)</f>
        <v/>
      </c>
      <c r="P232" s="464">
        <f>ISBLANK(G232)</f>
        <v/>
      </c>
      <c r="Q232" s="464">
        <f>ISBLANK(M232)</f>
        <v/>
      </c>
      <c r="R232" s="464">
        <f>IF(AND(O232=P232,O232=Q232),,"!!!")</f>
        <v/>
      </c>
      <c r="T232" s="464" t="n">
        <v>228</v>
      </c>
    </row>
    <row customFormat="1" hidden="1" outlineLevel="1" r="233" s="590">
      <c r="A233" s="29" t="n"/>
      <c r="B233" s="613" t="n">
        <v>300</v>
      </c>
      <c r="C233" s="617" t="n">
        <v>339</v>
      </c>
      <c r="D233" s="889" t="n">
        <v>9</v>
      </c>
      <c r="E233" s="94" t="inlineStr">
        <is>
          <t>Fire curtain walls</t>
        </is>
      </c>
      <c r="F233" s="94" t="inlineStr">
        <is>
          <t>Füstkötényfal</t>
        </is>
      </c>
      <c r="G233" s="998" t="n">
        <v>880</v>
      </c>
      <c r="H233" s="39" t="inlineStr">
        <is>
          <t>m2</t>
        </is>
      </c>
      <c r="I233" s="320" t="n"/>
      <c r="J233" s="159" t="n">
        <v>0</v>
      </c>
      <c r="K233" s="159" t="n">
        <v>0</v>
      </c>
      <c r="L233" s="753">
        <f>J233+K233</f>
        <v/>
      </c>
      <c r="M233" s="748">
        <f>L233*(G233+I233)</f>
        <v/>
      </c>
      <c r="O233" s="464">
        <f>ISBLANK(D233)</f>
        <v/>
      </c>
      <c r="P233" s="464">
        <f>ISBLANK(G233)</f>
        <v/>
      </c>
      <c r="Q233" s="464">
        <f>ISBLANK(M233)</f>
        <v/>
      </c>
      <c r="R233" s="464">
        <f>IF(AND(O233=P233,O233=Q233),,"!!!")</f>
        <v/>
      </c>
      <c r="T233" s="464" t="n">
        <v>229</v>
      </c>
    </row>
    <row customFormat="1" hidden="1" outlineLevel="1" r="234" s="590">
      <c r="A234" s="29" t="n"/>
      <c r="B234" s="613" t="n">
        <v>300</v>
      </c>
      <c r="C234" s="617" t="n">
        <v>339</v>
      </c>
      <c r="D234" s="889" t="n">
        <v>10</v>
      </c>
      <c r="E234" s="94" t="inlineStr">
        <is>
          <t>Sprinkler building</t>
        </is>
      </c>
      <c r="F234" s="94" t="inlineStr">
        <is>
          <t>sprinkler gépház</t>
        </is>
      </c>
      <c r="G234" s="998" t="n">
        <v>240</v>
      </c>
      <c r="H234" s="39" t="inlineStr">
        <is>
          <t>m2</t>
        </is>
      </c>
      <c r="I234" s="320" t="n"/>
      <c r="J234" s="159" t="n">
        <v>0</v>
      </c>
      <c r="K234" s="159" t="n">
        <v>0</v>
      </c>
      <c r="L234" s="753">
        <f>J234+K234</f>
        <v/>
      </c>
      <c r="M234" s="748">
        <f>L234*(G234+I234)</f>
        <v/>
      </c>
      <c r="O234" s="464">
        <f>ISBLANK(D234)</f>
        <v/>
      </c>
      <c r="P234" s="464">
        <f>ISBLANK(G234)</f>
        <v/>
      </c>
      <c r="Q234" s="464">
        <f>ISBLANK(M234)</f>
        <v/>
      </c>
      <c r="R234" s="464">
        <f>IF(AND(O234=P234,O234=Q234),,"!!!")</f>
        <v/>
      </c>
      <c r="T234" s="464" t="n">
        <v>230</v>
      </c>
    </row>
    <row customFormat="1" hidden="1" outlineLevel="1" r="235" s="590">
      <c r="A235" s="29" t="n"/>
      <c r="B235" s="613" t="n">
        <v>300</v>
      </c>
      <c r="C235" s="617" t="n">
        <v>339</v>
      </c>
      <c r="D235" s="889" t="n">
        <v>11</v>
      </c>
      <c r="E235" s="94" t="inlineStr">
        <is>
          <t>Gate building</t>
        </is>
      </c>
      <c r="F235" s="94" t="inlineStr">
        <is>
          <t>porta acélszerkezete</t>
        </is>
      </c>
      <c r="G235" s="998" t="n">
        <v>250</v>
      </c>
      <c r="H235" s="39" t="inlineStr">
        <is>
          <t>m2</t>
        </is>
      </c>
      <c r="I235" s="320" t="n"/>
      <c r="J235" s="159" t="n">
        <v>0</v>
      </c>
      <c r="K235" s="159" t="n">
        <v>0</v>
      </c>
      <c r="L235" s="753">
        <f>J235+K235</f>
        <v/>
      </c>
      <c r="M235" s="748">
        <f>L235*(G235+I235)</f>
        <v/>
      </c>
      <c r="O235" s="464">
        <f>ISBLANK(D235)</f>
        <v/>
      </c>
      <c r="P235" s="464">
        <f>ISBLANK(G235)</f>
        <v/>
      </c>
      <c r="Q235" s="464">
        <f>ISBLANK(M235)</f>
        <v/>
      </c>
      <c r="R235" s="464">
        <f>IF(AND(O235=P235,O235=Q235),,"!!!")</f>
        <v/>
      </c>
      <c r="T235" s="464" t="n">
        <v>231</v>
      </c>
    </row>
    <row customFormat="1" hidden="1" outlineLevel="1" r="236" s="590">
      <c r="A236" s="29" t="n"/>
      <c r="B236" s="613" t="n">
        <v>300</v>
      </c>
      <c r="C236" s="617" t="n">
        <v>339</v>
      </c>
      <c r="D236" s="889" t="n">
        <v>12</v>
      </c>
      <c r="E236" s="94" t="inlineStr">
        <is>
          <t>Bracing in the roof plane</t>
        </is>
      </c>
      <c r="F236" s="94" t="inlineStr">
        <is>
          <t>Merevítő acélszerkezetek</t>
        </is>
      </c>
      <c r="G236" s="998" t="n">
        <v>6200</v>
      </c>
      <c r="H236" s="39" t="inlineStr">
        <is>
          <t>m2</t>
        </is>
      </c>
      <c r="I236" s="320" t="n"/>
      <c r="J236" s="159" t="n">
        <v>0</v>
      </c>
      <c r="K236" s="159" t="n">
        <v>0</v>
      </c>
      <c r="L236" s="753">
        <f>J236+K236</f>
        <v/>
      </c>
      <c r="M236" s="748">
        <f>L236*(G236+I236)</f>
        <v/>
      </c>
      <c r="O236" s="464">
        <f>ISBLANK(D236)</f>
        <v/>
      </c>
      <c r="P236" s="464">
        <f>ISBLANK(G236)</f>
        <v/>
      </c>
      <c r="Q236" s="464">
        <f>ISBLANK(M236)</f>
        <v/>
      </c>
      <c r="R236" s="464">
        <f>IF(AND(O236=P236,O236=Q236),,"!!!")</f>
        <v/>
      </c>
      <c r="T236" s="464" t="n">
        <v>232</v>
      </c>
    </row>
    <row customFormat="1" hidden="1" outlineLevel="1" r="237" s="590">
      <c r="A237" s="29" t="n"/>
      <c r="B237" s="613" t="n">
        <v>300</v>
      </c>
      <c r="C237" s="617" t="n">
        <v>339</v>
      </c>
      <c r="D237" s="889" t="n">
        <v>13</v>
      </c>
      <c r="E237" s="94" t="inlineStr">
        <is>
          <t>Steel structure of elevator</t>
        </is>
      </c>
      <c r="F237" s="94" t="inlineStr">
        <is>
          <t>Teherlift acélszerkezete</t>
        </is>
      </c>
      <c r="G237" s="998" t="n">
        <v>270</v>
      </c>
      <c r="H237" s="39" t="inlineStr">
        <is>
          <t>m2</t>
        </is>
      </c>
      <c r="I237" s="320" t="n"/>
      <c r="J237" s="159" t="n">
        <v>0</v>
      </c>
      <c r="K237" s="159" t="n">
        <v>0</v>
      </c>
      <c r="L237" s="753">
        <f>J237+K237</f>
        <v/>
      </c>
      <c r="M237" s="748">
        <f>L237*(G237+I237)</f>
        <v/>
      </c>
      <c r="O237" s="464">
        <f>ISBLANK(D237)</f>
        <v/>
      </c>
      <c r="P237" s="464">
        <f>ISBLANK(G237)</f>
        <v/>
      </c>
      <c r="Q237" s="464">
        <f>ISBLANK(M237)</f>
        <v/>
      </c>
      <c r="R237" s="464">
        <f>IF(AND(O237=P237,O237=Q237),,"!!!")</f>
        <v/>
      </c>
      <c r="T237" s="464" t="n">
        <v>233</v>
      </c>
    </row>
    <row customFormat="1" hidden="1" outlineLevel="1" r="238" s="590">
      <c r="A238" s="29" t="n"/>
      <c r="B238" s="613" t="n">
        <v>300</v>
      </c>
      <c r="C238" s="617" t="n">
        <v>339</v>
      </c>
      <c r="D238" s="889" t="n">
        <v>14</v>
      </c>
      <c r="E238" s="94" t="inlineStr">
        <is>
          <t>Palette storage</t>
        </is>
      </c>
      <c r="F238" s="94" t="inlineStr">
        <is>
          <t>Raklaptároló</t>
        </is>
      </c>
      <c r="G238" s="998" t="n">
        <v>1488</v>
      </c>
      <c r="H238" s="39" t="inlineStr">
        <is>
          <t>m2</t>
        </is>
      </c>
      <c r="I238" s="320" t="n"/>
      <c r="J238" s="159" t="n">
        <v>0</v>
      </c>
      <c r="K238" s="159" t="n">
        <v>0</v>
      </c>
      <c r="L238" s="753">
        <f>J238+K238</f>
        <v/>
      </c>
      <c r="M238" s="748">
        <f>L238*(G238+I238)</f>
        <v/>
      </c>
      <c r="O238" s="464">
        <f>ISBLANK(D238)</f>
        <v/>
      </c>
      <c r="P238" s="464">
        <f>ISBLANK(G238)</f>
        <v/>
      </c>
      <c r="Q238" s="464">
        <f>ISBLANK(M238)</f>
        <v/>
      </c>
      <c r="R238" s="464">
        <f>IF(AND(O238=P238,O238=Q238),,"!!!")</f>
        <v/>
      </c>
      <c r="T238" s="464" t="n">
        <v>234</v>
      </c>
    </row>
    <row customFormat="1" hidden="1" outlineLevel="1" r="239" s="590">
      <c r="A239" s="29" t="n"/>
      <c r="B239" s="613" t="n">
        <v>300</v>
      </c>
      <c r="C239" s="617" t="n">
        <v>339</v>
      </c>
      <c r="D239" s="889" t="n">
        <v>15</v>
      </c>
      <c r="E239" s="94" t="inlineStr">
        <is>
          <t>Podium in boiler room</t>
        </is>
      </c>
      <c r="F239" s="94" t="inlineStr">
        <is>
          <t>Kazánházi podium acél tartószerkezete</t>
        </is>
      </c>
      <c r="G239" s="998" t="n">
        <v>208</v>
      </c>
      <c r="H239" s="39" t="inlineStr">
        <is>
          <t>m2</t>
        </is>
      </c>
      <c r="I239" s="320" t="n"/>
      <c r="J239" s="159" t="n">
        <v>0</v>
      </c>
      <c r="K239" s="159" t="n">
        <v>0</v>
      </c>
      <c r="L239" s="753">
        <f>J239+K239</f>
        <v/>
      </c>
      <c r="M239" s="748">
        <f>L239*(G239+I239)</f>
        <v/>
      </c>
      <c r="O239" s="464">
        <f>ISBLANK(D239)</f>
        <v/>
      </c>
      <c r="P239" s="464">
        <f>ISBLANK(G239)</f>
        <v/>
      </c>
      <c r="Q239" s="464">
        <f>ISBLANK(M239)</f>
        <v/>
      </c>
      <c r="R239" s="464">
        <f>IF(AND(O239=P239,O239=Q239),,"!!!")</f>
        <v/>
      </c>
      <c r="T239" s="464" t="n">
        <v>235</v>
      </c>
    </row>
    <row customFormat="1" hidden="1" outlineLevel="1" r="240" s="590">
      <c r="A240" s="29" t="n"/>
      <c r="B240" s="613" t="n">
        <v>300</v>
      </c>
      <c r="C240" s="617" t="n">
        <v>339</v>
      </c>
      <c r="D240" s="889" t="n">
        <v>16</v>
      </c>
      <c r="E240" s="94" t="inlineStr">
        <is>
          <t>Steel structure of smoke dome</t>
        </is>
      </c>
      <c r="F240" s="94" t="inlineStr">
        <is>
          <t>Füstkupola tartószerkezete</t>
        </is>
      </c>
      <c r="G240" s="998" t="n">
        <v>4040</v>
      </c>
      <c r="H240" s="39" t="inlineStr">
        <is>
          <t>m2</t>
        </is>
      </c>
      <c r="I240" s="320" t="n"/>
      <c r="J240" s="159" t="n">
        <v>0</v>
      </c>
      <c r="K240" s="159" t="n">
        <v>0</v>
      </c>
      <c r="L240" s="753">
        <f>J240+K240</f>
        <v/>
      </c>
      <c r="M240" s="748">
        <f>L240*(G240+I240)</f>
        <v/>
      </c>
      <c r="O240" s="464">
        <f>ISBLANK(D240)</f>
        <v/>
      </c>
      <c r="P240" s="464">
        <f>ISBLANK(G240)</f>
        <v/>
      </c>
      <c r="Q240" s="464">
        <f>ISBLANK(M240)</f>
        <v/>
      </c>
      <c r="R240" s="464">
        <f>IF(AND(O240=P240,O240=Q240),,"!!!")</f>
        <v/>
      </c>
      <c r="T240" s="464" t="n">
        <v>236</v>
      </c>
    </row>
    <row customFormat="1" hidden="1" outlineLevel="1" r="241" s="590">
      <c r="A241" s="29" t="inlineStr">
        <is>
          <t>x</t>
        </is>
      </c>
      <c r="B241" s="613" t="n"/>
      <c r="C241" s="617" t="n"/>
      <c r="D241" s="889" t="n"/>
      <c r="E241" s="450" t="inlineStr">
        <is>
          <t>Hot-dip-galvanization on structural steel surface:</t>
        </is>
      </c>
      <c r="F241" s="450" t="inlineStr">
        <is>
          <t>Tüzihorganygás acél szerkezeten:</t>
        </is>
      </c>
      <c r="G241" s="998" t="n"/>
      <c r="H241" s="39" t="n"/>
      <c r="I241" s="320" t="n"/>
      <c r="J241" s="159" t="n"/>
      <c r="K241" s="159" t="n"/>
      <c r="L241" s="753" t="n"/>
      <c r="M241" s="748" t="n"/>
      <c r="O241" s="464">
        <f>ISBLANK(D241)</f>
        <v/>
      </c>
      <c r="P241" s="464">
        <f>ISBLANK(G241)</f>
        <v/>
      </c>
      <c r="Q241" s="464">
        <f>ISBLANK(M241)</f>
        <v/>
      </c>
      <c r="R241" s="464">
        <f>IF(AND(O241=P241,O241=Q241),,"!!!")</f>
        <v/>
      </c>
      <c r="T241" s="464" t="n">
        <v>237</v>
      </c>
    </row>
    <row customFormat="1" hidden="1" outlineLevel="1" r="242" s="590">
      <c r="A242" s="29" t="n"/>
      <c r="B242" s="613" t="n">
        <v>300</v>
      </c>
      <c r="C242" s="617" t="n">
        <v>339</v>
      </c>
      <c r="D242" s="889" t="n">
        <v>17</v>
      </c>
      <c r="E242" s="94" t="inlineStr">
        <is>
          <t>Steel structure of roof machines</t>
        </is>
      </c>
      <c r="F242" s="94" t="inlineStr">
        <is>
          <t xml:space="preserve">Tetőgéptartók </t>
        </is>
      </c>
      <c r="G242" s="998" t="n">
        <v>961</v>
      </c>
      <c r="H242" s="39" t="inlineStr">
        <is>
          <t>m2</t>
        </is>
      </c>
      <c r="I242" s="320" t="n"/>
      <c r="J242" s="159" t="n">
        <v>0</v>
      </c>
      <c r="K242" s="159" t="n">
        <v>0</v>
      </c>
      <c r="L242" s="753">
        <f>J242+K242</f>
        <v/>
      </c>
      <c r="M242" s="748">
        <f>L242*(G242+I242)</f>
        <v/>
      </c>
      <c r="O242" s="464">
        <f>ISBLANK(D242)</f>
        <v/>
      </c>
      <c r="P242" s="464">
        <f>ISBLANK(G242)</f>
        <v/>
      </c>
      <c r="Q242" s="464">
        <f>ISBLANK(M242)</f>
        <v/>
      </c>
      <c r="R242" s="464">
        <f>IF(AND(O242=P242,O242=Q242),,"!!!")</f>
        <v/>
      </c>
      <c r="T242" s="464" t="n">
        <v>238</v>
      </c>
    </row>
    <row customFormat="1" customHeight="1" hidden="1" ht="13.5" outlineLevel="1" r="243" s="590" thickBot="1">
      <c r="A243" s="29" t="n"/>
      <c r="B243" s="613" t="n">
        <v>300</v>
      </c>
      <c r="C243" s="617" t="n">
        <v>339</v>
      </c>
      <c r="D243" s="889" t="n">
        <v>18</v>
      </c>
      <c r="E243" s="94" t="inlineStr">
        <is>
          <t>Steel structure of protecting roofs</t>
        </is>
      </c>
      <c r="F243" s="94" t="inlineStr">
        <is>
          <t>Előtetők acél szerkezete kültéri</t>
        </is>
      </c>
      <c r="G243" s="998" t="n">
        <v>240</v>
      </c>
      <c r="H243" s="39" t="inlineStr">
        <is>
          <t>m2</t>
        </is>
      </c>
      <c r="I243" s="320" t="n"/>
      <c r="J243" s="159" t="n">
        <v>0</v>
      </c>
      <c r="K243" s="159" t="n">
        <v>0</v>
      </c>
      <c r="L243" s="753">
        <f>J243+K243</f>
        <v/>
      </c>
      <c r="M243" s="748">
        <f>L243*(G243+I243)</f>
        <v/>
      </c>
      <c r="O243" s="464">
        <f>ISBLANK(D243)</f>
        <v/>
      </c>
      <c r="P243" s="464">
        <f>ISBLANK(G243)</f>
        <v/>
      </c>
      <c r="Q243" s="464">
        <f>ISBLANK(M243)</f>
        <v/>
      </c>
      <c r="R243" s="464">
        <f>IF(AND(O243=P243,O243=Q243),,"!!!")</f>
        <v/>
      </c>
      <c r="T243" s="464" t="n">
        <v>239</v>
      </c>
    </row>
    <row customFormat="1" customHeight="1" hidden="1" ht="13.5" outlineLevel="1" r="244" s="590" thickBot="1">
      <c r="A244" s="33" t="n"/>
      <c r="B244" s="609" t="n">
        <v>300</v>
      </c>
      <c r="C244" s="610" t="n">
        <v>339</v>
      </c>
      <c r="D244" s="431" t="n"/>
      <c r="E244" s="60" t="inlineStr">
        <is>
          <t>Constructions, other items</t>
        </is>
      </c>
      <c r="F244" s="60" t="inlineStr">
        <is>
          <t>Szerkezetek, egyéb tételek összesen</t>
        </is>
      </c>
      <c r="G244" s="993" t="n"/>
      <c r="H244" s="294" t="n"/>
      <c r="I244" s="323" t="n"/>
      <c r="J244" s="95" t="n"/>
      <c r="K244" s="23" t="n"/>
      <c r="L244" s="194" t="n"/>
      <c r="M244" s="203">
        <f>SUM(M223:M243)</f>
        <v/>
      </c>
      <c r="O244" s="464">
        <f>ISBLANK(D244)</f>
        <v/>
      </c>
      <c r="P244" s="464">
        <f>ISBLANK(G244)</f>
        <v/>
      </c>
      <c r="Q244" s="464">
        <f>ISBLANK(M244)</f>
        <v/>
      </c>
      <c r="R244" s="464">
        <f>IF(AND(O244=P244,O244=Q244),,"!!!")</f>
        <v/>
      </c>
      <c r="T244" s="464" t="n">
        <v>240</v>
      </c>
    </row>
    <row collapsed="1" customHeight="1" ht="34.9" r="245" thickBot="1">
      <c r="A245" s="373" t="n"/>
      <c r="B245" s="601" t="n">
        <v>300</v>
      </c>
      <c r="C245" s="602" t="inlineStr">
        <is>
          <t>330
340</t>
        </is>
      </c>
      <c r="D245" s="431" t="n"/>
      <c r="E245" s="21" t="inlineStr">
        <is>
          <t>Facade works</t>
        </is>
      </c>
      <c r="F245" s="22" t="inlineStr">
        <is>
          <t>Homlokzatképzés</t>
        </is>
      </c>
      <c r="G245" s="989" t="n"/>
      <c r="H245" s="292" t="n"/>
      <c r="I245" s="324" t="n"/>
      <c r="J245" s="95" t="n"/>
      <c r="K245" s="23" t="n"/>
      <c r="L245" s="194" t="n"/>
      <c r="M245" s="191">
        <f>SUMIF(D247:D354,"&gt;0",M247:M354)</f>
        <v/>
      </c>
      <c r="O245" s="464">
        <f>ISBLANK(D245)</f>
        <v/>
      </c>
      <c r="P245" s="464">
        <f>ISBLANK(G245)</f>
        <v/>
      </c>
      <c r="Q245" s="464">
        <f>ISBLANK(M245)</f>
        <v/>
      </c>
      <c r="R245" s="464">
        <f>IF(AND(O245=P245,O245=Q245),,"!!!")</f>
        <v/>
      </c>
      <c r="T245" s="464" t="n">
        <v>241</v>
      </c>
    </row>
    <row customHeight="1" hidden="1" ht="16.5" outlineLevel="1" r="246" thickBot="1">
      <c r="A246" s="24" t="n"/>
      <c r="B246" s="603" t="n"/>
      <c r="C246" s="604" t="n"/>
      <c r="D246" s="555" t="n"/>
      <c r="E246" s="25" t="inlineStr">
        <is>
          <t>Note</t>
        </is>
      </c>
      <c r="F246" s="26" t="inlineStr">
        <is>
          <t>Megjegyzés:</t>
        </is>
      </c>
      <c r="G246" s="990" t="n"/>
      <c r="H246" s="130" t="n"/>
      <c r="I246" s="316" t="n"/>
      <c r="J246" s="131" t="n"/>
      <c r="K246" s="27" t="n"/>
      <c r="L246" s="195" t="n"/>
      <c r="M246" s="204" t="n"/>
      <c r="O246" s="464">
        <f>ISBLANK(D246)</f>
        <v/>
      </c>
      <c r="P246" s="464">
        <f>ISBLANK(G246)</f>
        <v/>
      </c>
      <c r="Q246" s="464">
        <f>ISBLANK(M246)</f>
        <v/>
      </c>
      <c r="R246" s="464">
        <f>IF(AND(O246=P246,O246=Q246),,"!!!")</f>
        <v/>
      </c>
      <c r="T246" s="464" t="n">
        <v>242</v>
      </c>
    </row>
    <row customHeight="1" hidden="1" ht="15.75" outlineLevel="1" r="247" thickBot="1">
      <c r="A247" s="576" t="n"/>
      <c r="B247" s="601" t="n">
        <v>300</v>
      </c>
      <c r="C247" s="611" t="n">
        <v>332</v>
      </c>
      <c r="D247" s="556" t="n"/>
      <c r="E247" s="1" t="inlineStr">
        <is>
          <t>Non loadbearing external walls</t>
        </is>
      </c>
      <c r="F247" s="1" t="inlineStr">
        <is>
          <t>Külső,  nem teherhordó falazatok</t>
        </is>
      </c>
      <c r="G247" s="991" t="n"/>
      <c r="H247" s="293" t="n"/>
      <c r="I247" s="325" t="n"/>
      <c r="J247" s="298" t="n"/>
      <c r="K247" s="2" t="n"/>
      <c r="L247" s="205" t="n"/>
      <c r="M247" s="206" t="n"/>
      <c r="O247" s="464">
        <f>ISBLANK(D247)</f>
        <v/>
      </c>
      <c r="P247" s="464">
        <f>ISBLANK(G247)</f>
        <v/>
      </c>
      <c r="Q247" s="464">
        <f>ISBLANK(M247)</f>
        <v/>
      </c>
      <c r="R247" s="464">
        <f>IF(AND(O247=P247,O247=Q247),,"!!!")</f>
        <v/>
      </c>
      <c r="T247" s="464" t="n">
        <v>243</v>
      </c>
    </row>
    <row customHeight="1" hidden="1" ht="15" outlineLevel="1" r="248">
      <c r="A248" s="578" t="n"/>
      <c r="B248" s="618" t="n"/>
      <c r="C248" s="725" t="n"/>
      <c r="D248" s="560" t="n"/>
      <c r="E248" s="50" t="n"/>
      <c r="F248" s="88" t="n"/>
      <c r="G248" s="996" t="n"/>
      <c r="H248" s="71" t="n"/>
      <c r="I248" s="326" t="n"/>
      <c r="J248" s="302" t="n"/>
      <c r="K248" s="72" t="n"/>
      <c r="L248" s="207" t="n"/>
      <c r="M248" s="208" t="n"/>
      <c r="O248" s="464">
        <f>ISBLANK(D248)</f>
        <v/>
      </c>
      <c r="P248" s="464">
        <f>ISBLANK(G248)</f>
        <v/>
      </c>
      <c r="Q248" s="464">
        <f>ISBLANK(M248)</f>
        <v/>
      </c>
      <c r="R248" s="464">
        <f>IF(AND(O248=P248,O248=Q248),,"!!!")</f>
        <v/>
      </c>
      <c r="T248" s="464" t="n">
        <v>244</v>
      </c>
    </row>
    <row customHeight="1" hidden="1" ht="25.5" outlineLevel="1" r="249">
      <c r="A249" s="578" t="n"/>
      <c r="B249" s="618" t="n"/>
      <c r="C249" s="725" t="n"/>
      <c r="D249" s="560" t="n"/>
      <c r="E249" s="449" t="inlineStr">
        <is>
          <t>1F-01 - Wall of the shaft with ground-water insulation - PRODUCING HALL</t>
        </is>
      </c>
      <c r="F249" s="449" t="inlineStr">
        <is>
          <t>1F-01 - Pincefal talajvíz ellen szigetelve, aknában - CSARNOK</t>
        </is>
      </c>
      <c r="G249" s="996" t="n"/>
      <c r="H249" s="71" t="n"/>
      <c r="I249" s="326" t="n"/>
      <c r="J249" s="302" t="n"/>
      <c r="K249" s="72" t="n"/>
      <c r="L249" s="207" t="n"/>
      <c r="M249" s="208" t="n"/>
      <c r="O249" s="464">
        <f>ISBLANK(D249)</f>
        <v/>
      </c>
      <c r="P249" s="464">
        <f>ISBLANK(G249)</f>
        <v/>
      </c>
      <c r="Q249" s="464">
        <f>ISBLANK(M249)</f>
        <v/>
      </c>
      <c r="R249" s="464">
        <f>IF(AND(O249=P249,O249=Q249),,"!!!")</f>
        <v/>
      </c>
      <c r="T249" s="464" t="n">
        <v>245</v>
      </c>
    </row>
    <row hidden="1" outlineLevel="1" r="250">
      <c r="A250" s="29" t="n"/>
      <c r="B250" s="606" t="n">
        <v>300</v>
      </c>
      <c r="C250" s="608" t="n">
        <v>332</v>
      </c>
      <c r="D250" s="889" t="n">
        <v>1</v>
      </c>
      <c r="E250" s="380" t="inlineStr">
        <is>
          <t>10 cm Breeze block wall for the ground-waterproofing</t>
        </is>
      </c>
      <c r="F250" s="427" t="inlineStr">
        <is>
          <t>10 cm Beton zsalukő, szigetelést tartó falazat</t>
        </is>
      </c>
      <c r="G250" s="994" t="n">
        <v>380</v>
      </c>
      <c r="H250" s="39" t="inlineStr">
        <is>
          <t>m2</t>
        </is>
      </c>
      <c r="I250" s="320" t="n"/>
      <c r="J250" s="159" t="n">
        <v>0</v>
      </c>
      <c r="K250" s="159" t="n">
        <v>0</v>
      </c>
      <c r="L250" s="753">
        <f>J250+K250</f>
        <v/>
      </c>
      <c r="M250" s="748">
        <f>L250*(G250+I250)</f>
        <v/>
      </c>
      <c r="O250" s="464">
        <f>ISBLANK(D250)</f>
        <v/>
      </c>
      <c r="P250" s="464">
        <f>ISBLANK(G250)</f>
        <v/>
      </c>
      <c r="Q250" s="464">
        <f>ISBLANK(M250)</f>
        <v/>
      </c>
      <c r="R250" s="464">
        <f>IF(AND(O250=P250,O250=Q250),,"!!!")</f>
        <v/>
      </c>
      <c r="T250" s="464" t="n">
        <v>246</v>
      </c>
    </row>
    <row hidden="1" outlineLevel="1" r="251">
      <c r="A251" s="29" t="n"/>
      <c r="B251" s="606" t="n">
        <v>300</v>
      </c>
      <c r="C251" s="608" t="n">
        <v>332</v>
      </c>
      <c r="D251" s="889" t="n">
        <v>2</v>
      </c>
      <c r="E251" s="380" t="inlineStr">
        <is>
          <t>1,5 cm Plaster</t>
        </is>
      </c>
      <c r="F251" s="427" t="inlineStr">
        <is>
          <t>1,5 cm Vakolat, felületkiegyenlítésre</t>
        </is>
      </c>
      <c r="G251" s="994" t="n">
        <v>625</v>
      </c>
      <c r="H251" s="39" t="inlineStr">
        <is>
          <t>m2</t>
        </is>
      </c>
      <c r="I251" s="320" t="n"/>
      <c r="J251" s="159" t="n">
        <v>0</v>
      </c>
      <c r="K251" s="159" t="n">
        <v>0</v>
      </c>
      <c r="L251" s="753">
        <f>J251+K251</f>
        <v/>
      </c>
      <c r="M251" s="748">
        <f>L251*(G251+I251)</f>
        <v/>
      </c>
      <c r="O251" s="464">
        <f>ISBLANK(D251)</f>
        <v/>
      </c>
      <c r="P251" s="464">
        <f>ISBLANK(G251)</f>
        <v/>
      </c>
      <c r="Q251" s="464">
        <f>ISBLANK(M251)</f>
        <v/>
      </c>
      <c r="R251" s="464">
        <f>IF(AND(O251=P251,O251=Q251),,"!!!")</f>
        <v/>
      </c>
      <c r="T251" s="464" t="n">
        <v>247</v>
      </c>
    </row>
    <row hidden="1" outlineLevel="1" r="252">
      <c r="A252" s="29" t="n"/>
      <c r="B252" s="606" t="n">
        <v>300</v>
      </c>
      <c r="C252" s="608" t="n">
        <v>332</v>
      </c>
      <c r="D252" s="889" t="n">
        <v>3</v>
      </c>
      <c r="E252" s="380" t="inlineStr">
        <is>
          <t>1 layer Cold, solvent-free bituminous surface-preparation</t>
        </is>
      </c>
      <c r="F252" s="427" t="inlineStr">
        <is>
          <t>1 rtg Oldószermentes hideg bitumenmáz kellősítés</t>
        </is>
      </c>
      <c r="G252" s="994" t="n">
        <v>1025</v>
      </c>
      <c r="H252" s="39" t="inlineStr">
        <is>
          <t>m2</t>
        </is>
      </c>
      <c r="I252" s="320" t="n"/>
      <c r="J252" s="159" t="n">
        <v>0</v>
      </c>
      <c r="K252" s="159" t="n">
        <v>0</v>
      </c>
      <c r="L252" s="753">
        <f>J252+K252</f>
        <v/>
      </c>
      <c r="M252" s="748">
        <f>L252*(G252+I252)</f>
        <v/>
      </c>
      <c r="O252" s="464">
        <f>ISBLANK(D252)</f>
        <v/>
      </c>
      <c r="P252" s="464">
        <f>ISBLANK(G252)</f>
        <v/>
      </c>
      <c r="Q252" s="464">
        <f>ISBLANK(M252)</f>
        <v/>
      </c>
      <c r="R252" s="464">
        <f>IF(AND(O252=P252,O252=Q252),,"!!!")</f>
        <v/>
      </c>
      <c r="T252" s="464" t="n">
        <v>248</v>
      </c>
    </row>
    <row customHeight="1" hidden="1" ht="22.5" outlineLevel="1" r="253">
      <c r="A253" s="29" t="n"/>
      <c r="B253" s="606" t="n">
        <v>300</v>
      </c>
      <c r="C253" s="608" t="n">
        <v>332</v>
      </c>
      <c r="D253" s="889" t="n">
        <v>4</v>
      </c>
      <c r="E253" s="427" t="inlineStr">
        <is>
          <t>2 layer Polyester inserted SBS modificated bituminous waterproofing layer against groundwater, min. thickness: 4 mm</t>
        </is>
      </c>
      <c r="F253" s="427" t="inlineStr">
        <is>
          <t>2 rtg. Min. 4 mm vtg., poliészter betétes SBS modifikált bitumenes vastaglemez, talajvíz elleni szigetelés</t>
        </is>
      </c>
      <c r="G253" s="994" t="n">
        <v>1025</v>
      </c>
      <c r="H253" s="39" t="inlineStr">
        <is>
          <t>m2</t>
        </is>
      </c>
      <c r="I253" s="320" t="n"/>
      <c r="J253" s="159" t="n">
        <v>0</v>
      </c>
      <c r="K253" s="159" t="n">
        <v>0</v>
      </c>
      <c r="L253" s="753">
        <f>J253+K253</f>
        <v/>
      </c>
      <c r="M253" s="748">
        <f>L253*(G253+I253)</f>
        <v/>
      </c>
      <c r="O253" s="464">
        <f>ISBLANK(D253)</f>
        <v/>
      </c>
      <c r="P253" s="464">
        <f>ISBLANK(G253)</f>
        <v/>
      </c>
      <c r="Q253" s="464">
        <f>ISBLANK(M253)</f>
        <v/>
      </c>
      <c r="R253" s="464">
        <f>IF(AND(O253=P253,O253=Q253),,"!!!")</f>
        <v/>
      </c>
      <c r="T253" s="464" t="n">
        <v>249</v>
      </c>
    </row>
    <row customHeight="1" hidden="1" ht="22.5" outlineLevel="1" r="254">
      <c r="A254" s="29" t="n"/>
      <c r="B254" s="613" t="n"/>
      <c r="C254" s="617" t="n"/>
      <c r="D254" s="889" t="n"/>
      <c r="E254" s="674" t="inlineStr">
        <is>
          <t>30 cm Monolithic reinforced concrete wall, according to structural engineering</t>
        </is>
      </c>
      <c r="F254" s="674" t="inlineStr">
        <is>
          <t>30 cm Monolit vasbeton falszerkezet tartószerkezeti tervek szerint</t>
        </is>
      </c>
      <c r="G254" s="994" t="n"/>
      <c r="H254" s="39" t="n"/>
      <c r="I254" s="320" t="n"/>
      <c r="J254" s="159" t="n"/>
      <c r="K254" s="159" t="n"/>
      <c r="L254" s="753" t="n"/>
      <c r="M254" s="748" t="n"/>
      <c r="O254" s="464">
        <f>ISBLANK(D254)</f>
        <v/>
      </c>
      <c r="P254" s="464">
        <f>ISBLANK(G254)</f>
        <v/>
      </c>
      <c r="Q254" s="464">
        <f>ISBLANK(M254)</f>
        <v/>
      </c>
      <c r="R254" s="464">
        <f>IF(AND(O254=P254,O254=Q254),,"!!!")</f>
        <v/>
      </c>
      <c r="T254" s="464" t="n">
        <v>250</v>
      </c>
    </row>
    <row hidden="1" outlineLevel="1" r="255">
      <c r="A255" s="29" t="n"/>
      <c r="B255" s="613" t="n"/>
      <c r="C255" s="617" t="n"/>
      <c r="D255" s="889" t="n"/>
      <c r="E255" s="674" t="inlineStr">
        <is>
          <t>1 rtg. Painting works</t>
        </is>
      </c>
      <c r="F255" s="674" t="inlineStr">
        <is>
          <t>1 rtg. Glettelés, festés</t>
        </is>
      </c>
      <c r="G255" s="994" t="n"/>
      <c r="H255" s="39" t="n"/>
      <c r="I255" s="320" t="n"/>
      <c r="J255" s="159" t="n"/>
      <c r="K255" s="159" t="n"/>
      <c r="L255" s="753" t="n"/>
      <c r="M255" s="748" t="n"/>
      <c r="O255" s="464">
        <f>ISBLANK(D255)</f>
        <v/>
      </c>
      <c r="P255" s="464">
        <f>ISBLANK(G255)</f>
        <v/>
      </c>
      <c r="Q255" s="464">
        <f>ISBLANK(M255)</f>
        <v/>
      </c>
      <c r="R255" s="464">
        <f>IF(AND(O255=P255,O255=Q255),,"!!!")</f>
        <v/>
      </c>
      <c r="T255" s="464" t="n">
        <v>251</v>
      </c>
    </row>
    <row customHeight="1" hidden="1" ht="25.5" outlineLevel="1" r="256">
      <c r="A256" s="29" t="n"/>
      <c r="B256" s="613" t="n"/>
      <c r="C256" s="617" t="n"/>
      <c r="D256" s="889" t="n"/>
      <c r="E256" s="449" t="inlineStr">
        <is>
          <t>2F-03 - Brick wall / reinforced concrete wall with sine-shaped metal covering - OFFICE</t>
        </is>
      </c>
      <c r="F256" s="449" t="inlineStr">
        <is>
          <t>2F-03 - Kerámia vázkitöltő fal / vb. merevítőfal fém sinuslemez burkolattal - IRODA</t>
        </is>
      </c>
      <c r="G256" s="994" t="n"/>
      <c r="H256" s="39" t="n"/>
      <c r="I256" s="320" t="n"/>
      <c r="J256" s="159" t="n"/>
      <c r="K256" s="159" t="n"/>
      <c r="L256" s="753" t="n"/>
      <c r="M256" s="748" t="n"/>
      <c r="O256" s="464">
        <f>ISBLANK(D256)</f>
        <v/>
      </c>
      <c r="P256" s="464">
        <f>ISBLANK(G256)</f>
        <v/>
      </c>
      <c r="Q256" s="464">
        <f>ISBLANK(M256)</f>
        <v/>
      </c>
      <c r="R256" s="464">
        <f>IF(AND(O256=P256,O256=Q256),,"!!!")</f>
        <v/>
      </c>
      <c r="T256" s="464" t="n">
        <v>252</v>
      </c>
    </row>
    <row customHeight="1" hidden="1" ht="45" outlineLevel="1" r="257">
      <c r="A257" s="29" t="n"/>
      <c r="B257" s="606" t="n">
        <v>300</v>
      </c>
      <c r="C257" s="608" t="n">
        <v>332</v>
      </c>
      <c r="D257" s="889" t="n">
        <v>5</v>
      </c>
      <c r="E257" s="427" t="inlineStr">
        <is>
          <t>1 layer Steel, vertical sine-shaped covering, antracite colour, fixed on a metal frame
RAL7016</t>
        </is>
      </c>
      <c r="F257" s="427" t="inlineStr">
        <is>
          <t>1 rtg. Fém sinuslemez homlokzatburkolat, függőleges kiosztásban, antracit színben, rendszerazonos fém vázbordára szerelve
RAL7016</t>
        </is>
      </c>
      <c r="G257" s="994" t="n">
        <v>260</v>
      </c>
      <c r="H257" s="39" t="inlineStr">
        <is>
          <t>m2</t>
        </is>
      </c>
      <c r="I257" s="320" t="n"/>
      <c r="J257" s="159" t="n">
        <v>0</v>
      </c>
      <c r="K257" s="159" t="n">
        <v>0</v>
      </c>
      <c r="L257" s="753">
        <f>J257+K257</f>
        <v/>
      </c>
      <c r="M257" s="748">
        <f>L257*(G257+I257)</f>
        <v/>
      </c>
      <c r="O257" s="464">
        <f>ISBLANK(D257)</f>
        <v/>
      </c>
      <c r="P257" s="464">
        <f>ISBLANK(G257)</f>
        <v/>
      </c>
      <c r="Q257" s="464">
        <f>ISBLANK(M257)</f>
        <v/>
      </c>
      <c r="R257" s="464">
        <f>IF(AND(O257=P257,O257=Q257),,"!!!")</f>
        <v/>
      </c>
      <c r="T257" s="464" t="n">
        <v>253</v>
      </c>
    </row>
    <row customFormat="1" hidden="1" outlineLevel="1" r="258" s="74">
      <c r="A258" s="29" t="n"/>
      <c r="B258" s="606" t="n">
        <v>300</v>
      </c>
      <c r="C258" s="608" t="n">
        <v>332</v>
      </c>
      <c r="D258" s="889" t="n"/>
      <c r="E258" s="427" t="inlineStr">
        <is>
          <t>4 cm Ventillated air-gap</t>
        </is>
      </c>
      <c r="F258" s="427" t="inlineStr">
        <is>
          <t>4 cm Átszellőztetett légrés</t>
        </is>
      </c>
      <c r="G258" s="994" t="n"/>
      <c r="H258" s="39" t="n"/>
      <c r="I258" s="320" t="n"/>
      <c r="J258" s="159" t="n"/>
      <c r="K258" s="159" t="n"/>
      <c r="L258" s="753" t="n"/>
      <c r="M258" s="748" t="n"/>
      <c r="O258" s="464">
        <f>ISBLANK(D258)</f>
        <v/>
      </c>
      <c r="P258" s="464">
        <f>ISBLANK(G258)</f>
        <v/>
      </c>
      <c r="Q258" s="464">
        <f>ISBLANK(M258)</f>
        <v/>
      </c>
      <c r="R258" s="464">
        <f>IF(AND(O258=P258,O258=Q258),,"!!!")</f>
        <v/>
      </c>
      <c r="T258" s="464" t="n">
        <v>254</v>
      </c>
    </row>
    <row hidden="1" outlineLevel="1" r="259">
      <c r="A259" s="29" t="n"/>
      <c r="B259" s="606" t="n">
        <v>300</v>
      </c>
      <c r="C259" s="608" t="n">
        <v>332</v>
      </c>
      <c r="D259" s="889" t="n">
        <v>6</v>
      </c>
      <c r="E259" s="427" t="inlineStr">
        <is>
          <t>18 cm Mineral wool heat insulation, glued, mechanically fixed</t>
        </is>
      </c>
      <c r="F259" s="427" t="inlineStr">
        <is>
          <t>18 cm Ásványi szálas hőszigetelés, ragasztva, dűbelezve</t>
        </is>
      </c>
      <c r="G259" s="994" t="n">
        <v>260</v>
      </c>
      <c r="H259" s="39" t="inlineStr">
        <is>
          <t>m2</t>
        </is>
      </c>
      <c r="I259" s="320" t="n"/>
      <c r="J259" s="159" t="n">
        <v>0</v>
      </c>
      <c r="K259" s="159" t="n">
        <v>0</v>
      </c>
      <c r="L259" s="753">
        <f>J259+K259</f>
        <v/>
      </c>
      <c r="M259" s="748">
        <f>L259*(G259+I259)</f>
        <v/>
      </c>
      <c r="O259" s="464">
        <f>ISBLANK(D259)</f>
        <v/>
      </c>
      <c r="P259" s="464">
        <f>ISBLANK(G259)</f>
        <v/>
      </c>
      <c r="Q259" s="464">
        <f>ISBLANK(M259)</f>
        <v/>
      </c>
      <c r="R259" s="464">
        <f>IF(AND(O259=P259,O259=Q259),,"!!!")</f>
        <v/>
      </c>
      <c r="T259" s="464" t="n">
        <v>255</v>
      </c>
    </row>
    <row hidden="1" outlineLevel="1" r="260">
      <c r="A260" s="29" t="n"/>
      <c r="B260" s="606" t="n">
        <v>300</v>
      </c>
      <c r="C260" s="608" t="n">
        <v>332</v>
      </c>
      <c r="D260" s="889" t="n">
        <v>7</v>
      </c>
      <c r="E260" s="427" t="inlineStr">
        <is>
          <t>25 cm Brick wall / reinforced concrete wall</t>
        </is>
      </c>
      <c r="F260" s="427" t="inlineStr">
        <is>
          <t xml:space="preserve">25 cm Kerámia falazat </t>
        </is>
      </c>
      <c r="G260" s="994" t="n">
        <v>245</v>
      </c>
      <c r="H260" s="39" t="inlineStr">
        <is>
          <t>m2</t>
        </is>
      </c>
      <c r="I260" s="320" t="n"/>
      <c r="J260" s="159" t="n">
        <v>0</v>
      </c>
      <c r="K260" s="159" t="n">
        <v>0</v>
      </c>
      <c r="L260" s="753">
        <f>J260+K260</f>
        <v/>
      </c>
      <c r="M260" s="748">
        <f>L260*(G260+I260)</f>
        <v/>
      </c>
      <c r="O260" s="464">
        <f>ISBLANK(D260)</f>
        <v/>
      </c>
      <c r="P260" s="464">
        <f>ISBLANK(G260)</f>
        <v/>
      </c>
      <c r="Q260" s="464">
        <f>ISBLANK(M260)</f>
        <v/>
      </c>
      <c r="R260" s="464">
        <f>IF(AND(O260=P260,O260=Q260),,"!!!")</f>
        <v/>
      </c>
      <c r="T260" s="464" t="n">
        <v>256</v>
      </c>
    </row>
    <row hidden="1" outlineLevel="1" r="261">
      <c r="A261" s="29" t="n"/>
      <c r="B261" s="613" t="n"/>
      <c r="C261" s="617" t="n"/>
      <c r="D261" s="889" t="n"/>
      <c r="E261" s="674" t="inlineStr">
        <is>
          <t>1 cm Internal plaster</t>
        </is>
      </c>
      <c r="F261" s="674" t="inlineStr">
        <is>
          <t>1 cm Belső oldali vakolat</t>
        </is>
      </c>
      <c r="G261" s="994" t="n"/>
      <c r="H261" s="39" t="n"/>
      <c r="I261" s="320" t="n"/>
      <c r="J261" s="159" t="n"/>
      <c r="K261" s="159" t="n"/>
      <c r="L261" s="753" t="n"/>
      <c r="M261" s="748" t="n"/>
      <c r="O261" s="464">
        <f>ISBLANK(D261)</f>
        <v/>
      </c>
      <c r="P261" s="464">
        <f>ISBLANK(G261)</f>
        <v/>
      </c>
      <c r="Q261" s="464">
        <f>ISBLANK(M261)</f>
        <v/>
      </c>
      <c r="R261" s="464">
        <f>IF(AND(O261=P261,O261=Q261),,"!!!")</f>
        <v/>
      </c>
      <c r="T261" s="464" t="n">
        <v>257</v>
      </c>
    </row>
    <row hidden="1" outlineLevel="1" r="262">
      <c r="A262" s="29" t="n"/>
      <c r="B262" s="613" t="n"/>
      <c r="C262" s="617" t="n"/>
      <c r="D262" s="889" t="n"/>
      <c r="E262" s="674" t="inlineStr">
        <is>
          <t>1 rtg. Painting works</t>
        </is>
      </c>
      <c r="F262" s="674" t="inlineStr">
        <is>
          <t>1 rtg. Glettelés, festés</t>
        </is>
      </c>
      <c r="G262" s="994" t="n"/>
      <c r="H262" s="39" t="n"/>
      <c r="I262" s="320" t="n"/>
      <c r="J262" s="159" t="n"/>
      <c r="K262" s="159" t="n"/>
      <c r="L262" s="753" t="n"/>
      <c r="M262" s="748" t="n"/>
      <c r="O262" s="464">
        <f>ISBLANK(D262)</f>
        <v/>
      </c>
      <c r="P262" s="464">
        <f>ISBLANK(G262)</f>
        <v/>
      </c>
      <c r="Q262" s="464">
        <f>ISBLANK(M262)</f>
        <v/>
      </c>
      <c r="R262" s="464">
        <f>IF(AND(O262=P262,O262=Q262),,"!!!")</f>
        <v/>
      </c>
      <c r="T262" s="464" t="n">
        <v>258</v>
      </c>
    </row>
    <row customHeight="1" hidden="1" ht="25.5" outlineLevel="1" r="263">
      <c r="A263" s="29" t="n"/>
      <c r="B263" s="613" t="n"/>
      <c r="C263" s="617" t="n"/>
      <c r="D263" s="889" t="n"/>
      <c r="E263" s="449" t="inlineStr">
        <is>
          <t>2F-04 - Brick wall / reinforced concrete wall with plaster covering - OFFICE</t>
        </is>
      </c>
      <c r="F263" s="50" t="inlineStr">
        <is>
          <t>2F-04 - Kerámia vázkitöltő fal / vb. merevítőfal vékonyvakolati rendszerrel - IRODA</t>
        </is>
      </c>
      <c r="G263" s="994" t="n"/>
      <c r="H263" s="39" t="n"/>
      <c r="I263" s="320" t="n"/>
      <c r="J263" s="159" t="n"/>
      <c r="K263" s="159" t="n"/>
      <c r="L263" s="753" t="n"/>
      <c r="M263" s="748" t="n"/>
      <c r="O263" s="464">
        <f>ISBLANK(D263)</f>
        <v/>
      </c>
      <c r="P263" s="464">
        <f>ISBLANK(G263)</f>
        <v/>
      </c>
      <c r="Q263" s="464">
        <f>ISBLANK(M263)</f>
        <v/>
      </c>
      <c r="R263" s="464">
        <f>IF(AND(O263=P263,O263=Q263),,"!!!")</f>
        <v/>
      </c>
      <c r="T263" s="464" t="n">
        <v>259</v>
      </c>
    </row>
    <row hidden="1" outlineLevel="1" r="264">
      <c r="A264" s="29" t="n"/>
      <c r="B264" s="606" t="n">
        <v>300</v>
      </c>
      <c r="C264" s="608" t="n">
        <v>331</v>
      </c>
      <c r="D264" s="889" t="n">
        <v>8</v>
      </c>
      <c r="E264" s="380" t="inlineStr">
        <is>
          <t>1 layer Facade plaster, white colour</t>
        </is>
      </c>
      <c r="F264" s="451" t="inlineStr">
        <is>
          <t>1 rtg. Vékonyvakolat, fehér színben</t>
        </is>
      </c>
      <c r="G264" s="994" t="n">
        <v>440</v>
      </c>
      <c r="H264" s="39" t="inlineStr">
        <is>
          <t>m2</t>
        </is>
      </c>
      <c r="I264" s="320" t="n"/>
      <c r="J264" s="159" t="n">
        <v>0</v>
      </c>
      <c r="K264" s="159" t="n">
        <v>0</v>
      </c>
      <c r="L264" s="753">
        <f>J264+K264</f>
        <v/>
      </c>
      <c r="M264" s="748">
        <f>L264*(G264+I264)</f>
        <v/>
      </c>
      <c r="O264" s="464">
        <f>ISBLANK(D264)</f>
        <v/>
      </c>
      <c r="P264" s="464">
        <f>ISBLANK(G264)</f>
        <v/>
      </c>
      <c r="Q264" s="464">
        <f>ISBLANK(M264)</f>
        <v/>
      </c>
      <c r="R264" s="464">
        <f>IF(AND(O264=P264,O264=Q264),,"!!!")</f>
        <v/>
      </c>
      <c r="T264" s="464" t="n">
        <v>260</v>
      </c>
    </row>
    <row hidden="1" outlineLevel="1" r="265">
      <c r="A265" s="29" t="n"/>
      <c r="B265" s="606" t="n">
        <v>300</v>
      </c>
      <c r="C265" s="608" t="n">
        <v>331</v>
      </c>
      <c r="D265" s="889" t="n">
        <v>9</v>
      </c>
      <c r="E265" s="94" t="inlineStr">
        <is>
          <t>1 layer Glass fabric net embeded in adhesive layer</t>
        </is>
      </c>
      <c r="F265" s="94" t="inlineStr">
        <is>
          <t>1 rtg. Üvegszövet háló, ragasztórétegbe ágyazva</t>
        </is>
      </c>
      <c r="G265" s="994" t="n">
        <v>440</v>
      </c>
      <c r="H265" s="39" t="inlineStr">
        <is>
          <t>m2</t>
        </is>
      </c>
      <c r="I265" s="320" t="n"/>
      <c r="J265" s="159" t="n">
        <v>0</v>
      </c>
      <c r="K265" s="159" t="n">
        <v>0</v>
      </c>
      <c r="L265" s="753">
        <f>J265+K265</f>
        <v/>
      </c>
      <c r="M265" s="748">
        <f>L265*(G265+I265)</f>
        <v/>
      </c>
      <c r="O265" s="464">
        <f>ISBLANK(D265)</f>
        <v/>
      </c>
      <c r="P265" s="464">
        <f>ISBLANK(G265)</f>
        <v/>
      </c>
      <c r="Q265" s="464">
        <f>ISBLANK(M265)</f>
        <v/>
      </c>
      <c r="R265" s="464">
        <f>IF(AND(O265=P265,O265=Q265),,"!!!")</f>
        <v/>
      </c>
      <c r="T265" s="464" t="n">
        <v>261</v>
      </c>
    </row>
    <row hidden="1" outlineLevel="1" r="266">
      <c r="A266" s="29" t="n"/>
      <c r="B266" s="606" t="n">
        <v>300</v>
      </c>
      <c r="C266" s="608" t="n">
        <v>331</v>
      </c>
      <c r="D266" s="889" t="n">
        <v>10</v>
      </c>
      <c r="E266" s="94" t="inlineStr">
        <is>
          <t>18 cm Mineral wool heat insulation, glued, mechanically fixed</t>
        </is>
      </c>
      <c r="F266" s="94" t="inlineStr">
        <is>
          <t>18 cm Vakolható ásványi szálas hőszigetelés, ragasztva, dűbelezve</t>
        </is>
      </c>
      <c r="G266" s="994" t="n">
        <v>440</v>
      </c>
      <c r="H266" s="39" t="inlineStr">
        <is>
          <t>m2</t>
        </is>
      </c>
      <c r="I266" s="320" t="n"/>
      <c r="J266" s="159" t="n">
        <v>0</v>
      </c>
      <c r="K266" s="159" t="n">
        <v>0</v>
      </c>
      <c r="L266" s="753">
        <f>J266+K266</f>
        <v/>
      </c>
      <c r="M266" s="748">
        <f>L266*(G266+I266)</f>
        <v/>
      </c>
      <c r="O266" s="464">
        <f>ISBLANK(D266)</f>
        <v/>
      </c>
      <c r="P266" s="464">
        <f>ISBLANK(G266)</f>
        <v/>
      </c>
      <c r="Q266" s="464">
        <f>ISBLANK(M266)</f>
        <v/>
      </c>
      <c r="R266" s="464">
        <f>IF(AND(O266=P266,O266=Q266),,"!!!")</f>
        <v/>
      </c>
      <c r="T266" s="464" t="n">
        <v>262</v>
      </c>
    </row>
    <row hidden="1" outlineLevel="1" r="267">
      <c r="A267" s="29" t="n"/>
      <c r="B267" s="613" t="n"/>
      <c r="C267" s="617" t="n"/>
      <c r="D267" s="889" t="n">
        <v>11</v>
      </c>
      <c r="E267" s="427" t="inlineStr">
        <is>
          <t>25 cm Brick wall / reinforced concrete wall</t>
        </is>
      </c>
      <c r="F267" s="427" t="inlineStr">
        <is>
          <t>25 cm Kerámia falazat / vasbeton merevtőfal</t>
        </is>
      </c>
      <c r="G267" s="994" t="n">
        <v>440</v>
      </c>
      <c r="H267" s="39" t="inlineStr">
        <is>
          <t>m2</t>
        </is>
      </c>
      <c r="I267" s="320" t="n"/>
      <c r="J267" s="159" t="n">
        <v>0</v>
      </c>
      <c r="K267" s="159" t="n">
        <v>0</v>
      </c>
      <c r="L267" s="753">
        <f>J267+K267</f>
        <v/>
      </c>
      <c r="M267" s="748">
        <f>L267*(G267+I267)</f>
        <v/>
      </c>
      <c r="O267" s="464">
        <f>ISBLANK(D267)</f>
        <v/>
      </c>
      <c r="P267" s="464">
        <f>ISBLANK(G267)</f>
        <v/>
      </c>
      <c r="Q267" s="464">
        <f>ISBLANK(M267)</f>
        <v/>
      </c>
      <c r="R267" s="464">
        <f>IF(AND(O267=P267,O267=Q267),,"!!!")</f>
        <v/>
      </c>
      <c r="T267" s="464" t="n">
        <v>263</v>
      </c>
    </row>
    <row customHeight="1" hidden="1" ht="25.5" outlineLevel="1" r="268">
      <c r="A268" s="29" t="n"/>
      <c r="B268" s="606" t="n">
        <v>300</v>
      </c>
      <c r="C268" s="608" t="n">
        <v>331</v>
      </c>
      <c r="D268" s="889" t="n"/>
      <c r="E268" s="449" t="inlineStr">
        <is>
          <t>2F-01 - Sandwich panel facade, general location - PRODUCING FACTORY</t>
        </is>
      </c>
      <c r="F268" s="449" t="inlineStr">
        <is>
          <t>2F-01-- Szendvicspanel falszerkezet általános helyen - CSARNOK</t>
        </is>
      </c>
      <c r="G268" s="994" t="n"/>
      <c r="H268" s="39" t="n"/>
      <c r="I268" s="320" t="n"/>
      <c r="J268" s="159" t="n"/>
      <c r="K268" s="159" t="n"/>
      <c r="L268" s="753" t="n"/>
      <c r="M268" s="748" t="n"/>
      <c r="O268" s="464">
        <f>ISBLANK(D268)</f>
        <v/>
      </c>
      <c r="P268" s="464">
        <f>ISBLANK(G268)</f>
        <v/>
      </c>
      <c r="Q268" s="464">
        <f>ISBLANK(M268)</f>
        <v/>
      </c>
      <c r="R268" s="464">
        <f>IF(AND(O268=P268,O268=Q268),,"!!!")</f>
        <v/>
      </c>
      <c r="T268" s="464" t="n">
        <v>264</v>
      </c>
    </row>
    <row customHeight="1" hidden="1" ht="45" outlineLevel="1" r="269">
      <c r="A269" s="29" t="n"/>
      <c r="B269" s="606" t="n">
        <v>300</v>
      </c>
      <c r="C269" s="608" t="n">
        <v>331</v>
      </c>
      <c r="D269" s="889" t="n">
        <v>11</v>
      </c>
      <c r="E269" s="427" t="inlineStr">
        <is>
          <t xml:space="preserve"> Sandwich panel facade system with metal coating and 15 cm mineral wool insulation, horizontal design, mechanically fixed to a steel wall frame
RAL7016</t>
        </is>
      </c>
      <c r="F269" s="427" t="inlineStr">
        <is>
          <t>15 cm Ásványi szálas hőszigetelő maggal ellátott acél fegyverzetű szendvicspanel, fekvő kivitelben, acél falvázhoz mechanikailag rögzítve
RAL7016</t>
        </is>
      </c>
      <c r="G269" s="994" t="n">
        <v>11300</v>
      </c>
      <c r="H269" s="39" t="inlineStr">
        <is>
          <t>m2</t>
        </is>
      </c>
      <c r="I269" s="320" t="n"/>
      <c r="J269" s="159" t="n">
        <v>0</v>
      </c>
      <c r="K269" s="159" t="n">
        <v>0</v>
      </c>
      <c r="L269" s="753">
        <f>J269+K269</f>
        <v/>
      </c>
      <c r="M269" s="748">
        <f>L269*(G269+I269)</f>
        <v/>
      </c>
      <c r="O269" s="464">
        <f>ISBLANK(D269)</f>
        <v/>
      </c>
      <c r="P269" s="464">
        <f>ISBLANK(G269)</f>
        <v/>
      </c>
      <c r="Q269" s="464">
        <f>ISBLANK(M269)</f>
        <v/>
      </c>
      <c r="R269" s="464">
        <f>IF(AND(O269=P269,O269=Q269),,"!!!")</f>
        <v/>
      </c>
      <c r="T269" s="464" t="n">
        <v>265</v>
      </c>
    </row>
    <row customHeight="1" hidden="1" ht="25.5" outlineLevel="1" r="270">
      <c r="A270" s="29" t="n"/>
      <c r="B270" s="606" t="n">
        <v>300</v>
      </c>
      <c r="C270" s="608" t="n">
        <v>331</v>
      </c>
      <c r="D270" s="889" t="n"/>
      <c r="E270" s="449" t="inlineStr">
        <is>
          <t>2F-02 - Sandwich panel facade, office location - PRODUCING FACTORY</t>
        </is>
      </c>
      <c r="F270" s="449" t="inlineStr">
        <is>
          <t>2F-02 - Szendvicspanel falszerkezet irodai helyen - CSARNOK</t>
        </is>
      </c>
      <c r="G270" s="994" t="n"/>
      <c r="H270" s="39" t="n"/>
      <c r="I270" s="320" t="n"/>
      <c r="J270" s="159" t="n"/>
      <c r="K270" s="159" t="n"/>
      <c r="L270" s="753" t="n"/>
      <c r="M270" s="748" t="n"/>
      <c r="O270" s="464">
        <f>ISBLANK(D270)</f>
        <v/>
      </c>
      <c r="P270" s="464">
        <f>ISBLANK(G270)</f>
        <v/>
      </c>
      <c r="Q270" s="464">
        <f>ISBLANK(M270)</f>
        <v/>
      </c>
      <c r="R270" s="464">
        <f>IF(AND(O270=P270,O270=Q270),,"!!!")</f>
        <v/>
      </c>
      <c r="T270" s="464" t="n">
        <v>266</v>
      </c>
    </row>
    <row customHeight="1" hidden="1" ht="45" outlineLevel="1" r="271">
      <c r="A271" s="29" t="n"/>
      <c r="B271" s="606" t="n">
        <v>300</v>
      </c>
      <c r="C271" s="608" t="n">
        <v>331</v>
      </c>
      <c r="D271" s="889" t="n">
        <v>12</v>
      </c>
      <c r="E271" s="427" t="inlineStr">
        <is>
          <t>15 cm Panelished facade system with metal coating and mineral wool insulation, fixed with border plates
RAL7016</t>
        </is>
      </c>
      <c r="F271" s="427" t="inlineStr">
        <is>
          <t>15 cm Ásványi szálas hőszigetelő maggal ellátott acél fegyverzetű szendvicspanel, fekvő kivitelben, acél falvázhoz mechanikailag rögzítve
RAL7016</t>
        </is>
      </c>
      <c r="G271" s="994" t="n">
        <v>60</v>
      </c>
      <c r="H271" s="39" t="inlineStr">
        <is>
          <t>m2</t>
        </is>
      </c>
      <c r="I271" s="320" t="n"/>
      <c r="J271" s="159" t="n">
        <v>0</v>
      </c>
      <c r="K271" s="159" t="n">
        <v>0</v>
      </c>
      <c r="L271" s="753">
        <f>J271+K271</f>
        <v/>
      </c>
      <c r="M271" s="748">
        <f>L271*(G271+I271)</f>
        <v/>
      </c>
      <c r="O271" s="464">
        <f>ISBLANK(D271)</f>
        <v/>
      </c>
      <c r="P271" s="464">
        <f>ISBLANK(G271)</f>
        <v/>
      </c>
      <c r="Q271" s="464">
        <f>ISBLANK(M271)</f>
        <v/>
      </c>
      <c r="R271" s="464">
        <f>IF(AND(O271=P271,O271=Q271),,"!!!")</f>
        <v/>
      </c>
      <c r="T271" s="464" t="n">
        <v>267</v>
      </c>
    </row>
    <row hidden="1" outlineLevel="1" r="272">
      <c r="A272" s="29" t="n"/>
      <c r="B272" s="606" t="n">
        <v>300</v>
      </c>
      <c r="C272" s="608" t="n">
        <v>331</v>
      </c>
      <c r="D272" s="889" t="n"/>
      <c r="E272" s="675" t="inlineStr">
        <is>
          <t>2,5 cm 2 layer of plasterboard, internal covering</t>
        </is>
      </c>
      <c r="F272" s="675" t="inlineStr">
        <is>
          <t>2,5 cm 2 rtg. gipszkarton, belső oldali burkolat</t>
        </is>
      </c>
      <c r="G272" s="999" t="n"/>
      <c r="H272" s="676" t="n"/>
      <c r="I272" s="677" t="n"/>
      <c r="J272" s="679" t="n"/>
      <c r="K272" s="679" t="n"/>
      <c r="L272" s="680" t="n"/>
      <c r="M272" s="681" t="n"/>
      <c r="O272" s="464">
        <f>ISBLANK(D272)</f>
        <v/>
      </c>
      <c r="P272" s="464">
        <f>ISBLANK(G272)</f>
        <v/>
      </c>
      <c r="Q272" s="464">
        <f>ISBLANK(M272)</f>
        <v/>
      </c>
      <c r="R272" s="464">
        <f>IF(AND(O272=P272,O272=Q272),,"!!!")</f>
        <v/>
      </c>
      <c r="T272" s="464" t="n">
        <v>268</v>
      </c>
    </row>
    <row hidden="1" outlineLevel="1" r="273">
      <c r="A273" s="29" t="n"/>
      <c r="B273" s="606" t="n">
        <v>300</v>
      </c>
      <c r="C273" s="608" t="n">
        <v>331</v>
      </c>
      <c r="D273" s="889" t="n"/>
      <c r="E273" s="675" t="inlineStr">
        <is>
          <t>2,5 mm Painting works</t>
        </is>
      </c>
      <c r="F273" s="675" t="inlineStr">
        <is>
          <t>2,5 mm glettelés festés</t>
        </is>
      </c>
      <c r="G273" s="999" t="n"/>
      <c r="H273" s="676" t="n"/>
      <c r="I273" s="677" t="n"/>
      <c r="J273" s="679" t="n"/>
      <c r="K273" s="679" t="n"/>
      <c r="L273" s="680" t="n"/>
      <c r="M273" s="681" t="n"/>
      <c r="O273" s="464">
        <f>ISBLANK(D273)</f>
        <v/>
      </c>
      <c r="P273" s="464">
        <f>ISBLANK(G273)</f>
        <v/>
      </c>
      <c r="Q273" s="464">
        <f>ISBLANK(M273)</f>
        <v/>
      </c>
      <c r="R273" s="464">
        <f>IF(AND(O273=P273,O273=Q273),,"!!!")</f>
        <v/>
      </c>
      <c r="T273" s="464" t="n">
        <v>269</v>
      </c>
    </row>
    <row customHeight="1" hidden="1" ht="33.75" outlineLevel="1" r="274">
      <c r="A274" s="29" t="n"/>
      <c r="B274" s="606" t="n">
        <v>300</v>
      </c>
      <c r="C274" s="608" t="n">
        <v>331</v>
      </c>
      <c r="D274" s="889" t="n">
        <v>13</v>
      </c>
      <c r="E274" s="94" t="inlineStr">
        <is>
          <t>Placing Purenit polyurethane hard foam heat insulation strip for aluminium windows side edges, connecting to concret construction, size: 6x14</t>
        </is>
      </c>
      <c r="F274" s="94" t="inlineStr">
        <is>
          <t>Purenit poliuretán keményhab hőszigetelő csík beépítése alumínium ablakok oldalsó csatlakozásánál vasbeton/homlokzati szerkezethez mérete: 6x14 cm</t>
        </is>
      </c>
      <c r="G274" s="994" t="n">
        <v>50</v>
      </c>
      <c r="H274" s="39" t="inlineStr">
        <is>
          <t>m2</t>
        </is>
      </c>
      <c r="I274" s="320" t="n"/>
      <c r="J274" s="159" t="n">
        <v>0</v>
      </c>
      <c r="K274" s="159" t="n">
        <v>0</v>
      </c>
      <c r="L274" s="753">
        <f>J274+K274</f>
        <v/>
      </c>
      <c r="M274" s="748">
        <f>L274*(G274+I274)</f>
        <v/>
      </c>
      <c r="O274" s="464">
        <f>ISBLANK(D274)</f>
        <v/>
      </c>
      <c r="P274" s="464">
        <f>ISBLANK(G274)</f>
        <v/>
      </c>
      <c r="Q274" s="464">
        <f>ISBLANK(M274)</f>
        <v/>
      </c>
      <c r="R274" s="464">
        <f>IF(AND(O274=P274,O274=Q274),,"!!!")</f>
        <v/>
      </c>
      <c r="T274" s="464" t="n">
        <v>270</v>
      </c>
    </row>
    <row customHeight="1" hidden="1" ht="33.75" outlineLevel="1" r="275">
      <c r="A275" s="29" t="n"/>
      <c r="B275" s="606" t="n">
        <v>300</v>
      </c>
      <c r="C275" s="608" t="n">
        <v>331</v>
      </c>
      <c r="D275" s="889" t="n">
        <v>14</v>
      </c>
      <c r="E275" s="94" t="inlineStr">
        <is>
          <t>Placing Purenit polyurethane hard foam heat insulation strip for aluminium windows bottom edges, connecting to concret construktion size: 6x8,5 cm</t>
        </is>
      </c>
      <c r="F275" s="94" t="inlineStr">
        <is>
          <t>Purenit poliuretán keményhab hőszigetelő csík beépítése alumínium ablakok alsó csatlakozásánál vasbeton  szerkezethez: 6x8,5 cm</t>
        </is>
      </c>
      <c r="G275" s="994" t="n">
        <v>150</v>
      </c>
      <c r="H275" s="39" t="inlineStr">
        <is>
          <t>m</t>
        </is>
      </c>
      <c r="I275" s="320" t="n"/>
      <c r="J275" s="159" t="n">
        <v>0</v>
      </c>
      <c r="K275" s="159" t="n">
        <v>0</v>
      </c>
      <c r="L275" s="753">
        <f>J275+K275</f>
        <v/>
      </c>
      <c r="M275" s="748">
        <f>L275*(G275+I275)</f>
        <v/>
      </c>
      <c r="O275" s="464">
        <f>ISBLANK(D275)</f>
        <v/>
      </c>
      <c r="P275" s="464">
        <f>ISBLANK(G275)</f>
        <v/>
      </c>
      <c r="Q275" s="464">
        <f>ISBLANK(M275)</f>
        <v/>
      </c>
      <c r="R275" s="464">
        <f>IF(AND(O275=P275,O275=Q275),,"!!!")</f>
        <v/>
      </c>
      <c r="T275" s="464" t="n">
        <v>271</v>
      </c>
    </row>
    <row customHeight="1" hidden="1" ht="33.75" outlineLevel="1" r="276">
      <c r="A276" s="29" t="n"/>
      <c r="B276" s="606" t="n">
        <v>300</v>
      </c>
      <c r="C276" s="608" t="n">
        <v>331</v>
      </c>
      <c r="D276" s="889" t="n">
        <v>15</v>
      </c>
      <c r="E276" s="94" t="inlineStr">
        <is>
          <t>Installation of bottom L profile  (L 60/110/3) supporting steel element of windows, placed along to the bottom length in every 50 cm-s, related levels: from 3rd to 6th floor</t>
        </is>
      </c>
      <c r="F276" s="94" t="inlineStr">
        <is>
          <t>Homlokzati ablakok rögzítéséhez alsó L acél profil (L 60/110/3) szinttező konzol elhelyezése beépítéssel, ablakok alsó hosszában 50 cm-enként elhelyezve, vonatkozó szintek: 3. - 6. emelet</t>
        </is>
      </c>
      <c r="G276" s="994" t="n">
        <v>300</v>
      </c>
      <c r="H276" s="39" t="inlineStr">
        <is>
          <t>db/pcs</t>
        </is>
      </c>
      <c r="I276" s="320" t="n"/>
      <c r="J276" s="159" t="n">
        <v>0</v>
      </c>
      <c r="K276" s="159" t="n">
        <v>0</v>
      </c>
      <c r="L276" s="753">
        <f>J276+K276</f>
        <v/>
      </c>
      <c r="M276" s="748">
        <f>L276*(G276+I276)</f>
        <v/>
      </c>
      <c r="O276" s="464">
        <f>ISBLANK(D276)</f>
        <v/>
      </c>
      <c r="P276" s="464">
        <f>ISBLANK(G276)</f>
        <v/>
      </c>
      <c r="Q276" s="464">
        <f>ISBLANK(M276)</f>
        <v/>
      </c>
      <c r="R276" s="464">
        <f>IF(AND(O276=P276,O276=Q276),,"!!!")</f>
        <v/>
      </c>
      <c r="T276" s="464" t="n">
        <v>272</v>
      </c>
    </row>
    <row customHeight="1" hidden="1" ht="45" outlineLevel="1" r="277">
      <c r="A277" s="29" t="n"/>
      <c r="B277" s="606" t="n">
        <v>300</v>
      </c>
      <c r="C277" s="608" t="n">
        <v>331</v>
      </c>
      <c r="D277" s="889" t="n">
        <v>16</v>
      </c>
      <c r="E277" s="94" t="inlineStr">
        <is>
          <t>Powder-coated closure in developed width of 350 mm around  doors, windows and 700 mm around gates to the expanded sheeting plane with metal fixing items, according to detail drawing</t>
        </is>
      </c>
      <c r="F277" s="94" t="inlineStr">
        <is>
          <t>Nyílászárók körüli porszórt alu lemez lezárás a nyílások körül az expandált lemez burkolat síkjáig kivezetve, acél rögzítőelemekkel, részletrajz szerint, kit.szél ajtóknál, ablakoknál 350 mm, kapuknál 700 mm</t>
        </is>
      </c>
      <c r="G277" s="994">
        <f>(3.8+2+23+1+12+1.6+12+1.6+5+1.8+8.5+1.8+18+1.8+3+2.5+3.3+2.5+1.8+3+2*2.8+2*33+3.6+3+2*4.6+2*3+8+3+9+3)*2</f>
        <v/>
      </c>
      <c r="H277" s="39" t="inlineStr">
        <is>
          <t>m</t>
        </is>
      </c>
      <c r="I277" s="320" t="n"/>
      <c r="J277" s="159" t="n">
        <v>0</v>
      </c>
      <c r="K277" s="159" t="n">
        <v>0</v>
      </c>
      <c r="L277" s="753">
        <f>J277+K277</f>
        <v/>
      </c>
      <c r="M277" s="748">
        <f>L277*(G277+I277)</f>
        <v/>
      </c>
      <c r="O277" s="464">
        <f>ISBLANK(D277)</f>
        <v/>
      </c>
      <c r="P277" s="464">
        <f>ISBLANK(G277)</f>
        <v/>
      </c>
      <c r="Q277" s="464">
        <f>ISBLANK(M277)</f>
        <v/>
      </c>
      <c r="R277" s="464">
        <f>IF(AND(O277=P277,O277=Q277),,"!!!")</f>
        <v/>
      </c>
      <c r="T277" s="464" t="n">
        <v>273</v>
      </c>
    </row>
    <row hidden="1" outlineLevel="1" r="278">
      <c r="A278" s="29" t="n"/>
      <c r="B278" s="606" t="n">
        <v>300</v>
      </c>
      <c r="C278" s="608" t="n">
        <v>331</v>
      </c>
      <c r="D278" s="889" t="n">
        <v>17</v>
      </c>
      <c r="E278" s="94" t="inlineStr">
        <is>
          <t>Dimension: 350 mm</t>
        </is>
      </c>
      <c r="F278" s="94" t="inlineStr">
        <is>
          <t>Kit. Szélesség: 350 mm</t>
        </is>
      </c>
      <c r="G278" s="994" t="n">
        <v>600</v>
      </c>
      <c r="H278" s="39" t="inlineStr">
        <is>
          <t>m</t>
        </is>
      </c>
      <c r="I278" s="320" t="n"/>
      <c r="J278" s="159" t="n">
        <v>0</v>
      </c>
      <c r="K278" s="159" t="n">
        <v>0</v>
      </c>
      <c r="L278" s="753">
        <f>J278+K278</f>
        <v/>
      </c>
      <c r="M278" s="748">
        <f>L278*(G278+I278)</f>
        <v/>
      </c>
      <c r="O278" s="464">
        <f>ISBLANK(D278)</f>
        <v/>
      </c>
      <c r="P278" s="464">
        <f>ISBLANK(G278)</f>
        <v/>
      </c>
      <c r="Q278" s="464">
        <f>ISBLANK(M278)</f>
        <v/>
      </c>
      <c r="R278" s="464">
        <f>IF(AND(O278=P278,O278=Q278),,"!!!")</f>
        <v/>
      </c>
      <c r="T278" s="464" t="n">
        <v>274</v>
      </c>
    </row>
    <row hidden="1" outlineLevel="1" r="279">
      <c r="A279" s="29" t="n"/>
      <c r="B279" s="606" t="n">
        <v>300</v>
      </c>
      <c r="C279" s="608" t="n">
        <v>331</v>
      </c>
      <c r="D279" s="889" t="n">
        <v>18</v>
      </c>
      <c r="E279" s="94" t="inlineStr">
        <is>
          <t>Dimension: 700 mm</t>
        </is>
      </c>
      <c r="F279" s="94" t="inlineStr">
        <is>
          <t>Kit. Szélesség: 700 mm</t>
        </is>
      </c>
      <c r="G279" s="994" t="n">
        <v>420</v>
      </c>
      <c r="H279" s="39" t="inlineStr">
        <is>
          <t>m</t>
        </is>
      </c>
      <c r="I279" s="320" t="n"/>
      <c r="J279" s="159" t="n">
        <v>0</v>
      </c>
      <c r="K279" s="159" t="n">
        <v>0</v>
      </c>
      <c r="L279" s="753">
        <f>J279+K279</f>
        <v/>
      </c>
      <c r="M279" s="748">
        <f>L279*(G279+I279)</f>
        <v/>
      </c>
      <c r="O279" s="464">
        <f>ISBLANK(D279)</f>
        <v/>
      </c>
      <c r="P279" s="464">
        <f>ISBLANK(G279)</f>
        <v/>
      </c>
      <c r="Q279" s="464">
        <f>ISBLANK(M279)</f>
        <v/>
      </c>
      <c r="R279" s="464">
        <f>IF(AND(O279=P279,O279=Q279),,"!!!")</f>
        <v/>
      </c>
      <c r="T279" s="464" t="n">
        <v>275</v>
      </c>
    </row>
    <row customHeight="1" hidden="1" ht="13.5" outlineLevel="1" r="280" thickBot="1">
      <c r="A280" s="29" t="n"/>
      <c r="B280" s="613" t="n"/>
      <c r="C280" s="617" t="n"/>
      <c r="D280" s="889" t="n"/>
      <c r="E280" s="94" t="n"/>
      <c r="F280" s="94" t="n"/>
      <c r="G280" s="994" t="n"/>
      <c r="H280" s="39" t="n"/>
      <c r="I280" s="320" t="n"/>
      <c r="J280" s="159" t="n"/>
      <c r="K280" s="159" t="n"/>
      <c r="L280" s="753" t="n"/>
      <c r="M280" s="748" t="n"/>
      <c r="O280" s="464">
        <f>ISBLANK(D280)</f>
        <v/>
      </c>
      <c r="P280" s="464">
        <f>ISBLANK(G280)</f>
        <v/>
      </c>
      <c r="Q280" s="464">
        <f>ISBLANK(M280)</f>
        <v/>
      </c>
      <c r="R280" s="464">
        <f>IF(AND(O280=P280,O280=Q280),,"!!!")</f>
        <v/>
      </c>
      <c r="T280" s="464" t="n">
        <v>276</v>
      </c>
    </row>
    <row customHeight="1" hidden="1" ht="13.5" outlineLevel="1" r="281" thickBot="1">
      <c r="A281" s="33" t="n"/>
      <c r="B281" s="609" t="n">
        <v>300</v>
      </c>
      <c r="C281" s="610" t="n">
        <v>331</v>
      </c>
      <c r="D281" s="431" t="n"/>
      <c r="E281" s="60" t="inlineStr">
        <is>
          <t>Non loadbearing external walls</t>
        </is>
      </c>
      <c r="F281" s="60" t="inlineStr">
        <is>
          <t>Külső, nem teherviselő külső falak</t>
        </is>
      </c>
      <c r="G281" s="993" t="n"/>
      <c r="H281" s="294" t="n"/>
      <c r="I281" s="323" t="n"/>
      <c r="J281" s="95" t="n"/>
      <c r="K281" s="23" t="n"/>
      <c r="L281" s="194" t="n"/>
      <c r="M281" s="203">
        <f>SUM(M250:M279)</f>
        <v/>
      </c>
      <c r="O281" s="464">
        <f>ISBLANK(D281)</f>
        <v/>
      </c>
      <c r="P281" s="464">
        <f>ISBLANK(G281)</f>
        <v/>
      </c>
      <c r="Q281" s="464">
        <f>ISBLANK(M281)</f>
        <v/>
      </c>
      <c r="R281" s="464">
        <f>IF(AND(O281=P281,O281=Q281),,"!!!")</f>
        <v/>
      </c>
      <c r="T281" s="464" t="n">
        <v>277</v>
      </c>
    </row>
    <row customHeight="1" hidden="1" ht="15.75" outlineLevel="1" r="282" thickBot="1">
      <c r="A282" s="576" t="n"/>
      <c r="B282" s="601" t="n">
        <v>300</v>
      </c>
      <c r="C282" s="605" t="n">
        <v>333</v>
      </c>
      <c r="D282" s="556" t="n"/>
      <c r="E282" s="1" t="inlineStr">
        <is>
          <t>External doors and windows</t>
        </is>
      </c>
      <c r="F282" s="1" t="inlineStr">
        <is>
          <t>Homlokzati nyílászárók</t>
        </is>
      </c>
      <c r="G282" s="991" t="n"/>
      <c r="H282" s="293" t="n"/>
      <c r="I282" s="325" t="n"/>
      <c r="J282" s="298" t="n"/>
      <c r="K282" s="2" t="n"/>
      <c r="L282" s="205" t="n"/>
      <c r="M282" s="206" t="n"/>
      <c r="O282" s="464">
        <f>ISBLANK(D282)</f>
        <v/>
      </c>
      <c r="P282" s="464">
        <f>ISBLANK(G282)</f>
        <v/>
      </c>
      <c r="Q282" s="464">
        <f>ISBLANK(M282)</f>
        <v/>
      </c>
      <c r="R282" s="464">
        <f>IF(AND(O282=P282,O282=Q282),,"!!!")</f>
        <v/>
      </c>
      <c r="T282" s="464" t="n">
        <v>278</v>
      </c>
    </row>
    <row customFormat="1" hidden="1" outlineLevel="1" r="283" s="88">
      <c r="A283" s="578" t="n"/>
      <c r="B283" s="618" t="n"/>
      <c r="C283" s="641" t="n"/>
      <c r="D283" s="560" t="n"/>
      <c r="E283" s="50" t="inlineStr">
        <is>
          <t>External industrial doors/gates</t>
        </is>
      </c>
      <c r="F283" s="50" t="inlineStr">
        <is>
          <t>Homlokzati ipari kapuk</t>
        </is>
      </c>
      <c r="G283" s="995" t="n"/>
      <c r="H283" s="75" t="n"/>
      <c r="I283" s="327" t="n"/>
      <c r="J283" s="303" t="n"/>
      <c r="K283" s="76" t="n"/>
      <c r="L283" s="209" t="n"/>
      <c r="M283" s="210" t="n"/>
      <c r="O283" s="464">
        <f>ISBLANK(D283)</f>
        <v/>
      </c>
      <c r="P283" s="464">
        <f>ISBLANK(G283)</f>
        <v/>
      </c>
      <c r="Q283" s="464">
        <f>ISBLANK(M283)</f>
        <v/>
      </c>
      <c r="R283" s="464">
        <f>IF(AND(O283=P283,O283=Q283),,"!!!")</f>
        <v/>
      </c>
      <c r="T283" s="464" t="n">
        <v>279</v>
      </c>
    </row>
    <row customHeight="1" hidden="1" ht="56.25" outlineLevel="1" r="284">
      <c r="A284" s="29" t="n"/>
      <c r="B284" s="606" t="n">
        <v>300</v>
      </c>
      <c r="C284" s="608" t="n">
        <v>333</v>
      </c>
      <c r="D284" s="889" t="n"/>
      <c r="E284" s="427" t="inlineStr">
        <is>
          <t xml:space="preserve">Installation of sectional industrial gate, with accessories, ASA-ABLOY_OH1042P overhead  or equal quality, glassed strip, key control, remote control, opening sensor, pull switch, push button, radar motion sensor, motorized drive, RAL 7016 grey, </t>
        </is>
      </c>
      <c r="F284" s="94" t="inlineStr">
        <is>
          <t xml:space="preserve">Szekcionált ipari kapu elhelyezése beépítéssel, tartozékokkal, ASA-ABLOY_OH1042P overhead   vagy azzal egyenértékű, üvegezett sávval, kulcsos vezérlővel, távirányítással, nyitásérzékelővel, húzókapcsolóval, nyomógombal, radaros mozgásérzékelővel, motoros meghajtás, RAL 7016 szürke színben, u=1,1 W/m2K, </t>
        </is>
      </c>
      <c r="G284" s="994" t="n"/>
      <c r="H284" s="39" t="n"/>
      <c r="I284" s="320" t="n"/>
      <c r="J284" s="159" t="n"/>
      <c r="K284" s="159" t="n"/>
      <c r="L284" s="753" t="n"/>
      <c r="M284" s="748" t="n"/>
      <c r="O284" s="464">
        <f>ISBLANK(D284)</f>
        <v/>
      </c>
      <c r="P284" s="464">
        <f>ISBLANK(G284)</f>
        <v/>
      </c>
      <c r="Q284" s="464">
        <f>ISBLANK(M284)</f>
        <v/>
      </c>
      <c r="R284" s="464">
        <f>IF(AND(O284=P284,O284=Q284),,"!!!")</f>
        <v/>
      </c>
      <c r="T284" s="464" t="n">
        <v>280</v>
      </c>
    </row>
    <row hidden="1" outlineLevel="1" r="285">
      <c r="A285" s="29" t="n"/>
      <c r="B285" s="606" t="n">
        <v>300</v>
      </c>
      <c r="C285" s="608" t="n">
        <v>333</v>
      </c>
      <c r="D285" s="889" t="n">
        <v>1</v>
      </c>
      <c r="E285" s="94" t="inlineStr">
        <is>
          <t>Dimension:: 3000x3000 mm</t>
        </is>
      </c>
      <c r="F285" s="94" t="inlineStr">
        <is>
          <t>Méret: 3000x3000 mm</t>
        </is>
      </c>
      <c r="G285" s="994" t="n">
        <v>3</v>
      </c>
      <c r="H285" s="39" t="inlineStr">
        <is>
          <t>db/pcs</t>
        </is>
      </c>
      <c r="I285" s="320" t="n"/>
      <c r="J285" s="159" t="n">
        <v>0</v>
      </c>
      <c r="K285" s="159" t="n">
        <v>0</v>
      </c>
      <c r="L285" s="753">
        <f>J285+K285</f>
        <v/>
      </c>
      <c r="M285" s="748">
        <f>L285*(G285+I285)</f>
        <v/>
      </c>
      <c r="O285" s="464">
        <f>ISBLANK(D285)</f>
        <v/>
      </c>
      <c r="P285" s="464">
        <f>ISBLANK(G285)</f>
        <v/>
      </c>
      <c r="Q285" s="464">
        <f>ISBLANK(M285)</f>
        <v/>
      </c>
      <c r="R285" s="464">
        <f>IF(AND(O285=P285,O285=Q285),,"!!!")</f>
        <v/>
      </c>
      <c r="T285" s="464" t="n">
        <v>281</v>
      </c>
    </row>
    <row hidden="1" outlineLevel="1" r="286">
      <c r="A286" s="29" t="n"/>
      <c r="B286" s="606" t="n">
        <v>300</v>
      </c>
      <c r="C286" s="608" t="n">
        <v>333</v>
      </c>
      <c r="D286" s="889" t="n">
        <v>2</v>
      </c>
      <c r="E286" s="94" t="inlineStr">
        <is>
          <t>Dimension:: 3000x4000 mm</t>
        </is>
      </c>
      <c r="F286" s="94" t="inlineStr">
        <is>
          <t>Méret: 3000x4000 mm</t>
        </is>
      </c>
      <c r="G286" s="994" t="n">
        <v>1</v>
      </c>
      <c r="H286" s="39" t="inlineStr">
        <is>
          <t>db/pcs</t>
        </is>
      </c>
      <c r="I286" s="320" t="n"/>
      <c r="J286" s="159" t="n">
        <v>0</v>
      </c>
      <c r="K286" s="159" t="n">
        <v>0</v>
      </c>
      <c r="L286" s="753">
        <f>J286+K286</f>
        <v/>
      </c>
      <c r="M286" s="748">
        <f>L286*(G286+I286)</f>
        <v/>
      </c>
      <c r="O286" s="464">
        <f>ISBLANK(D286)</f>
        <v/>
      </c>
      <c r="P286" s="464">
        <f>ISBLANK(G286)</f>
        <v/>
      </c>
      <c r="Q286" s="464">
        <f>ISBLANK(M286)</f>
        <v/>
      </c>
      <c r="R286" s="464">
        <f>IF(AND(O286=P286,O286=Q286),,"!!!")</f>
        <v/>
      </c>
      <c r="T286" s="464" t="n">
        <v>283</v>
      </c>
    </row>
    <row hidden="1" outlineLevel="1" r="287">
      <c r="A287" s="29" t="n"/>
      <c r="B287" s="606" t="n">
        <v>300</v>
      </c>
      <c r="C287" s="608" t="n">
        <v>333</v>
      </c>
      <c r="D287" s="889" t="n">
        <v>3</v>
      </c>
      <c r="E287" s="94" t="inlineStr">
        <is>
          <t>Dimension: 4000x4000 mm</t>
        </is>
      </c>
      <c r="F287" s="94" t="inlineStr">
        <is>
          <t>Méret: 4000x4000 mm</t>
        </is>
      </c>
      <c r="G287" s="994" t="n">
        <v>3</v>
      </c>
      <c r="H287" s="39" t="inlineStr">
        <is>
          <t>db/pcs</t>
        </is>
      </c>
      <c r="I287" s="320" t="n"/>
      <c r="J287" s="159" t="n">
        <v>0</v>
      </c>
      <c r="K287" s="159" t="n">
        <v>0</v>
      </c>
      <c r="L287" s="753">
        <f>J287+K287</f>
        <v/>
      </c>
      <c r="M287" s="748">
        <f>L287*(G287+I287)</f>
        <v/>
      </c>
      <c r="O287" s="464">
        <f>ISBLANK(D287)</f>
        <v/>
      </c>
      <c r="P287" s="464">
        <f>ISBLANK(G287)</f>
        <v/>
      </c>
      <c r="Q287" s="464">
        <f>ISBLANK(M287)</f>
        <v/>
      </c>
      <c r="R287" s="464">
        <f>IF(AND(O287=P287,O287=Q287),,"!!!")</f>
        <v/>
      </c>
      <c r="T287" s="464" t="n">
        <v>284</v>
      </c>
    </row>
    <row hidden="1" outlineLevel="1" r="288">
      <c r="A288" s="29" t="n"/>
      <c r="B288" s="606" t="n">
        <v>300</v>
      </c>
      <c r="C288" s="608" t="n">
        <v>333</v>
      </c>
      <c r="D288" s="889" t="n">
        <v>4</v>
      </c>
      <c r="E288" s="94" t="inlineStr">
        <is>
          <t>Dimension: 4000x5000 mm</t>
        </is>
      </c>
      <c r="F288" s="94" t="inlineStr">
        <is>
          <t>Méret: 4000x5000 mm</t>
        </is>
      </c>
      <c r="G288" s="994" t="n">
        <v>1</v>
      </c>
      <c r="H288" s="39" t="inlineStr">
        <is>
          <t>db/pcs</t>
        </is>
      </c>
      <c r="I288" s="320" t="n"/>
      <c r="J288" s="159" t="n">
        <v>0</v>
      </c>
      <c r="K288" s="159" t="n">
        <v>0</v>
      </c>
      <c r="L288" s="753">
        <f>J288+K288</f>
        <v/>
      </c>
      <c r="M288" s="748">
        <f>L288*(G288+I288)</f>
        <v/>
      </c>
      <c r="O288" s="464">
        <f>ISBLANK(D288)</f>
        <v/>
      </c>
      <c r="P288" s="464">
        <f>ISBLANK(G288)</f>
        <v/>
      </c>
      <c r="Q288" s="464">
        <f>ISBLANK(M288)</f>
        <v/>
      </c>
      <c r="R288" s="464">
        <f>IF(AND(O288=P288,O288=Q288),,"!!!")</f>
        <v/>
      </c>
      <c r="T288" s="464" t="n">
        <v>285</v>
      </c>
    </row>
    <row customHeight="1" hidden="1" ht="67.5" outlineLevel="1" r="289">
      <c r="A289" s="29" t="n"/>
      <c r="B289" s="606" t="n">
        <v>300</v>
      </c>
      <c r="C289" s="608" t="n">
        <v>333</v>
      </c>
      <c r="D289" s="889" t="n"/>
      <c r="E289" s="427" t="inlineStr">
        <is>
          <t>Installation of sectional industrial gate, with accessories,connected to RWA system ASA-ABLOY_OH1042P or equal quality, glassed strip, key control, remote control, opening sensor, pull switch, push button, radar motion sensor, motorized drive, with accupack RAL 7016 grey,</t>
        </is>
      </c>
      <c r="F289" s="94" t="inlineStr">
        <is>
          <t xml:space="preserve">Szekcionált ipari kapu elhelyezése beépítéssel, tartozékokkal, RWA rendszerhez csatlakoztatva ASA-ABLOY_OH1042P vagy azzal egyenértékű, üvegezett sávval, kulcsos vezérlővel, távirányítással, nyitásérzékelővel, húzókapcsolóval, nyomógombal, radaros mozgásérzékelővel, motoros meghajtás, akkupakkal ellátva RAL 7016 szürke  </t>
        </is>
      </c>
      <c r="G289" s="994" t="n"/>
      <c r="H289" s="39" t="n"/>
      <c r="I289" s="320" t="n"/>
      <c r="J289" s="159" t="n"/>
      <c r="K289" s="159" t="n"/>
      <c r="L289" s="753" t="n"/>
      <c r="M289" s="748" t="n"/>
      <c r="O289" s="464">
        <f>ISBLANK(D289)</f>
        <v/>
      </c>
      <c r="P289" s="464">
        <f>ISBLANK(G289)</f>
        <v/>
      </c>
      <c r="Q289" s="464">
        <f>ISBLANK(M289)</f>
        <v/>
      </c>
      <c r="R289" s="464">
        <f>IF(AND(O289=P289,O289=Q289),,"!!!")</f>
        <v/>
      </c>
      <c r="T289" s="464" t="n">
        <v>286</v>
      </c>
    </row>
    <row hidden="1" outlineLevel="1" r="290">
      <c r="A290" s="29" t="n"/>
      <c r="B290" s="606" t="n">
        <v>300</v>
      </c>
      <c r="C290" s="608" t="n">
        <v>333</v>
      </c>
      <c r="D290" s="889" t="n">
        <v>5</v>
      </c>
      <c r="E290" s="94" t="inlineStr">
        <is>
          <t>Dimension:: 3000x3000 mm</t>
        </is>
      </c>
      <c r="F290" s="94" t="inlineStr">
        <is>
          <t>Méret: 3000x3000 mm</t>
        </is>
      </c>
      <c r="G290" s="994" t="n">
        <v>1</v>
      </c>
      <c r="H290" s="39" t="inlineStr">
        <is>
          <t>db/pcs</t>
        </is>
      </c>
      <c r="I290" s="320" t="n"/>
      <c r="J290" s="159" t="n">
        <v>0</v>
      </c>
      <c r="K290" s="159" t="n">
        <v>0</v>
      </c>
      <c r="L290" s="753">
        <f>J290+K290</f>
        <v/>
      </c>
      <c r="M290" s="748">
        <f>L290*(G290+I290)</f>
        <v/>
      </c>
      <c r="O290" s="464">
        <f>ISBLANK(D290)</f>
        <v/>
      </c>
      <c r="P290" s="464">
        <f>ISBLANK(G290)</f>
        <v/>
      </c>
      <c r="Q290" s="464">
        <f>ISBLANK(M290)</f>
        <v/>
      </c>
      <c r="R290" s="464">
        <f>IF(AND(O290=P290,O290=Q290),,"!!!")</f>
        <v/>
      </c>
      <c r="T290" s="464" t="n">
        <v>287</v>
      </c>
    </row>
    <row hidden="1" outlineLevel="1" r="291">
      <c r="A291" s="29" t="inlineStr">
        <is>
          <t>x</t>
        </is>
      </c>
      <c r="B291" s="606" t="n">
        <v>300</v>
      </c>
      <c r="C291" s="608" t="n">
        <v>333</v>
      </c>
      <c r="D291" s="889" t="n">
        <v>6</v>
      </c>
      <c r="E291" s="94" t="inlineStr">
        <is>
          <t>Dimension:: 3000x3000 mm</t>
        </is>
      </c>
      <c r="F291" s="94" t="inlineStr">
        <is>
          <t>Méret: 3000x3000 mm Dokkolóban</t>
        </is>
      </c>
      <c r="G291" s="994" t="n">
        <v>8</v>
      </c>
      <c r="H291" s="39" t="inlineStr">
        <is>
          <t>db/pcs</t>
        </is>
      </c>
      <c r="I291" s="320" t="n"/>
      <c r="J291" s="159" t="n">
        <v>0</v>
      </c>
      <c r="K291" s="159" t="n">
        <v>0</v>
      </c>
      <c r="L291" s="753">
        <f>J291+K291</f>
        <v/>
      </c>
      <c r="M291" s="748">
        <f>L291*(G291+I291)</f>
        <v/>
      </c>
      <c r="O291" s="464">
        <f>ISBLANK(D291)</f>
        <v/>
      </c>
      <c r="P291" s="464">
        <f>ISBLANK(G291)</f>
        <v/>
      </c>
      <c r="Q291" s="464">
        <f>ISBLANK(M291)</f>
        <v/>
      </c>
      <c r="R291" s="464">
        <f>IF(AND(O291=P291,O291=Q291),,"!!!")</f>
        <v/>
      </c>
      <c r="T291" s="464" t="n">
        <v>288</v>
      </c>
    </row>
    <row hidden="1" outlineLevel="1" r="292">
      <c r="A292" s="29" t="inlineStr">
        <is>
          <t>x</t>
        </is>
      </c>
      <c r="B292" s="606" t="n">
        <v>300</v>
      </c>
      <c r="C292" s="608" t="n">
        <v>333</v>
      </c>
      <c r="D292" s="889" t="n">
        <v>7</v>
      </c>
      <c r="E292" s="94" t="inlineStr">
        <is>
          <t>Dimension: 4000x4000 mm</t>
        </is>
      </c>
      <c r="F292" s="94" t="inlineStr">
        <is>
          <t>Méret: 4000x4000 mm</t>
        </is>
      </c>
      <c r="G292" s="994" t="n">
        <v>5</v>
      </c>
      <c r="H292" s="39" t="inlineStr">
        <is>
          <t>db/pcs</t>
        </is>
      </c>
      <c r="I292" s="320" t="n"/>
      <c r="J292" s="159" t="n">
        <v>0</v>
      </c>
      <c r="K292" s="159" t="n">
        <v>0</v>
      </c>
      <c r="L292" s="753">
        <f>J292+K292</f>
        <v/>
      </c>
      <c r="M292" s="748">
        <f>L292*(G292+I292)</f>
        <v/>
      </c>
      <c r="O292" s="464">
        <f>ISBLANK(D292)</f>
        <v/>
      </c>
      <c r="P292" s="464">
        <f>ISBLANK(G292)</f>
        <v/>
      </c>
      <c r="Q292" s="464">
        <f>ISBLANK(M292)</f>
        <v/>
      </c>
      <c r="R292" s="464">
        <f>IF(AND(O292=P292,O292=Q292),,"!!!")</f>
        <v/>
      </c>
      <c r="T292" s="464" t="n">
        <v>289</v>
      </c>
    </row>
    <row hidden="1" outlineLevel="1" r="293">
      <c r="A293" s="29" t="inlineStr">
        <is>
          <t>x</t>
        </is>
      </c>
      <c r="B293" s="606" t="n">
        <v>300</v>
      </c>
      <c r="C293" s="608" t="n">
        <v>333</v>
      </c>
      <c r="D293" s="889" t="n">
        <v>8</v>
      </c>
      <c r="E293" s="94" t="inlineStr">
        <is>
          <t>Dimension: 4000x5000 mm</t>
        </is>
      </c>
      <c r="F293" s="94" t="inlineStr">
        <is>
          <t>Méret: 4000x5000 mm</t>
        </is>
      </c>
      <c r="G293" s="994" t="n">
        <v>2</v>
      </c>
      <c r="H293" s="39" t="inlineStr">
        <is>
          <t>db/pcs</t>
        </is>
      </c>
      <c r="I293" s="320" t="n"/>
      <c r="J293" s="159" t="n">
        <v>0</v>
      </c>
      <c r="K293" s="159" t="n">
        <v>0</v>
      </c>
      <c r="L293" s="753">
        <f>J293+K293</f>
        <v/>
      </c>
      <c r="M293" s="748">
        <f>L293*(G293+I293)</f>
        <v/>
      </c>
      <c r="O293" s="464">
        <f>ISBLANK(D293)</f>
        <v/>
      </c>
      <c r="P293" s="464">
        <f>ISBLANK(G293)</f>
        <v/>
      </c>
      <c r="Q293" s="464">
        <f>ISBLANK(M293)</f>
        <v/>
      </c>
      <c r="R293" s="464">
        <f>IF(AND(O293=P293,O293=Q293),,"!!!")</f>
        <v/>
      </c>
      <c r="T293" s="464" t="n">
        <v>290</v>
      </c>
    </row>
    <row hidden="1" outlineLevel="1" r="294">
      <c r="A294" s="29" t="n"/>
      <c r="B294" s="606" t="n">
        <v>300</v>
      </c>
      <c r="C294" s="608" t="n">
        <v>333</v>
      </c>
      <c r="D294" s="889" t="n">
        <v>9</v>
      </c>
      <c r="E294" s="94" t="inlineStr">
        <is>
          <t>Dimension: 5000x5000 mm</t>
        </is>
      </c>
      <c r="F294" s="94" t="inlineStr">
        <is>
          <t>Méret: 5000x5000 mm</t>
        </is>
      </c>
      <c r="G294" s="994" t="n">
        <v>2</v>
      </c>
      <c r="H294" s="39" t="inlineStr">
        <is>
          <t>db/pcs</t>
        </is>
      </c>
      <c r="I294" s="320" t="n"/>
      <c r="J294" s="159" t="n">
        <v>0</v>
      </c>
      <c r="K294" s="159" t="n">
        <v>0</v>
      </c>
      <c r="L294" s="753">
        <f>J294+K294</f>
        <v/>
      </c>
      <c r="M294" s="748">
        <f>L294*(G294+I294)</f>
        <v/>
      </c>
      <c r="O294" s="464">
        <f>ISBLANK(D294)</f>
        <v/>
      </c>
      <c r="P294" s="464">
        <f>ISBLANK(G294)</f>
        <v/>
      </c>
      <c r="Q294" s="464">
        <f>ISBLANK(M294)</f>
        <v/>
      </c>
      <c r="R294" s="464">
        <f>IF(AND(O294=P294,O294=Q294),,"!!!")</f>
        <v/>
      </c>
      <c r="T294" s="464" t="n">
        <v>291</v>
      </c>
    </row>
    <row hidden="1" outlineLevel="1" r="295">
      <c r="A295" s="29" t="n"/>
      <c r="B295" s="606" t="n">
        <v>300</v>
      </c>
      <c r="C295" s="608" t="n">
        <v>333</v>
      </c>
      <c r="D295" s="889" t="n"/>
      <c r="E295" s="50" t="inlineStr">
        <is>
          <t>High speed doors</t>
        </is>
      </c>
      <c r="F295" s="50" t="inlineStr">
        <is>
          <t>Ipari gyorskapuk</t>
        </is>
      </c>
      <c r="G295" s="995" t="n"/>
      <c r="H295" s="68" t="n"/>
      <c r="I295" s="321" t="n"/>
      <c r="J295" s="301" t="n"/>
      <c r="K295" s="301" t="n"/>
      <c r="L295" s="760" t="n"/>
      <c r="M295" s="746" t="n"/>
      <c r="O295" s="464">
        <f>ISBLANK(D295)</f>
        <v/>
      </c>
      <c r="P295" s="464">
        <f>ISBLANK(G295)</f>
        <v/>
      </c>
      <c r="Q295" s="464">
        <f>ISBLANK(M295)</f>
        <v/>
      </c>
      <c r="R295" s="464">
        <f>IF(AND(O295=P295,O295=Q295),,"!!!")</f>
        <v/>
      </c>
      <c r="T295" s="464" t="n">
        <v>292</v>
      </c>
    </row>
    <row customHeight="1" hidden="1" ht="56.25" outlineLevel="1" r="296">
      <c r="A296" s="29" t="n"/>
      <c r="B296" s="606" t="n">
        <v>300</v>
      </c>
      <c r="C296" s="608" t="n">
        <v>333</v>
      </c>
      <c r="E296" s="427" t="inlineStr">
        <is>
          <t xml:space="preserve">Installation of high speed door, with accessories, Crawford HS90020G or equal quality, glassed strip, key control, remote control, opening sensor, pull switch, push button, radar motion sensor, motorized drive,  RAL 7016 </t>
        </is>
      </c>
      <c r="F296" s="94" t="inlineStr">
        <is>
          <t xml:space="preserve">Ipari gyorskapu elhelyezése beépítéssel, tartozékokkal,  Crawford HS90020G vagy azzal egyenértékű, üvegezett sávval, kulcsos vezérlővel, távirányítással, nyitásérzékelővel, húzókapcsolóval, nyomógombal, radaros mozgásérzékelővel, motoros meghajtás,  RAL 7016 szürke  </t>
        </is>
      </c>
      <c r="G296" s="994" t="n"/>
      <c r="H296" s="39" t="n"/>
      <c r="I296" s="320" t="n"/>
      <c r="J296" s="159" t="n"/>
      <c r="K296" s="159" t="n"/>
      <c r="L296" s="753" t="n"/>
      <c r="M296" s="748" t="n"/>
      <c r="O296" s="464">
        <f>ISBLANK(D296)</f>
        <v/>
      </c>
      <c r="P296" s="464">
        <f>ISBLANK(G296)</f>
        <v/>
      </c>
      <c r="Q296" s="464">
        <f>ISBLANK(M296)</f>
        <v/>
      </c>
      <c r="R296" s="464">
        <f>IF(AND(O296=P296,O296=Q296),,"!!!")</f>
        <v/>
      </c>
      <c r="T296" s="464" t="n">
        <v>293</v>
      </c>
    </row>
    <row hidden="1" outlineLevel="1" r="297">
      <c r="A297" s="29" t="n"/>
      <c r="B297" s="606" t="n">
        <v>300</v>
      </c>
      <c r="C297" s="608" t="n">
        <v>333</v>
      </c>
      <c r="D297" s="889" t="n">
        <v>10</v>
      </c>
      <c r="E297" s="94" t="inlineStr">
        <is>
          <t>Dimension: 4000x4000 mm</t>
        </is>
      </c>
      <c r="F297" s="94" t="inlineStr">
        <is>
          <t>Méret: 4000x4000 mm</t>
        </is>
      </c>
      <c r="G297" s="994" t="n">
        <v>1</v>
      </c>
      <c r="H297" s="39" t="inlineStr">
        <is>
          <t>db/pcs</t>
        </is>
      </c>
      <c r="I297" s="320" t="n"/>
      <c r="J297" s="159" t="n">
        <v>0</v>
      </c>
      <c r="K297" s="159" t="n">
        <v>0</v>
      </c>
      <c r="L297" s="753">
        <f>J297+K297</f>
        <v/>
      </c>
      <c r="M297" s="748">
        <f>L297*(G297+I297)</f>
        <v/>
      </c>
      <c r="O297" s="464">
        <f>ISBLANK(D297)</f>
        <v/>
      </c>
      <c r="P297" s="464">
        <f>ISBLANK(G297)</f>
        <v/>
      </c>
      <c r="Q297" s="464">
        <f>ISBLANK(M297)</f>
        <v/>
      </c>
      <c r="R297" s="464">
        <f>IF(AND(O297=P297,O297=Q297),,"!!!")</f>
        <v/>
      </c>
      <c r="T297" s="464" t="n">
        <v>294</v>
      </c>
    </row>
    <row customHeight="1" hidden="1" ht="67.5" outlineLevel="1" r="298">
      <c r="A298" s="29" t="n"/>
      <c r="B298" s="606" t="n">
        <v>300</v>
      </c>
      <c r="C298" s="608" t="n">
        <v>333</v>
      </c>
      <c r="E298" s="427" t="inlineStr">
        <is>
          <t xml:space="preserve">Installation of high speed door, with accessories,connected to RWA system Crawford HS90020G or equal quality, glassed strip, key control, remote control, opening sensor, pull switch, push button, radar motion sensor, motorized drive, with accupack RAL 7016 </t>
        </is>
      </c>
      <c r="F298" s="94" t="inlineStr">
        <is>
          <t xml:space="preserve">Ipari gyorskapu elhelyezése beépítéssel, tartozékokkal, RWA rendszerhez csatlakoztatvaCrawford HS90020G vagy azzal egyenértékű, üvegezett sávval, kulcsos vezérlővel, távirányítással, nyitásérzékelővel, húzókapcsolóval, nyomógombal, radaros mozgásérzékelővel, motoros meghajtás, akkupakkal ellátva RAL 7016 szürke  </t>
        </is>
      </c>
      <c r="G298" s="994" t="n"/>
      <c r="H298" s="39" t="n"/>
      <c r="I298" s="320" t="n"/>
      <c r="J298" s="159" t="n"/>
      <c r="K298" s="159" t="n"/>
      <c r="L298" s="753" t="n"/>
      <c r="M298" s="748" t="n"/>
      <c r="O298" s="464">
        <f>ISBLANK(D298)</f>
        <v/>
      </c>
      <c r="P298" s="464">
        <f>ISBLANK(G298)</f>
        <v/>
      </c>
      <c r="Q298" s="464">
        <f>ISBLANK(M298)</f>
        <v/>
      </c>
      <c r="R298" s="464">
        <f>IF(AND(O298=P298,O298=Q298),,"!!!")</f>
        <v/>
      </c>
      <c r="T298" s="464" t="n">
        <v>295</v>
      </c>
    </row>
    <row hidden="1" outlineLevel="1" r="299">
      <c r="A299" s="29" t="n"/>
      <c r="B299" s="606" t="n">
        <v>300</v>
      </c>
      <c r="C299" s="608" t="n">
        <v>333</v>
      </c>
      <c r="D299" s="889" t="n">
        <v>11</v>
      </c>
      <c r="E299" s="94" t="inlineStr">
        <is>
          <t>Dimension: 4000x4000 mm</t>
        </is>
      </c>
      <c r="F299" s="94" t="inlineStr">
        <is>
          <t>Méret: 4000x4000 mm</t>
        </is>
      </c>
      <c r="G299" s="994" t="n">
        <v>2</v>
      </c>
      <c r="H299" s="39" t="inlineStr">
        <is>
          <t>db/pcs</t>
        </is>
      </c>
      <c r="I299" s="320" t="n"/>
      <c r="J299" s="159" t="n">
        <v>0</v>
      </c>
      <c r="K299" s="159" t="n">
        <v>0</v>
      </c>
      <c r="L299" s="753">
        <f>J299+K299</f>
        <v/>
      </c>
      <c r="M299" s="748">
        <f>L299*(G299+I299)</f>
        <v/>
      </c>
      <c r="O299" s="464">
        <f>ISBLANK(D299)</f>
        <v/>
      </c>
      <c r="P299" s="464">
        <f>ISBLANK(G299)</f>
        <v/>
      </c>
      <c r="Q299" s="464">
        <f>ISBLANK(M299)</f>
        <v/>
      </c>
      <c r="R299" s="464">
        <f>IF(AND(O299=P299,O299=Q299),,"!!!")</f>
        <v/>
      </c>
      <c r="T299" s="464" t="n">
        <v>296</v>
      </c>
    </row>
    <row customHeight="1" hidden="1" ht="67.5" outlineLevel="1" r="300">
      <c r="A300" s="29" t="n"/>
      <c r="B300" s="606" t="n">
        <v>300</v>
      </c>
      <c r="C300" s="608" t="n">
        <v>333</v>
      </c>
      <c r="D300" s="889" t="n"/>
      <c r="E300" s="427" t="inlineStr">
        <is>
          <t xml:space="preserve">Installation of high speed door, with accessories,connected to RWA system Crawford HS90010G or equal quality, glassed strip, key control, remote control, opening sensor, pull switch, push button, radar motion sensor, motorized drive, with accupack RAL 7016 </t>
        </is>
      </c>
      <c r="F300" s="94" t="inlineStr">
        <is>
          <t xml:space="preserve">Ipari gyorskapu elhelyezése beépítéssel, tartozékokkal, RWA rendszerhez csatlakoztatvaCrawford HS90010G vagy azzal egyenértékű, üvegezett sávval, kulcsos vezérlővel, távirányítással, nyitásérzékelővel, húzókapcsolóval, nyomógombal, radaros mozgásérzékelővel, motoros meghajtás, akkupakkal ellátva RAL 7016 szürke  </t>
        </is>
      </c>
      <c r="G300" s="994" t="n"/>
      <c r="H300" s="39" t="n"/>
      <c r="I300" s="320" t="n"/>
      <c r="J300" s="159" t="n"/>
      <c r="K300" s="159" t="n"/>
      <c r="L300" s="753" t="n"/>
      <c r="M300" s="748" t="n"/>
      <c r="O300" s="464">
        <f>ISBLANK(D300)</f>
        <v/>
      </c>
      <c r="P300" s="464">
        <f>ISBLANK(G300)</f>
        <v/>
      </c>
      <c r="Q300" s="464">
        <f>ISBLANK(M300)</f>
        <v/>
      </c>
      <c r="R300" s="464">
        <f>IF(AND(O300=P300,O300=Q300),,"!!!")</f>
        <v/>
      </c>
      <c r="T300" s="464" t="n">
        <v>297</v>
      </c>
    </row>
    <row hidden="1" outlineLevel="1" r="301">
      <c r="A301" s="29" t="n"/>
      <c r="B301" s="606" t="n">
        <v>300</v>
      </c>
      <c r="C301" s="608" t="n">
        <v>333</v>
      </c>
      <c r="D301" s="889" t="n">
        <v>12</v>
      </c>
      <c r="E301" s="94" t="inlineStr">
        <is>
          <t>Dimension: 4000x5000 mm</t>
        </is>
      </c>
      <c r="F301" s="94" t="inlineStr">
        <is>
          <t>Méret: 4000x5000 mm</t>
        </is>
      </c>
      <c r="G301" s="994" t="n">
        <v>1</v>
      </c>
      <c r="H301" s="39" t="inlineStr">
        <is>
          <t>db/pcs</t>
        </is>
      </c>
      <c r="I301" s="320" t="n"/>
      <c r="J301" s="159" t="n">
        <v>0</v>
      </c>
      <c r="K301" s="159" t="n">
        <v>0</v>
      </c>
      <c r="L301" s="753">
        <f>J301+K301</f>
        <v/>
      </c>
      <c r="M301" s="748">
        <f>L301*(G301+I301)</f>
        <v/>
      </c>
      <c r="O301" s="464">
        <f>ISBLANK(D301)</f>
        <v/>
      </c>
      <c r="P301" s="464">
        <f>ISBLANK(G301)</f>
        <v/>
      </c>
      <c r="Q301" s="464">
        <f>ISBLANK(M301)</f>
        <v/>
      </c>
      <c r="R301" s="464">
        <f>IF(AND(O301=P301,O301=Q301),,"!!!")</f>
        <v/>
      </c>
      <c r="T301" s="464" t="n">
        <v>298</v>
      </c>
    </row>
    <row hidden="1" outlineLevel="1" r="302">
      <c r="A302" s="29" t="n"/>
      <c r="B302" s="606" t="n">
        <v>300</v>
      </c>
      <c r="C302" s="608" t="n">
        <v>333</v>
      </c>
      <c r="D302" s="889" t="n"/>
      <c r="E302" s="50" t="inlineStr">
        <is>
          <t>Loading dock equipments</t>
        </is>
      </c>
      <c r="F302" s="50" t="inlineStr">
        <is>
          <t>Dokkoló berendezések</t>
        </is>
      </c>
      <c r="G302" s="994" t="n"/>
      <c r="H302" s="39" t="n"/>
      <c r="I302" s="320" t="n"/>
      <c r="J302" s="159" t="n"/>
      <c r="K302" s="159" t="n"/>
      <c r="L302" s="753" t="n"/>
      <c r="M302" s="748" t="n"/>
      <c r="O302" s="464">
        <f>ISBLANK(D302)</f>
        <v/>
      </c>
      <c r="P302" s="464">
        <f>ISBLANK(G302)</f>
        <v/>
      </c>
      <c r="Q302" s="464">
        <f>ISBLANK(M302)</f>
        <v/>
      </c>
      <c r="R302" s="464">
        <f>IF(AND(O302=P302,O302=Q302),,"!!!")</f>
        <v/>
      </c>
      <c r="T302" s="464" t="n">
        <v>299</v>
      </c>
    </row>
    <row hidden="1" outlineLevel="1" r="303">
      <c r="A303" s="29" t="n"/>
      <c r="B303" s="606" t="n">
        <v>300</v>
      </c>
      <c r="C303" s="608" t="n">
        <v>333</v>
      </c>
      <c r="D303" s="889" t="n">
        <v>13</v>
      </c>
      <c r="E303" s="94" t="inlineStr">
        <is>
          <t>Ramp 'Product name: ASSA ABLOY DLS6010S Swingdock</t>
        </is>
      </c>
      <c r="F303" s="94" t="inlineStr">
        <is>
          <t>Dokkoló rámpa 'Gyártmány megnevezése:  ASSA ABLOY DL6010S</t>
        </is>
      </c>
      <c r="G303" s="994" t="n">
        <v>8</v>
      </c>
      <c r="H303" s="39" t="inlineStr">
        <is>
          <t>db/pcs</t>
        </is>
      </c>
      <c r="I303" s="320" t="n"/>
      <c r="J303" s="159" t="n">
        <v>0</v>
      </c>
      <c r="K303" s="159" t="n">
        <v>0</v>
      </c>
      <c r="L303" s="753">
        <f>J303+K303</f>
        <v/>
      </c>
      <c r="M303" s="748">
        <f>L303*(G303+I303)</f>
        <v/>
      </c>
      <c r="O303" s="464">
        <f>ISBLANK(D303)</f>
        <v/>
      </c>
      <c r="P303" s="464">
        <f>ISBLANK(G303)</f>
        <v/>
      </c>
      <c r="Q303" s="464">
        <f>ISBLANK(M303)</f>
        <v/>
      </c>
      <c r="R303" s="464">
        <f>IF(AND(O303=P303,O303=Q303),,"!!!")</f>
        <v/>
      </c>
      <c r="T303" s="464" t="n">
        <v>300</v>
      </c>
    </row>
    <row hidden="1" outlineLevel="1" r="304">
      <c r="A304" s="29" t="n"/>
      <c r="B304" s="606" t="n">
        <v>300</v>
      </c>
      <c r="C304" s="608" t="n">
        <v>333</v>
      </c>
      <c r="D304" s="889" t="n">
        <v>14</v>
      </c>
      <c r="E304" s="94" t="inlineStr">
        <is>
          <t>Frame 'Product name: ASSA ABLOY DS6060S</t>
        </is>
      </c>
      <c r="F304" s="94" t="inlineStr">
        <is>
          <t>Dokkoló keret 'Gyártmány megnevezése:  ASSA ABLOY DS6060S</t>
        </is>
      </c>
      <c r="G304" s="994" t="n">
        <v>8</v>
      </c>
      <c r="H304" s="39" t="inlineStr">
        <is>
          <t>db/pcs</t>
        </is>
      </c>
      <c r="I304" s="320" t="n"/>
      <c r="J304" s="159" t="n">
        <v>0</v>
      </c>
      <c r="K304" s="159" t="n">
        <v>0</v>
      </c>
      <c r="L304" s="753">
        <f>J304+K304</f>
        <v/>
      </c>
      <c r="M304" s="748">
        <f>L304*(G304+I304)</f>
        <v/>
      </c>
      <c r="O304" s="464">
        <f>ISBLANK(D304)</f>
        <v/>
      </c>
      <c r="P304" s="464">
        <f>ISBLANK(G304)</f>
        <v/>
      </c>
      <c r="Q304" s="464">
        <f>ISBLANK(M304)</f>
        <v/>
      </c>
      <c r="R304" s="464">
        <f>IF(AND(O304=P304,O304=Q304),,"!!!")</f>
        <v/>
      </c>
      <c r="T304" s="464" t="n">
        <v>301</v>
      </c>
    </row>
    <row hidden="1" outlineLevel="1" r="305">
      <c r="A305" s="29" t="n"/>
      <c r="B305" s="606" t="n">
        <v>300</v>
      </c>
      <c r="C305" s="608" t="n">
        <v>333</v>
      </c>
      <c r="D305" s="889" t="n"/>
      <c r="E305" s="50" t="inlineStr">
        <is>
          <t>Steel externall doors T0</t>
        </is>
      </c>
      <c r="F305" s="50" t="inlineStr">
        <is>
          <t>Homlokzati acél ajtók T0</t>
        </is>
      </c>
      <c r="G305" s="994" t="n"/>
      <c r="H305" s="39" t="n"/>
      <c r="I305" s="320" t="n"/>
      <c r="J305" s="159" t="n"/>
      <c r="K305" s="159" t="n"/>
      <c r="L305" s="753" t="n"/>
      <c r="M305" s="748" t="n"/>
      <c r="O305" s="464">
        <f>ISBLANK(D305)</f>
        <v/>
      </c>
      <c r="P305" s="464">
        <f>ISBLANK(G305)</f>
        <v/>
      </c>
      <c r="Q305" s="464">
        <f>ISBLANK(M305)</f>
        <v/>
      </c>
      <c r="R305" s="464">
        <f>IF(AND(O305=P305,O305=Q305),,"!!!")</f>
        <v/>
      </c>
      <c r="T305" s="464" t="n">
        <v>302</v>
      </c>
    </row>
    <row customHeight="1" hidden="1" ht="45" outlineLevel="1" r="306">
      <c r="A306" s="29" t="n"/>
      <c r="B306" s="606" t="n">
        <v>300</v>
      </c>
      <c r="C306" s="608" t="n">
        <v>333</v>
      </c>
      <c r="D306" s="889" t="n"/>
      <c r="E306" s="94" t="inlineStr">
        <is>
          <t xml:space="preserve">Hörmann D65-2 OD double  leaf with fanlight: door thickness ready-to-fit door set, external with Environmental Product Declaration (EPD*) acc. to ISO14025 and prEN15804 ift Rosenheim EPD-MT-0.1.1
</t>
        </is>
      </c>
      <c r="F306" s="94" t="inlineStr">
        <is>
          <t>Hörmann D65-2 OD vastagfalcos acélajtó felülvilágítóval
2-szárnyú, beépítésre kész ajtóelem kültéri felhasználásra.
Környezetvédelmi terméknyilatkozattal (EPD*), ISO14025 és prEN15804 szerint, *ift Rosenheim EPD-MT-0.1.1</t>
        </is>
      </c>
      <c r="G306" s="994" t="n"/>
      <c r="H306" s="39" t="n"/>
      <c r="I306" s="320" t="n"/>
      <c r="J306" s="159" t="n"/>
      <c r="K306" s="159" t="n"/>
      <c r="L306" s="753" t="n"/>
      <c r="M306" s="748" t="n"/>
      <c r="O306" s="464">
        <f>ISBLANK(D306)</f>
        <v/>
      </c>
      <c r="P306" s="464">
        <f>ISBLANK(G306)</f>
        <v/>
      </c>
      <c r="Q306" s="464">
        <f>ISBLANK(M306)</f>
        <v/>
      </c>
      <c r="R306" s="464">
        <f>IF(AND(O306=P306,O306=Q306),,"!!!")</f>
        <v/>
      </c>
      <c r="T306" s="464" t="n">
        <v>303</v>
      </c>
    </row>
    <row hidden="1" outlineLevel="1" r="307">
      <c r="A307" s="29" t="n"/>
      <c r="B307" s="606" t="n">
        <v>300</v>
      </c>
      <c r="C307" s="608" t="n">
        <v>333</v>
      </c>
      <c r="D307" s="889" t="n">
        <v>15</v>
      </c>
      <c r="E307" s="94" t="inlineStr">
        <is>
          <t>Dimension: 2000*3500+1500 mm</t>
        </is>
      </c>
      <c r="F307" s="94" t="inlineStr">
        <is>
          <t>Méret: 2000*3500+1500 mm</t>
        </is>
      </c>
      <c r="G307" s="994" t="n">
        <v>2</v>
      </c>
      <c r="H307" s="39" t="inlineStr">
        <is>
          <t>db/pcs</t>
        </is>
      </c>
      <c r="I307" s="320" t="n"/>
      <c r="J307" s="159" t="n">
        <v>0</v>
      </c>
      <c r="K307" s="159" t="n">
        <v>0</v>
      </c>
      <c r="L307" s="753">
        <f>J307+K307</f>
        <v/>
      </c>
      <c r="M307" s="748">
        <f>L307*(G307+I307)</f>
        <v/>
      </c>
      <c r="O307" s="464">
        <f>ISBLANK(D307)</f>
        <v/>
      </c>
      <c r="P307" s="464">
        <f>ISBLANK(G307)</f>
        <v/>
      </c>
      <c r="Q307" s="464">
        <f>ISBLANK(M307)</f>
        <v/>
      </c>
      <c r="R307" s="464">
        <f>IF(AND(O307=P307,O307=Q307),,"!!!")</f>
        <v/>
      </c>
      <c r="T307" s="464" t="n">
        <v>304</v>
      </c>
    </row>
    <row hidden="1" outlineLevel="1" r="308">
      <c r="A308" s="29" t="n"/>
      <c r="B308" s="606" t="n">
        <v>300</v>
      </c>
      <c r="C308" s="608" t="n">
        <v>333</v>
      </c>
      <c r="D308" s="889" t="n"/>
      <c r="E308" s="94" t="inlineStr">
        <is>
          <t>External steel door, double with grille / insecct net</t>
        </is>
      </c>
      <c r="F308" s="94" t="inlineStr">
        <is>
          <t>Kétszárnyú acél zsalus acélajtó rovarhálóval</t>
        </is>
      </c>
      <c r="G308" s="994" t="n"/>
      <c r="H308" s="39" t="n"/>
      <c r="I308" s="320" t="n"/>
      <c r="J308" s="159" t="n"/>
      <c r="K308" s="159" t="n"/>
      <c r="L308" s="753" t="n"/>
      <c r="M308" s="748" t="n"/>
      <c r="O308" s="464">
        <f>ISBLANK(D308)</f>
        <v/>
      </c>
      <c r="P308" s="464">
        <f>ISBLANK(G308)</f>
        <v/>
      </c>
      <c r="Q308" s="464">
        <f>ISBLANK(M308)</f>
        <v/>
      </c>
      <c r="R308" s="464">
        <f>IF(AND(O308=P308,O308=Q308),,"!!!")</f>
        <v/>
      </c>
      <c r="T308" s="464" t="n">
        <v>306</v>
      </c>
    </row>
    <row hidden="1" outlineLevel="1" r="309">
      <c r="A309" s="29" t="n"/>
      <c r="B309" s="606" t="n">
        <v>300</v>
      </c>
      <c r="C309" s="608" t="n">
        <v>333</v>
      </c>
      <c r="D309" s="889" t="n">
        <v>16</v>
      </c>
      <c r="E309" s="94" t="inlineStr">
        <is>
          <t>Dimension:: 1800x2700 mm LK-01</t>
        </is>
      </c>
      <c r="F309" s="94" t="inlineStr">
        <is>
          <t>Méret: 1800x2700 mm LK-01</t>
        </is>
      </c>
      <c r="G309" s="994" t="n">
        <v>4</v>
      </c>
      <c r="H309" s="39" t="inlineStr">
        <is>
          <t>db/pcs</t>
        </is>
      </c>
      <c r="I309" s="320" t="n"/>
      <c r="J309" s="159" t="n">
        <v>0</v>
      </c>
      <c r="K309" s="159" t="n">
        <v>0</v>
      </c>
      <c r="L309" s="753">
        <f>J309+K309</f>
        <v/>
      </c>
      <c r="M309" s="748">
        <f>L309*(G309+I309)</f>
        <v/>
      </c>
      <c r="O309" s="464">
        <f>ISBLANK(D309)</f>
        <v/>
      </c>
      <c r="P309" s="464">
        <f>ISBLANK(G309)</f>
        <v/>
      </c>
      <c r="Q309" s="464">
        <f>ISBLANK(M309)</f>
        <v/>
      </c>
      <c r="R309" s="464">
        <f>IF(AND(O309=P309,O309=Q309),,"!!!")</f>
        <v/>
      </c>
      <c r="T309" s="464" t="n">
        <v>307</v>
      </c>
    </row>
    <row hidden="1" outlineLevel="1" r="310">
      <c r="A310" s="29" t="n"/>
      <c r="B310" s="606" t="n">
        <v>300</v>
      </c>
      <c r="C310" s="608" t="n">
        <v>333</v>
      </c>
      <c r="D310" s="889" t="n"/>
      <c r="E310" s="94" t="inlineStr">
        <is>
          <t>Mechanical ventilation grille with insect net compressor</t>
        </is>
      </c>
      <c r="F310" s="94" t="inlineStr">
        <is>
          <t>Gépészeti zsalus szellőzőrács rovarhálóval kompresszorban</t>
        </is>
      </c>
      <c r="G310" s="994" t="n"/>
      <c r="H310" s="39" t="n"/>
      <c r="I310" s="320" t="n"/>
      <c r="J310" s="159" t="n"/>
      <c r="K310" s="159" t="n"/>
      <c r="L310" s="753" t="n"/>
      <c r="M310" s="748" t="n"/>
      <c r="O310" s="464">
        <f>ISBLANK(D310)</f>
        <v/>
      </c>
      <c r="P310" s="464">
        <f>ISBLANK(G310)</f>
        <v/>
      </c>
      <c r="Q310" s="464">
        <f>ISBLANK(M310)</f>
        <v/>
      </c>
      <c r="R310" s="464">
        <f>IF(AND(O310=P310,O310=Q310),,"!!!")</f>
        <v/>
      </c>
      <c r="T310" s="464" t="n">
        <v>308</v>
      </c>
    </row>
    <row hidden="1" outlineLevel="1" r="311">
      <c r="A311" s="29" t="n"/>
      <c r="B311" s="606" t="n">
        <v>300</v>
      </c>
      <c r="C311" s="608" t="n">
        <v>333</v>
      </c>
      <c r="D311" s="889" t="n">
        <v>17</v>
      </c>
      <c r="E311" s="94" t="inlineStr">
        <is>
          <t>Dimension:: 3000x3000 mm LK-02</t>
        </is>
      </c>
      <c r="F311" s="94" t="inlineStr">
        <is>
          <t>Méret: 3000x3000 mm LK-02</t>
        </is>
      </c>
      <c r="G311" s="994" t="n">
        <v>2</v>
      </c>
      <c r="H311" s="39" t="inlineStr">
        <is>
          <t>db/pcs</t>
        </is>
      </c>
      <c r="I311" s="320" t="n"/>
      <c r="J311" s="159" t="n">
        <v>0</v>
      </c>
      <c r="K311" s="159" t="n">
        <v>0</v>
      </c>
      <c r="L311" s="753">
        <f>J311+K311</f>
        <v/>
      </c>
      <c r="M311" s="748">
        <f>L311*(G311+I311)</f>
        <v/>
      </c>
      <c r="O311" s="464">
        <f>ISBLANK(D311)</f>
        <v/>
      </c>
      <c r="P311" s="464">
        <f>ISBLANK(G311)</f>
        <v/>
      </c>
      <c r="Q311" s="464">
        <f>ISBLANK(M311)</f>
        <v/>
      </c>
      <c r="R311" s="464">
        <f>IF(AND(O311=P311,O311=Q311),,"!!!")</f>
        <v/>
      </c>
      <c r="T311" s="464" t="n">
        <v>309</v>
      </c>
    </row>
    <row hidden="1" outlineLevel="1" r="312">
      <c r="A312" s="29" t="n"/>
      <c r="B312" s="606" t="n">
        <v>300</v>
      </c>
      <c r="C312" s="608" t="n">
        <v>333</v>
      </c>
      <c r="D312" s="889" t="n"/>
      <c r="E312" s="50" t="inlineStr">
        <is>
          <t>Aluminium external doors</t>
        </is>
      </c>
      <c r="F312" s="50" t="inlineStr">
        <is>
          <t>Homlokzati alumínium ajtók</t>
        </is>
      </c>
      <c r="G312" s="994" t="n"/>
      <c r="H312" s="39" t="n"/>
      <c r="I312" s="320" t="n"/>
      <c r="J312" s="159" t="n"/>
      <c r="K312" s="159" t="n"/>
      <c r="L312" s="753" t="n"/>
      <c r="M312" s="748" t="n"/>
      <c r="O312" s="464">
        <f>ISBLANK(D312)</f>
        <v/>
      </c>
      <c r="P312" s="464">
        <f>ISBLANK(G312)</f>
        <v/>
      </c>
      <c r="Q312" s="464">
        <f>ISBLANK(M312)</f>
        <v/>
      </c>
      <c r="R312" s="464">
        <f>IF(AND(O312=P312,O312=Q312),,"!!!")</f>
        <v/>
      </c>
      <c r="T312" s="464" t="n">
        <v>310</v>
      </c>
    </row>
    <row customHeight="1" hidden="1" ht="33.75" outlineLevel="1" r="313">
      <c r="A313" s="29" t="n"/>
      <c r="B313" s="606" t="n">
        <v>300</v>
      </c>
      <c r="C313" s="608" t="n">
        <v>333</v>
      </c>
      <c r="D313" s="889" t="n"/>
      <c r="E313" s="245" t="inlineStr">
        <is>
          <t xml:space="preserve">Installation of WICSSTYL 75 evo Hinged door system  with accesories single/double
</t>
        </is>
      </c>
      <c r="F313" s="246" t="inlineStr">
        <is>
          <t xml:space="preserve">WICSTYLE 75 evo Hőhidmentes alumínium ajtórendszerr beépítése elhelyezve, tartozékokkal, egyszárnyú/kétszárnyú kivitelben
</t>
        </is>
      </c>
      <c r="G313" s="994" t="n"/>
      <c r="H313" s="39" t="n"/>
      <c r="I313" s="320" t="n"/>
      <c r="J313" s="159" t="n"/>
      <c r="K313" s="159" t="n"/>
      <c r="L313" s="753" t="n"/>
      <c r="M313" s="748" t="n"/>
      <c r="O313" s="464">
        <f>ISBLANK(D313)</f>
        <v/>
      </c>
      <c r="P313" s="464">
        <f>ISBLANK(G313)</f>
        <v/>
      </c>
      <c r="Q313" s="464">
        <f>ISBLANK(M313)</f>
        <v/>
      </c>
      <c r="R313" s="464">
        <f>IF(AND(O313=P313,O313=Q313),,"!!!")</f>
        <v/>
      </c>
      <c r="T313" s="464" t="n">
        <v>311</v>
      </c>
    </row>
    <row customFormat="1" hidden="1" outlineLevel="1" r="314" s="380">
      <c r="A314" s="29" t="n"/>
      <c r="B314" s="606" t="n">
        <v>300</v>
      </c>
      <c r="C314" s="608" t="n">
        <v>333</v>
      </c>
      <c r="D314" s="889" t="n">
        <v>18</v>
      </c>
      <c r="E314" s="94" t="inlineStr">
        <is>
          <t>Dimension:875x2125 mm</t>
        </is>
      </c>
      <c r="F314" s="94" t="inlineStr">
        <is>
          <t>Méret: 875x2125 mm</t>
        </is>
      </c>
      <c r="G314" s="994" t="n">
        <v>4</v>
      </c>
      <c r="H314" s="39" t="inlineStr">
        <is>
          <t>db/pcs</t>
        </is>
      </c>
      <c r="I314" s="320" t="n"/>
      <c r="J314" s="159" t="n">
        <v>0</v>
      </c>
      <c r="K314" s="159" t="n">
        <v>0</v>
      </c>
      <c r="L314" s="753">
        <f>J314+K314</f>
        <v/>
      </c>
      <c r="M314" s="748">
        <f>L314*(G314+I314)</f>
        <v/>
      </c>
      <c r="O314" s="464">
        <f>ISBLANK(D314)</f>
        <v/>
      </c>
      <c r="P314" s="464">
        <f>ISBLANK(G314)</f>
        <v/>
      </c>
      <c r="Q314" s="464">
        <f>ISBLANK(M314)</f>
        <v/>
      </c>
      <c r="R314" s="464">
        <f>IF(AND(O314=P314,O314=Q314),,"!!!")</f>
        <v/>
      </c>
      <c r="T314" s="464" t="n">
        <v>312</v>
      </c>
    </row>
    <row hidden="1" outlineLevel="1" r="315">
      <c r="A315" s="29" t="n"/>
      <c r="B315" s="606" t="n">
        <v>300</v>
      </c>
      <c r="C315" s="608" t="n">
        <v>333</v>
      </c>
      <c r="D315" s="889" t="n">
        <v>19</v>
      </c>
      <c r="E315" s="94" t="inlineStr">
        <is>
          <t>Dimension: 1000*2125 mm</t>
        </is>
      </c>
      <c r="F315" s="94" t="inlineStr">
        <is>
          <t>Méret: 1000*2125 mm</t>
        </is>
      </c>
      <c r="G315" s="994" t="n">
        <v>1</v>
      </c>
      <c r="H315" s="39" t="inlineStr">
        <is>
          <t>db/pcs</t>
        </is>
      </c>
      <c r="I315" s="320" t="n"/>
      <c r="J315" s="159" t="n">
        <v>0</v>
      </c>
      <c r="K315" s="159" t="n">
        <v>0</v>
      </c>
      <c r="L315" s="753">
        <f>J315+K315</f>
        <v/>
      </c>
      <c r="M315" s="748">
        <f>L315*(G315+I315)</f>
        <v/>
      </c>
      <c r="O315" s="464">
        <f>ISBLANK(D315)</f>
        <v/>
      </c>
      <c r="P315" s="464">
        <f>ISBLANK(G315)</f>
        <v/>
      </c>
      <c r="Q315" s="464">
        <f>ISBLANK(M315)</f>
        <v/>
      </c>
      <c r="R315" s="464">
        <f>IF(AND(O315=P315,O315=Q315),,"!!!")</f>
        <v/>
      </c>
      <c r="T315" s="464" t="n">
        <v>313</v>
      </c>
    </row>
    <row hidden="1" outlineLevel="1" r="316">
      <c r="A316" s="29" t="n"/>
      <c r="B316" s="606" t="n">
        <v>300</v>
      </c>
      <c r="C316" s="608" t="n">
        <v>333</v>
      </c>
      <c r="D316" s="889" t="n">
        <v>20</v>
      </c>
      <c r="E316" s="94" t="inlineStr">
        <is>
          <t>Dimension: 875*2125+375 mm</t>
        </is>
      </c>
      <c r="F316" s="94" t="inlineStr">
        <is>
          <t>Méret: 875*2125+375 mm</t>
        </is>
      </c>
      <c r="G316" s="994" t="n">
        <v>2</v>
      </c>
      <c r="H316" s="39" t="inlineStr">
        <is>
          <t>db/pcs</t>
        </is>
      </c>
      <c r="I316" s="320" t="n"/>
      <c r="J316" s="159" t="n">
        <v>0</v>
      </c>
      <c r="K316" s="159" t="n">
        <v>0</v>
      </c>
      <c r="L316" s="753">
        <f>J316+K316</f>
        <v/>
      </c>
      <c r="M316" s="748">
        <f>L316*(G316+I316)</f>
        <v/>
      </c>
      <c r="O316" s="464">
        <f>ISBLANK(D316)</f>
        <v/>
      </c>
      <c r="P316" s="464">
        <f>ISBLANK(G316)</f>
        <v/>
      </c>
      <c r="Q316" s="464">
        <f>ISBLANK(M316)</f>
        <v/>
      </c>
      <c r="R316" s="464">
        <f>IF(AND(O316=P316,O316=Q316),,"!!!")</f>
        <v/>
      </c>
      <c r="T316" s="464" t="n">
        <v>314</v>
      </c>
    </row>
    <row hidden="1" outlineLevel="1" r="317">
      <c r="A317" s="29" t="n"/>
      <c r="B317" s="606" t="n">
        <v>300</v>
      </c>
      <c r="C317" s="608" t="n">
        <v>333</v>
      </c>
      <c r="D317" s="889" t="n">
        <v>21</v>
      </c>
      <c r="E317" s="94" t="inlineStr">
        <is>
          <t>Dimension: 875*2125+575 mm</t>
        </is>
      </c>
      <c r="F317" s="94" t="inlineStr">
        <is>
          <t>Méret: 875*2125+575 mm</t>
        </is>
      </c>
      <c r="G317" s="994" t="n">
        <v>1</v>
      </c>
      <c r="H317" s="39" t="inlineStr">
        <is>
          <t>db/pcs</t>
        </is>
      </c>
      <c r="I317" s="320" t="n"/>
      <c r="J317" s="159" t="n">
        <v>0</v>
      </c>
      <c r="K317" s="159" t="n">
        <v>0</v>
      </c>
      <c r="L317" s="753">
        <f>J317+K317</f>
        <v/>
      </c>
      <c r="M317" s="748">
        <f>L317*(G317+I317)</f>
        <v/>
      </c>
      <c r="O317" s="464">
        <f>ISBLANK(D317)</f>
        <v/>
      </c>
      <c r="P317" s="464">
        <f>ISBLANK(G317)</f>
        <v/>
      </c>
      <c r="Q317" s="464">
        <f>ISBLANK(M317)</f>
        <v/>
      </c>
      <c r="R317" s="464">
        <f>IF(AND(O317=P317,O317=Q317),,"!!!")</f>
        <v/>
      </c>
      <c r="T317" s="464" t="n">
        <v>315</v>
      </c>
    </row>
    <row hidden="1" outlineLevel="1" r="318">
      <c r="A318" s="29" t="n"/>
      <c r="B318" s="606" t="n">
        <v>300</v>
      </c>
      <c r="C318" s="608" t="n">
        <v>333</v>
      </c>
      <c r="D318" s="889" t="n">
        <v>22</v>
      </c>
      <c r="E318" s="94" t="inlineStr">
        <is>
          <t>Dimension: 1000*2125+ 575 mm</t>
        </is>
      </c>
      <c r="F318" s="94" t="inlineStr">
        <is>
          <t>Méret: 1000*2125+ 575 mm</t>
        </is>
      </c>
      <c r="G318" s="994" t="n">
        <v>1</v>
      </c>
      <c r="H318" s="39" t="inlineStr">
        <is>
          <t>db/pcs</t>
        </is>
      </c>
      <c r="I318" s="320" t="n"/>
      <c r="J318" s="159" t="n">
        <v>0</v>
      </c>
      <c r="K318" s="159" t="n">
        <v>0</v>
      </c>
      <c r="L318" s="753">
        <f>J318+K318</f>
        <v/>
      </c>
      <c r="M318" s="748">
        <f>L318*(G318+I318)</f>
        <v/>
      </c>
      <c r="O318" s="464">
        <f>ISBLANK(D318)</f>
        <v/>
      </c>
      <c r="P318" s="464">
        <f>ISBLANK(G318)</f>
        <v/>
      </c>
      <c r="Q318" s="464">
        <f>ISBLANK(M318)</f>
        <v/>
      </c>
      <c r="R318" s="464">
        <f>IF(AND(O318=P318,O318=Q318),,"!!!")</f>
        <v/>
      </c>
      <c r="T318" s="464" t="n">
        <v>316</v>
      </c>
    </row>
    <row hidden="1" outlineLevel="1" r="319">
      <c r="A319" s="29" t="n"/>
      <c r="B319" s="606" t="n">
        <v>300</v>
      </c>
      <c r="C319" s="608" t="n">
        <v>333</v>
      </c>
      <c r="D319" s="889" t="n">
        <v>23</v>
      </c>
      <c r="E319" s="94" t="inlineStr">
        <is>
          <t>Dimension: 1000*2125+875 mm</t>
        </is>
      </c>
      <c r="F319" s="94" t="inlineStr">
        <is>
          <t>Méret: 1000*2125+875 mm</t>
        </is>
      </c>
      <c r="G319" s="994" t="n">
        <v>1</v>
      </c>
      <c r="H319" s="39" t="inlineStr">
        <is>
          <t>db/pcs</t>
        </is>
      </c>
      <c r="I319" s="320" t="n"/>
      <c r="J319" s="159" t="n">
        <v>0</v>
      </c>
      <c r="K319" s="159" t="n">
        <v>0</v>
      </c>
      <c r="L319" s="753">
        <f>J319+K319</f>
        <v/>
      </c>
      <c r="M319" s="748">
        <f>L319*(G319+I319)</f>
        <v/>
      </c>
      <c r="O319" s="464">
        <f>ISBLANK(D319)</f>
        <v/>
      </c>
      <c r="P319" s="464">
        <f>ISBLANK(G319)</f>
        <v/>
      </c>
      <c r="Q319" s="464">
        <f>ISBLANK(M319)</f>
        <v/>
      </c>
      <c r="R319" s="464">
        <f>IF(AND(O319=P319,O319=Q319),,"!!!")</f>
        <v/>
      </c>
      <c r="T319" s="464" t="n">
        <v>317</v>
      </c>
    </row>
    <row hidden="1" outlineLevel="1" r="320">
      <c r="A320" s="29" t="n"/>
      <c r="B320" s="606" t="n">
        <v>300</v>
      </c>
      <c r="C320" s="608" t="n">
        <v>333</v>
      </c>
      <c r="D320" s="889" t="n">
        <v>24</v>
      </c>
      <c r="E320" s="94" t="inlineStr">
        <is>
          <t>Dimension: 1750*2125 mm</t>
        </is>
      </c>
      <c r="F320" s="94" t="inlineStr">
        <is>
          <t>Méret: 1750*2125 mm</t>
        </is>
      </c>
      <c r="G320" s="994" t="n">
        <v>1</v>
      </c>
      <c r="H320" s="39" t="inlineStr">
        <is>
          <t>db/pcs</t>
        </is>
      </c>
      <c r="I320" s="320" t="n"/>
      <c r="J320" s="159" t="n">
        <v>0</v>
      </c>
      <c r="K320" s="159" t="n">
        <v>0</v>
      </c>
      <c r="L320" s="753">
        <f>J320+K320</f>
        <v/>
      </c>
      <c r="M320" s="748">
        <f>L320*(G320+I320)</f>
        <v/>
      </c>
      <c r="O320" s="464">
        <f>ISBLANK(D320)</f>
        <v/>
      </c>
      <c r="P320" s="464">
        <f>ISBLANK(G320)</f>
        <v/>
      </c>
      <c r="Q320" s="464">
        <f>ISBLANK(M320)</f>
        <v/>
      </c>
      <c r="R320" s="464">
        <f>IF(AND(O320=P320,O320=Q320),,"!!!")</f>
        <v/>
      </c>
      <c r="T320" s="464" t="n">
        <v>318</v>
      </c>
    </row>
    <row hidden="1" outlineLevel="1" r="321">
      <c r="A321" s="29" t="n"/>
      <c r="B321" s="606" t="n">
        <v>300</v>
      </c>
      <c r="C321" s="608" t="n">
        <v>333</v>
      </c>
      <c r="D321" s="889" t="n">
        <v>25</v>
      </c>
      <c r="E321" s="94" t="inlineStr">
        <is>
          <t>Dimension: 2400*2125+875 mm</t>
        </is>
      </c>
      <c r="F321" s="94" t="inlineStr">
        <is>
          <t>Méret: 2400*2125+875 mm</t>
        </is>
      </c>
      <c r="G321" s="994" t="n">
        <v>1</v>
      </c>
      <c r="H321" s="39" t="inlineStr">
        <is>
          <t>db/pcs</t>
        </is>
      </c>
      <c r="I321" s="320" t="n"/>
      <c r="J321" s="159" t="n">
        <v>0</v>
      </c>
      <c r="K321" s="159" t="n">
        <v>0</v>
      </c>
      <c r="L321" s="753">
        <f>J321+K321</f>
        <v/>
      </c>
      <c r="M321" s="748">
        <f>L321*(G321+I321)</f>
        <v/>
      </c>
      <c r="O321" s="464">
        <f>ISBLANK(D321)</f>
        <v/>
      </c>
      <c r="P321" s="464">
        <f>ISBLANK(G321)</f>
        <v/>
      </c>
      <c r="Q321" s="464">
        <f>ISBLANK(M321)</f>
        <v/>
      </c>
      <c r="R321" s="464">
        <f>IF(AND(O321=P321,O321=Q321),,"!!!")</f>
        <v/>
      </c>
      <c r="T321" s="464" t="n">
        <v>319</v>
      </c>
    </row>
    <row hidden="1" outlineLevel="1" r="322">
      <c r="A322" s="29" t="n"/>
      <c r="B322" s="606" t="n">
        <v>300</v>
      </c>
      <c r="C322" s="608" t="n">
        <v>333</v>
      </c>
      <c r="D322" s="889" t="n">
        <v>26</v>
      </c>
      <c r="E322" s="94" t="inlineStr">
        <is>
          <t>Dimension: 1750*2125+875 mm</t>
        </is>
      </c>
      <c r="F322" s="94" t="inlineStr">
        <is>
          <t>Méret: 1750*2125+875 mm</t>
        </is>
      </c>
      <c r="G322" s="994" t="n">
        <v>1</v>
      </c>
      <c r="H322" s="39" t="inlineStr">
        <is>
          <t>db/pcs</t>
        </is>
      </c>
      <c r="I322" s="320" t="n"/>
      <c r="J322" s="159" t="n">
        <v>0</v>
      </c>
      <c r="K322" s="159" t="n">
        <v>0</v>
      </c>
      <c r="L322" s="753">
        <f>J322+K322</f>
        <v/>
      </c>
      <c r="M322" s="748">
        <f>L322*(G322+I322)</f>
        <v/>
      </c>
      <c r="O322" s="464">
        <f>ISBLANK(D322)</f>
        <v/>
      </c>
      <c r="P322" s="464">
        <f>ISBLANK(G322)</f>
        <v/>
      </c>
      <c r="Q322" s="464">
        <f>ISBLANK(M322)</f>
        <v/>
      </c>
      <c r="R322" s="464">
        <f>IF(AND(O322=P322,O322=Q322),,"!!!")</f>
        <v/>
      </c>
      <c r="T322" s="464" t="n">
        <v>320</v>
      </c>
    </row>
    <row hidden="1" outlineLevel="1" r="323">
      <c r="A323" s="29" t="n"/>
      <c r="B323" s="606" t="n">
        <v>300</v>
      </c>
      <c r="C323" s="608" t="n">
        <v>333</v>
      </c>
      <c r="D323" s="889" t="n">
        <v>27</v>
      </c>
      <c r="E323" s="94" t="inlineStr">
        <is>
          <t>Dimension: 1900*2125+875 mm</t>
        </is>
      </c>
      <c r="F323" s="94" t="inlineStr">
        <is>
          <t>Méret: 1900*2125+875 mm</t>
        </is>
      </c>
      <c r="G323" s="994" t="n">
        <v>2</v>
      </c>
      <c r="H323" s="39" t="inlineStr">
        <is>
          <t>db/pcs</t>
        </is>
      </c>
      <c r="I323" s="320" t="n"/>
      <c r="J323" s="159" t="n">
        <v>0</v>
      </c>
      <c r="K323" s="159" t="n">
        <v>0</v>
      </c>
      <c r="L323" s="753">
        <f>J323+K323</f>
        <v/>
      </c>
      <c r="M323" s="748">
        <f>L323*(G323+I323)</f>
        <v/>
      </c>
      <c r="O323" s="464">
        <f>ISBLANK(D323)</f>
        <v/>
      </c>
      <c r="P323" s="464">
        <f>ISBLANK(G323)</f>
        <v/>
      </c>
      <c r="Q323" s="464">
        <f>ISBLANK(M323)</f>
        <v/>
      </c>
      <c r="R323" s="464">
        <f>IF(AND(O323=P323,O323=Q323),,"!!!")</f>
        <v/>
      </c>
      <c r="T323" s="464" t="n">
        <v>321</v>
      </c>
    </row>
    <row hidden="1" outlineLevel="1" r="324">
      <c r="A324" s="29" t="n"/>
      <c r="B324" s="606" t="n">
        <v>300</v>
      </c>
      <c r="C324" s="608" t="n">
        <v>333</v>
      </c>
      <c r="D324" s="889" t="n">
        <v>28</v>
      </c>
      <c r="E324" s="94" t="inlineStr">
        <is>
          <t>Dimension: 2250*2125+575 mm</t>
        </is>
      </c>
      <c r="F324" s="94" t="inlineStr">
        <is>
          <t>Méret: 2250*2125+575 mm</t>
        </is>
      </c>
      <c r="G324" s="994" t="n">
        <v>1</v>
      </c>
      <c r="H324" s="39" t="inlineStr">
        <is>
          <t>db/pcs</t>
        </is>
      </c>
      <c r="I324" s="320" t="n"/>
      <c r="J324" s="159" t="n">
        <v>0</v>
      </c>
      <c r="K324" s="159" t="n">
        <v>0</v>
      </c>
      <c r="L324" s="753">
        <f>J324+K324</f>
        <v/>
      </c>
      <c r="M324" s="748">
        <f>L324*(G324+I324)</f>
        <v/>
      </c>
      <c r="O324" s="464">
        <f>ISBLANK(D324)</f>
        <v/>
      </c>
      <c r="P324" s="464">
        <f>ISBLANK(G324)</f>
        <v/>
      </c>
      <c r="Q324" s="464">
        <f>ISBLANK(M324)</f>
        <v/>
      </c>
      <c r="R324" s="464">
        <f>IF(AND(O324=P324,O324=Q324),,"!!!")</f>
        <v/>
      </c>
      <c r="T324" s="464" t="n">
        <v>322</v>
      </c>
    </row>
    <row customFormat="1" hidden="1" outlineLevel="1" r="325" s="88">
      <c r="A325" s="29" t="n"/>
      <c r="B325" s="606" t="n">
        <v>300</v>
      </c>
      <c r="C325" s="608" t="n">
        <v>333</v>
      </c>
      <c r="D325" s="889" t="n"/>
      <c r="E325" s="50" t="inlineStr">
        <is>
          <t>Courtain wall</t>
        </is>
      </c>
      <c r="F325" s="50" t="inlineStr">
        <is>
          <t>Függönyfalak</t>
        </is>
      </c>
      <c r="G325" s="995" t="n"/>
      <c r="H325" s="68" t="n"/>
      <c r="I325" s="321" t="n"/>
      <c r="J325" s="301" t="n"/>
      <c r="K325" s="301" t="n"/>
      <c r="L325" s="760" t="n"/>
      <c r="M325" s="746" t="n"/>
      <c r="O325" s="464">
        <f>ISBLANK(D325)</f>
        <v/>
      </c>
      <c r="P325" s="464">
        <f>ISBLANK(G325)</f>
        <v/>
      </c>
      <c r="Q325" s="464">
        <f>ISBLANK(M325)</f>
        <v/>
      </c>
      <c r="R325" s="464">
        <f>IF(AND(O325=P325,O325=Q325),,"!!!")</f>
        <v/>
      </c>
      <c r="T325" s="464" t="n">
        <v>323</v>
      </c>
    </row>
    <row customHeight="1" hidden="1" ht="123.75" outlineLevel="1" r="326">
      <c r="A326" s="29" t="n"/>
      <c r="B326" s="606" t="n">
        <v>300</v>
      </c>
      <c r="C326" s="608" t="n">
        <v>333</v>
      </c>
      <c r="D326" s="889" t="n">
        <v>29</v>
      </c>
      <c r="E326" s="94" t="inlineStr">
        <is>
          <t xml:space="preserve">WICTEC 50 Stick system curtain wall with duble door glased
Technical performance:
System width: 50 mm
Profile depth: 50 mm to 260 mm
Thermal insulation: Uf value up to 0.7 W/(m²K)
Infill thickness: 3 mm to 63 mm
Glass weight: up to 5.6 kN
Polygon façade: up to ±45° (per side = 90° angle)
Roof pitch: up to 10°
</t>
        </is>
      </c>
      <c r="F326" s="94" t="inlineStr">
        <is>
          <t xml:space="preserve">WICTEC 50 Hőhídmentes alumínium függönyfal rendszer, kétszárnyó ajtóval kompletten. Látszóborda szélessége: 50 mm
Műszaki adatok
Bordaméret: 50 mm – 260 mm
Hőátbocsátási tényező: Uf érték max. 1,2 W/(m2K)
Üvegvastagság: 3 mm – 63 mm
Üvegsúly: max. 5,6 kN
Poligonális függönyfalak: max. 45°
(oldalanként = 90°-osszög)
Tetőhajlás: max. 10°
</t>
        </is>
      </c>
      <c r="G326" s="994" t="n">
        <v>71.52</v>
      </c>
      <c r="H326" s="39" t="inlineStr">
        <is>
          <t>m2</t>
        </is>
      </c>
      <c r="I326" s="320" t="n"/>
      <c r="J326" s="159" t="n">
        <v>0</v>
      </c>
      <c r="K326" s="159" t="n">
        <v>0</v>
      </c>
      <c r="L326" s="753">
        <f>J326+K326</f>
        <v/>
      </c>
      <c r="M326" s="748">
        <f>L326*(G326+I326)</f>
        <v/>
      </c>
      <c r="O326" s="464">
        <f>ISBLANK(D326)</f>
        <v/>
      </c>
      <c r="P326" s="464">
        <f>ISBLANK(G326)</f>
        <v/>
      </c>
      <c r="Q326" s="464">
        <f>ISBLANK(M326)</f>
        <v/>
      </c>
      <c r="R326" s="464">
        <f>IF(AND(O326=P326,O326=Q326),,"!!!")</f>
        <v/>
      </c>
      <c r="T326" s="464" t="n">
        <v>324</v>
      </c>
    </row>
    <row customHeight="1" hidden="1" ht="258.75" outlineLevel="1" r="327">
      <c r="A327" s="29" t="n"/>
      <c r="B327" s="606" t="n">
        <v>300</v>
      </c>
      <c r="C327" s="608" t="n">
        <v>333</v>
      </c>
      <c r="D327" s="889" t="n"/>
      <c r="E327" s="94" t="inlineStr">
        <is>
          <t xml:space="preserve">WICSTYLE 75 evo Hinged door with accessoir
Technical performance:
Profile technology:
• High insulation multi-chamber system in symmetric design, quality assured thermal insulator connection
• For single and double leaf hinged doors
• For inward and outward opening
• For glass or panels with infill thickness from 6 mm to 60 mm
• Various threshold profiles with or without thermal break, also barrier free
• Fanlights, lateral glazings fixed or opening in combination with WICLINE evo window series
Thermal insulation:
• Uf values: from 1.6 to 1.8 W/(m²K),
• without foam inserts
Hardware:
• Butt hinge 3D
• Screwed hinge
• Concealed hinge
• Leaf sizes (w x h): 1400 mm x 2520 mm
• Max. leaf weight: until 200 kg, for bullet resistance with additional hinges until 400 kg
</t>
        </is>
      </c>
      <c r="F327" s="94" t="inlineStr">
        <is>
          <t xml:space="preserve">WICSTYLE 75 evo Hőhidmentes alumínium ajtórendszer tartozékokkal
Műszaki jellemzők:
Profiltechnika:
• Szimmetrikus kialakítású, fokozottan szigetelt többkamrás rendszer, minoségbiztosított hőszigetelő kapcsolat
• Egy- és kétszárnyú nyíló ajtókhoz
• Befelé vagy kifelé nyíló
• 6 mm és 60 mm közötti vastagságú üvegekhez vagy
• kitöltő panelekhez
• Küszöbprofilok, akadálymentes változatban 
• Felülvilágítók, oldalsó üvegzések fix vagy nyitható kivitelben, a WICLINE evo ablakokkal kombinálva
Hőátbocsátási tényező:
• Uf érték 1.6 to 1.8 W/(m²K), habanyag betétek nélkül
Vasalatok:
• Csavarozott pánt 3D
Kilincs, ajtócsukó felső sínes 
• Szárnyméretek (sz x m): 1200 mm x 2520 mm
• Max. szárnysúly: 200 kg-ig, átlövés-gátláshoz további pántokkal 400 kg-ig
</t>
        </is>
      </c>
      <c r="G327" s="994" t="n"/>
      <c r="H327" s="39" t="n"/>
      <c r="I327" s="320" t="n"/>
      <c r="J327" s="159" t="n"/>
      <c r="K327" s="159" t="n"/>
      <c r="L327" s="753" t="n"/>
      <c r="M327" s="748" t="n"/>
      <c r="O327" s="464">
        <f>ISBLANK(D327)</f>
        <v/>
      </c>
      <c r="P327" s="464">
        <f>ISBLANK(G327)</f>
        <v/>
      </c>
      <c r="Q327" s="464">
        <f>ISBLANK(M327)</f>
        <v/>
      </c>
      <c r="R327" s="464">
        <f>IF(AND(O327=P327,O327=Q327),,"!!!")</f>
        <v/>
      </c>
      <c r="T327" s="464" t="n">
        <v>325</v>
      </c>
    </row>
    <row hidden="1" outlineLevel="1" r="328">
      <c r="A328" s="29" t="n"/>
      <c r="B328" s="606" t="n">
        <v>300</v>
      </c>
      <c r="C328" s="608" t="n">
        <v>333</v>
      </c>
      <c r="D328" s="889" t="n">
        <v>30</v>
      </c>
      <c r="E328" s="94" t="inlineStr">
        <is>
          <t xml:space="preserve">Dimension 18000x3000 </t>
        </is>
      </c>
      <c r="F328" s="94" t="inlineStr">
        <is>
          <t>Méret: 1800x3000 mm</t>
        </is>
      </c>
      <c r="G328" s="994" t="n">
        <v>1</v>
      </c>
      <c r="H328" s="39" t="inlineStr">
        <is>
          <t>db/pcs</t>
        </is>
      </c>
      <c r="I328" s="320" t="n"/>
      <c r="J328" s="159" t="n">
        <v>0</v>
      </c>
      <c r="K328" s="159" t="n">
        <v>0</v>
      </c>
      <c r="L328" s="753">
        <f>J328+K328</f>
        <v/>
      </c>
      <c r="M328" s="748">
        <f>L328*(G328+I328)</f>
        <v/>
      </c>
      <c r="O328" s="464">
        <f>ISBLANK(D328)</f>
        <v/>
      </c>
      <c r="P328" s="464">
        <f>ISBLANK(G328)</f>
        <v/>
      </c>
      <c r="Q328" s="464">
        <f>ISBLANK(M328)</f>
        <v/>
      </c>
      <c r="R328" s="464">
        <f>IF(AND(O328=P328,O328=Q328),,"!!!")</f>
        <v/>
      </c>
      <c r="T328" s="464" t="n">
        <v>326</v>
      </c>
    </row>
    <row customFormat="1" hidden="1" outlineLevel="1" r="329" s="88">
      <c r="A329" s="29" t="n"/>
      <c r="B329" s="606" t="n">
        <v>300</v>
      </c>
      <c r="C329" s="608" t="n">
        <v>333</v>
      </c>
      <c r="D329" s="889" t="n"/>
      <c r="E329" s="50" t="inlineStr">
        <is>
          <t>External windows</t>
        </is>
      </c>
      <c r="F329" s="50" t="inlineStr">
        <is>
          <t>Külső ablakok</t>
        </is>
      </c>
      <c r="G329" s="995" t="n"/>
      <c r="H329" s="68" t="n"/>
      <c r="I329" s="321" t="n"/>
      <c r="J329" s="301" t="n"/>
      <c r="K329" s="301" t="n"/>
      <c r="L329" s="760" t="n"/>
      <c r="M329" s="746" t="n"/>
      <c r="O329" s="464">
        <f>ISBLANK(D329)</f>
        <v/>
      </c>
      <c r="P329" s="464">
        <f>ISBLANK(G329)</f>
        <v/>
      </c>
      <c r="Q329" s="464">
        <f>ISBLANK(M329)</f>
        <v/>
      </c>
      <c r="R329" s="464">
        <f>IF(AND(O329=P329,O329=Q329),,"!!!")</f>
        <v/>
      </c>
      <c r="T329" s="464" t="n">
        <v>327</v>
      </c>
    </row>
    <row customHeight="1" hidden="1" ht="382.5" outlineLevel="1" r="330">
      <c r="A330" s="29" t="n"/>
      <c r="B330" s="606" t="n">
        <v>300</v>
      </c>
      <c r="C330" s="608" t="n">
        <v>333</v>
      </c>
      <c r="D330" s="889" t="n"/>
      <c r="E330" s="94" t="inlineStr">
        <is>
          <t>WICLINE 75 evo ribbon Turn, Turn-tilt, Tilt, Tilt-first, Double casement windows with accessoir
Technical performance:
Profile technology:
• High insulation multi-chamber system in symmetric design, quality assured thermal insulator connection
• Patented corner and butt joint connection technology for high rigidity of frames and sashes
• Infill thickness up to 69 mm 
Thermal insulation:
• Uf values: until 1.2 W / (m²K)
• Uw values: until 0.87 W / (m²K) for sashes, until 0.72 W / (m²K) for fixed glazing, with triple glazing
• Certified as Minergie-P module Uw 0.8 W / (m²K) 
Sealing concept:
• Voluminous centre gasket with three installation methods:
--Circumferential centre gasket, no joints in the corner areas
--Formed corners, avoiding adhesive in the joints
--Corner vulcanised frames
Hardware:
• Heavy duty system fittings with:
--Visible hinges, powder coating or anodization in all colours
--Concealed hinges with integrated end position damping, opening angle max. 105°
• Sash weight:
--Concealed hinges: up to 160 kg
--Visible hinges: up to 200 kg
--On demand: up to 300 kg
• Sash sizes (w x h): 1700 mm x 2500 mm, fanlight 2500 mm x 1700 mm
• Optionally with opening limiter
Internal window sill: laminated
External window sill: Aluminium
RAL 7016</t>
        </is>
      </c>
      <c r="F330" s="94" t="inlineStr">
        <is>
          <t xml:space="preserve">WICLINE 75 evo - Hőhídmentes szalag ablakrendszer, nyíló, nyíló-bukó, bukó, középfelnyíló, fix kivitel tartozékokkal
Műszaki jellemzők:
Profiltechnika:
• Magas hőszigetelésű többkamrás, szimmetrikus rendszer, minőségbiztosított profilegyesítéssel
• Szabadalmaztatott sarok - és bordabekötési technológiával
• Befogható panel- vagy üvegvastagság max. 69mm
Hőszigetelés:
• Uf érték: akár 1.2 W / (m²K)
• Uw érték: akár 0.87 W / (m²K) szárnyprofilokkal vagy 0.72
• W / (m²K) fix kialakítással, háromrétegű üvegezéssel, az oszlopok előtt festett kivitelben
• Minősített Minergie P module Uw 0.8 W / (m²K)
Tömítési rendszer:
• Erőteljes központi tömítés három beépítési technikával:
--Körbefutó gumitömítés, megszakítás nélkül a sarkokon
--Vulkanizált sarokelemekkel
--Vulkanizált keretekkel
Vasalat:
• Nagy teherbírású vasalatok:
--Látható pántok festett vagy eloxált kivitelben
--Rejtett pántok, végállás csillapítóval, max. nyitási szög 105 fok
• Szárny súly:
--Rejtett pántok: 200 kg-ig
--Látszó pántok: 200 kg-ig
--Egyedi kialakítás: 300kg-ig
• Szárny méret (sz x m): 
• Igény szerint nyitáshatárolóval
Belső ablakkönyöklő MDF lap
Külső ablakkönyöklő: alumínium
RAL 7016
</t>
        </is>
      </c>
      <c r="G330" s="994" t="n"/>
      <c r="H330" s="39" t="n"/>
      <c r="I330" s="320" t="n"/>
      <c r="J330" s="159" t="n"/>
      <c r="K330" s="159" t="n"/>
      <c r="L330" s="753" t="n"/>
      <c r="M330" s="748" t="n"/>
      <c r="O330" s="464">
        <f>ISBLANK(D330)</f>
        <v/>
      </c>
      <c r="P330" s="464">
        <f>ISBLANK(G330)</f>
        <v/>
      </c>
      <c r="Q330" s="464">
        <f>ISBLANK(M330)</f>
        <v/>
      </c>
      <c r="R330" s="464">
        <f>IF(AND(O330=P330,O330=Q330),,"!!!")</f>
        <v/>
      </c>
      <c r="T330" s="464" t="n">
        <v>328</v>
      </c>
    </row>
    <row hidden="1" outlineLevel="1" r="331">
      <c r="A331" s="29" t="n"/>
      <c r="B331" s="606" t="n">
        <v>300</v>
      </c>
      <c r="C331" s="608" t="n">
        <v>333</v>
      </c>
      <c r="D331" s="889" t="n">
        <v>31</v>
      </c>
      <c r="E331" s="94" t="inlineStr">
        <is>
          <t>Dimension: 2000x1000 mm</t>
        </is>
      </c>
      <c r="F331" s="94" t="inlineStr">
        <is>
          <t>Méret: 2000x1000 mm</t>
        </is>
      </c>
      <c r="G331" s="994" t="n">
        <v>1</v>
      </c>
      <c r="H331" s="39" t="inlineStr">
        <is>
          <t>db/pcs</t>
        </is>
      </c>
      <c r="I331" s="320" t="n"/>
      <c r="J331" s="159" t="n">
        <v>0</v>
      </c>
      <c r="K331" s="159" t="n">
        <v>0</v>
      </c>
      <c r="L331" s="753">
        <f>J331+K331</f>
        <v/>
      </c>
      <c r="M331" s="748">
        <f>L331*(G331+I331)</f>
        <v/>
      </c>
      <c r="O331" s="464">
        <f>ISBLANK(D331)</f>
        <v/>
      </c>
      <c r="P331" s="464">
        <f>ISBLANK(G331)</f>
        <v/>
      </c>
      <c r="Q331" s="464">
        <f>ISBLANK(M331)</f>
        <v/>
      </c>
      <c r="R331" s="464">
        <f>IF(AND(O331=P331,O331=Q331),,"!!!")</f>
        <v/>
      </c>
      <c r="T331" s="464" t="n">
        <v>329</v>
      </c>
    </row>
    <row hidden="1" outlineLevel="1" r="332">
      <c r="A332" s="29" t="n"/>
      <c r="B332" s="606" t="n">
        <v>300</v>
      </c>
      <c r="C332" s="608" t="n">
        <v>333</v>
      </c>
      <c r="D332" s="889" t="n">
        <v>32</v>
      </c>
      <c r="E332" s="94" t="inlineStr">
        <is>
          <t>Dimension: 3800x2000 mm</t>
        </is>
      </c>
      <c r="F332" s="94" t="inlineStr">
        <is>
          <t>Méret: 3800x2000 mm</t>
        </is>
      </c>
      <c r="G332" s="994" t="n">
        <v>1</v>
      </c>
      <c r="H332" s="39" t="inlineStr">
        <is>
          <t>db/pcs</t>
        </is>
      </c>
      <c r="I332" s="320" t="n"/>
      <c r="J332" s="159" t="n">
        <v>0</v>
      </c>
      <c r="K332" s="159" t="n">
        <v>0</v>
      </c>
      <c r="L332" s="753">
        <f>J332+K332</f>
        <v/>
      </c>
      <c r="M332" s="748">
        <f>L332*(G332+I332)</f>
        <v/>
      </c>
      <c r="O332" s="464">
        <f>ISBLANK(D332)</f>
        <v/>
      </c>
      <c r="P332" s="464">
        <f>ISBLANK(G332)</f>
        <v/>
      </c>
      <c r="Q332" s="464">
        <f>ISBLANK(M332)</f>
        <v/>
      </c>
      <c r="R332" s="464">
        <f>IF(AND(O332=P332,O332=Q332),,"!!!")</f>
        <v/>
      </c>
      <c r="T332" s="464" t="n">
        <v>330</v>
      </c>
    </row>
    <row hidden="1" outlineLevel="1" r="333">
      <c r="A333" s="29" t="n"/>
      <c r="B333" s="606" t="n">
        <v>300</v>
      </c>
      <c r="C333" s="608" t="n">
        <v>333</v>
      </c>
      <c r="D333" s="889" t="n">
        <v>33</v>
      </c>
      <c r="E333" s="94" t="inlineStr">
        <is>
          <t>Dimension: 23000x1000 mm</t>
        </is>
      </c>
      <c r="F333" s="94" t="inlineStr">
        <is>
          <t>Méret: 23000x1000 mm</t>
        </is>
      </c>
      <c r="G333" s="994" t="n">
        <v>1</v>
      </c>
      <c r="H333" s="39" t="inlineStr">
        <is>
          <t>db/pcs</t>
        </is>
      </c>
      <c r="I333" s="320" t="n"/>
      <c r="J333" s="159" t="n">
        <v>0</v>
      </c>
      <c r="K333" s="159" t="n">
        <v>0</v>
      </c>
      <c r="L333" s="753">
        <f>J333+K333</f>
        <v/>
      </c>
      <c r="M333" s="748">
        <f>L333*(G333+I333)</f>
        <v/>
      </c>
      <c r="O333" s="464">
        <f>ISBLANK(D333)</f>
        <v/>
      </c>
      <c r="P333" s="464">
        <f>ISBLANK(G333)</f>
        <v/>
      </c>
      <c r="Q333" s="464">
        <f>ISBLANK(M333)</f>
        <v/>
      </c>
      <c r="R333" s="464">
        <f>IF(AND(O333=P333,O333=Q333),,"!!!")</f>
        <v/>
      </c>
      <c r="T333" s="464" t="n">
        <v>331</v>
      </c>
    </row>
    <row hidden="1" outlineLevel="1" r="334">
      <c r="A334" s="29" t="n"/>
      <c r="B334" s="606" t="n">
        <v>300</v>
      </c>
      <c r="C334" s="608" t="n">
        <v>333</v>
      </c>
      <c r="D334" s="889" t="n">
        <v>34</v>
      </c>
      <c r="E334" s="94" t="inlineStr">
        <is>
          <t>Dimension: 1500x1600 mm</t>
        </is>
      </c>
      <c r="F334" s="94" t="inlineStr">
        <is>
          <t>Méret: 1500x1600 mm</t>
        </is>
      </c>
      <c r="G334" s="994" t="n">
        <v>2</v>
      </c>
      <c r="H334" s="39" t="inlineStr">
        <is>
          <t>db/pcs</t>
        </is>
      </c>
      <c r="I334" s="320" t="n"/>
      <c r="J334" s="159" t="n">
        <v>0</v>
      </c>
      <c r="K334" s="159" t="n">
        <v>0</v>
      </c>
      <c r="L334" s="753">
        <f>J334+K334</f>
        <v/>
      </c>
      <c r="M334" s="748">
        <f>L334*(G334+I334)</f>
        <v/>
      </c>
      <c r="O334" s="464">
        <f>ISBLANK(D334)</f>
        <v/>
      </c>
      <c r="P334" s="464">
        <f>ISBLANK(G334)</f>
        <v/>
      </c>
      <c r="Q334" s="464">
        <f>ISBLANK(M334)</f>
        <v/>
      </c>
      <c r="R334" s="464">
        <f>IF(AND(O334=P334,O334=Q334),,"!!!")</f>
        <v/>
      </c>
      <c r="T334" s="464" t="n">
        <v>332</v>
      </c>
    </row>
    <row hidden="1" outlineLevel="1" r="335">
      <c r="A335" s="29" t="n"/>
      <c r="B335" s="606" t="n">
        <v>300</v>
      </c>
      <c r="C335" s="608" t="n">
        <v>333</v>
      </c>
      <c r="D335" s="889" t="n">
        <v>35</v>
      </c>
      <c r="E335" s="94" t="inlineStr">
        <is>
          <t>Dimension: 12000x1600 mm</t>
        </is>
      </c>
      <c r="F335" s="94" t="inlineStr">
        <is>
          <t>Méret: 12000x1600 mm</t>
        </is>
      </c>
      <c r="G335" s="994" t="n">
        <v>1</v>
      </c>
      <c r="H335" s="39" t="inlineStr">
        <is>
          <t>db/pcs</t>
        </is>
      </c>
      <c r="I335" s="320" t="n"/>
      <c r="J335" s="159" t="n">
        <v>0</v>
      </c>
      <c r="K335" s="159" t="n">
        <v>0</v>
      </c>
      <c r="L335" s="753">
        <f>J335+K335</f>
        <v/>
      </c>
      <c r="M335" s="748">
        <f>L335*(G335+I335)</f>
        <v/>
      </c>
      <c r="O335" s="464">
        <f>ISBLANK(D335)</f>
        <v/>
      </c>
      <c r="P335" s="464">
        <f>ISBLANK(G335)</f>
        <v/>
      </c>
      <c r="Q335" s="464">
        <f>ISBLANK(M335)</f>
        <v/>
      </c>
      <c r="R335" s="464">
        <f>IF(AND(O335=P335,O335=Q335),,"!!!")</f>
        <v/>
      </c>
      <c r="T335" s="464" t="n">
        <v>333</v>
      </c>
    </row>
    <row hidden="1" outlineLevel="1" r="336">
      <c r="A336" s="29" t="n"/>
      <c r="B336" s="606" t="n">
        <v>300</v>
      </c>
      <c r="C336" s="608" t="n">
        <v>333</v>
      </c>
      <c r="D336" s="889" t="n">
        <v>36</v>
      </c>
      <c r="E336" s="94" t="inlineStr">
        <is>
          <t>Dimension:5000x1800 mm</t>
        </is>
      </c>
      <c r="F336" s="94" t="inlineStr">
        <is>
          <t>Méret: 5000x1800 mm</t>
        </is>
      </c>
      <c r="G336" s="994" t="n">
        <v>1</v>
      </c>
      <c r="H336" s="39" t="inlineStr">
        <is>
          <t>db/pcs</t>
        </is>
      </c>
      <c r="I336" s="320" t="n"/>
      <c r="J336" s="159" t="n">
        <v>0</v>
      </c>
      <c r="K336" s="159" t="n">
        <v>0</v>
      </c>
      <c r="L336" s="753">
        <f>J336+K336</f>
        <v/>
      </c>
      <c r="M336" s="748">
        <f>L336*(G336+I336)</f>
        <v/>
      </c>
      <c r="O336" s="464">
        <f>ISBLANK(D336)</f>
        <v/>
      </c>
      <c r="P336" s="464">
        <f>ISBLANK(G336)</f>
        <v/>
      </c>
      <c r="Q336" s="464">
        <f>ISBLANK(M336)</f>
        <v/>
      </c>
      <c r="R336" s="464">
        <f>IF(AND(O336=P336,O336=Q336),,"!!!")</f>
        <v/>
      </c>
      <c r="T336" s="464" t="n">
        <v>334</v>
      </c>
    </row>
    <row hidden="1" outlineLevel="1" r="337">
      <c r="A337" s="29" t="n"/>
      <c r="B337" s="606" t="n">
        <v>300</v>
      </c>
      <c r="C337" s="608" t="n">
        <v>333</v>
      </c>
      <c r="D337" s="889" t="n">
        <v>37</v>
      </c>
      <c r="E337" s="94" t="inlineStr">
        <is>
          <t>Dimension: 8550x1800 mm</t>
        </is>
      </c>
      <c r="F337" s="94" t="inlineStr">
        <is>
          <t>Méret: 8550x1800 mm</t>
        </is>
      </c>
      <c r="G337" s="994" t="n">
        <v>1</v>
      </c>
      <c r="H337" s="39" t="inlineStr">
        <is>
          <t>db/pcs</t>
        </is>
      </c>
      <c r="I337" s="320" t="n"/>
      <c r="J337" s="159" t="n">
        <v>0</v>
      </c>
      <c r="K337" s="159" t="n">
        <v>0</v>
      </c>
      <c r="L337" s="753">
        <f>J337+K337</f>
        <v/>
      </c>
      <c r="M337" s="748">
        <f>L337*(G337+I337)</f>
        <v/>
      </c>
      <c r="O337" s="464">
        <f>ISBLANK(D337)</f>
        <v/>
      </c>
      <c r="P337" s="464">
        <f>ISBLANK(G337)</f>
        <v/>
      </c>
      <c r="Q337" s="464">
        <f>ISBLANK(M337)</f>
        <v/>
      </c>
      <c r="R337" s="464">
        <f>IF(AND(O337=P337,O337=Q337),,"!!!")</f>
        <v/>
      </c>
      <c r="T337" s="464" t="n">
        <v>335</v>
      </c>
    </row>
    <row hidden="1" outlineLevel="1" r="338">
      <c r="A338" s="29" t="n"/>
      <c r="B338" s="606" t="n">
        <v>300</v>
      </c>
      <c r="C338" s="608" t="n">
        <v>333</v>
      </c>
      <c r="D338" s="889" t="n">
        <v>38</v>
      </c>
      <c r="E338" s="94" t="inlineStr">
        <is>
          <t>Dimension: 17950x1800 mm</t>
        </is>
      </c>
      <c r="F338" s="94" t="inlineStr">
        <is>
          <t>Méret: 17950x1800 mm</t>
        </is>
      </c>
      <c r="G338" s="994" t="n">
        <v>1</v>
      </c>
      <c r="H338" s="39" t="inlineStr">
        <is>
          <t>db/pcs</t>
        </is>
      </c>
      <c r="I338" s="320" t="n"/>
      <c r="J338" s="159" t="n">
        <v>0</v>
      </c>
      <c r="K338" s="159" t="n">
        <v>0</v>
      </c>
      <c r="L338" s="753">
        <f>J338+K338</f>
        <v/>
      </c>
      <c r="M338" s="748">
        <f>L338*(G338+I338)</f>
        <v/>
      </c>
      <c r="O338" s="464">
        <f>ISBLANK(D338)</f>
        <v/>
      </c>
      <c r="P338" s="464">
        <f>ISBLANK(G338)</f>
        <v/>
      </c>
      <c r="Q338" s="464">
        <f>ISBLANK(M338)</f>
        <v/>
      </c>
      <c r="R338" s="464">
        <f>IF(AND(O338=P338,O338=Q338),,"!!!")</f>
        <v/>
      </c>
      <c r="T338" s="464" t="n">
        <v>336</v>
      </c>
    </row>
    <row hidden="1" outlineLevel="1" r="339">
      <c r="A339" s="29" t="n"/>
      <c r="B339" s="606" t="n">
        <v>300</v>
      </c>
      <c r="C339" s="608" t="n">
        <v>333</v>
      </c>
      <c r="D339" s="889" t="n">
        <v>39</v>
      </c>
      <c r="E339" s="94" t="inlineStr">
        <is>
          <t>Dimension: 3000x2500 mm</t>
        </is>
      </c>
      <c r="F339" s="94" t="inlineStr">
        <is>
          <t>Méret: 3000x2500 mm</t>
        </is>
      </c>
      <c r="G339" s="994" t="n">
        <v>1</v>
      </c>
      <c r="H339" s="39" t="inlineStr">
        <is>
          <t>db/pcs</t>
        </is>
      </c>
      <c r="I339" s="320" t="n"/>
      <c r="J339" s="159" t="n">
        <v>0</v>
      </c>
      <c r="K339" s="159" t="n">
        <v>0</v>
      </c>
      <c r="L339" s="753">
        <f>J339+K339</f>
        <v/>
      </c>
      <c r="M339" s="748">
        <f>L339*(G339+I339)</f>
        <v/>
      </c>
      <c r="O339" s="464">
        <f>ISBLANK(D339)</f>
        <v/>
      </c>
      <c r="P339" s="464">
        <f>ISBLANK(G339)</f>
        <v/>
      </c>
      <c r="Q339" s="464">
        <f>ISBLANK(M339)</f>
        <v/>
      </c>
      <c r="R339" s="464">
        <f>IF(AND(O339=P339,O339=Q339),,"!!!")</f>
        <v/>
      </c>
      <c r="T339" s="464" t="n">
        <v>337</v>
      </c>
    </row>
    <row hidden="1" outlineLevel="1" r="340">
      <c r="A340" s="29" t="n"/>
      <c r="B340" s="606" t="n">
        <v>300</v>
      </c>
      <c r="C340" s="608" t="n">
        <v>333</v>
      </c>
      <c r="D340" s="889" t="n">
        <v>40</v>
      </c>
      <c r="E340" s="94" t="inlineStr">
        <is>
          <t>Dimension: 3300x2500 mm</t>
        </is>
      </c>
      <c r="F340" s="94" t="inlineStr">
        <is>
          <t>Méret: 3300x2500 mm</t>
        </is>
      </c>
      <c r="G340" s="994" t="n">
        <v>1</v>
      </c>
      <c r="H340" s="39" t="inlineStr">
        <is>
          <t>db/pcs</t>
        </is>
      </c>
      <c r="I340" s="320" t="n"/>
      <c r="J340" s="159" t="n">
        <v>0</v>
      </c>
      <c r="K340" s="159" t="n">
        <v>0</v>
      </c>
      <c r="L340" s="753">
        <f>J340+K340</f>
        <v/>
      </c>
      <c r="M340" s="748">
        <f>L340*(G340+I340)</f>
        <v/>
      </c>
      <c r="O340" s="464">
        <f>ISBLANK(D340)</f>
        <v/>
      </c>
      <c r="P340" s="464">
        <f>ISBLANK(G340)</f>
        <v/>
      </c>
      <c r="Q340" s="464">
        <f>ISBLANK(M340)</f>
        <v/>
      </c>
      <c r="R340" s="464">
        <f>IF(AND(O340=P340,O340=Q340),,"!!!")</f>
        <v/>
      </c>
      <c r="T340" s="464" t="n">
        <v>338</v>
      </c>
    </row>
    <row hidden="1" outlineLevel="1" r="341">
      <c r="A341" s="29" t="n"/>
      <c r="B341" s="606" t="n">
        <v>300</v>
      </c>
      <c r="C341" s="608" t="n">
        <v>333</v>
      </c>
      <c r="D341" s="889" t="n">
        <v>41</v>
      </c>
      <c r="E341" s="94" t="inlineStr">
        <is>
          <t>Dimension: 1800x3000 mm</t>
        </is>
      </c>
      <c r="F341" s="94" t="inlineStr">
        <is>
          <t>Méret: 1800x3000 mm</t>
        </is>
      </c>
      <c r="G341" s="994" t="n">
        <v>1</v>
      </c>
      <c r="H341" s="39" t="inlineStr">
        <is>
          <t>db/pcs</t>
        </is>
      </c>
      <c r="I341" s="320" t="n"/>
      <c r="J341" s="159" t="n">
        <v>0</v>
      </c>
      <c r="K341" s="159" t="n">
        <v>0</v>
      </c>
      <c r="L341" s="753">
        <f>J341+K341</f>
        <v/>
      </c>
      <c r="M341" s="748">
        <f>L341*(G341+I341)</f>
        <v/>
      </c>
      <c r="O341" s="464">
        <f>ISBLANK(D341)</f>
        <v/>
      </c>
      <c r="P341" s="464">
        <f>ISBLANK(G341)</f>
        <v/>
      </c>
      <c r="Q341" s="464">
        <f>ISBLANK(M341)</f>
        <v/>
      </c>
      <c r="R341" s="464">
        <f>IF(AND(O341=P341,O341=Q341),,"!!!")</f>
        <v/>
      </c>
      <c r="T341" s="464" t="n">
        <v>339</v>
      </c>
    </row>
    <row hidden="1" outlineLevel="1" r="342">
      <c r="A342" s="29" t="n"/>
      <c r="B342" s="606" t="n">
        <v>300</v>
      </c>
      <c r="C342" s="608" t="n">
        <v>333</v>
      </c>
      <c r="D342" s="889" t="n">
        <v>42</v>
      </c>
      <c r="E342" s="94" t="inlineStr">
        <is>
          <t>Dimension: 2800x3000 mm</t>
        </is>
      </c>
      <c r="F342" s="94" t="inlineStr">
        <is>
          <t>Méret: 2800x3000 mm</t>
        </is>
      </c>
      <c r="G342" s="994" t="n">
        <v>2</v>
      </c>
      <c r="H342" s="39" t="inlineStr">
        <is>
          <t>db/pcs</t>
        </is>
      </c>
      <c r="I342" s="320" t="n"/>
      <c r="J342" s="159" t="n">
        <v>0</v>
      </c>
      <c r="K342" s="159" t="n">
        <v>0</v>
      </c>
      <c r="L342" s="753">
        <f>J342+K342</f>
        <v/>
      </c>
      <c r="M342" s="748">
        <f>L342*(G342+I342)</f>
        <v/>
      </c>
      <c r="O342" s="464">
        <f>ISBLANK(D342)</f>
        <v/>
      </c>
      <c r="P342" s="464">
        <f>ISBLANK(G342)</f>
        <v/>
      </c>
      <c r="Q342" s="464">
        <f>ISBLANK(M342)</f>
        <v/>
      </c>
      <c r="R342" s="464">
        <f>IF(AND(O342=P342,O342=Q342),,"!!!")</f>
        <v/>
      </c>
      <c r="T342" s="464" t="n">
        <v>340</v>
      </c>
    </row>
    <row hidden="1" outlineLevel="1" r="343">
      <c r="A343" s="29" t="n"/>
      <c r="B343" s="606" t="n">
        <v>300</v>
      </c>
      <c r="C343" s="608" t="n">
        <v>333</v>
      </c>
      <c r="D343" s="889" t="n">
        <v>43</v>
      </c>
      <c r="E343" s="94" t="inlineStr">
        <is>
          <t>Dimension: 3600x3000 mm</t>
        </is>
      </c>
      <c r="F343" s="94" t="inlineStr">
        <is>
          <t>Méret: 3600x3000 mm</t>
        </is>
      </c>
      <c r="G343" s="994" t="n">
        <v>1</v>
      </c>
      <c r="H343" s="39" t="inlineStr">
        <is>
          <t>db/pcs</t>
        </is>
      </c>
      <c r="I343" s="320" t="n"/>
      <c r="J343" s="159" t="n">
        <v>0</v>
      </c>
      <c r="K343" s="159" t="n">
        <v>0</v>
      </c>
      <c r="L343" s="753">
        <f>J343+K343</f>
        <v/>
      </c>
      <c r="M343" s="748">
        <f>L343*(G343+I343)</f>
        <v/>
      </c>
      <c r="O343" s="464">
        <f>ISBLANK(D343)</f>
        <v/>
      </c>
      <c r="P343" s="464">
        <f>ISBLANK(G343)</f>
        <v/>
      </c>
      <c r="Q343" s="464">
        <f>ISBLANK(M343)</f>
        <v/>
      </c>
      <c r="R343" s="464">
        <f>IF(AND(O343=P343,O343=Q343),,"!!!")</f>
        <v/>
      </c>
      <c r="T343" s="464" t="n">
        <v>341</v>
      </c>
    </row>
    <row hidden="1" outlineLevel="1" r="344">
      <c r="A344" s="29" t="n"/>
      <c r="B344" s="606" t="n">
        <v>300</v>
      </c>
      <c r="C344" s="608" t="n">
        <v>333</v>
      </c>
      <c r="D344" s="889" t="n">
        <v>44</v>
      </c>
      <c r="E344" s="94" t="inlineStr">
        <is>
          <t>Dimension: 4600x3000 mm</t>
        </is>
      </c>
      <c r="F344" s="94" t="inlineStr">
        <is>
          <t>Méret: 4600x3000 mm</t>
        </is>
      </c>
      <c r="G344" s="994" t="n">
        <v>2</v>
      </c>
      <c r="H344" s="39" t="inlineStr">
        <is>
          <t>db/pcs</t>
        </is>
      </c>
      <c r="I344" s="320" t="n"/>
      <c r="J344" s="159" t="n">
        <v>0</v>
      </c>
      <c r="K344" s="159" t="n">
        <v>0</v>
      </c>
      <c r="L344" s="753">
        <f>J344+K344</f>
        <v/>
      </c>
      <c r="M344" s="748">
        <f>L344*(G344+I344)</f>
        <v/>
      </c>
      <c r="O344" s="464">
        <f>ISBLANK(D344)</f>
        <v/>
      </c>
      <c r="P344" s="464">
        <f>ISBLANK(G344)</f>
        <v/>
      </c>
      <c r="Q344" s="464">
        <f>ISBLANK(M344)</f>
        <v/>
      </c>
      <c r="R344" s="464">
        <f>IF(AND(O344=P344,O344=Q344),,"!!!")</f>
        <v/>
      </c>
      <c r="T344" s="464" t="n">
        <v>342</v>
      </c>
    </row>
    <row hidden="1" outlineLevel="1" r="345">
      <c r="A345" s="29" t="n"/>
      <c r="B345" s="606" t="n">
        <v>300</v>
      </c>
      <c r="C345" s="608" t="n">
        <v>333</v>
      </c>
      <c r="D345" s="889" t="n">
        <v>45</v>
      </c>
      <c r="E345" s="94" t="inlineStr">
        <is>
          <t>Dimension: 8000x3000 mm</t>
        </is>
      </c>
      <c r="F345" s="94" t="inlineStr">
        <is>
          <t>Méret: 8000x3000 mm</t>
        </is>
      </c>
      <c r="G345" s="994" t="n">
        <v>1</v>
      </c>
      <c r="H345" s="39" t="inlineStr">
        <is>
          <t>db/pcs</t>
        </is>
      </c>
      <c r="I345" s="320" t="n"/>
      <c r="J345" s="159" t="n">
        <v>0</v>
      </c>
      <c r="K345" s="159" t="n">
        <v>0</v>
      </c>
      <c r="L345" s="753">
        <f>J345+K345</f>
        <v/>
      </c>
      <c r="M345" s="748">
        <f>L345*(G345+I345)</f>
        <v/>
      </c>
      <c r="O345" s="464">
        <f>ISBLANK(D345)</f>
        <v/>
      </c>
      <c r="P345" s="464">
        <f>ISBLANK(G345)</f>
        <v/>
      </c>
      <c r="Q345" s="464">
        <f>ISBLANK(M345)</f>
        <v/>
      </c>
      <c r="R345" s="464">
        <f>IF(AND(O345=P345,O345=Q345),,"!!!")</f>
        <v/>
      </c>
      <c r="T345" s="464" t="n">
        <v>343</v>
      </c>
    </row>
    <row hidden="1" outlineLevel="1" r="346">
      <c r="A346" s="29" t="n"/>
      <c r="B346" s="606" t="n">
        <v>300</v>
      </c>
      <c r="C346" s="608" t="n">
        <v>333</v>
      </c>
      <c r="D346" s="889" t="n">
        <v>46</v>
      </c>
      <c r="E346" s="94" t="inlineStr">
        <is>
          <t>Dimension: 9000x3000 mm</t>
        </is>
      </c>
      <c r="F346" s="94" t="inlineStr">
        <is>
          <t>Méret: 9000x3000 mm</t>
        </is>
      </c>
      <c r="G346" s="994" t="n">
        <v>1</v>
      </c>
      <c r="H346" s="39" t="inlineStr">
        <is>
          <t>db/pcs</t>
        </is>
      </c>
      <c r="I346" s="320" t="n"/>
      <c r="J346" s="159" t="n">
        <v>0</v>
      </c>
      <c r="K346" s="159" t="n">
        <v>0</v>
      </c>
      <c r="L346" s="753">
        <f>J346+K346</f>
        <v/>
      </c>
      <c r="M346" s="748">
        <f>L346*(G346+I346)</f>
        <v/>
      </c>
      <c r="O346" s="464">
        <f>ISBLANK(D346)</f>
        <v/>
      </c>
      <c r="P346" s="464">
        <f>ISBLANK(G346)</f>
        <v/>
      </c>
      <c r="Q346" s="464">
        <f>ISBLANK(M346)</f>
        <v/>
      </c>
      <c r="R346" s="464">
        <f>IF(AND(O346=P346,O346=Q346),,"!!!")</f>
        <v/>
      </c>
      <c r="T346" s="464" t="n">
        <v>344</v>
      </c>
    </row>
    <row customHeight="1" hidden="1" ht="13.5" outlineLevel="1" r="347" thickBot="1">
      <c r="A347" s="29" t="n"/>
      <c r="B347" s="606" t="n">
        <v>300</v>
      </c>
      <c r="C347" s="608" t="n">
        <v>333</v>
      </c>
      <c r="D347" s="889" t="n">
        <v>47</v>
      </c>
      <c r="E347" s="94" t="inlineStr">
        <is>
          <t>Glasingwindows  painted in front of the columns</t>
        </is>
      </c>
      <c r="F347" s="94" t="inlineStr">
        <is>
          <t>Üvegezés festett kivitelben az oszlopok előtt</t>
        </is>
      </c>
      <c r="G347" s="994" t="n">
        <v>32.3</v>
      </c>
      <c r="H347" s="39" t="inlineStr">
        <is>
          <t>m2</t>
        </is>
      </c>
      <c r="I347" s="320" t="n"/>
      <c r="J347" s="159" t="n">
        <v>0</v>
      </c>
      <c r="K347" s="159" t="n">
        <v>0</v>
      </c>
      <c r="L347" s="753">
        <f>J347+K347</f>
        <v/>
      </c>
      <c r="M347" s="748">
        <f>L347*(G347+I347)</f>
        <v/>
      </c>
      <c r="O347" s="464">
        <f>ISBLANK(D347)</f>
        <v/>
      </c>
      <c r="P347" s="464">
        <f>ISBLANK(G347)</f>
        <v/>
      </c>
      <c r="Q347" s="464">
        <f>ISBLANK(M347)</f>
        <v/>
      </c>
      <c r="R347" s="464">
        <f>IF(AND(O347=P347,O347=Q347),,"!!!")</f>
        <v/>
      </c>
      <c r="T347" s="464" t="n">
        <v>345</v>
      </c>
    </row>
    <row customHeight="1" hidden="1" ht="13.5" outlineLevel="1" r="348" thickBot="1">
      <c r="A348" s="33" t="n"/>
      <c r="B348" s="609" t="n">
        <v>300</v>
      </c>
      <c r="C348" s="610" t="n">
        <v>332</v>
      </c>
      <c r="D348" s="431" t="n"/>
      <c r="E348" s="60" t="inlineStr">
        <is>
          <t>External gates doors and windows total</t>
        </is>
      </c>
      <c r="F348" s="60" t="inlineStr">
        <is>
          <t>Homlokzati nyílászárók total</t>
        </is>
      </c>
      <c r="G348" s="993" t="n"/>
      <c r="H348" s="294" t="n"/>
      <c r="I348" s="323" t="n"/>
      <c r="J348" s="95" t="n"/>
      <c r="K348" s="23" t="n"/>
      <c r="L348" s="194" t="n"/>
      <c r="M348" s="203">
        <f>SUM(M284:M347)</f>
        <v/>
      </c>
      <c r="O348" s="464">
        <f>ISBLANK(D348)</f>
        <v/>
      </c>
      <c r="P348" s="464">
        <f>ISBLANK(G348)</f>
        <v/>
      </c>
      <c r="Q348" s="464">
        <f>ISBLANK(M348)</f>
        <v/>
      </c>
      <c r="R348" s="464">
        <f>IF(AND(O348=P348,O348=Q348),,"!!!")</f>
        <v/>
      </c>
      <c r="T348" s="464" t="n">
        <v>346</v>
      </c>
    </row>
    <row customHeight="1" hidden="1" ht="13.5" outlineLevel="1" r="349" thickBot="1">
      <c r="A349" s="33" t="n"/>
      <c r="B349" s="609" t="n">
        <v>300</v>
      </c>
      <c r="C349" s="610" t="n">
        <v>339</v>
      </c>
      <c r="D349" s="431" t="n"/>
      <c r="E349" s="466" t="inlineStr">
        <is>
          <t>External constructions, other items</t>
        </is>
      </c>
      <c r="F349" s="466" t="inlineStr">
        <is>
          <t xml:space="preserve">Külső egyéb homlokzati szerkezetek </t>
        </is>
      </c>
      <c r="G349" s="1000" t="n"/>
      <c r="H349" s="467" t="n"/>
      <c r="I349" s="468" t="n"/>
      <c r="J349" s="469" t="n"/>
      <c r="K349" s="470" t="n"/>
      <c r="L349" s="471" t="n"/>
      <c r="M349" s="191" t="n"/>
      <c r="O349" s="464">
        <f>ISBLANK(D349)</f>
        <v/>
      </c>
      <c r="P349" s="464">
        <f>ISBLANK(G349)</f>
        <v/>
      </c>
      <c r="Q349" s="464">
        <f>ISBLANK(M349)</f>
        <v/>
      </c>
      <c r="R349" s="464">
        <f>IF(AND(O349=P349,O349=Q349),,"!!!")</f>
        <v/>
      </c>
      <c r="T349" s="464" t="n">
        <v>347</v>
      </c>
    </row>
    <row customFormat="1" customHeight="1" hidden="1" ht="67.5" outlineLevel="1" r="350" s="464">
      <c r="A350" s="29" t="n"/>
      <c r="B350" s="606" t="n">
        <v>300</v>
      </c>
      <c r="C350" s="608" t="n">
        <v>339</v>
      </c>
      <c r="D350" s="889" t="n">
        <v>19</v>
      </c>
      <c r="E350" s="529" t="inlineStr">
        <is>
          <t>Company logo/sign on the facade
unique designed sign according to company logo, with unique dimensioned galvanized steel structure
fonts are made with coated steel sheet frame and backside and plexi frontside with lighting
Size: cca 30 m2</t>
        </is>
      </c>
      <c r="F350" s="529" t="inlineStr">
        <is>
          <t>Épület felirat - vállalati logó a homlokzaton:
arculati terv szerinti felirat, méretezett horganyzott acél tartószerkezettel
világító plexi előlapos, bevonatolt acéllemez keret és hátszerkezetű betűk
Méret: cca 30 m2</t>
        </is>
      </c>
      <c r="G350" s="994" t="n">
        <v>1</v>
      </c>
      <c r="H350" s="683" t="inlineStr">
        <is>
          <t>klts</t>
        </is>
      </c>
      <c r="I350" s="320" t="n"/>
      <c r="J350" s="159" t="n">
        <v>0</v>
      </c>
      <c r="K350" s="159" t="n">
        <v>0</v>
      </c>
      <c r="L350" s="753">
        <f>J350+K350</f>
        <v/>
      </c>
      <c r="M350" s="748">
        <f>L350*(G350+I350)</f>
        <v/>
      </c>
      <c r="O350" s="464">
        <f>ISBLANK(D350)</f>
        <v/>
      </c>
      <c r="P350" s="464">
        <f>ISBLANK(G350)</f>
        <v/>
      </c>
      <c r="Q350" s="464">
        <f>ISBLANK(M350)</f>
        <v/>
      </c>
      <c r="R350" s="464">
        <f>IF(AND(O350=P350,O350=Q350),,"!!!")</f>
        <v/>
      </c>
      <c r="T350" s="464" t="n">
        <v>348</v>
      </c>
    </row>
    <row customFormat="1" hidden="1" outlineLevel="1" r="351" s="464">
      <c r="A351" s="29" t="n"/>
      <c r="B351" s="606" t="n">
        <v>300</v>
      </c>
      <c r="C351" s="608" t="n">
        <v>339</v>
      </c>
      <c r="D351" s="889" t="n"/>
      <c r="E351" s="599" t="inlineStr">
        <is>
          <t>Interior blinds</t>
        </is>
      </c>
      <c r="F351" s="599" t="inlineStr">
        <is>
          <t>Belső árnyékoló</t>
        </is>
      </c>
      <c r="G351" s="994" t="n"/>
      <c r="H351" s="683" t="n"/>
      <c r="I351" s="320" t="n"/>
      <c r="J351" s="750" t="n"/>
      <c r="K351" s="750" t="n"/>
      <c r="L351" s="761" t="n"/>
      <c r="M351" s="748" t="n"/>
      <c r="O351" s="464">
        <f>ISBLANK(D351)</f>
        <v/>
      </c>
      <c r="P351" s="464">
        <f>ISBLANK(G351)</f>
        <v/>
      </c>
      <c r="Q351" s="464">
        <f>ISBLANK(M351)</f>
        <v/>
      </c>
      <c r="R351" s="464">
        <f>IF(AND(O351=P351,O351=Q351),,"!!!")</f>
        <v/>
      </c>
      <c r="T351" s="464" t="n">
        <v>349</v>
      </c>
    </row>
    <row customFormat="1" hidden="1" outlineLevel="1" r="352" s="464">
      <c r="A352" s="29" t="n"/>
      <c r="B352" s="606" t="n">
        <v>300</v>
      </c>
      <c r="C352" s="608" t="n">
        <v>339</v>
      </c>
      <c r="D352" s="889" t="n">
        <v>20</v>
      </c>
      <c r="E352" s="529" t="inlineStr">
        <is>
          <t>Strip curtains only in offices</t>
        </is>
      </c>
      <c r="F352" s="529" t="inlineStr">
        <is>
          <t>Szalagfüggöny csak irodákban</t>
        </is>
      </c>
      <c r="G352" s="994" t="n">
        <v>400</v>
      </c>
      <c r="H352" s="683" t="inlineStr">
        <is>
          <t>m2</t>
        </is>
      </c>
      <c r="I352" s="320" t="n"/>
      <c r="J352" s="159" t="n">
        <v>0</v>
      </c>
      <c r="K352" s="159" t="n">
        <v>0</v>
      </c>
      <c r="L352" s="753">
        <f>J352+K352</f>
        <v/>
      </c>
      <c r="M352" s="748">
        <f>L352*(G352+I352)</f>
        <v/>
      </c>
      <c r="O352" s="464">
        <f>ISBLANK(D352)</f>
        <v/>
      </c>
      <c r="P352" s="464">
        <f>ISBLANK(G352)</f>
        <v/>
      </c>
      <c r="Q352" s="464">
        <f>ISBLANK(M352)</f>
        <v/>
      </c>
      <c r="R352" s="464">
        <f>IF(AND(O352=P352,O352=Q352),,"!!!")</f>
        <v/>
      </c>
      <c r="T352" s="464" t="n">
        <v>350</v>
      </c>
    </row>
    <row customFormat="1" customHeight="1" hidden="1" ht="13.5" outlineLevel="1" r="353" s="464" thickBot="1">
      <c r="A353" s="29" t="n"/>
      <c r="B353" s="613" t="n"/>
      <c r="C353" s="617" t="n"/>
      <c r="D353" s="726" t="n"/>
      <c r="E353" s="599" t="n"/>
      <c r="F353" s="599" t="n"/>
      <c r="G353" s="994" t="n"/>
      <c r="H353" s="683" t="n"/>
      <c r="I353" s="320" t="n"/>
      <c r="J353" s="750" t="n"/>
      <c r="K353" s="750" t="n"/>
      <c r="L353" s="761" t="n"/>
      <c r="M353" s="748" t="n"/>
      <c r="O353" s="464">
        <f>ISBLANK(D353)</f>
        <v/>
      </c>
      <c r="P353" s="464">
        <f>ISBLANK(G353)</f>
        <v/>
      </c>
      <c r="Q353" s="464">
        <f>ISBLANK(M353)</f>
        <v/>
      </c>
      <c r="R353" s="464">
        <f>IF(AND(O353=P353,O353=Q353),,"!!!")</f>
        <v/>
      </c>
      <c r="T353" s="464" t="n">
        <v>351</v>
      </c>
    </row>
    <row customHeight="1" hidden="1" ht="13.5" outlineLevel="1" r="354" thickBot="1">
      <c r="A354" s="33" t="n"/>
      <c r="B354" s="609" t="n">
        <v>300</v>
      </c>
      <c r="C354" s="610" t="n">
        <v>339</v>
      </c>
      <c r="D354" s="431" t="n"/>
      <c r="E354" s="60" t="inlineStr">
        <is>
          <t>External constructions, other items total</t>
        </is>
      </c>
      <c r="F354" s="60" t="inlineStr">
        <is>
          <t>Külső egyéb homlokzati szerkezetek  összesen</t>
        </is>
      </c>
      <c r="G354" s="993" t="n"/>
      <c r="H354" s="294" t="n"/>
      <c r="I354" s="323" t="n"/>
      <c r="J354" s="95" t="n"/>
      <c r="K354" s="23" t="n"/>
      <c r="L354" s="194" t="n"/>
      <c r="M354" s="203">
        <f>SUM(M350:M353)</f>
        <v/>
      </c>
      <c r="O354" s="464">
        <f>ISBLANK(D354)</f>
        <v/>
      </c>
      <c r="P354" s="464">
        <f>ISBLANK(G354)</f>
        <v/>
      </c>
      <c r="Q354" s="464">
        <f>ISBLANK(M354)</f>
        <v/>
      </c>
      <c r="R354" s="464">
        <f>IF(AND(O354=P354,O354=Q354),,"!!!")</f>
        <v/>
      </c>
      <c r="T354" s="464" t="n">
        <v>352</v>
      </c>
    </row>
    <row collapsed="1" customHeight="1" ht="34.9" r="355" thickBot="1">
      <c r="A355" s="373" t="n"/>
      <c r="B355" s="601" t="n">
        <v>300</v>
      </c>
      <c r="C355" s="611" t="n">
        <v>360</v>
      </c>
      <c r="D355" s="431" t="n"/>
      <c r="E355" s="21" t="inlineStr">
        <is>
          <t>Roofs works</t>
        </is>
      </c>
      <c r="F355" s="21" t="inlineStr">
        <is>
          <t xml:space="preserve">Tetőszerkezet </t>
        </is>
      </c>
      <c r="G355" s="989" t="n"/>
      <c r="H355" s="292" t="n"/>
      <c r="I355" s="311" t="n"/>
      <c r="J355" s="95" t="n"/>
      <c r="K355" s="23" t="n"/>
      <c r="L355" s="23" t="n"/>
      <c r="M355" s="191">
        <f>SUMIF(D357:D395,"&gt;0",M357:M395)</f>
        <v/>
      </c>
      <c r="O355" s="464">
        <f>ISBLANK(D355)</f>
        <v/>
      </c>
      <c r="P355" s="464">
        <f>ISBLANK(G355)</f>
        <v/>
      </c>
      <c r="Q355" s="464">
        <f>ISBLANK(M355)</f>
        <v/>
      </c>
      <c r="R355" s="464">
        <f>IF(AND(O355=P355,O355=Q355),,"!!!")</f>
        <v/>
      </c>
      <c r="T355" s="464" t="n">
        <v>353</v>
      </c>
    </row>
    <row customHeight="1" hidden="1" ht="16.5" outlineLevel="1" r="356" thickBot="1">
      <c r="A356" s="24" t="n"/>
      <c r="B356" s="603" t="n"/>
      <c r="C356" s="604" t="n"/>
      <c r="D356" s="555" t="n"/>
      <c r="E356" s="25" t="inlineStr">
        <is>
          <t>Note</t>
        </is>
      </c>
      <c r="F356" s="26" t="inlineStr">
        <is>
          <t>Megjegyzés:</t>
        </is>
      </c>
      <c r="G356" s="990" t="n"/>
      <c r="H356" s="130" t="n"/>
      <c r="I356" s="1001" t="n"/>
      <c r="J356" s="131" t="n"/>
      <c r="K356" s="27" t="n"/>
      <c r="L356" s="195" t="n"/>
      <c r="M356" s="204" t="n"/>
      <c r="O356" s="464">
        <f>ISBLANK(D356)</f>
        <v/>
      </c>
      <c r="P356" s="464">
        <f>ISBLANK(G356)</f>
        <v/>
      </c>
      <c r="Q356" s="464">
        <f>ISBLANK(M356)</f>
        <v/>
      </c>
      <c r="R356" s="464">
        <f>IF(AND(O356=P356,O356=Q356),,"!!!")</f>
        <v/>
      </c>
      <c r="T356" s="464" t="n">
        <v>354</v>
      </c>
    </row>
    <row customHeight="1" hidden="1" ht="15.75" outlineLevel="1" r="357" thickBot="1">
      <c r="A357" s="576" t="n"/>
      <c r="B357" s="601" t="n">
        <v>300</v>
      </c>
      <c r="C357" s="611" t="n">
        <v>361</v>
      </c>
      <c r="D357" s="556" t="n"/>
      <c r="E357" s="1" t="inlineStr">
        <is>
          <t>Roof construction</t>
        </is>
      </c>
      <c r="F357" s="1" t="inlineStr">
        <is>
          <t>Tetőszerkezet nettó</t>
        </is>
      </c>
      <c r="G357" s="991" t="n"/>
      <c r="H357" s="293" t="n"/>
      <c r="I357" s="1002" t="n"/>
      <c r="J357" s="298" t="n"/>
      <c r="K357" s="2" t="n"/>
      <c r="L357" s="205" t="n"/>
      <c r="M357" s="206" t="n"/>
      <c r="O357" s="464">
        <f>ISBLANK(D357)</f>
        <v/>
      </c>
      <c r="P357" s="464">
        <f>ISBLANK(G357)</f>
        <v/>
      </c>
      <c r="Q357" s="464">
        <f>ISBLANK(M357)</f>
        <v/>
      </c>
      <c r="R357" s="464">
        <f>IF(AND(O357=P357,O357=Q357),,"!!!")</f>
        <v/>
      </c>
      <c r="T357" s="464" t="n">
        <v>355</v>
      </c>
    </row>
    <row customHeight="1" hidden="1" ht="15" outlineLevel="1" r="358">
      <c r="A358" s="578" t="n"/>
      <c r="B358" s="618" t="n"/>
      <c r="C358" s="725" t="n"/>
      <c r="D358" s="560" t="n"/>
      <c r="E358" s="81" t="inlineStr">
        <is>
          <t>Trapezoid sheet roof see cost superstructur</t>
        </is>
      </c>
      <c r="F358" s="81" t="inlineStr">
        <is>
          <t>Trapézlemezek lsd tartószerkezet</t>
        </is>
      </c>
      <c r="G358" s="996" t="n"/>
      <c r="H358" s="71" t="n"/>
      <c r="I358" s="1003" t="n"/>
      <c r="J358" s="302" t="n"/>
      <c r="K358" s="72" t="n"/>
      <c r="L358" s="207" t="n"/>
      <c r="M358" s="208" t="n"/>
      <c r="O358" s="464">
        <f>ISBLANK(D358)</f>
        <v/>
      </c>
      <c r="P358" s="464">
        <f>ISBLANK(G358)</f>
        <v/>
      </c>
      <c r="Q358" s="464">
        <f>ISBLANK(M358)</f>
        <v/>
      </c>
      <c r="R358" s="464">
        <f>IF(AND(O358=P358,O358=Q358),,"!!!")</f>
        <v/>
      </c>
      <c r="T358" s="464" t="n">
        <v>356</v>
      </c>
    </row>
    <row customFormat="1" hidden="1" outlineLevel="1" r="359" s="88">
      <c r="A359" s="29" t="n"/>
      <c r="B359" s="613" t="n"/>
      <c r="C359" s="617" t="n"/>
      <c r="D359" s="889" t="n"/>
      <c r="E359" s="88" t="inlineStr">
        <is>
          <t>Roof &amp; waterproofing</t>
        </is>
      </c>
      <c r="F359" s="450" t="inlineStr">
        <is>
          <t>Tető és vízszigetelés</t>
        </is>
      </c>
      <c r="G359" s="994" t="n"/>
      <c r="H359" s="39" t="n"/>
      <c r="I359" s="1004" t="n"/>
      <c r="J359" s="159" t="n"/>
      <c r="K359" s="159" t="n"/>
      <c r="L359" s="753" t="n"/>
      <c r="M359" s="748" t="n"/>
      <c r="O359" s="464">
        <f>ISBLANK(D359)</f>
        <v/>
      </c>
      <c r="P359" s="464">
        <f>ISBLANK(G359)</f>
        <v/>
      </c>
      <c r="Q359" s="464">
        <f>ISBLANK(M359)</f>
        <v/>
      </c>
      <c r="R359" s="464">
        <f>IF(AND(O359=P359,O359=Q359),,"!!!")</f>
        <v/>
      </c>
      <c r="T359" s="464" t="n">
        <v>357</v>
      </c>
    </row>
    <row customHeight="1" hidden="1" ht="33.75" outlineLevel="1" r="360">
      <c r="A360" s="29" t="n"/>
      <c r="B360" s="606" t="n">
        <v>300</v>
      </c>
      <c r="C360" s="608" t="n">
        <v>361</v>
      </c>
      <c r="D360" s="889" t="n">
        <v>74</v>
      </c>
      <c r="E360" s="427" t="inlineStr">
        <is>
          <t>Soft rainwater-proofing on horizontal surface with full attic height folding, 1.8 mm thick root- and UV resistant PVC sheet, fixed mechanically</t>
        </is>
      </c>
      <c r="F360" s="94" t="inlineStr">
        <is>
          <t xml:space="preserve">Csapadékvíz elleni lágy  szigetelés vízszintes felületen, széleken attika teljes magasságában felhajtva, 1,8 mm vtg, gyökér- és UV álló  PVC lemezzel, (gyártó útmutatása szerint) mechanikai rögzítéssel, </t>
        </is>
      </c>
      <c r="G360" s="994">
        <f>26506+750+2900+105+167+107</f>
        <v/>
      </c>
      <c r="H360" s="39" t="inlineStr">
        <is>
          <t>m2</t>
        </is>
      </c>
      <c r="I360" s="1004" t="n"/>
      <c r="J360" s="159" t="n">
        <v>0</v>
      </c>
      <c r="K360" s="159" t="n">
        <v>0</v>
      </c>
      <c r="L360" s="753">
        <f>J360+K360</f>
        <v/>
      </c>
      <c r="M360" s="748">
        <f>L360*(G360+I360)</f>
        <v/>
      </c>
      <c r="O360" s="464">
        <f>ISBLANK(D360)</f>
        <v/>
      </c>
      <c r="P360" s="464">
        <f>ISBLANK(G360)</f>
        <v/>
      </c>
      <c r="Q360" s="464">
        <f>ISBLANK(M360)</f>
        <v/>
      </c>
      <c r="R360" s="464">
        <f>IF(AND(O360=P360,O360=Q360),,"!!!")</f>
        <v/>
      </c>
      <c r="T360" s="464" t="n">
        <v>358</v>
      </c>
    </row>
    <row customHeight="1" hidden="1" ht="22.5" outlineLevel="1" r="361">
      <c r="A361" s="29" t="n"/>
      <c r="B361" s="606" t="n">
        <v>300</v>
      </c>
      <c r="C361" s="608" t="n">
        <v>361</v>
      </c>
      <c r="D361" s="889" t="n">
        <v>75</v>
      </c>
      <c r="E361" s="427" t="inlineStr">
        <is>
          <t xml:space="preserve">Place 2x12,5 mm thick cement-bonded chipboard for canopies roof fixed on structural steel framework </t>
        </is>
      </c>
      <c r="F361" s="94" t="inlineStr">
        <is>
          <t xml:space="preserve">Előtetőkhöz  2x12,5 mm cementkötésű vízálló építőlemez elhelyezése, tartószerkezeti tervek szerinti acél szerkezetre </t>
        </is>
      </c>
      <c r="G361" s="994" t="n">
        <v>750</v>
      </c>
      <c r="H361" s="39" t="inlineStr">
        <is>
          <t>m2</t>
        </is>
      </c>
      <c r="I361" s="1004" t="n"/>
      <c r="J361" s="159" t="n">
        <v>0</v>
      </c>
      <c r="K361" s="159" t="n">
        <v>0</v>
      </c>
      <c r="L361" s="753">
        <f>J361+K361</f>
        <v/>
      </c>
      <c r="M361" s="748">
        <f>L361*(G361+I361)</f>
        <v/>
      </c>
      <c r="O361" s="464">
        <f>ISBLANK(D361)</f>
        <v/>
      </c>
      <c r="P361" s="464">
        <f>ISBLANK(G361)</f>
        <v/>
      </c>
      <c r="Q361" s="464">
        <f>ISBLANK(M361)</f>
        <v/>
      </c>
      <c r="R361" s="464">
        <f>IF(AND(O361=P361,O361=Q361),,"!!!")</f>
        <v/>
      </c>
      <c r="T361" s="464" t="n">
        <v>359</v>
      </c>
    </row>
    <row customHeight="1" hidden="1" ht="22.5" outlineLevel="1" r="362">
      <c r="A362" s="29" t="n"/>
      <c r="B362" s="606" t="n">
        <v>300</v>
      </c>
      <c r="C362" s="608" t="n">
        <v>361</v>
      </c>
      <c r="D362" s="889" t="n">
        <v>76</v>
      </c>
      <c r="E362" s="427" t="inlineStr">
        <is>
          <t xml:space="preserve">Lay 1 layer of vapour-proofing foil on horizontal surface with continuity  </t>
        </is>
      </c>
      <c r="F362" s="94" t="inlineStr">
        <is>
          <t xml:space="preserve">1 rtg. párazáró fólia fektetése felületfolytonosan vízszintes felületen </t>
        </is>
      </c>
      <c r="G362" s="994" t="n">
        <v>30535</v>
      </c>
      <c r="H362" s="39" t="inlineStr">
        <is>
          <t>m2</t>
        </is>
      </c>
      <c r="I362" s="1004" t="n"/>
      <c r="J362" s="159" t="n">
        <v>0</v>
      </c>
      <c r="K362" s="159" t="n">
        <v>0</v>
      </c>
      <c r="L362" s="753">
        <f>J362+K362</f>
        <v/>
      </c>
      <c r="M362" s="748">
        <f>L362*(G362+I362)</f>
        <v/>
      </c>
      <c r="O362" s="464">
        <f>ISBLANK(D362)</f>
        <v/>
      </c>
      <c r="P362" s="464">
        <f>ISBLANK(G362)</f>
        <v/>
      </c>
      <c r="Q362" s="464">
        <f>ISBLANK(M362)</f>
        <v/>
      </c>
      <c r="R362" s="464">
        <f>IF(AND(O362=P362,O362=Q362),,"!!!")</f>
        <v/>
      </c>
      <c r="T362" s="464" t="n">
        <v>360</v>
      </c>
    </row>
    <row customHeight="1" hidden="1" ht="33.75" outlineLevel="1" r="363">
      <c r="A363" s="29" t="inlineStr">
        <is>
          <t>x</t>
        </is>
      </c>
      <c r="B363" s="606" t="n">
        <v>300</v>
      </c>
      <c r="C363" s="608" t="n">
        <v>361</v>
      </c>
      <c r="D363" s="889" t="n">
        <v>77</v>
      </c>
      <c r="E363" s="427" t="inlineStr">
        <is>
          <t>Place heat insulation  20 cm thickness with  on horizontal surface step proof
Rockwool (10 cm Monrock Max E + 10 cm Roofrock 40)</t>
        </is>
      </c>
      <c r="F363" s="94" t="inlineStr">
        <is>
          <t>Hőszigetelés elhelyezése 20 cm vtg-ban,  vízszintes felületen lépésálló
Rockwool (10 cm Monrock Max E + 10 cm Roofrock 40)</t>
        </is>
      </c>
      <c r="G363" s="994">
        <f>26506+105+167+107</f>
        <v/>
      </c>
      <c r="H363" s="39" t="inlineStr">
        <is>
          <t>m2</t>
        </is>
      </c>
      <c r="I363" s="1004" t="n"/>
      <c r="J363" s="159" t="n">
        <v>0</v>
      </c>
      <c r="K363" s="159" t="n">
        <v>0</v>
      </c>
      <c r="L363" s="753">
        <f>J363+K363</f>
        <v/>
      </c>
      <c r="M363" s="748">
        <f>L363*(G363+I363)</f>
        <v/>
      </c>
      <c r="O363" s="464">
        <f>ISBLANK(D363)</f>
        <v/>
      </c>
      <c r="P363" s="464">
        <f>ISBLANK(G363)</f>
        <v/>
      </c>
      <c r="Q363" s="464">
        <f>ISBLANK(M363)</f>
        <v/>
      </c>
      <c r="R363" s="464">
        <f>IF(AND(O363=P363,O363=Q363),,"!!!")</f>
        <v/>
      </c>
      <c r="T363" s="464" t="n">
        <v>361</v>
      </c>
    </row>
    <row customHeight="1" hidden="1" ht="33.75" outlineLevel="1" r="364">
      <c r="A364" s="29" t="n"/>
      <c r="B364" s="606" t="n">
        <v>300</v>
      </c>
      <c r="C364" s="608" t="n">
        <v>361</v>
      </c>
      <c r="D364" s="889" t="n">
        <v>78</v>
      </c>
      <c r="E364" s="427" t="inlineStr">
        <is>
          <t>Place heat insulation  24 cm thickness with  on horizontal surface step proof Rockwool  (10 cm Monrock Max E + 14 cm Roofrock 40)</t>
        </is>
      </c>
      <c r="F364" s="94" t="inlineStr">
        <is>
          <t>Hőszigetelés elhelyezése 24 cm vtg-ban,  vízszintes felületen lépésálló
Rockwool (10 cm Monrock Max E + 14 cm Roofrock 40)</t>
        </is>
      </c>
      <c r="G364" s="994">
        <f>2900+167</f>
        <v/>
      </c>
      <c r="H364" s="39" t="inlineStr">
        <is>
          <t>m2</t>
        </is>
      </c>
      <c r="I364" s="1004" t="n"/>
      <c r="J364" s="159" t="n">
        <v>0</v>
      </c>
      <c r="K364" s="159" t="n">
        <v>0</v>
      </c>
      <c r="L364" s="753">
        <f>J364+K364</f>
        <v/>
      </c>
      <c r="M364" s="748">
        <f>L364*(G364+I364)</f>
        <v/>
      </c>
      <c r="O364" s="464">
        <f>ISBLANK(D364)</f>
        <v/>
      </c>
      <c r="P364" s="464">
        <f>ISBLANK(G364)</f>
        <v/>
      </c>
      <c r="Q364" s="464">
        <f>ISBLANK(M364)</f>
        <v/>
      </c>
      <c r="R364" s="464">
        <f>IF(AND(O364=P364,O364=Q364),,"!!!")</f>
        <v/>
      </c>
      <c r="T364" s="464" t="n">
        <v>362</v>
      </c>
    </row>
    <row customHeight="1" hidden="1" ht="22.5" outlineLevel="1" r="365">
      <c r="A365" s="29" t="inlineStr">
        <is>
          <t>x</t>
        </is>
      </c>
      <c r="B365" s="606" t="n">
        <v>300</v>
      </c>
      <c r="C365" s="608" t="n">
        <v>361</v>
      </c>
      <c r="D365" s="889" t="n">
        <v>79</v>
      </c>
      <c r="E365" s="427" t="inlineStr">
        <is>
          <t xml:space="preserve">Place heat insulation in sloping in 0-30 cm thickness with rockwool panels on horizontal surface </t>
        </is>
      </c>
      <c r="F365" s="94" t="inlineStr">
        <is>
          <t xml:space="preserve">Hőszigetelés elhelyezése lejtésben, 0-30 cm vtg-ban, kőzetgyapot lapokkal, vízszintes felületen </t>
        </is>
      </c>
      <c r="G365" s="994" t="n">
        <v>8424</v>
      </c>
      <c r="H365" s="39" t="inlineStr">
        <is>
          <t>m2</t>
        </is>
      </c>
      <c r="I365" s="1004" t="n"/>
      <c r="J365" s="159" t="n">
        <v>0</v>
      </c>
      <c r="K365" s="159" t="n">
        <v>0</v>
      </c>
      <c r="L365" s="753">
        <f>J365+K365</f>
        <v/>
      </c>
      <c r="M365" s="748">
        <f>L365*(G365+I365)</f>
        <v/>
      </c>
      <c r="O365" s="464">
        <f>ISBLANK(D365)</f>
        <v/>
      </c>
      <c r="P365" s="464">
        <f>ISBLANK(G365)</f>
        <v/>
      </c>
      <c r="Q365" s="464">
        <f>ISBLANK(M365)</f>
        <v/>
      </c>
      <c r="R365" s="464">
        <f>IF(AND(O365=P365,O365=Q365),,"!!!")</f>
        <v/>
      </c>
      <c r="T365" s="464" t="n">
        <v>363</v>
      </c>
    </row>
    <row customHeight="1" hidden="1" ht="33.75" outlineLevel="1" r="366">
      <c r="A366" s="29" t="n"/>
      <c r="B366" s="606" t="n">
        <v>300</v>
      </c>
      <c r="C366" s="608" t="n">
        <v>361</v>
      </c>
      <c r="D366" s="889" t="n">
        <v>80</v>
      </c>
      <c r="E366" s="427" t="inlineStr">
        <is>
          <t xml:space="preserve">Insulate attic and parapet wall on vertical surface by placing 1 layer of 1,8 mm thick root resistant PVC sheet fixed mechanically </t>
        </is>
      </c>
      <c r="F366" s="94" t="inlineStr">
        <is>
          <t>Mellvédfal és attika szigetelése függőleges felületen, 1 rtg. lágy 1,8 mm vtg. gyökérálló PVC lemezzel, mechanikai rögzítéssel (gyártó útmutatása szerint)</t>
        </is>
      </c>
      <c r="G366" s="994" t="n">
        <v>1</v>
      </c>
      <c r="H366" s="39" t="inlineStr">
        <is>
          <t>klts</t>
        </is>
      </c>
      <c r="I366" s="1004" t="n"/>
      <c r="J366" s="159" t="n">
        <v>0</v>
      </c>
      <c r="K366" s="159" t="n">
        <v>0</v>
      </c>
      <c r="L366" s="753">
        <f>J366+K366</f>
        <v/>
      </c>
      <c r="M366" s="748">
        <f>L366*(G366+I366)</f>
        <v/>
      </c>
      <c r="O366" s="464">
        <f>ISBLANK(D366)</f>
        <v/>
      </c>
      <c r="P366" s="464">
        <f>ISBLANK(G366)</f>
        <v/>
      </c>
      <c r="Q366" s="464">
        <f>ISBLANK(M366)</f>
        <v/>
      </c>
      <c r="R366" s="464">
        <f>IF(AND(O366=P366,O366=Q366),,"!!!")</f>
        <v/>
      </c>
      <c r="T366" s="464" t="n">
        <v>364</v>
      </c>
    </row>
    <row customHeight="1" hidden="1" ht="33.75" outlineLevel="1" r="367">
      <c r="A367" s="29" t="n"/>
      <c r="B367" s="606" t="n">
        <v>300</v>
      </c>
      <c r="C367" s="608" t="n">
        <v>361</v>
      </c>
      <c r="D367" s="889" t="n">
        <v>81</v>
      </c>
      <c r="E367" s="245" t="inlineStr">
        <is>
          <t>Insulate feets of steel superstructures on roof by using PVC sheet folded up carefully and joints filled with water repellant silicone (envisaged)</t>
        </is>
      </c>
      <c r="F367" s="246" t="inlineStr">
        <is>
          <t>Tetőn lévő acélszerk felépítmények lábai szigetelése PVC lemezzel, felhajtással, gondosan, rések víztaszító szilikon kitöltéssel (előirányzat)</t>
        </is>
      </c>
      <c r="G367" s="994" t="n">
        <v>1</v>
      </c>
      <c r="H367" s="39" t="inlineStr">
        <is>
          <t>klts</t>
        </is>
      </c>
      <c r="I367" s="1004" t="n"/>
      <c r="J367" s="159" t="n">
        <v>0</v>
      </c>
      <c r="K367" s="159" t="n">
        <v>0</v>
      </c>
      <c r="L367" s="753">
        <f>J367+K367</f>
        <v/>
      </c>
      <c r="M367" s="748">
        <f>L367*(G367+I367)</f>
        <v/>
      </c>
      <c r="O367" s="464">
        <f>ISBLANK(D367)</f>
        <v/>
      </c>
      <c r="P367" s="464">
        <f>ISBLANK(G367)</f>
        <v/>
      </c>
      <c r="Q367" s="464">
        <f>ISBLANK(M367)</f>
        <v/>
      </c>
      <c r="R367" s="464">
        <f>IF(AND(O367=P367,O367=Q367),,"!!!")</f>
        <v/>
      </c>
      <c r="T367" s="464" t="n">
        <v>365</v>
      </c>
    </row>
    <row customHeight="1" hidden="1" ht="22.5" outlineLevel="1" r="368">
      <c r="A368" s="29" t="n"/>
      <c r="B368" s="606" t="n">
        <v>300</v>
      </c>
      <c r="C368" s="608" t="n">
        <v>361</v>
      </c>
      <c r="D368" s="889" t="n">
        <v>82</v>
      </c>
      <c r="E368" s="245" t="inlineStr">
        <is>
          <t xml:space="preserve">Spread 1 separating layer of 140 g/m2  plastic veil for roof insulation on horizontal surface, using material of min. 140 g/m2, </t>
        </is>
      </c>
      <c r="F368" s="246" t="inlineStr">
        <is>
          <t xml:space="preserve">Tetőszigetelésnél 1 rtg, 140 g/m2 műanyagfátyol elválasztó réteg terítése vízszintes felületen, 140 g/m2 min anyaggal, </t>
        </is>
      </c>
      <c r="G368" s="994">
        <f>26506+750+2900+105+167+107</f>
        <v/>
      </c>
      <c r="H368" s="39" t="inlineStr">
        <is>
          <t>klts</t>
        </is>
      </c>
      <c r="I368" s="1004" t="n"/>
      <c r="J368" s="159" t="n">
        <v>0</v>
      </c>
      <c r="K368" s="159" t="n">
        <v>0</v>
      </c>
      <c r="L368" s="753">
        <f>J368+K368</f>
        <v/>
      </c>
      <c r="M368" s="748">
        <f>L368*(G368+I368)</f>
        <v/>
      </c>
      <c r="O368" s="464">
        <f>ISBLANK(D368)</f>
        <v/>
      </c>
      <c r="P368" s="464">
        <f>ISBLANK(G368)</f>
        <v/>
      </c>
      <c r="Q368" s="464">
        <f>ISBLANK(M368)</f>
        <v/>
      </c>
      <c r="R368" s="464">
        <f>IF(AND(O368=P368,O368=Q368),,"!!!")</f>
        <v/>
      </c>
      <c r="T368" s="464" t="n">
        <v>366</v>
      </c>
    </row>
    <row customHeight="1" hidden="1" ht="45" outlineLevel="1" r="369">
      <c r="A369" s="29" t="n"/>
      <c r="B369" s="606" t="n">
        <v>300</v>
      </c>
      <c r="C369" s="608" t="n">
        <v>361</v>
      </c>
      <c r="D369" s="889" t="n">
        <v>83</v>
      </c>
      <c r="E369" s="245" t="inlineStr">
        <is>
          <t>Roof drain installation for PVC insulated roofs with ACO cast iron insulated plates with vertical chanelling and required auxiliary profiles, T shaped PVC pipe, gutter guard system. According to DN 150 detail drawing - at canopies</t>
        </is>
      </c>
      <c r="F369" s="246" t="inlineStr">
        <is>
          <t>Tetőösszefolyó szerelése lágyfedésű PVC szigetelésű tetőre, ACO öntöttvas, szigetelő galérral, függőleges levezetéssel, szükséges kiegészítő idomokkal, tisztítóidommal, lombfogó kosárral, DN 150, részletrajz szerint - előtetőkön</t>
        </is>
      </c>
      <c r="G369" s="994" t="n">
        <v>1</v>
      </c>
      <c r="H369" s="39" t="inlineStr">
        <is>
          <t>klts</t>
        </is>
      </c>
      <c r="I369" s="1004" t="n"/>
      <c r="J369" s="159" t="n">
        <v>0</v>
      </c>
      <c r="K369" s="159" t="n">
        <v>0</v>
      </c>
      <c r="L369" s="753">
        <f>J369+K369</f>
        <v/>
      </c>
      <c r="M369" s="748">
        <f>L369*(G369+I369)</f>
        <v/>
      </c>
      <c r="O369" s="464">
        <f>ISBLANK(D369)</f>
        <v/>
      </c>
      <c r="P369" s="464">
        <f>ISBLANK(G369)</f>
        <v/>
      </c>
      <c r="Q369" s="464">
        <f>ISBLANK(M369)</f>
        <v/>
      </c>
      <c r="R369" s="464">
        <f>IF(AND(O369=P369,O369=Q369),,"!!!")</f>
        <v/>
      </c>
      <c r="T369" s="464" t="n">
        <v>367</v>
      </c>
    </row>
    <row customHeight="1" hidden="1" ht="33.75" outlineLevel="1" r="370">
      <c r="A370" s="29" t="n"/>
      <c r="B370" s="606" t="n">
        <v>300</v>
      </c>
      <c r="C370" s="608" t="n">
        <v>361</v>
      </c>
      <c r="D370" s="889" t="n">
        <v>84</v>
      </c>
      <c r="E370" s="245" t="inlineStr">
        <is>
          <t>Installation of painted cast iron duct connection, with plastic dirt screen and trap, ACO 5222.00.00 or equal quality - canopies</t>
        </is>
      </c>
      <c r="F370" s="246" t="inlineStr">
        <is>
          <t>Csatorna bekötő idom elhelyezése, öntöttvasból, festékbevonattal, műanyag szennyfogó szitával, bűzzárral, ACO 5222.00.00 vagy ezzel egyenértékű - előtetők</t>
        </is>
      </c>
      <c r="G370" s="994" t="n">
        <v>1</v>
      </c>
      <c r="H370" s="39" t="inlineStr">
        <is>
          <t>klts</t>
        </is>
      </c>
      <c r="I370" s="1004" t="n"/>
      <c r="J370" s="159" t="n">
        <v>0</v>
      </c>
      <c r="K370" s="159" t="n">
        <v>0</v>
      </c>
      <c r="L370" s="753">
        <f>J370+K370</f>
        <v/>
      </c>
      <c r="M370" s="748">
        <f>L370*(G370+I370)</f>
        <v/>
      </c>
      <c r="O370" s="464">
        <f>ISBLANK(D370)</f>
        <v/>
      </c>
      <c r="P370" s="464">
        <f>ISBLANK(G370)</f>
        <v/>
      </c>
      <c r="Q370" s="464">
        <f>ISBLANK(M370)</f>
        <v/>
      </c>
      <c r="R370" s="464">
        <f>IF(AND(O370=P370,O370=Q370),,"!!!")</f>
        <v/>
      </c>
      <c r="T370" s="464" t="n">
        <v>368</v>
      </c>
    </row>
    <row customHeight="1" hidden="1" ht="22.5" outlineLevel="1" r="371">
      <c r="A371" s="29" t="n"/>
      <c r="B371" s="606" t="n">
        <v>300</v>
      </c>
      <c r="C371" s="608" t="n">
        <v>361</v>
      </c>
      <c r="D371" s="889" t="n">
        <v>85</v>
      </c>
      <c r="E371" s="245" t="inlineStr">
        <is>
          <t xml:space="preserve">Placing c walkway with gaps on flat roofs 
Sikaplan Walkway 40 </t>
        </is>
      </c>
      <c r="F371" s="246" t="inlineStr">
        <is>
          <t xml:space="preserve">Járósávok készítése lapostetőkön, 
Sikaplan Walkway 40 </t>
        </is>
      </c>
      <c r="G371" s="994" t="n">
        <v>1400</v>
      </c>
      <c r="H371" s="39" t="inlineStr">
        <is>
          <t>m</t>
        </is>
      </c>
      <c r="I371" s="1004" t="n"/>
      <c r="J371" s="159" t="n">
        <v>0</v>
      </c>
      <c r="K371" s="159" t="n">
        <v>0</v>
      </c>
      <c r="L371" s="753">
        <f>J371+K371</f>
        <v/>
      </c>
      <c r="M371" s="748">
        <f>L371*(G371+I371)</f>
        <v/>
      </c>
      <c r="O371" s="464">
        <f>ISBLANK(D371)</f>
        <v/>
      </c>
      <c r="P371" s="464">
        <f>ISBLANK(G371)</f>
        <v/>
      </c>
      <c r="Q371" s="464">
        <f>ISBLANK(M371)</f>
        <v/>
      </c>
      <c r="R371" s="464">
        <f>IF(AND(O371=P371,O371=Q371),,"!!!")</f>
        <v/>
      </c>
      <c r="T371" s="464" t="n">
        <v>369</v>
      </c>
    </row>
    <row customHeight="1" hidden="1" ht="33.75" outlineLevel="1" r="372">
      <c r="A372" s="29" t="n"/>
      <c r="B372" s="606" t="n">
        <v>300</v>
      </c>
      <c r="C372" s="608" t="n">
        <v>361</v>
      </c>
      <c r="D372" s="889" t="n">
        <v>86</v>
      </c>
      <c r="E372" s="245" t="inlineStr">
        <is>
          <t>Placement of gravel paving on a flat roof according to the function of a fire dam, 1 X-ray. PVC insulation board with washer, 10 cm thickness, 70 cm wide</t>
        </is>
      </c>
      <c r="F372" s="246" t="inlineStr">
        <is>
          <t xml:space="preserve">Kavicsterítés tűzgát funkció szerinti elhelyezése lapostetőkön, 1 rtg. PVC szigetelő lemez alátéttel, 10 cm vastag 70  cm szélességben </t>
        </is>
      </c>
      <c r="G372" s="994" t="n">
        <v>330</v>
      </c>
      <c r="H372" s="39" t="inlineStr">
        <is>
          <t>m</t>
        </is>
      </c>
      <c r="I372" s="1004" t="n"/>
      <c r="J372" s="159" t="n">
        <v>0</v>
      </c>
      <c r="K372" s="159" t="n">
        <v>0</v>
      </c>
      <c r="L372" s="753">
        <f>J372+K372</f>
        <v/>
      </c>
      <c r="M372" s="748">
        <f>L372*(G372+I372)</f>
        <v/>
      </c>
      <c r="O372" s="464">
        <f>ISBLANK(D372)</f>
        <v/>
      </c>
      <c r="P372" s="464">
        <f>ISBLANK(G372)</f>
        <v/>
      </c>
      <c r="Q372" s="464">
        <f>ISBLANK(M372)</f>
        <v/>
      </c>
      <c r="R372" s="464">
        <f>IF(AND(O372=P372,O372=Q372),,"!!!")</f>
        <v/>
      </c>
      <c r="T372" s="464" t="n">
        <v>370</v>
      </c>
    </row>
    <row customHeight="1" hidden="1" ht="23.25" outlineLevel="1" r="373" thickBot="1">
      <c r="A373" s="29" t="n"/>
      <c r="B373" s="606" t="n">
        <v>300</v>
      </c>
      <c r="C373" s="608" t="n">
        <v>361</v>
      </c>
      <c r="D373" s="889" t="n">
        <v>87</v>
      </c>
      <c r="E373" s="245" t="inlineStr">
        <is>
          <t>Placement of gravel paving on a flat roof according to the function of a fire dam, 1 X-ray. PVC insulation board with washer,</t>
        </is>
      </c>
      <c r="F373" s="246" t="inlineStr">
        <is>
          <t xml:space="preserve">Kavicsterítés tűzgát funkció szerinti elhelyezése lapostetőkön, 1 rtg. PVC szigetelő lemez alátéttel, </t>
        </is>
      </c>
      <c r="G373" s="994" t="n">
        <v>23</v>
      </c>
      <c r="H373" s="39" t="inlineStr">
        <is>
          <t>m2</t>
        </is>
      </c>
      <c r="I373" s="1004" t="n"/>
      <c r="J373" s="159" t="n">
        <v>0</v>
      </c>
      <c r="K373" s="159" t="n">
        <v>0</v>
      </c>
      <c r="L373" s="753">
        <f>J373+K373</f>
        <v/>
      </c>
      <c r="M373" s="748">
        <f>L373*(G373+I373)</f>
        <v/>
      </c>
      <c r="O373" s="464">
        <f>ISBLANK(D373)</f>
        <v/>
      </c>
      <c r="P373" s="464">
        <f>ISBLANK(G373)</f>
        <v/>
      </c>
      <c r="Q373" s="464">
        <f>ISBLANK(M373)</f>
        <v/>
      </c>
      <c r="R373" s="464">
        <f>IF(AND(O373=P373,O373=Q373),,"!!!")</f>
        <v/>
      </c>
      <c r="T373" s="464" t="n">
        <v>371</v>
      </c>
    </row>
    <row customHeight="1" hidden="1" ht="13.5" outlineLevel="1" r="374" thickBot="1">
      <c r="A374" s="33" t="n"/>
      <c r="B374" s="609" t="n">
        <v>300</v>
      </c>
      <c r="C374" s="610" t="n">
        <v>361</v>
      </c>
      <c r="D374" s="431" t="n"/>
      <c r="E374" s="60" t="inlineStr">
        <is>
          <t>Roof construction</t>
        </is>
      </c>
      <c r="F374" s="60" t="inlineStr">
        <is>
          <t>Tetőszerkezet nettó</t>
        </is>
      </c>
      <c r="G374" s="993" t="n"/>
      <c r="H374" s="294" t="n"/>
      <c r="I374" s="1005" t="n"/>
      <c r="J374" s="95" t="n"/>
      <c r="K374" s="23" t="n"/>
      <c r="L374" s="194" t="n"/>
      <c r="M374" s="203">
        <f>SUM(M359:M373)</f>
        <v/>
      </c>
      <c r="O374" s="464">
        <f>ISBLANK(D374)</f>
        <v/>
      </c>
      <c r="P374" s="464">
        <f>ISBLANK(G374)</f>
        <v/>
      </c>
      <c r="Q374" s="464">
        <f>ISBLANK(M374)</f>
        <v/>
      </c>
      <c r="R374" s="464">
        <f>IF(AND(O374=P374,O374=Q374),,"!!!")</f>
        <v/>
      </c>
      <c r="T374" s="464" t="n">
        <v>372</v>
      </c>
    </row>
    <row customHeight="1" hidden="1" ht="15.75" outlineLevel="1" r="375" thickBot="1">
      <c r="A375" s="576" t="n"/>
      <c r="B375" s="601" t="n">
        <v>300</v>
      </c>
      <c r="C375" s="605" t="n">
        <v>362</v>
      </c>
      <c r="D375" s="556" t="n"/>
      <c r="E375" s="1" t="inlineStr">
        <is>
          <t>Roof openings</t>
        </is>
      </c>
      <c r="F375" s="1" t="inlineStr">
        <is>
          <t>Tetőnyílások</t>
        </is>
      </c>
      <c r="G375" s="991" t="n"/>
      <c r="H375" s="293" t="n"/>
      <c r="I375" s="1002" t="n"/>
      <c r="J375" s="298" t="n"/>
      <c r="K375" s="2" t="n"/>
      <c r="L375" s="205" t="n"/>
      <c r="M375" s="206" t="n"/>
      <c r="O375" s="464">
        <f>ISBLANK(D375)</f>
        <v/>
      </c>
      <c r="P375" s="464">
        <f>ISBLANK(G375)</f>
        <v/>
      </c>
      <c r="Q375" s="464">
        <f>ISBLANK(M375)</f>
        <v/>
      </c>
      <c r="R375" s="464">
        <f>IF(AND(O375=P375,O375=Q375),,"!!!")</f>
        <v/>
      </c>
      <c r="T375" s="464" t="n">
        <v>373</v>
      </c>
    </row>
    <row customFormat="1" hidden="1" outlineLevel="1" r="376" s="88">
      <c r="A376" s="578" t="n"/>
      <c r="B376" s="618" t="n"/>
      <c r="C376" s="641" t="n"/>
      <c r="D376" s="560" t="n"/>
      <c r="E376" s="88" t="inlineStr">
        <is>
          <t>Sky- and smokedomes</t>
        </is>
      </c>
      <c r="F376" s="50" t="inlineStr">
        <is>
          <t>Bevilágító és hő és füstelvezető kupolák</t>
        </is>
      </c>
      <c r="G376" s="995" t="n"/>
      <c r="H376" s="75" t="n"/>
      <c r="I376" s="1006" t="n"/>
      <c r="J376" s="303" t="n"/>
      <c r="K376" s="76" t="n"/>
      <c r="L376" s="209" t="n"/>
      <c r="M376" s="210" t="n"/>
      <c r="O376" s="464">
        <f>ISBLANK(D376)</f>
        <v/>
      </c>
      <c r="P376" s="464">
        <f>ISBLANK(G376)</f>
        <v/>
      </c>
      <c r="Q376" s="464">
        <f>ISBLANK(M376)</f>
        <v/>
      </c>
      <c r="R376" s="464">
        <f>IF(AND(O376=P376,O376=Q376),,"!!!")</f>
        <v/>
      </c>
      <c r="T376" s="464" t="n">
        <v>374</v>
      </c>
    </row>
    <row customHeight="1" hidden="1" ht="45" outlineLevel="1" r="377">
      <c r="A377" s="29" t="n"/>
      <c r="B377" s="606" t="n">
        <v>300</v>
      </c>
      <c r="C377" s="608" t="n">
        <v>362</v>
      </c>
      <c r="D377" s="889" t="n"/>
      <c r="E377" s="427" t="inlineStr">
        <is>
          <t>COLT FirelightDuo ( or equal quality) heat- and smoke exhauster dome skylight, connected to RWA system, integeted in the barell vault rooflight installation</t>
        </is>
      </c>
      <c r="F377" s="94" t="inlineStr">
        <is>
          <t xml:space="preserve">COLT FirelightDuo (vagy ezzel egyenértékű) hő- és füstelvezető tetőkupola, RWA rendszerbe kötve, a felülvilágító sávba integrálva, kompletten
</t>
        </is>
      </c>
      <c r="G377" s="994" t="n"/>
      <c r="H377" s="39" t="n"/>
      <c r="I377" s="1004" t="n"/>
      <c r="J377" s="159" t="n"/>
      <c r="K377" s="159" t="n"/>
      <c r="L377" s="753" t="n"/>
      <c r="M377" s="748" t="n"/>
      <c r="O377" s="464">
        <f>ISBLANK(D377)</f>
        <v/>
      </c>
      <c r="P377" s="464">
        <f>ISBLANK(G377)</f>
        <v/>
      </c>
      <c r="Q377" s="464">
        <f>ISBLANK(M377)</f>
        <v/>
      </c>
      <c r="R377" s="464">
        <f>IF(AND(O377=P377,O377=Q377),,"!!!")</f>
        <v/>
      </c>
      <c r="T377" s="464" t="n">
        <v>375</v>
      </c>
    </row>
    <row hidden="1" outlineLevel="1" r="378">
      <c r="A378" s="29" t="n"/>
      <c r="B378" s="613" t="n"/>
      <c r="C378" s="617" t="n"/>
      <c r="D378" s="889" t="n">
        <v>1</v>
      </c>
      <c r="E378" s="427" t="inlineStr">
        <is>
          <t xml:space="preserve">Size: 200x200 cm, </t>
        </is>
      </c>
      <c r="F378" s="94" t="inlineStr">
        <is>
          <t>Méret: 200x200 cm</t>
        </is>
      </c>
      <c r="G378" s="994" t="n">
        <v>28</v>
      </c>
      <c r="H378" s="429" t="inlineStr">
        <is>
          <t>db/pcs</t>
        </is>
      </c>
      <c r="I378" s="1004" t="n"/>
      <c r="J378" s="159" t="n">
        <v>0</v>
      </c>
      <c r="K378" s="159" t="n">
        <v>0</v>
      </c>
      <c r="L378" s="753">
        <f>J378+K378</f>
        <v/>
      </c>
      <c r="M378" s="748">
        <f>L378*(G378+I378)</f>
        <v/>
      </c>
      <c r="O378" s="464">
        <f>ISBLANK(D378)</f>
        <v/>
      </c>
      <c r="P378" s="464">
        <f>ISBLANK(G378)</f>
        <v/>
      </c>
      <c r="Q378" s="464">
        <f>ISBLANK(M378)</f>
        <v/>
      </c>
      <c r="R378" s="464">
        <f>IF(AND(O378=P378,O378=Q378),,"!!!")</f>
        <v/>
      </c>
      <c r="T378" s="464" t="n">
        <v>376</v>
      </c>
    </row>
    <row hidden="1" outlineLevel="1" r="379">
      <c r="A379" s="29" t="n"/>
      <c r="B379" s="613" t="n"/>
      <c r="C379" s="617" t="n"/>
      <c r="D379" s="889" t="n">
        <v>2</v>
      </c>
      <c r="E379" s="427" t="inlineStr">
        <is>
          <t xml:space="preserve">Size: 200x250 cm, </t>
        </is>
      </c>
      <c r="F379" s="94" t="inlineStr">
        <is>
          <t>Méret: 200x250 cm</t>
        </is>
      </c>
      <c r="G379" s="994" t="n">
        <v>79</v>
      </c>
      <c r="H379" s="429" t="inlineStr">
        <is>
          <t>db/pcs</t>
        </is>
      </c>
      <c r="I379" s="1004" t="n"/>
      <c r="J379" s="159" t="n">
        <v>0</v>
      </c>
      <c r="K379" s="159" t="n">
        <v>0</v>
      </c>
      <c r="L379" s="753">
        <f>J379+K379</f>
        <v/>
      </c>
      <c r="M379" s="748">
        <f>L379*(G379+I379)</f>
        <v/>
      </c>
      <c r="O379" s="464">
        <f>ISBLANK(D379)</f>
        <v/>
      </c>
      <c r="P379" s="464">
        <f>ISBLANK(G379)</f>
        <v/>
      </c>
      <c r="Q379" s="464">
        <f>ISBLANK(M379)</f>
        <v/>
      </c>
      <c r="R379" s="464">
        <f>IF(AND(O379=P379,O379=Q379),,"!!!")</f>
        <v/>
      </c>
      <c r="T379" s="464" t="n">
        <v>377</v>
      </c>
    </row>
    <row hidden="1" outlineLevel="1" r="380">
      <c r="A380" s="29" t="n"/>
      <c r="B380" s="613" t="n"/>
      <c r="C380" s="617" t="n"/>
      <c r="D380" s="889" t="n">
        <v>3</v>
      </c>
      <c r="E380" s="427" t="inlineStr">
        <is>
          <t xml:space="preserve">Size: 200x300 cm, </t>
        </is>
      </c>
      <c r="F380" s="94" t="inlineStr">
        <is>
          <t>Méret: 200x300 cm</t>
        </is>
      </c>
      <c r="G380" s="994" t="n">
        <v>14</v>
      </c>
      <c r="H380" s="429" t="inlineStr">
        <is>
          <t>db/pcs</t>
        </is>
      </c>
      <c r="I380" s="1004" t="n"/>
      <c r="J380" s="159" t="n">
        <v>0</v>
      </c>
      <c r="K380" s="159" t="n">
        <v>0</v>
      </c>
      <c r="L380" s="753">
        <f>J380+K380</f>
        <v/>
      </c>
      <c r="M380" s="748">
        <f>L380*(G380+I380)</f>
        <v/>
      </c>
      <c r="O380" s="464">
        <f>ISBLANK(D380)</f>
        <v/>
      </c>
      <c r="P380" s="464">
        <f>ISBLANK(G380)</f>
        <v/>
      </c>
      <c r="Q380" s="464">
        <f>ISBLANK(M380)</f>
        <v/>
      </c>
      <c r="R380" s="464">
        <f>IF(AND(O380=P380,O380=Q380),,"!!!")</f>
        <v/>
      </c>
      <c r="T380" s="464" t="n">
        <v>378</v>
      </c>
    </row>
    <row customHeight="1" hidden="1" ht="33.75" outlineLevel="1" r="381">
      <c r="A381" s="29" t="n"/>
      <c r="B381" s="613" t="n"/>
      <c r="C381" s="617" t="n"/>
      <c r="D381" s="889" t="n"/>
      <c r="E381" s="427" t="inlineStr">
        <is>
          <t>COLT FirelightDuo ( or equal quality) heat- and smoke exhauster dome skylight, connected to RWA system, single, complete with a fall arrest grille</t>
        </is>
      </c>
      <c r="F381" s="94" t="inlineStr">
        <is>
          <t>COLT FirelightDuo (vagy ezzel egyenértékű) hő- és füstelvezető tetőkupola, RWA rendszerbe kötve, leesést gátló ráccsal kompletten</t>
        </is>
      </c>
      <c r="G381" s="994" t="n"/>
      <c r="H381" s="39" t="n"/>
      <c r="I381" s="1004" t="n"/>
      <c r="J381" s="159" t="n"/>
      <c r="K381" s="159" t="n"/>
      <c r="L381" s="753" t="n"/>
      <c r="M381" s="748" t="n"/>
      <c r="O381" s="464">
        <f>ISBLANK(D381)</f>
        <v/>
      </c>
      <c r="P381" s="464">
        <f>ISBLANK(G381)</f>
        <v/>
      </c>
      <c r="Q381" s="464">
        <f>ISBLANK(M381)</f>
        <v/>
      </c>
      <c r="R381" s="464">
        <f>IF(AND(O381=P381,O381=Q381),,"!!!")</f>
        <v/>
      </c>
      <c r="T381" s="464" t="n">
        <v>379</v>
      </c>
    </row>
    <row hidden="1" outlineLevel="1" r="382">
      <c r="A382" s="29" t="n"/>
      <c r="B382" s="613" t="n"/>
      <c r="C382" s="617" t="n"/>
      <c r="D382" s="889" t="n">
        <v>4</v>
      </c>
      <c r="E382" s="427" t="inlineStr">
        <is>
          <t xml:space="preserve">Size: 150x150 cm, </t>
        </is>
      </c>
      <c r="F382" s="94" t="inlineStr">
        <is>
          <t>Méret: 150x150 cm</t>
        </is>
      </c>
      <c r="G382" s="994" t="n">
        <v>2</v>
      </c>
      <c r="H382" s="429" t="inlineStr">
        <is>
          <t>db/pcs</t>
        </is>
      </c>
      <c r="I382" s="1004" t="n"/>
      <c r="J382" s="159" t="n">
        <v>0</v>
      </c>
      <c r="K382" s="159" t="n">
        <v>0</v>
      </c>
      <c r="L382" s="753">
        <f>J382+K382</f>
        <v/>
      </c>
      <c r="M382" s="748">
        <f>L382*(G382+I382)</f>
        <v/>
      </c>
      <c r="O382" s="464">
        <f>ISBLANK(D382)</f>
        <v/>
      </c>
      <c r="P382" s="464">
        <f>ISBLANK(G382)</f>
        <v/>
      </c>
      <c r="Q382" s="464">
        <f>ISBLANK(M382)</f>
        <v/>
      </c>
      <c r="R382" s="464">
        <f>IF(AND(O382=P382,O382=Q382),,"!!!")</f>
        <v/>
      </c>
      <c r="T382" s="464" t="n">
        <v>380</v>
      </c>
    </row>
    <row hidden="1" outlineLevel="1" r="383">
      <c r="A383" s="29" t="n"/>
      <c r="B383" s="613" t="n"/>
      <c r="C383" s="617" t="n"/>
      <c r="D383" s="889" t="n">
        <v>5</v>
      </c>
      <c r="E383" s="427" t="inlineStr">
        <is>
          <t xml:space="preserve">Size: 180x180 cm, </t>
        </is>
      </c>
      <c r="F383" s="94" t="inlineStr">
        <is>
          <t>Méret: 150x150 cm</t>
        </is>
      </c>
      <c r="G383" s="994" t="n">
        <v>2</v>
      </c>
      <c r="H383" s="429" t="inlineStr">
        <is>
          <t>db/pcs</t>
        </is>
      </c>
      <c r="I383" s="1004" t="n"/>
      <c r="J383" s="159" t="n">
        <v>0</v>
      </c>
      <c r="K383" s="159" t="n">
        <v>0</v>
      </c>
      <c r="L383" s="753">
        <f>J383+K383</f>
        <v/>
      </c>
      <c r="M383" s="748">
        <f>L383*(G383+I383)</f>
        <v/>
      </c>
      <c r="O383" s="464">
        <f>ISBLANK(D383)</f>
        <v/>
      </c>
      <c r="P383" s="464">
        <f>ISBLANK(G383)</f>
        <v/>
      </c>
      <c r="Q383" s="464">
        <f>ISBLANK(M383)</f>
        <v/>
      </c>
      <c r="R383" s="464">
        <f>IF(AND(O383=P383,O383=Q383),,"!!!")</f>
        <v/>
      </c>
      <c r="T383" s="464" t="n">
        <v>381</v>
      </c>
    </row>
    <row customHeight="1" hidden="1" ht="33.75" outlineLevel="1" r="384">
      <c r="A384" s="29" t="n"/>
      <c r="B384" s="613" t="n"/>
      <c r="C384" s="617" t="n"/>
      <c r="D384" s="889" t="n"/>
      <c r="E384" s="427" t="inlineStr">
        <is>
          <t>COLT FirelightDuo ( or equal quality) heat- and smoke exhauster dome skylight and roof access hatch, connected to RWA system, single, complete</t>
        </is>
      </c>
      <c r="F384" s="94" t="inlineStr">
        <is>
          <t xml:space="preserve">COLT FirelightDuo (vagy ezzel egyenértékű) hő- és füstelvezető tetőkupola és tetőkibúvó, RWA rendszerbe kötve, single  kompletten
</t>
        </is>
      </c>
      <c r="G384" s="994" t="n"/>
      <c r="H384" s="429" t="n"/>
      <c r="I384" s="1004" t="n"/>
      <c r="J384" s="159" t="n"/>
      <c r="K384" s="159" t="n"/>
      <c r="L384" s="753" t="n"/>
      <c r="M384" s="748" t="n"/>
      <c r="O384" s="464">
        <f>ISBLANK(D384)</f>
        <v/>
      </c>
      <c r="P384" s="464">
        <f>ISBLANK(G384)</f>
        <v/>
      </c>
      <c r="Q384" s="464">
        <f>ISBLANK(M384)</f>
        <v/>
      </c>
      <c r="R384" s="464">
        <f>IF(AND(O384=P384,O384=Q384),,"!!!")</f>
        <v/>
      </c>
      <c r="T384" s="464" t="n">
        <v>382</v>
      </c>
    </row>
    <row hidden="1" outlineLevel="1" r="385">
      <c r="A385" s="29" t="n"/>
      <c r="B385" s="613" t="n"/>
      <c r="C385" s="617" t="n"/>
      <c r="D385" s="889" t="n">
        <v>6</v>
      </c>
      <c r="E385" s="427" t="inlineStr">
        <is>
          <t xml:space="preserve">Size: 240x120 cm, </t>
        </is>
      </c>
      <c r="F385" s="94" t="inlineStr">
        <is>
          <t>Méret: 240x120 cm</t>
        </is>
      </c>
      <c r="G385" s="994" t="n">
        <v>1</v>
      </c>
      <c r="H385" s="429" t="inlineStr">
        <is>
          <t>db/pcs</t>
        </is>
      </c>
      <c r="I385" s="1004" t="n"/>
      <c r="J385" s="159" t="n">
        <v>0</v>
      </c>
      <c r="K385" s="159" t="n">
        <v>0</v>
      </c>
      <c r="L385" s="753">
        <f>J385+K385</f>
        <v/>
      </c>
      <c r="M385" s="748">
        <f>L385*(G385+I385)</f>
        <v/>
      </c>
      <c r="O385" s="464">
        <f>ISBLANK(D385)</f>
        <v/>
      </c>
      <c r="P385" s="464">
        <f>ISBLANK(G385)</f>
        <v/>
      </c>
      <c r="Q385" s="464">
        <f>ISBLANK(M385)</f>
        <v/>
      </c>
      <c r="R385" s="464">
        <f>IF(AND(O385=P385,O385=Q385),,"!!!")</f>
        <v/>
      </c>
      <c r="T385" s="464" t="n">
        <v>383</v>
      </c>
    </row>
    <row hidden="1" outlineLevel="1" r="386">
      <c r="A386" s="29" t="n"/>
      <c r="B386" s="606" t="n">
        <v>300</v>
      </c>
      <c r="C386" s="608" t="n">
        <v>362</v>
      </c>
      <c r="D386" s="889" t="n">
        <v>7</v>
      </c>
      <c r="E386" s="94" t="inlineStr">
        <is>
          <t>COSMOTRON Skydom system asbarell vault rooflight</t>
        </is>
      </c>
      <c r="F386" s="94" t="inlineStr">
        <is>
          <t>COSMOTRON felülvilágító sáv</t>
        </is>
      </c>
      <c r="G386" s="994" t="n">
        <v>956.6</v>
      </c>
      <c r="H386" s="39" t="inlineStr">
        <is>
          <t>m</t>
        </is>
      </c>
      <c r="I386" s="1004" t="n"/>
      <c r="J386" s="159" t="n">
        <v>0</v>
      </c>
      <c r="K386" s="159" t="n">
        <v>0</v>
      </c>
      <c r="L386" s="753">
        <f>J386+K386</f>
        <v/>
      </c>
      <c r="M386" s="748">
        <f>L386*(G386+I386)</f>
        <v/>
      </c>
      <c r="O386" s="464">
        <f>ISBLANK(D386)</f>
        <v/>
      </c>
      <c r="P386" s="464">
        <f>ISBLANK(G386)</f>
        <v/>
      </c>
      <c r="Q386" s="464">
        <f>ISBLANK(M386)</f>
        <v/>
      </c>
      <c r="R386" s="464">
        <f>IF(AND(O386=P386,O386=Q386),,"!!!")</f>
        <v/>
      </c>
      <c r="T386" s="464" t="n">
        <v>384</v>
      </c>
    </row>
    <row hidden="1" outlineLevel="1" r="387">
      <c r="A387" s="29" t="n"/>
      <c r="B387" s="606" t="n">
        <v>300</v>
      </c>
      <c r="C387" s="608" t="n">
        <v>362</v>
      </c>
      <c r="D387" s="889" t="n"/>
      <c r="E387" s="88" t="inlineStr">
        <is>
          <t>Securant</t>
        </is>
      </c>
      <c r="F387" s="50" t="inlineStr">
        <is>
          <t>Securant</t>
        </is>
      </c>
      <c r="G387" s="994" t="n"/>
      <c r="H387" s="39" t="n"/>
      <c r="I387" s="1004" t="n"/>
      <c r="J387" s="159" t="n"/>
      <c r="K387" s="159" t="n"/>
      <c r="L387" s="753" t="n"/>
      <c r="M387" s="748" t="n"/>
      <c r="O387" s="464">
        <f>ISBLANK(D387)</f>
        <v/>
      </c>
      <c r="P387" s="464">
        <f>ISBLANK(G387)</f>
        <v/>
      </c>
      <c r="Q387" s="464">
        <f>ISBLANK(M387)</f>
        <v/>
      </c>
      <c r="R387" s="464">
        <f>IF(AND(O387=P387,O387=Q387),,"!!!")</f>
        <v/>
      </c>
      <c r="T387" s="464" t="n">
        <v>385</v>
      </c>
    </row>
    <row customHeight="1" hidden="1" ht="45.75" outlineLevel="1" r="388" thickBot="1">
      <c r="A388" s="29" t="n"/>
      <c r="B388" s="613" t="n"/>
      <c r="C388" s="617" t="n"/>
      <c r="D388" s="889" t="n">
        <v>8</v>
      </c>
      <c r="E388" s="427" t="inlineStr">
        <is>
          <t xml:space="preserve">Protection from falling on flat roof, canopy inner side fixed to supporting structure, Securing railings along the attic, Roof safe rail system,  
Secupoint, 
</t>
        </is>
      </c>
      <c r="F388" s="427" t="inlineStr">
        <is>
          <t>Leesés elleni védelemhez rögzítési pont lapostetőn, előtetőn tartószerkezethez rögzítve, Rozsdamentes acél kötélpálya, kocsis beakasztható rögzítéssel,
Secupoint</t>
        </is>
      </c>
      <c r="G388" s="994" t="n">
        <v>1</v>
      </c>
      <c r="H388" s="429" t="inlineStr">
        <is>
          <t>klts</t>
        </is>
      </c>
      <c r="I388" s="1004" t="n"/>
      <c r="J388" s="159" t="n">
        <v>0</v>
      </c>
      <c r="K388" s="159" t="n">
        <v>0</v>
      </c>
      <c r="L388" s="753">
        <f>J388+K388</f>
        <v/>
      </c>
      <c r="M388" s="748">
        <f>L388*(G388+I388)</f>
        <v/>
      </c>
      <c r="O388" s="464">
        <f>ISBLANK(D388)</f>
        <v/>
      </c>
      <c r="P388" s="464">
        <f>ISBLANK(G388)</f>
        <v/>
      </c>
      <c r="Q388" s="464">
        <f>ISBLANK(M388)</f>
        <v/>
      </c>
      <c r="R388" s="464">
        <f>IF(AND(O388=P388,O388=Q388),,"!!!")</f>
        <v/>
      </c>
      <c r="T388" s="464" t="n">
        <v>386</v>
      </c>
    </row>
    <row customHeight="1" hidden="1" ht="13.5" outlineLevel="1" r="389" thickBot="1">
      <c r="A389" s="33" t="n"/>
      <c r="B389" s="609" t="n">
        <v>300</v>
      </c>
      <c r="C389" s="610" t="n">
        <v>362</v>
      </c>
      <c r="D389" s="431" t="n"/>
      <c r="E389" s="60" t="inlineStr">
        <is>
          <t>Roof openings összesen</t>
        </is>
      </c>
      <c r="F389" s="60" t="inlineStr">
        <is>
          <t>Tetőnyílások összesen</t>
        </is>
      </c>
      <c r="G389" s="993" t="n"/>
      <c r="H389" s="294" t="n"/>
      <c r="I389" s="1005" t="n"/>
      <c r="J389" s="95" t="n"/>
      <c r="K389" s="23" t="n"/>
      <c r="L389" s="194" t="n"/>
      <c r="M389" s="203">
        <f>SUM(M377:M388)</f>
        <v/>
      </c>
      <c r="O389" s="464">
        <f>ISBLANK(D389)</f>
        <v/>
      </c>
      <c r="P389" s="464">
        <f>ISBLANK(G389)</f>
        <v/>
      </c>
      <c r="Q389" s="464">
        <f>ISBLANK(M389)</f>
        <v/>
      </c>
      <c r="R389" s="464">
        <f>IF(AND(O389=P389,O389=Q389),,"!!!")</f>
        <v/>
      </c>
      <c r="T389" s="464" t="n">
        <v>387</v>
      </c>
    </row>
    <row customHeight="1" hidden="1" ht="15.75" outlineLevel="1" r="390" thickBot="1">
      <c r="A390" s="576" t="n"/>
      <c r="B390" s="601" t="n">
        <v>300</v>
      </c>
      <c r="C390" s="605" t="n">
        <v>369</v>
      </c>
      <c r="D390" s="556" t="n"/>
      <c r="E390" s="1" t="inlineStr">
        <is>
          <t>Roofs other items</t>
        </is>
      </c>
      <c r="F390" s="1" t="inlineStr">
        <is>
          <t>Tető egyéb</t>
        </is>
      </c>
      <c r="G390" s="991" t="n"/>
      <c r="H390" s="293" t="n"/>
      <c r="I390" s="1002" t="n"/>
      <c r="J390" s="298" t="n"/>
      <c r="K390" s="2" t="n"/>
      <c r="L390" s="205" t="n"/>
      <c r="M390" s="206" t="n"/>
      <c r="O390" s="464">
        <f>ISBLANK(D390)</f>
        <v/>
      </c>
      <c r="P390" s="464">
        <f>ISBLANK(G390)</f>
        <v/>
      </c>
      <c r="Q390" s="464">
        <f>ISBLANK(M390)</f>
        <v/>
      </c>
      <c r="R390" s="464">
        <f>IF(AND(O390=P390,O390=Q390),,"!!!")</f>
        <v/>
      </c>
      <c r="T390" s="464" t="n">
        <v>388</v>
      </c>
    </row>
    <row customHeight="1" hidden="1" ht="22.5" outlineLevel="1" r="391">
      <c r="A391" s="29" t="n"/>
      <c r="B391" s="606" t="n">
        <v>300</v>
      </c>
      <c r="C391" s="608" t="n">
        <v>369</v>
      </c>
      <c r="D391" s="889" t="n">
        <v>1</v>
      </c>
      <c r="E391" s="380" t="inlineStr">
        <is>
          <t>Shop drawings, shop details</t>
        </is>
      </c>
      <c r="F391" s="94" t="inlineStr">
        <is>
          <t>Műhelyrajzok, részletek készítése</t>
        </is>
      </c>
      <c r="G391" s="994" t="n">
        <v>1</v>
      </c>
      <c r="H391" s="39" t="inlineStr">
        <is>
          <t>unit price</t>
        </is>
      </c>
      <c r="I391" s="1004" t="n"/>
      <c r="J391" s="159" t="n">
        <v>0</v>
      </c>
      <c r="K391" s="159" t="n">
        <v>0</v>
      </c>
      <c r="L391" s="753">
        <f>J391+K391</f>
        <v/>
      </c>
      <c r="M391" s="748">
        <f>L391*(G391+I391)</f>
        <v/>
      </c>
      <c r="O391" s="464">
        <f>ISBLANK(D391)</f>
        <v/>
      </c>
      <c r="P391" s="464">
        <f>ISBLANK(G391)</f>
        <v/>
      </c>
      <c r="Q391" s="464">
        <f>ISBLANK(M391)</f>
        <v/>
      </c>
      <c r="R391" s="464">
        <f>IF(AND(O391=P391,O391=Q391),,"!!!")</f>
        <v/>
      </c>
      <c r="T391" s="464" t="n">
        <v>389</v>
      </c>
    </row>
    <row customHeight="1" hidden="1" ht="22.5" outlineLevel="1" r="392">
      <c r="A392" s="29" t="n"/>
      <c r="B392" s="606" t="n">
        <v>300</v>
      </c>
      <c r="C392" s="608" t="n">
        <v>369</v>
      </c>
      <c r="D392" s="889" t="n">
        <v>2</v>
      </c>
      <c r="E392" s="94" t="inlineStr">
        <is>
          <t>Site measurement plans</t>
        </is>
      </c>
      <c r="F392" s="94" t="inlineStr">
        <is>
          <t>Felmérési tervek készítése</t>
        </is>
      </c>
      <c r="G392" s="994" t="n">
        <v>1</v>
      </c>
      <c r="H392" s="39" t="inlineStr">
        <is>
          <t>unit price</t>
        </is>
      </c>
      <c r="I392" s="1004" t="n"/>
      <c r="J392" s="159" t="n">
        <v>0</v>
      </c>
      <c r="K392" s="159" t="n">
        <v>0</v>
      </c>
      <c r="L392" s="753">
        <f>J392+K392</f>
        <v/>
      </c>
      <c r="M392" s="748">
        <f>L392*(G392+I392)</f>
        <v/>
      </c>
      <c r="O392" s="464">
        <f>ISBLANK(D392)</f>
        <v/>
      </c>
      <c r="P392" s="464">
        <f>ISBLANK(G392)</f>
        <v/>
      </c>
      <c r="Q392" s="464">
        <f>ISBLANK(M392)</f>
        <v/>
      </c>
      <c r="R392" s="464">
        <f>IF(AND(O392=P392,O392=Q392),,"!!!")</f>
        <v/>
      </c>
      <c r="T392" s="464" t="n">
        <v>390</v>
      </c>
    </row>
    <row customHeight="1" hidden="1" ht="22.5" outlineLevel="1" r="393">
      <c r="A393" s="29" t="n"/>
      <c r="B393" s="606" t="n">
        <v>300</v>
      </c>
      <c r="C393" s="608" t="n">
        <v>369</v>
      </c>
      <c r="D393" s="889" t="n">
        <v>3</v>
      </c>
      <c r="E393" s="94" t="inlineStr">
        <is>
          <t xml:space="preserve">As built documentation </t>
        </is>
      </c>
      <c r="F393" s="94" t="inlineStr">
        <is>
          <t>Megvalósulási dokumentáció elkészítése</t>
        </is>
      </c>
      <c r="G393" s="994" t="n">
        <v>1</v>
      </c>
      <c r="H393" s="39" t="inlineStr">
        <is>
          <t>unit price</t>
        </is>
      </c>
      <c r="I393" s="1004" t="n"/>
      <c r="J393" s="159" t="n">
        <v>0</v>
      </c>
      <c r="K393" s="159" t="n">
        <v>0</v>
      </c>
      <c r="L393" s="753">
        <f>J393+K393</f>
        <v/>
      </c>
      <c r="M393" s="748">
        <f>L393*(G393+I393)</f>
        <v/>
      </c>
      <c r="O393" s="464">
        <f>ISBLANK(D393)</f>
        <v/>
      </c>
      <c r="P393" s="464">
        <f>ISBLANK(G393)</f>
        <v/>
      </c>
      <c r="Q393" s="464">
        <f>ISBLANK(M393)</f>
        <v/>
      </c>
      <c r="R393" s="464">
        <f>IF(AND(O393=P393,O393=Q393),,"!!!")</f>
        <v/>
      </c>
      <c r="T393" s="464" t="n">
        <v>391</v>
      </c>
    </row>
    <row customHeight="1" hidden="1" ht="23.25" outlineLevel="1" r="394" thickBot="1">
      <c r="A394" s="29" t="n"/>
      <c r="B394" s="606" t="n">
        <v>300</v>
      </c>
      <c r="C394" s="608" t="n">
        <v>369</v>
      </c>
      <c r="D394" s="889" t="n">
        <v>4</v>
      </c>
      <c r="E394" s="94" t="inlineStr">
        <is>
          <t>Lean construction management participation</t>
        </is>
      </c>
      <c r="F394" s="94" t="inlineStr">
        <is>
          <t>Lean management részvétel kivitelezés alatt</t>
        </is>
      </c>
      <c r="G394" s="994" t="n">
        <v>1</v>
      </c>
      <c r="H394" s="39" t="inlineStr">
        <is>
          <t>unit price</t>
        </is>
      </c>
      <c r="I394" s="1004" t="n"/>
      <c r="J394" s="159" t="n">
        <v>0</v>
      </c>
      <c r="K394" s="159" t="n">
        <v>0</v>
      </c>
      <c r="L394" s="753">
        <f>J394+K394</f>
        <v/>
      </c>
      <c r="M394" s="748">
        <f>L394*(G394+I394)</f>
        <v/>
      </c>
      <c r="O394" s="464">
        <f>ISBLANK(D394)</f>
        <v/>
      </c>
      <c r="P394" s="464">
        <f>ISBLANK(G394)</f>
        <v/>
      </c>
      <c r="Q394" s="464">
        <f>ISBLANK(M394)</f>
        <v/>
      </c>
      <c r="R394" s="464">
        <f>IF(AND(O394=P394,O394=Q394),,"!!!")</f>
        <v/>
      </c>
      <c r="T394" s="464" t="n">
        <v>392</v>
      </c>
    </row>
    <row customHeight="1" hidden="1" ht="13.5" outlineLevel="1" r="395" thickBot="1">
      <c r="A395" s="33" t="n"/>
      <c r="B395" s="609" t="n">
        <v>300</v>
      </c>
      <c r="C395" s="610" t="n">
        <v>369</v>
      </c>
      <c r="D395" s="431" t="n"/>
      <c r="E395" s="60" t="inlineStr">
        <is>
          <t>Roofs other items total</t>
        </is>
      </c>
      <c r="F395" s="60" t="inlineStr">
        <is>
          <t>Tető egyéb összesen</t>
        </is>
      </c>
      <c r="G395" s="993" t="n"/>
      <c r="H395" s="294" t="n"/>
      <c r="I395" s="1005" t="n"/>
      <c r="J395" s="95" t="n"/>
      <c r="K395" s="23" t="n"/>
      <c r="L395" s="194" t="n"/>
      <c r="M395" s="203">
        <f>SUM(M391:M394)</f>
        <v/>
      </c>
      <c r="O395" s="464">
        <f>ISBLANK(D395)</f>
        <v/>
      </c>
      <c r="P395" s="464">
        <f>ISBLANK(G395)</f>
        <v/>
      </c>
      <c r="Q395" s="464">
        <f>ISBLANK(M395)</f>
        <v/>
      </c>
      <c r="R395" s="464">
        <f>IF(AND(O395=P395,O395=Q395),,"!!!")</f>
        <v/>
      </c>
      <c r="T395" s="464" t="n">
        <v>393</v>
      </c>
    </row>
    <row collapsed="1" customHeight="1" ht="34.9" r="396" thickBot="1">
      <c r="A396" s="373" t="n"/>
      <c r="B396" s="601" t="n">
        <v>300</v>
      </c>
      <c r="C396" s="602" t="inlineStr">
        <is>
          <t>340
350</t>
        </is>
      </c>
      <c r="D396" s="431" t="n"/>
      <c r="E396" s="21" t="inlineStr">
        <is>
          <t>Interior works</t>
        </is>
      </c>
      <c r="F396" s="21" t="inlineStr">
        <is>
          <t>Belső kiépítés</t>
        </is>
      </c>
      <c r="G396" s="989" t="n"/>
      <c r="H396" s="292" t="n"/>
      <c r="I396" s="311" t="n"/>
      <c r="J396" s="95" t="n"/>
      <c r="K396" s="23" t="n"/>
      <c r="L396" s="23" t="n"/>
      <c r="M396" s="191">
        <f>SUMIF(D398:D688,"&gt;0",M398:M688)</f>
        <v/>
      </c>
      <c r="O396" s="464">
        <f>ISBLANK(D396)</f>
        <v/>
      </c>
      <c r="P396" s="464">
        <f>ISBLANK(G396)</f>
        <v/>
      </c>
      <c r="Q396" s="464">
        <f>ISBLANK(M396)</f>
        <v/>
      </c>
      <c r="R396" s="464">
        <f>IF(AND(O396=P396,O396=Q396),,"!!!")</f>
        <v/>
      </c>
      <c r="T396" s="464" t="n">
        <v>394</v>
      </c>
    </row>
    <row customHeight="1" hidden="1" ht="16.5" outlineLevel="1" r="397" thickBot="1">
      <c r="A397" s="24" t="n"/>
      <c r="B397" s="603" t="n"/>
      <c r="C397" s="604" t="n"/>
      <c r="D397" s="555" t="n"/>
      <c r="E397" s="25" t="inlineStr">
        <is>
          <t>Note</t>
        </is>
      </c>
      <c r="F397" s="26" t="inlineStr">
        <is>
          <t>Megjegyzés:</t>
        </is>
      </c>
      <c r="G397" s="990" t="n"/>
      <c r="H397" s="130" t="n"/>
      <c r="I397" s="316" t="n"/>
      <c r="J397" s="131" t="n"/>
      <c r="K397" s="27" t="n"/>
      <c r="L397" s="195" t="n"/>
      <c r="M397" s="204" t="n"/>
      <c r="O397" s="464">
        <f>ISBLANK(D397)</f>
        <v/>
      </c>
      <c r="P397" s="464">
        <f>ISBLANK(G397)</f>
        <v/>
      </c>
      <c r="Q397" s="464">
        <f>ISBLANK(M397)</f>
        <v/>
      </c>
      <c r="R397" s="464">
        <f>IF(AND(O397=P397,O397=Q397),,"!!!")</f>
        <v/>
      </c>
      <c r="T397" s="464" t="n">
        <v>395</v>
      </c>
    </row>
    <row customHeight="1" hidden="1" ht="15.75" outlineLevel="1" r="398" thickBot="1">
      <c r="A398" s="576" t="n"/>
      <c r="B398" s="601" t="n">
        <v>300</v>
      </c>
      <c r="C398" s="611" t="n">
        <v>342</v>
      </c>
      <c r="D398" s="556" t="n"/>
      <c r="E398" s="1" t="inlineStr">
        <is>
          <t>Not loadbearing internal walls</t>
        </is>
      </c>
      <c r="F398" s="1" t="inlineStr">
        <is>
          <t>Belső nem teherhordó falazatok</t>
        </is>
      </c>
      <c r="G398" s="991" t="n"/>
      <c r="H398" s="293" t="n"/>
      <c r="I398" s="325" t="n"/>
      <c r="J398" s="298" t="n"/>
      <c r="K398" s="2" t="n"/>
      <c r="L398" s="205" t="n"/>
      <c r="M398" s="206" t="n"/>
      <c r="O398" s="464">
        <f>ISBLANK(D398)</f>
        <v/>
      </c>
      <c r="P398" s="464">
        <f>ISBLANK(G398)</f>
        <v/>
      </c>
      <c r="Q398" s="464">
        <f>ISBLANK(M398)</f>
        <v/>
      </c>
      <c r="R398" s="464">
        <f>IF(AND(O398=P398,O398=Q398),,"!!!")</f>
        <v/>
      </c>
      <c r="T398" s="464" t="n">
        <v>396</v>
      </c>
    </row>
    <row customFormat="1" hidden="1" outlineLevel="1" r="399" s="88">
      <c r="A399" s="29" t="n"/>
      <c r="B399" s="613" t="n"/>
      <c r="C399" s="617" t="n"/>
      <c r="D399" s="889" t="n"/>
      <c r="E399" s="449" t="inlineStr">
        <is>
          <t>Mansory works</t>
        </is>
      </c>
      <c r="F399" s="50" t="inlineStr">
        <is>
          <t>Falazási munkák</t>
        </is>
      </c>
      <c r="G399" s="995" t="n"/>
      <c r="H399" s="68" t="n"/>
      <c r="I399" s="321" t="n"/>
      <c r="J399" s="301" t="n"/>
      <c r="K399" s="301" t="n"/>
      <c r="L399" s="760" t="n"/>
      <c r="M399" s="746" t="n"/>
      <c r="O399" s="464">
        <f>ISBLANK(D399)</f>
        <v/>
      </c>
      <c r="P399" s="464">
        <f>ISBLANK(G399)</f>
        <v/>
      </c>
      <c r="Q399" s="464">
        <f>ISBLANK(M399)</f>
        <v/>
      </c>
      <c r="R399" s="464">
        <f>IF(AND(O399=P399,O399=Q399),,"!!!")</f>
        <v/>
      </c>
      <c r="T399" s="464" t="n">
        <v>397</v>
      </c>
    </row>
    <row customHeight="1" hidden="1" ht="22.5" outlineLevel="1" r="400">
      <c r="A400" s="29" t="n"/>
      <c r="B400" s="606" t="n">
        <v>300</v>
      </c>
      <c r="C400" s="608" t="n">
        <v>342</v>
      </c>
      <c r="D400" s="889" t="n">
        <v>1</v>
      </c>
      <c r="E400" s="94" t="inlineStr">
        <is>
          <t>25 cm internal masonry wall (Porotherm 25NF), with internal r.c. posts and beams reinforcement and lintels</t>
        </is>
      </c>
      <c r="F400" s="94" t="inlineStr">
        <is>
          <t xml:space="preserve">25 cm belső- falazott fal Porotherm 25NF, 25x25 cm-es vb. merevítő koszorúkkal-, oszlopokkal és  nyíláskiváltókkal </t>
        </is>
      </c>
      <c r="G400" s="994" t="n">
        <v>360</v>
      </c>
      <c r="H400" s="39" t="inlineStr">
        <is>
          <t>m2</t>
        </is>
      </c>
      <c r="I400" s="320" t="n"/>
      <c r="J400" s="159" t="n">
        <v>0</v>
      </c>
      <c r="K400" s="159" t="n">
        <v>0</v>
      </c>
      <c r="L400" s="753">
        <f>J400+K400</f>
        <v/>
      </c>
      <c r="M400" s="748">
        <f>L400*(G400+I400)</f>
        <v/>
      </c>
      <c r="O400" s="464">
        <f>ISBLANK(D400)</f>
        <v/>
      </c>
      <c r="P400" s="464">
        <f>ISBLANK(G400)</f>
        <v/>
      </c>
      <c r="Q400" s="464">
        <f>ISBLANK(M400)</f>
        <v/>
      </c>
      <c r="R400" s="464">
        <f>IF(AND(O400=P400,O400=Q400),,"!!!")</f>
        <v/>
      </c>
      <c r="T400" s="464" t="n">
        <v>398</v>
      </c>
    </row>
    <row customFormat="1" hidden="1" outlineLevel="1" r="401" s="88">
      <c r="A401" s="29" t="n"/>
      <c r="B401" s="613" t="n"/>
      <c r="C401" s="617" t="n"/>
      <c r="D401" s="889" t="n"/>
      <c r="E401" s="449" t="inlineStr">
        <is>
          <t>Dry partition walls</t>
        </is>
      </c>
      <c r="F401" s="50" t="inlineStr">
        <is>
          <t>Gipszkarton falazatok</t>
        </is>
      </c>
      <c r="G401" s="995" t="n"/>
      <c r="H401" s="68" t="n"/>
      <c r="I401" s="321" t="n"/>
      <c r="J401" s="301" t="n"/>
      <c r="K401" s="301" t="n"/>
      <c r="L401" s="760" t="n"/>
      <c r="M401" s="746" t="n"/>
      <c r="O401" s="464">
        <f>ISBLANK(D401)</f>
        <v/>
      </c>
      <c r="P401" s="464">
        <f>ISBLANK(G401)</f>
        <v/>
      </c>
      <c r="Q401" s="464">
        <f>ISBLANK(M401)</f>
        <v/>
      </c>
      <c r="R401" s="464">
        <f>IF(AND(O401=P401,O401=Q401),,"!!!")</f>
        <v/>
      </c>
      <c r="T401" s="464" t="n">
        <v>399</v>
      </c>
    </row>
    <row customHeight="1" hidden="1" ht="191.25" outlineLevel="1" r="402">
      <c r="A402" s="29" t="n"/>
      <c r="B402" s="613" t="n"/>
      <c r="C402" s="617" t="n"/>
      <c r="D402" s="889" t="n"/>
      <c r="E402" s="427" t="inlineStr">
        <is>
          <t>Apply the following materials and their technological instructions by the 30-06.1 section of architect technical specification.
Corrosion protection with painting acc. to MSZ EN ISO 12944:2018 standards. Corrision category: C3 (middle), durability: M (middle), climate: "warm, dry". Suggested coating EP+PU, suggested thickness 160µm. Finish color acc. to architectural design. The exact coating system and the coating technologie has to defined by Contractor/Manufacturer in detailed Technological Order and it has to aprroved by Client and Desiner befor manufacturing.
Corrosion protection with hot-dip galvanising acc. to MSZ EN ISO 1461:2009 standard. Corrision category: C3 (middle), durability: M (middle), climate: "warm, dry". Suggested coating EP+PU, suggested thickness 85µm. The exact technologie has to defined by Contractor/Manufacturer in detailed Technological Order and it has to aprroved by Client and Desiner befor manufacturing.</t>
        </is>
      </c>
      <c r="F402" s="94" t="inlineStr">
        <is>
          <t>Az alább megadott anyagok és azok technológiai utasításai az Építész műszaki leírás 30-06.1 anyagspecifikációja szerint alkalmazandók.
Korrózióvédelem: festés MSZ EN ISO 12944:2018 szabványsorozat szerint. Korrozivitási kategória: C3 (közepes), tartóssági igény: M (közepes), éghajlattípus: „meleg, száraz”. Javasolt bevonatrendszer EP+PU, javasolt minimális rétegvastagság 160µm. Fedőszín építészet szerint. Pontos bevonati rendszer és az ahhoz tartozó gyártási technológia meghatározása a Kivitelező/Gyártó feladata, a Technológiai Utasítást a gyártás megkezdése előtt a Beruházóval és a Tervezővel jóvá kell hagyatni.
Korrózióvédelem: tüzihorganyzás MSZ EN ISO 1461:2009 szabvány szerint. Korrozivitási kategória C3 (közepes), tartóssági igény M (közepes), éghajlattípus: „meleg, száraz”. Javasolt minimális rétegvastagság 85µm. Pontos bevonati és gyártási technológia meghatározása a Kivitelező/Gyártó feladata, a Technológiai Utasítást a gyártás megkezdése előtt a Beruházóval és a Tervezővel jóvá kell hagyatni.</t>
        </is>
      </c>
      <c r="G402" s="994" t="n"/>
      <c r="H402" s="39" t="n"/>
      <c r="I402" s="320" t="n"/>
      <c r="J402" s="159" t="n"/>
      <c r="K402" s="159" t="n"/>
      <c r="L402" s="753" t="n"/>
      <c r="M402" s="748" t="n"/>
      <c r="O402" s="464">
        <f>ISBLANK(D402)</f>
        <v/>
      </c>
      <c r="P402" s="464">
        <f>ISBLANK(G402)</f>
        <v/>
      </c>
      <c r="Q402" s="464">
        <f>ISBLANK(M402)</f>
        <v/>
      </c>
      <c r="R402" s="464">
        <f>IF(AND(O402=P402,O402=Q402),,"!!!")</f>
        <v/>
      </c>
      <c r="T402" s="464" t="n">
        <v>400</v>
      </c>
    </row>
    <row customHeight="1" hidden="1" ht="56.25" outlineLevel="1" r="403">
      <c r="A403" s="29" t="n"/>
      <c r="B403" s="606" t="n">
        <v>300</v>
      </c>
      <c r="C403" s="608" t="n">
        <v>342</v>
      </c>
      <c r="D403" s="889" t="n">
        <v>2</v>
      </c>
      <c r="E403" s="427" t="inlineStr">
        <is>
          <t>Mounted partitioning wall, 125 mm nominal thickness, between 75 cm steel ribs, 7.5 cm sound absorbing mineral wool insulation, 2x2 layers of normal plasterboard covering, treated with filler and glass-cloth in quality Q2
CW75/125 2x2 RB 12,5</t>
        </is>
      </c>
      <c r="F403" s="427" t="inlineStr">
        <is>
          <t>Szerelt válaszfal 125 mm névleges vtg-ban, 75 mm-es profilváz között 7,5 cm hangelnyelő ásványgyapot szigeteléssel, 2x2 rtg normál gipszkarton borítással, üvegszövettel glettelve Q2 minőségben
CW75/125 2x2 RB 12,5</t>
        </is>
      </c>
      <c r="G403" s="994" t="n">
        <v>420</v>
      </c>
      <c r="H403" s="39" t="inlineStr">
        <is>
          <t>m2</t>
        </is>
      </c>
      <c r="I403" s="320" t="n"/>
      <c r="J403" s="159" t="n">
        <v>0</v>
      </c>
      <c r="K403" s="159" t="n">
        <v>0</v>
      </c>
      <c r="L403" s="753">
        <f>J403+K403</f>
        <v/>
      </c>
      <c r="M403" s="748">
        <f>L403*(G403+I403)</f>
        <v/>
      </c>
      <c r="O403" s="464">
        <f>ISBLANK(D403)</f>
        <v/>
      </c>
      <c r="P403" s="464">
        <f>ISBLANK(G403)</f>
        <v/>
      </c>
      <c r="Q403" s="464">
        <f>ISBLANK(M403)</f>
        <v/>
      </c>
      <c r="R403" s="464">
        <f>IF(AND(O403=P403,O403=Q403),,"!!!")</f>
        <v/>
      </c>
      <c r="T403" s="464" t="n">
        <v>401</v>
      </c>
    </row>
    <row customHeight="1" hidden="1" ht="22.5" outlineLevel="1" r="404">
      <c r="A404" s="29" t="n"/>
      <c r="B404" s="606" t="n">
        <v>300</v>
      </c>
      <c r="C404" s="608" t="n">
        <v>342</v>
      </c>
      <c r="D404" s="889" t="n">
        <v>3</v>
      </c>
      <c r="E404" s="427" t="inlineStr">
        <is>
          <t>Same as prev. item, but with sliding connection  to trapezoidal plate at an altitude of more than 4 meters</t>
        </is>
      </c>
      <c r="F404" s="427" t="inlineStr">
        <is>
          <t>U.a. mint előző tétel, de csúszó kapcsolattal trapézlemez födémhez 4 méter feletti magasságban</t>
        </is>
      </c>
      <c r="G404" s="994" t="n">
        <v>235</v>
      </c>
      <c r="H404" s="39" t="inlineStr">
        <is>
          <t>m2</t>
        </is>
      </c>
      <c r="I404" s="320" t="n"/>
      <c r="J404" s="159" t="n">
        <v>0</v>
      </c>
      <c r="K404" s="159" t="n">
        <v>0</v>
      </c>
      <c r="L404" s="753">
        <f>J404+K404</f>
        <v/>
      </c>
      <c r="M404" s="748">
        <f>L404*(G404+I404)</f>
        <v/>
      </c>
      <c r="O404" s="464">
        <f>ISBLANK(D404)</f>
        <v/>
      </c>
      <c r="P404" s="464">
        <f>ISBLANK(G404)</f>
        <v/>
      </c>
      <c r="Q404" s="464">
        <f>ISBLANK(M404)</f>
        <v/>
      </c>
      <c r="R404" s="464">
        <f>IF(AND(O404=P404,O404=Q404),,"!!!")</f>
        <v/>
      </c>
      <c r="T404" s="464" t="n">
        <v>402</v>
      </c>
    </row>
    <row customHeight="1" hidden="1" ht="22.5" outlineLevel="1" r="405">
      <c r="A405" s="29" t="n"/>
      <c r="B405" s="606" t="n">
        <v>300</v>
      </c>
      <c r="C405" s="608" t="n">
        <v>342</v>
      </c>
      <c r="D405" s="889" t="n">
        <v>4</v>
      </c>
      <c r="E405" s="427" t="inlineStr">
        <is>
          <t>Sliding connection  to trapezoidal plate at an altitude of more than 4 meters with Glasrock plasterboard to the prev . Item</t>
        </is>
      </c>
      <c r="F405" s="427" t="inlineStr">
        <is>
          <t>Csúszó kapcsolat trapézlemez födémhez 4 méter feletti magasságban előző tételhez</t>
        </is>
      </c>
      <c r="G405" s="994" t="n">
        <v>85</v>
      </c>
      <c r="H405" s="39" t="inlineStr">
        <is>
          <t>m</t>
        </is>
      </c>
      <c r="I405" s="320" t="n"/>
      <c r="J405" s="159" t="n">
        <v>0</v>
      </c>
      <c r="K405" s="159" t="n">
        <v>0</v>
      </c>
      <c r="L405" s="753">
        <f>J405+K405</f>
        <v/>
      </c>
      <c r="M405" s="748">
        <f>L405*(G405+I405)</f>
        <v/>
      </c>
      <c r="O405" s="464">
        <f>ISBLANK(D405)</f>
        <v/>
      </c>
      <c r="P405" s="464">
        <f>ISBLANK(G405)</f>
        <v/>
      </c>
      <c r="Q405" s="464">
        <f>ISBLANK(M405)</f>
        <v/>
      </c>
      <c r="R405" s="464">
        <f>IF(AND(O405=P405,O405=Q405),,"!!!")</f>
        <v/>
      </c>
      <c r="T405" s="464" t="n">
        <v>403</v>
      </c>
    </row>
    <row customHeight="1" hidden="1" ht="45" outlineLevel="1" r="406">
      <c r="A406" s="29" t="n"/>
      <c r="B406" s="606" t="n">
        <v>300</v>
      </c>
      <c r="C406" s="608" t="n">
        <v>342</v>
      </c>
      <c r="D406" s="889" t="n">
        <v>5</v>
      </c>
      <c r="E406" s="427" t="inlineStr">
        <is>
          <t>Mounted partitioning wall, 125 mm nominal thickness, between 75 cm steel ribs, 7.5 cm sound absorbing mineral wool insulation, 2x2 layers of impregnated plasterboard covering,prepared for cladding
CW75/125 2x2 RBI12,5</t>
        </is>
      </c>
      <c r="F406" s="427" t="inlineStr">
        <is>
          <t>Szerelt válaszfal 125 mm névleges vtg-ban, 75 mm-es profilváz között 7,5 cm hangelnyelő ásványgyapot szigeteléssel, 2x2 rtg impregnált gipszkarton borítással előkészítve burkoláshoz
CW75/125 2x2 RBI 12,5</t>
        </is>
      </c>
      <c r="G406" s="994" t="n">
        <v>260</v>
      </c>
      <c r="H406" s="39" t="inlineStr">
        <is>
          <t>m2</t>
        </is>
      </c>
      <c r="I406" s="320" t="n"/>
      <c r="J406" s="159" t="n">
        <v>0</v>
      </c>
      <c r="K406" s="159" t="n">
        <v>0</v>
      </c>
      <c r="L406" s="753">
        <f>J406+K406</f>
        <v/>
      </c>
      <c r="M406" s="748">
        <f>L406*(G406+I406)</f>
        <v/>
      </c>
      <c r="O406" s="464">
        <f>ISBLANK(D406)</f>
        <v/>
      </c>
      <c r="P406" s="464">
        <f>ISBLANK(G406)</f>
        <v/>
      </c>
      <c r="Q406" s="464">
        <f>ISBLANK(M406)</f>
        <v/>
      </c>
      <c r="R406" s="464">
        <f>IF(AND(O406=P406,O406=Q406),,"!!!")</f>
        <v/>
      </c>
      <c r="T406" s="464" t="n">
        <v>404</v>
      </c>
    </row>
    <row customHeight="1" hidden="1" ht="22.5" outlineLevel="1" r="407">
      <c r="A407" s="29" t="n"/>
      <c r="B407" s="606" t="n">
        <v>300</v>
      </c>
      <c r="C407" s="608" t="n">
        <v>342</v>
      </c>
      <c r="D407" s="889" t="n">
        <v>6</v>
      </c>
      <c r="E407" s="427" t="inlineStr">
        <is>
          <t>Same as prev. item, but with sliding connection  to trapezoidal plate at an altitude of more than 4 meters</t>
        </is>
      </c>
      <c r="F407" s="427" t="inlineStr">
        <is>
          <t>U.a. mint előző tétel, de csúszó kapcsolattal trapézlemez födémhez 4 méter feletti magasságban</t>
        </is>
      </c>
      <c r="G407" s="994" t="n">
        <v>225</v>
      </c>
      <c r="H407" s="39" t="inlineStr">
        <is>
          <t>m2</t>
        </is>
      </c>
      <c r="I407" s="320" t="n"/>
      <c r="J407" s="159" t="n">
        <v>0</v>
      </c>
      <c r="K407" s="159" t="n">
        <v>0</v>
      </c>
      <c r="L407" s="753">
        <f>J407+K407</f>
        <v/>
      </c>
      <c r="M407" s="748">
        <f>L407*(G407+I407)</f>
        <v/>
      </c>
      <c r="O407" s="464">
        <f>ISBLANK(D407)</f>
        <v/>
      </c>
      <c r="P407" s="464">
        <f>ISBLANK(G407)</f>
        <v/>
      </c>
      <c r="Q407" s="464">
        <f>ISBLANK(M407)</f>
        <v/>
      </c>
      <c r="R407" s="464">
        <f>IF(AND(O407=P407,O407=Q407),,"!!!")</f>
        <v/>
      </c>
      <c r="T407" s="464" t="n">
        <v>405</v>
      </c>
    </row>
    <row customHeight="1" hidden="1" ht="22.5" outlineLevel="1" r="408">
      <c r="A408" s="29" t="n"/>
      <c r="B408" s="606" t="n">
        <v>300</v>
      </c>
      <c r="C408" s="608" t="n">
        <v>342</v>
      </c>
      <c r="D408" s="889" t="n">
        <v>7</v>
      </c>
      <c r="E408" s="427" t="inlineStr">
        <is>
          <t>Sliding connection  to trapezoidal plate at an altitude of more than 4 meters with Glasrock plasterboard to the prev . Item</t>
        </is>
      </c>
      <c r="F408" s="427" t="inlineStr">
        <is>
          <t>Csúszó kapcsolat trapézlemez födémhez 4 méter feletti magasságban előző tételhez</t>
        </is>
      </c>
      <c r="G408" s="994" t="n">
        <v>50</v>
      </c>
      <c r="H408" s="39" t="inlineStr">
        <is>
          <t>m</t>
        </is>
      </c>
      <c r="I408" s="320" t="n"/>
      <c r="J408" s="159" t="n">
        <v>0</v>
      </c>
      <c r="K408" s="159" t="n">
        <v>0</v>
      </c>
      <c r="L408" s="753">
        <f>J408+K408</f>
        <v/>
      </c>
      <c r="M408" s="748">
        <f>L408*(G408+I408)</f>
        <v/>
      </c>
      <c r="O408" s="464">
        <f>ISBLANK(D408)</f>
        <v/>
      </c>
      <c r="P408" s="464">
        <f>ISBLANK(G408)</f>
        <v/>
      </c>
      <c r="Q408" s="464">
        <f>ISBLANK(M408)</f>
        <v/>
      </c>
      <c r="R408" s="464">
        <f>IF(AND(O408=P408,O408=Q408),,"!!!")</f>
        <v/>
      </c>
      <c r="T408" s="464" t="n">
        <v>406</v>
      </c>
    </row>
    <row customHeight="1" hidden="1" ht="56.25" outlineLevel="1" r="409">
      <c r="A409" s="29" t="n"/>
      <c r="B409" s="606" t="n">
        <v>300</v>
      </c>
      <c r="C409" s="608" t="n">
        <v>342</v>
      </c>
      <c r="D409" s="889" t="n">
        <v>8</v>
      </c>
      <c r="E409" s="427" t="inlineStr">
        <is>
          <t>Mounted partitioning wall, 125 mm impregnated thickness, between 75 cm steel ribs, 7.5 cm sound absorbing mineral wool insulation, 2 layers of normal and 2 layers impregnated plasterboard covering, treated with filler and glass-cloth in quality Q2
CW75/125 2x( RB 12,5+RBI12,5)</t>
        </is>
      </c>
      <c r="F409" s="427" t="inlineStr">
        <is>
          <t>Szerelt válaszfal 125 mm névleges vtg-ban, 75 mm-es profilváz között 7,5 cm hangelnyelő ásványgyapot szigeteléssel, 2 rtg impregnált és 2 rtg normál gipszkarton borítással, üvegszövettel glettelve Q2 minőségben
CW75/125 2x( RB 12,5+RBI 12,5)</t>
        </is>
      </c>
      <c r="G409" s="994" t="n">
        <v>25</v>
      </c>
      <c r="H409" s="39" t="inlineStr">
        <is>
          <t>m2</t>
        </is>
      </c>
      <c r="I409" s="320" t="n"/>
      <c r="J409" s="159" t="n">
        <v>0</v>
      </c>
      <c r="K409" s="159" t="n">
        <v>0</v>
      </c>
      <c r="L409" s="753">
        <f>J409+K409</f>
        <v/>
      </c>
      <c r="M409" s="748">
        <f>L409*(G409+I409)</f>
        <v/>
      </c>
      <c r="O409" s="464">
        <f>ISBLANK(D409)</f>
        <v/>
      </c>
      <c r="P409" s="464">
        <f>ISBLANK(G409)</f>
        <v/>
      </c>
      <c r="Q409" s="464">
        <f>ISBLANK(M409)</f>
        <v/>
      </c>
      <c r="R409" s="464">
        <f>IF(AND(O409=P409,O409=Q409),,"!!!")</f>
        <v/>
      </c>
      <c r="T409" s="464" t="n">
        <v>407</v>
      </c>
    </row>
    <row customHeight="1" hidden="1" ht="22.5" outlineLevel="1" r="410">
      <c r="A410" s="29" t="n"/>
      <c r="B410" s="606" t="n">
        <v>300</v>
      </c>
      <c r="C410" s="608" t="n">
        <v>342</v>
      </c>
      <c r="D410" s="889" t="n">
        <v>9</v>
      </c>
      <c r="E410" s="427" t="inlineStr">
        <is>
          <t>Same as prev. item, but with sliding connection  to trapezoidal plate at an altitude of more than 4 meters</t>
        </is>
      </c>
      <c r="F410" s="427" t="inlineStr">
        <is>
          <t>U.a. mint előző tétel, de csúszó kapcsolattal trapézlemez födémhez 4 méter feletti magasságban</t>
        </is>
      </c>
      <c r="G410" s="994" t="n">
        <v>90</v>
      </c>
      <c r="H410" s="39" t="inlineStr">
        <is>
          <t>m2</t>
        </is>
      </c>
      <c r="I410" s="320" t="n"/>
      <c r="J410" s="159" t="n">
        <v>0</v>
      </c>
      <c r="K410" s="159" t="n">
        <v>0</v>
      </c>
      <c r="L410" s="753">
        <f>J410+K410</f>
        <v/>
      </c>
      <c r="M410" s="748">
        <f>L410*(G410+I410)</f>
        <v/>
      </c>
      <c r="O410" s="464">
        <f>ISBLANK(D410)</f>
        <v/>
      </c>
      <c r="P410" s="464">
        <f>ISBLANK(G410)</f>
        <v/>
      </c>
      <c r="Q410" s="464">
        <f>ISBLANK(M410)</f>
        <v/>
      </c>
      <c r="R410" s="464">
        <f>IF(AND(O410=P410,O410=Q410),,"!!!")</f>
        <v/>
      </c>
      <c r="T410" s="464" t="n">
        <v>408</v>
      </c>
    </row>
    <row customHeight="1" hidden="1" ht="22.5" outlineLevel="1" r="411">
      <c r="A411" s="29" t="n"/>
      <c r="B411" s="606" t="n">
        <v>300</v>
      </c>
      <c r="C411" s="608" t="n">
        <v>342</v>
      </c>
      <c r="D411" s="889" t="n">
        <v>10</v>
      </c>
      <c r="E411" s="427" t="inlineStr">
        <is>
          <t>Sliding connection  to trapezoidal plate at an altitude of more than 4 meters with Glasrock plasterboard to the prev . Item</t>
        </is>
      </c>
      <c r="F411" s="427" t="inlineStr">
        <is>
          <t>Csúszó kapcsolat trapézlemez födémhez 4 méter feletti magasságban előző tételhez</t>
        </is>
      </c>
      <c r="G411" s="994" t="n">
        <v>20</v>
      </c>
      <c r="H411" s="39" t="inlineStr">
        <is>
          <t>m</t>
        </is>
      </c>
      <c r="I411" s="320" t="n"/>
      <c r="J411" s="159" t="n">
        <v>0</v>
      </c>
      <c r="K411" s="159" t="n">
        <v>0</v>
      </c>
      <c r="L411" s="753">
        <f>J411+K411</f>
        <v/>
      </c>
      <c r="M411" s="748">
        <f>L411*(G411+I411)</f>
        <v/>
      </c>
      <c r="O411" s="464">
        <f>ISBLANK(D411)</f>
        <v/>
      </c>
      <c r="P411" s="464">
        <f>ISBLANK(G411)</f>
        <v/>
      </c>
      <c r="Q411" s="464">
        <f>ISBLANK(M411)</f>
        <v/>
      </c>
      <c r="R411" s="464">
        <f>IF(AND(O411=P411,O411=Q411),,"!!!")</f>
        <v/>
      </c>
      <c r="T411" s="464" t="n">
        <v>409</v>
      </c>
    </row>
    <row customHeight="1" hidden="1" ht="56.25" outlineLevel="1" r="412">
      <c r="A412" s="29" t="n"/>
      <c r="B412" s="606" t="n">
        <v>300</v>
      </c>
      <c r="C412" s="608" t="n">
        <v>342</v>
      </c>
      <c r="D412" s="889" t="n">
        <v>11</v>
      </c>
      <c r="E412" s="427" t="inlineStr">
        <is>
          <t>Mounted partitioning wall, 150 mm impregnated thickness, with sliding connection between 10 cm steel ribs, 7.5 cm sound absorbing mineral wool insulation, 2x 2 layers of fire protection plasterboard covering, treated with filler and glass-cloth in quality Q2
CW100/150 2x2 RB12,5</t>
        </is>
      </c>
      <c r="F412" s="427" t="inlineStr">
        <is>
          <t>Szerelt válaszfal 150 mm névleges vtg-ban, csúszó kapcsolattal 10 cm-es profilváz között 7,5 cm hangelnyelő ásványgyapot szigeteléssel, 2x2 rtg tűzgátlól gipszkarton borítással, üvegszövettel glettelve Q2 minőségben
CW100/150 2xRB12,5</t>
        </is>
      </c>
      <c r="G412" s="994" t="n">
        <v>140</v>
      </c>
      <c r="H412" s="39" t="inlineStr">
        <is>
          <t>m2</t>
        </is>
      </c>
      <c r="I412" s="320" t="n"/>
      <c r="J412" s="159" t="n">
        <v>0</v>
      </c>
      <c r="K412" s="159" t="n">
        <v>0</v>
      </c>
      <c r="L412" s="753">
        <f>J412+K412</f>
        <v/>
      </c>
      <c r="M412" s="748">
        <f>L412*(G412+I412)</f>
        <v/>
      </c>
      <c r="O412" s="464">
        <f>ISBLANK(D412)</f>
        <v/>
      </c>
      <c r="P412" s="464">
        <f>ISBLANK(G412)</f>
        <v/>
      </c>
      <c r="Q412" s="464">
        <f>ISBLANK(M412)</f>
        <v/>
      </c>
      <c r="R412" s="464">
        <f>IF(AND(O412=P412,O412=Q412),,"!!!")</f>
        <v/>
      </c>
      <c r="T412" s="464" t="n">
        <v>410</v>
      </c>
    </row>
    <row customHeight="1" hidden="1" ht="22.5" outlineLevel="1" r="413">
      <c r="A413" s="29" t="n"/>
      <c r="B413" s="606" t="n">
        <v>300</v>
      </c>
      <c r="C413" s="608" t="n">
        <v>342</v>
      </c>
      <c r="D413" s="889" t="n">
        <v>12</v>
      </c>
      <c r="E413" s="427" t="inlineStr">
        <is>
          <t>Sliding connection  to trapezoidal plate at an altitude of more than 4 meters with Glasrock plasterboard to the prev . Item</t>
        </is>
      </c>
      <c r="F413" s="427" t="inlineStr">
        <is>
          <t>Csúszó kapcsolat trapézlemez födémhez 4 méter feletti magasságban előző tételhez</t>
        </is>
      </c>
      <c r="G413" s="994" t="n">
        <v>20</v>
      </c>
      <c r="H413" s="39" t="inlineStr">
        <is>
          <t>m</t>
        </is>
      </c>
      <c r="I413" s="320" t="n"/>
      <c r="J413" s="159" t="n">
        <v>0</v>
      </c>
      <c r="K413" s="159" t="n">
        <v>0</v>
      </c>
      <c r="L413" s="753">
        <f>J413+K413</f>
        <v/>
      </c>
      <c r="M413" s="748">
        <f>L413*(G413+I413)</f>
        <v/>
      </c>
      <c r="O413" s="464">
        <f>ISBLANK(D413)</f>
        <v/>
      </c>
      <c r="P413" s="464">
        <f>ISBLANK(G413)</f>
        <v/>
      </c>
      <c r="Q413" s="464">
        <f>ISBLANK(M413)</f>
        <v/>
      </c>
      <c r="R413" s="464">
        <f>IF(AND(O413=P413,O413=Q413),,"!!!")</f>
        <v/>
      </c>
      <c r="T413" s="464" t="n">
        <v>411</v>
      </c>
    </row>
    <row customHeight="1" hidden="1" ht="56.25" outlineLevel="1" r="414">
      <c r="A414" s="29" t="n"/>
      <c r="B414" s="606" t="n">
        <v>300</v>
      </c>
      <c r="C414" s="608" t="n">
        <v>342</v>
      </c>
      <c r="D414" s="889" t="n">
        <v>13</v>
      </c>
      <c r="E414" s="427" t="inlineStr">
        <is>
          <t>Mounted partitioning wall, 150 mm impregnated thickness, between 100 cm steel ribs, 7.5 cm sound absorbing mineral wool insulation, 2x 2 layers of fire protection plasterboard covering, treated with filler and glass-cloth in quality Q2
CW75/150 2x2 RF12,5</t>
        </is>
      </c>
      <c r="F414" s="427" t="inlineStr">
        <is>
          <t>Szerelt válaszfal 150 mm névleges vtg-ban, 100 mm-es profilváz között 7,5 cm hangelnyelő ásványgyapot szigeteléssel, 2x2 rtg tűzgátlól gipszkarton borítással, üvegszövettel glettelve Q2 minőségben
CW75/150 2xRF12,5</t>
        </is>
      </c>
      <c r="G414" s="994" t="n">
        <v>25</v>
      </c>
      <c r="H414" s="39" t="inlineStr">
        <is>
          <t>m2</t>
        </is>
      </c>
      <c r="I414" s="320" t="n"/>
      <c r="J414" s="159" t="n">
        <v>0</v>
      </c>
      <c r="K414" s="159" t="n">
        <v>0</v>
      </c>
      <c r="L414" s="753">
        <f>J414+K414</f>
        <v/>
      </c>
      <c r="M414" s="748">
        <f>L414*(G414+I414)</f>
        <v/>
      </c>
      <c r="O414" s="464">
        <f>ISBLANK(D414)</f>
        <v/>
      </c>
      <c r="P414" s="464">
        <f>ISBLANK(G414)</f>
        <v/>
      </c>
      <c r="Q414" s="464">
        <f>ISBLANK(M414)</f>
        <v/>
      </c>
      <c r="R414" s="464">
        <f>IF(AND(O414=P414,O414=Q414),,"!!!")</f>
        <v/>
      </c>
      <c r="T414" s="464" t="n">
        <v>412</v>
      </c>
    </row>
    <row customHeight="1" hidden="1" ht="22.5" outlineLevel="1" r="415">
      <c r="A415" s="29" t="n"/>
      <c r="B415" s="606" t="n">
        <v>300</v>
      </c>
      <c r="C415" s="608" t="n">
        <v>342</v>
      </c>
      <c r="D415" s="889" t="n">
        <v>14</v>
      </c>
      <c r="E415" s="427" t="inlineStr">
        <is>
          <t>Fire protection delimitation both sides for trapezoidal slabs and wall connections at the fire section boundary</t>
        </is>
      </c>
      <c r="F415" s="427" t="inlineStr">
        <is>
          <t>Kétoldali tűzgátló lehatárolás trapézlemez födémek és fal csatlakozásnál tűzszakasz határon</t>
        </is>
      </c>
      <c r="G415" s="994" t="n">
        <v>330</v>
      </c>
      <c r="H415" s="39" t="inlineStr">
        <is>
          <t>m</t>
        </is>
      </c>
      <c r="I415" s="320" t="n"/>
      <c r="J415" s="159" t="n">
        <v>0</v>
      </c>
      <c r="K415" s="159" t="n">
        <v>0</v>
      </c>
      <c r="L415" s="753">
        <f>J415+K415</f>
        <v/>
      </c>
      <c r="M415" s="748">
        <f>L415*(G415+I415)</f>
        <v/>
      </c>
      <c r="O415" s="464">
        <f>ISBLANK(D415)</f>
        <v/>
      </c>
      <c r="P415" s="464">
        <f>ISBLANK(G415)</f>
        <v/>
      </c>
      <c r="Q415" s="464">
        <f>ISBLANK(M415)</f>
        <v/>
      </c>
      <c r="R415" s="464">
        <f>IF(AND(O415=P415,O415=Q415),,"!!!")</f>
        <v/>
      </c>
      <c r="T415" s="464" t="n">
        <v>413</v>
      </c>
    </row>
    <row customHeight="1" hidden="1" ht="56.25" outlineLevel="1" r="416">
      <c r="A416" s="29" t="n"/>
      <c r="B416" s="606" t="n">
        <v>300</v>
      </c>
      <c r="C416" s="608" t="n">
        <v>342</v>
      </c>
      <c r="D416" s="889" t="n">
        <v>15</v>
      </c>
      <c r="E416" s="427" t="inlineStr">
        <is>
          <t>Mounted partitioning installation wall, 255 mm nominal thickness, between 250 mm doubled steel ribs (2x75 mm), 7,5 cm sound absorbing mineral wool insulation, one side 2x2 layers impregnated plasterboard covering, prepared for cladding
CW75+75/205 2x2 RBI12,5</t>
        </is>
      </c>
      <c r="F416" s="427" t="inlineStr">
        <is>
          <t>Szerelt installációs válaszfal 255 cm névleges vtg-ban, 250 mm-es kettőzőtt profilváz (2x75 mm) között 7,5 cm hangelnyelő ásványgyapot szigeteléssel, mindkét oldalon 2 rtg impregnált gipszkarton borítással, burkoláshoz előkészítve
CW75+75/205 2x2 RBI 12,5</t>
        </is>
      </c>
      <c r="G416" s="994" t="n">
        <v>70</v>
      </c>
      <c r="H416" s="39" t="inlineStr">
        <is>
          <t>m2</t>
        </is>
      </c>
      <c r="I416" s="320" t="n"/>
      <c r="J416" s="159" t="n">
        <v>0</v>
      </c>
      <c r="K416" s="159" t="n">
        <v>0</v>
      </c>
      <c r="L416" s="753">
        <f>J416+K416</f>
        <v/>
      </c>
      <c r="M416" s="748">
        <f>L416*(G416+I416)</f>
        <v/>
      </c>
      <c r="O416" s="464">
        <f>ISBLANK(D416)</f>
        <v/>
      </c>
      <c r="P416" s="464">
        <f>ISBLANK(G416)</f>
        <v/>
      </c>
      <c r="Q416" s="464">
        <f>ISBLANK(M416)</f>
        <v/>
      </c>
      <c r="R416" s="464">
        <f>IF(AND(O416=P416,O416=Q416),,"!!!")</f>
        <v/>
      </c>
      <c r="T416" s="464" t="n">
        <v>414</v>
      </c>
    </row>
    <row customHeight="1" hidden="1" ht="22.5" outlineLevel="1" r="417">
      <c r="A417" s="29" t="n"/>
      <c r="B417" s="606" t="n">
        <v>300</v>
      </c>
      <c r="C417" s="608" t="n">
        <v>342</v>
      </c>
      <c r="D417" s="889" t="n">
        <v>16</v>
      </c>
      <c r="E417" s="427" t="inlineStr">
        <is>
          <t>Same as prev. item, but with sliding connection  to trapezoidal plate at an altitude of more than 4 meters</t>
        </is>
      </c>
      <c r="F417" s="427" t="inlineStr">
        <is>
          <t>U.a. mint előző tétel, de csúszó kapcsolattal trapézlemez födémhez 4 méter feletti magasságban</t>
        </is>
      </c>
      <c r="G417" s="994" t="n">
        <v>90</v>
      </c>
      <c r="H417" s="39" t="inlineStr">
        <is>
          <t>m2</t>
        </is>
      </c>
      <c r="I417" s="320" t="n"/>
      <c r="J417" s="159" t="n">
        <v>0</v>
      </c>
      <c r="K417" s="159" t="n">
        <v>0</v>
      </c>
      <c r="L417" s="753">
        <f>J417+K417</f>
        <v/>
      </c>
      <c r="M417" s="748">
        <f>L417*(G417+I417)</f>
        <v/>
      </c>
      <c r="O417" s="464">
        <f>ISBLANK(D417)</f>
        <v/>
      </c>
      <c r="P417" s="464">
        <f>ISBLANK(G417)</f>
        <v/>
      </c>
      <c r="Q417" s="464">
        <f>ISBLANK(M417)</f>
        <v/>
      </c>
      <c r="R417" s="464">
        <f>IF(AND(O417=P417,O417=Q417),,"!!!")</f>
        <v/>
      </c>
      <c r="T417" s="464" t="n">
        <v>415</v>
      </c>
    </row>
    <row customHeight="1" hidden="1" ht="22.5" outlineLevel="1" r="418">
      <c r="A418" s="29" t="n"/>
      <c r="B418" s="606" t="n">
        <v>300</v>
      </c>
      <c r="C418" s="608" t="n">
        <v>342</v>
      </c>
      <c r="D418" s="889" t="n">
        <v>17</v>
      </c>
      <c r="E418" s="427" t="inlineStr">
        <is>
          <t>Sliding connection  to trapezoidal plate at an altitude of more than 4 meters with Glasrock plasterboard to the prev . Item</t>
        </is>
      </c>
      <c r="F418" s="427" t="inlineStr">
        <is>
          <t>Csúszó kapcsolat trapézlemez födémhez 4 méter feletti magasságban előző tételhez</t>
        </is>
      </c>
      <c r="G418" s="994" t="n">
        <v>20</v>
      </c>
      <c r="H418" s="39" t="inlineStr">
        <is>
          <t>m</t>
        </is>
      </c>
      <c r="I418" s="320" t="n"/>
      <c r="J418" s="159" t="n">
        <v>0</v>
      </c>
      <c r="K418" s="159" t="n">
        <v>0</v>
      </c>
      <c r="L418" s="753">
        <f>J418+K418</f>
        <v/>
      </c>
      <c r="M418" s="748">
        <f>L418*(G418+I418)</f>
        <v/>
      </c>
      <c r="O418" s="464">
        <f>ISBLANK(D418)</f>
        <v/>
      </c>
      <c r="P418" s="464">
        <f>ISBLANK(G418)</f>
        <v/>
      </c>
      <c r="Q418" s="464">
        <f>ISBLANK(M418)</f>
        <v/>
      </c>
      <c r="R418" s="464">
        <f>IF(AND(O418=P418,O418=Q418),,"!!!")</f>
        <v/>
      </c>
      <c r="T418" s="464" t="n">
        <v>416</v>
      </c>
    </row>
    <row customHeight="1" hidden="1" ht="33.75" outlineLevel="1" r="419">
      <c r="A419" s="29" t="n"/>
      <c r="B419" s="606" t="n">
        <v>300</v>
      </c>
      <c r="C419" s="608" t="n">
        <v>342</v>
      </c>
      <c r="D419" s="889" t="n">
        <v>18</v>
      </c>
      <c r="E419" s="427" t="inlineStr">
        <is>
          <t>Mounting of front wall 80 mm between 7.5 cm steel ribs 7.5 cm with sound absorbing mineral wool insulation, 2 layers normal plasterboard sheet, treated with filler and glass-cloth, Lm19</t>
        </is>
      </c>
      <c r="F419" s="427" t="inlineStr">
        <is>
          <t>Előtétfal szerelése 80 mm 75 mm acélbordák között 7,5 cm hangelnyelő ásványgyapot szigeteléssel, 2 rtg normál gk lemezzel, üvegszövettel glettelve</t>
        </is>
      </c>
      <c r="G419" s="994" t="n">
        <v>380</v>
      </c>
      <c r="H419" s="39" t="inlineStr">
        <is>
          <t>m2</t>
        </is>
      </c>
      <c r="I419" s="320" t="n"/>
      <c r="J419" s="159" t="n">
        <v>0</v>
      </c>
      <c r="K419" s="159" t="n">
        <v>0</v>
      </c>
      <c r="L419" s="753">
        <f>J419+K419</f>
        <v/>
      </c>
      <c r="M419" s="748">
        <f>L419*(G419+I419)</f>
        <v/>
      </c>
      <c r="O419" s="464">
        <f>ISBLANK(D419)</f>
        <v/>
      </c>
      <c r="P419" s="464">
        <f>ISBLANK(G419)</f>
        <v/>
      </c>
      <c r="Q419" s="464">
        <f>ISBLANK(M419)</f>
        <v/>
      </c>
      <c r="R419" s="464">
        <f>IF(AND(O419=P419,O419=Q419),,"!!!")</f>
        <v/>
      </c>
      <c r="T419" s="464" t="n">
        <v>417</v>
      </c>
    </row>
    <row customHeight="1" hidden="1" ht="33.75" outlineLevel="1" r="420">
      <c r="A420" s="29" t="n"/>
      <c r="B420" s="606" t="n">
        <v>300</v>
      </c>
      <c r="C420" s="608" t="n">
        <v>342</v>
      </c>
      <c r="D420" s="889" t="n">
        <v>19</v>
      </c>
      <c r="E420" s="427" t="inlineStr">
        <is>
          <t>Mounting stiffening steel structure for openings in plasterboard wall made of UA profile, vertical and horizontal stiffening, dimensions depending on the wall thickness and load bearing capacity.</t>
        </is>
      </c>
      <c r="F420" s="427" t="inlineStr">
        <is>
          <t>Gipszkarton falban beépítendő nyílások szerelése merevítő acélszerkezete UA profilból, függőleges és vízszintes merevítés, mérete falvastagság ill. therbírás függvényében</t>
        </is>
      </c>
      <c r="G420" s="994" t="n">
        <v>120</v>
      </c>
      <c r="H420" s="39" t="inlineStr">
        <is>
          <t>db</t>
        </is>
      </c>
      <c r="I420" s="320" t="n"/>
      <c r="J420" s="159" t="n">
        <v>0</v>
      </c>
      <c r="K420" s="159" t="n">
        <v>0</v>
      </c>
      <c r="L420" s="753">
        <f>J420+K420</f>
        <v/>
      </c>
      <c r="M420" s="748">
        <f>L420*(G420+I420)</f>
        <v/>
      </c>
      <c r="O420" s="464">
        <f>ISBLANK(D420)</f>
        <v/>
      </c>
      <c r="P420" s="464">
        <f>ISBLANK(G420)</f>
        <v/>
      </c>
      <c r="Q420" s="464">
        <f>ISBLANK(M420)</f>
        <v/>
      </c>
      <c r="R420" s="464">
        <f>IF(AND(O420=P420,O420=Q420),,"!!!")</f>
        <v/>
      </c>
      <c r="T420" s="464" t="n">
        <v>418</v>
      </c>
    </row>
    <row customHeight="1" hidden="1" ht="22.5" outlineLevel="1" r="421">
      <c r="A421" s="29" t="n"/>
      <c r="B421" s="606" t="n">
        <v>300</v>
      </c>
      <c r="C421" s="608" t="n">
        <v>342</v>
      </c>
      <c r="D421" s="889" t="n">
        <v>20</v>
      </c>
      <c r="E421" s="427" t="inlineStr">
        <is>
          <t>Plasterboard dry rendering for pillar surfaces, glued, with 15 mm thick, normal 1 layer plasterboard covering</t>
        </is>
      </c>
      <c r="F421" s="427" t="inlineStr">
        <is>
          <t>Gipszkarton szárazvakolat vb szerkezetek felületére, ragasztva, 12,5 mm vtg, normál 1 rtg gipszkarton borítással</t>
        </is>
      </c>
      <c r="G421" s="994" t="n">
        <v>180</v>
      </c>
      <c r="H421" s="39" t="inlineStr">
        <is>
          <t>m</t>
        </is>
      </c>
      <c r="I421" s="320" t="n"/>
      <c r="J421" s="159" t="n">
        <v>0</v>
      </c>
      <c r="K421" s="159" t="n">
        <v>0</v>
      </c>
      <c r="L421" s="753">
        <f>J421+K421</f>
        <v/>
      </c>
      <c r="M421" s="748">
        <f>L421*(G421+I421)</f>
        <v/>
      </c>
      <c r="O421" s="464">
        <f>ISBLANK(D421)</f>
        <v/>
      </c>
      <c r="P421" s="464">
        <f>ISBLANK(G421)</f>
        <v/>
      </c>
      <c r="Q421" s="464">
        <f>ISBLANK(M421)</f>
        <v/>
      </c>
      <c r="R421" s="464">
        <f>IF(AND(O421=P421,O421=Q421),,"!!!")</f>
        <v/>
      </c>
      <c r="T421" s="464" t="n">
        <v>419</v>
      </c>
    </row>
    <row customHeight="1" hidden="1" ht="33.75" outlineLevel="1" r="422">
      <c r="A422" s="29" t="n"/>
      <c r="B422" s="606" t="n">
        <v>300</v>
      </c>
      <c r="C422" s="608" t="n">
        <v>342</v>
      </c>
      <c r="D422" s="889" t="n">
        <v>21</v>
      </c>
      <c r="E422" s="427" t="inlineStr">
        <is>
          <t>Facade connection at facade fenestration and plasterboard /concrete  wall joints with 200-300 mm wide</t>
        </is>
      </c>
      <c r="F422" s="427" t="inlineStr">
        <is>
          <t>Homlokzati csatakozás készítése, 200-300 mm szélességben homlokzati nyílászárók tokszerkezet-gk válaszfal /vasbeton oszlop csatlakozásnál</t>
        </is>
      </c>
      <c r="G422" s="994" t="n">
        <v>180</v>
      </c>
      <c r="H422" s="39" t="inlineStr">
        <is>
          <t>m</t>
        </is>
      </c>
      <c r="I422" s="320" t="n"/>
      <c r="J422" s="159" t="n">
        <v>0</v>
      </c>
      <c r="K422" s="159" t="n">
        <v>0</v>
      </c>
      <c r="L422" s="753">
        <f>J422+K422</f>
        <v/>
      </c>
      <c r="M422" s="748">
        <f>L422*(G422+I422)</f>
        <v/>
      </c>
      <c r="O422" s="464">
        <f>ISBLANK(D422)</f>
        <v/>
      </c>
      <c r="P422" s="464">
        <f>ISBLANK(G422)</f>
        <v/>
      </c>
      <c r="Q422" s="464">
        <f>ISBLANK(M422)</f>
        <v/>
      </c>
      <c r="R422" s="464">
        <f>IF(AND(O422=P422,O422=Q422),,"!!!")</f>
        <v/>
      </c>
      <c r="T422" s="464" t="n">
        <v>420</v>
      </c>
    </row>
    <row customHeight="1" hidden="1" ht="56.25" outlineLevel="1" r="423">
      <c r="A423" s="29" t="n"/>
      <c r="B423" s="606" t="n">
        <v>300</v>
      </c>
      <c r="C423" s="608" t="n">
        <v>342</v>
      </c>
      <c r="D423" s="889" t="n">
        <v>22</v>
      </c>
      <c r="E423" s="427" t="inlineStr">
        <is>
          <t>Mounted smoke wall, 125 mm impregnated thickness, between 75 cm steel ribs, 7.5 cm sound absorbing mineral wool insulation, 2 layers of fireprotection  and 2 layers of Blue Acoustic fire protection plasterboard covering, treated with filler and glass-cloth in quality Q2
CW75/125 2x( RF 12,5+RFBlue Acoustic12,5)</t>
        </is>
      </c>
      <c r="F423" s="427" t="inlineStr">
        <is>
          <t>Szerelt füstkötény fal125 mm névleges vtg-ban, 75 mm-es profilváz között 7,5 cm hangelnyelő ásványgyapot szigeteléssel, 2rtg tűzgátló és 2 rtg tűzgátló Blue Acoustic gipszkarton borítással, üvegszövettel glettelve Q2 minőségben
CW75/125 2x( RF 12,5+RFBlue Acoustic12,5)</t>
        </is>
      </c>
      <c r="G423" s="994" t="n">
        <v>1000</v>
      </c>
      <c r="H423" s="39" t="inlineStr">
        <is>
          <t>m2</t>
        </is>
      </c>
      <c r="I423" s="320" t="n"/>
      <c r="J423" s="159" t="n">
        <v>0</v>
      </c>
      <c r="K423" s="159" t="n">
        <v>0</v>
      </c>
      <c r="L423" s="753">
        <f>J423+K423</f>
        <v/>
      </c>
      <c r="M423" s="748">
        <f>L423*(G423+I423)</f>
        <v/>
      </c>
      <c r="O423" s="464">
        <f>ISBLANK(D423)</f>
        <v/>
      </c>
      <c r="P423" s="464">
        <f>ISBLANK(G423)</f>
        <v/>
      </c>
      <c r="Q423" s="464">
        <f>ISBLANK(M423)</f>
        <v/>
      </c>
      <c r="R423" s="464">
        <f>IF(AND(O423=P423,O423=Q423),,"!!!")</f>
        <v/>
      </c>
      <c r="T423" s="464" t="n">
        <v>421</v>
      </c>
    </row>
    <row hidden="1" outlineLevel="1" r="424">
      <c r="A424" s="29" t="n"/>
      <c r="B424" s="613" t="n"/>
      <c r="C424" s="617" t="n"/>
      <c r="D424" s="889" t="n"/>
      <c r="E424" s="83" t="inlineStr">
        <is>
          <t>System partition walls</t>
        </is>
      </c>
      <c r="F424" s="84" t="inlineStr">
        <is>
          <t>Válaszfal rendszerek</t>
        </is>
      </c>
      <c r="G424" s="994" t="n"/>
      <c r="H424" s="39" t="n"/>
      <c r="I424" s="320" t="n"/>
      <c r="J424" s="159" t="n"/>
      <c r="K424" s="159" t="n"/>
      <c r="L424" s="753" t="n"/>
      <c r="M424" s="748" t="n"/>
      <c r="O424" s="464">
        <f>ISBLANK(D424)</f>
        <v/>
      </c>
      <c r="P424" s="464">
        <f>ISBLANK(G424)</f>
        <v/>
      </c>
      <c r="Q424" s="464">
        <f>ISBLANK(M424)</f>
        <v/>
      </c>
      <c r="R424" s="464">
        <f>IF(AND(O424=P424,O424=Q424),,"!!!")</f>
        <v/>
      </c>
      <c r="T424" s="464" t="n">
        <v>422</v>
      </c>
    </row>
    <row hidden="1" outlineLevel="1" r="425">
      <c r="A425" s="29" t="n"/>
      <c r="B425" s="613" t="n"/>
      <c r="C425" s="617" t="n"/>
      <c r="D425" s="889" t="n"/>
      <c r="E425" s="83" t="inlineStr">
        <is>
          <t>Interior glased walls</t>
        </is>
      </c>
      <c r="F425" s="84" t="inlineStr">
        <is>
          <t>Belső üvegfalak</t>
        </is>
      </c>
      <c r="G425" s="994" t="n"/>
      <c r="H425" s="39" t="n"/>
      <c r="I425" s="320" t="n"/>
      <c r="J425" s="159" t="n"/>
      <c r="K425" s="159" t="n"/>
      <c r="L425" s="753" t="n"/>
      <c r="M425" s="748" t="n"/>
      <c r="O425" s="464">
        <f>ISBLANK(D425)</f>
        <v/>
      </c>
      <c r="P425" s="464">
        <f>ISBLANK(G425)</f>
        <v/>
      </c>
      <c r="Q425" s="464">
        <f>ISBLANK(M425)</f>
        <v/>
      </c>
      <c r="R425" s="464">
        <f>IF(AND(O425=P425,O425=Q425),,"!!!")</f>
        <v/>
      </c>
      <c r="T425" s="464" t="n">
        <v>423</v>
      </c>
    </row>
    <row customHeight="1" hidden="1" ht="56.25" outlineLevel="1" r="426">
      <c r="A426" s="29" t="n"/>
      <c r="B426" s="606" t="n">
        <v>300</v>
      </c>
      <c r="C426" s="608" t="n">
        <v>342</v>
      </c>
      <c r="D426" s="889" t="n">
        <v>23</v>
      </c>
      <c r="E426" s="94" t="inlineStr">
        <is>
          <t>Liko-s Omega 100 glasswall system, ESG glas, installed, with basic outfit, with blinds, 
Typ MODUL A
Nm: 900+900x2200mm</t>
        </is>
      </c>
      <c r="F426" s="94" t="inlineStr">
        <is>
          <t xml:space="preserve">Liko-s Omega 100 üvegfal rendszer, kétrétegű ESG üvegezéssel  beépítve, elhelyezve, alapfelszereléssel, zsaluziával
Typ MODUL A
Nm: 900+900/2200mm
</t>
        </is>
      </c>
      <c r="G426" s="994" t="n">
        <v>3</v>
      </c>
      <c r="H426" s="39" t="inlineStr">
        <is>
          <t>db</t>
        </is>
      </c>
      <c r="I426" s="320" t="n"/>
      <c r="J426" s="159" t="n">
        <v>0</v>
      </c>
      <c r="K426" s="159" t="n">
        <v>0</v>
      </c>
      <c r="L426" s="753">
        <f>J426+K426</f>
        <v/>
      </c>
      <c r="M426" s="748">
        <f>L426*(G426+I426)</f>
        <v/>
      </c>
      <c r="O426" s="464">
        <f>ISBLANK(D426)</f>
        <v/>
      </c>
      <c r="P426" s="464">
        <f>ISBLANK(G426)</f>
        <v/>
      </c>
      <c r="Q426" s="464">
        <f>ISBLANK(M426)</f>
        <v/>
      </c>
      <c r="R426" s="464">
        <f>IF(AND(O426=P426,O426=Q426),,"!!!")</f>
        <v/>
      </c>
      <c r="T426" s="464" t="n">
        <v>424</v>
      </c>
    </row>
    <row customHeight="1" hidden="1" ht="56.25" outlineLevel="1" r="427">
      <c r="A427" s="29" t="n"/>
      <c r="B427" s="606" t="n">
        <v>300</v>
      </c>
      <c r="C427" s="608" t="n">
        <v>342</v>
      </c>
      <c r="D427" s="889" t="n">
        <v>24</v>
      </c>
      <c r="E427" s="94" t="inlineStr">
        <is>
          <t>Liko-s Omega 100 glasswall system, ESG glas, installed, with basic outfit, with blinds, 
Typ MODUL A
Nm: 900+900x2850 mm</t>
        </is>
      </c>
      <c r="F427" s="94" t="inlineStr">
        <is>
          <t xml:space="preserve">Liko-s Omega 100 üvegfal rendszer, kétrétegű ESG üvegezéssel  beépítve, elhelyezve, alapfelszereléssel, zsaluziával
Typ MODUL A
Nm: 900+900x2850 mm
</t>
        </is>
      </c>
      <c r="G427" s="994" t="n">
        <v>2</v>
      </c>
      <c r="H427" s="39" t="inlineStr">
        <is>
          <t>db</t>
        </is>
      </c>
      <c r="I427" s="320" t="n"/>
      <c r="J427" s="159" t="n">
        <v>0</v>
      </c>
      <c r="K427" s="159" t="n">
        <v>0</v>
      </c>
      <c r="L427" s="753">
        <f>J427+K427</f>
        <v/>
      </c>
      <c r="M427" s="748">
        <f>L427*(G427+I427)</f>
        <v/>
      </c>
      <c r="O427" s="464">
        <f>ISBLANK(D427)</f>
        <v/>
      </c>
      <c r="P427" s="464">
        <f>ISBLANK(G427)</f>
        <v/>
      </c>
      <c r="Q427" s="464">
        <f>ISBLANK(M427)</f>
        <v/>
      </c>
      <c r="R427" s="464">
        <f>IF(AND(O427=P427,O427=Q427),,"!!!")</f>
        <v/>
      </c>
      <c r="T427" s="464" t="n">
        <v>425</v>
      </c>
    </row>
    <row customHeight="1" hidden="1" ht="56.25" outlineLevel="1" r="428">
      <c r="A428" s="29" t="n"/>
      <c r="B428" s="606" t="n">
        <v>300</v>
      </c>
      <c r="C428" s="608" t="n">
        <v>342</v>
      </c>
      <c r="D428" s="889" t="n">
        <v>25</v>
      </c>
      <c r="E428" s="94" t="inlineStr">
        <is>
          <t>Liko-s Omega 100 glasswall system, ESG glas installed, with basic outfit, with blinds, 
Typ MODUL A
Nm1200x2200 mm</t>
        </is>
      </c>
      <c r="F428" s="94" t="inlineStr">
        <is>
          <t xml:space="preserve">Liko-s Omega 100 üvegfal rendszer, kétrétegű ESG üvegezéssel  beépítve, elhelyezve, alapfelszereléssel, zsaluziával
Typ MODUL A
Nm 1200x2200
</t>
        </is>
      </c>
      <c r="G428" s="994" t="n">
        <v>6</v>
      </c>
      <c r="H428" s="39" t="inlineStr">
        <is>
          <t>db</t>
        </is>
      </c>
      <c r="I428" s="320" t="n"/>
      <c r="J428" s="159" t="n">
        <v>0</v>
      </c>
      <c r="K428" s="159" t="n">
        <v>0</v>
      </c>
      <c r="L428" s="753">
        <f>J428+K428</f>
        <v/>
      </c>
      <c r="M428" s="748">
        <f>L428*(G428+I428)</f>
        <v/>
      </c>
      <c r="O428" s="464">
        <f>ISBLANK(D428)</f>
        <v/>
      </c>
      <c r="P428" s="464">
        <f>ISBLANK(G428)</f>
        <v/>
      </c>
      <c r="Q428" s="464">
        <f>ISBLANK(M428)</f>
        <v/>
      </c>
      <c r="R428" s="464">
        <f>IF(AND(O428=P428,O428=Q428),,"!!!")</f>
        <v/>
      </c>
      <c r="T428" s="464" t="n">
        <v>426</v>
      </c>
    </row>
    <row customHeight="1" hidden="1" ht="56.25" outlineLevel="1" r="429">
      <c r="A429" s="29" t="n"/>
      <c r="B429" s="606" t="n">
        <v>300</v>
      </c>
      <c r="C429" s="608" t="n">
        <v>342</v>
      </c>
      <c r="D429" s="889" t="n">
        <v>26</v>
      </c>
      <c r="E429" s="94" t="inlineStr">
        <is>
          <t>Liko-s Omega 100 glasswall system, ESG glas installed, with basic outfit, with blinds, 
Typ MODUL A
Nm1200x3300 mm</t>
        </is>
      </c>
      <c r="F429" s="94" t="inlineStr">
        <is>
          <t xml:space="preserve">Liko-s Omega 100 üvegfal rendszer, kétrétegű ESG üvegezéssel  beépítve, elhelyezve, alapfelszereléssel, zsaluziával
Typ MODUL A
Nm 1200x3300
</t>
        </is>
      </c>
      <c r="G429" s="994" t="n">
        <v>26</v>
      </c>
      <c r="H429" s="39" t="inlineStr">
        <is>
          <t>db</t>
        </is>
      </c>
      <c r="I429" s="320" t="n"/>
      <c r="J429" s="159" t="n">
        <v>0</v>
      </c>
      <c r="K429" s="159" t="n">
        <v>0</v>
      </c>
      <c r="L429" s="753">
        <f>J429+K429</f>
        <v/>
      </c>
      <c r="M429" s="748">
        <f>L429*(G429+I429)</f>
        <v/>
      </c>
      <c r="O429" s="464">
        <f>ISBLANK(D429)</f>
        <v/>
      </c>
      <c r="P429" s="464">
        <f>ISBLANK(G429)</f>
        <v/>
      </c>
      <c r="Q429" s="464">
        <f>ISBLANK(M429)</f>
        <v/>
      </c>
      <c r="R429" s="464">
        <f>IF(AND(O429=P429,O429=Q429),,"!!!")</f>
        <v/>
      </c>
      <c r="T429" s="464" t="n">
        <v>427</v>
      </c>
    </row>
    <row customHeight="1" hidden="1" ht="56.25" outlineLevel="1" r="430">
      <c r="A430" s="29" t="n"/>
      <c r="B430" s="606" t="n">
        <v>300</v>
      </c>
      <c r="C430" s="608" t="n">
        <v>342</v>
      </c>
      <c r="D430" s="889" t="n">
        <v>27</v>
      </c>
      <c r="E430" s="94" t="inlineStr">
        <is>
          <t>LIKOform aluminium door glased  ESG glas with fanlight glased integreted in 100 glasswall system,  installed, with basic outfit
'Typ: MODUL213
Nm 940x2115+700 mm</t>
        </is>
      </c>
      <c r="F430" s="94" t="inlineStr">
        <is>
          <t xml:space="preserve">LIKOform 1mélyen üvegezett alumínium ajtó (ESG) az üvegfal rendszerbe integrálva, beépítve, elhelyezve, alapfelszereléssel
'Typ: MODUL213
Nm 940x2115+700 mm
</t>
        </is>
      </c>
      <c r="G430" s="994" t="n">
        <v>3</v>
      </c>
      <c r="H430" s="39" t="inlineStr">
        <is>
          <t>db</t>
        </is>
      </c>
      <c r="I430" s="320" t="n"/>
      <c r="J430" s="159" t="n">
        <v>0</v>
      </c>
      <c r="K430" s="159" t="n">
        <v>0</v>
      </c>
      <c r="L430" s="753">
        <f>J430+K430</f>
        <v/>
      </c>
      <c r="M430" s="748">
        <f>L430*(G430+I430)</f>
        <v/>
      </c>
      <c r="O430" s="464">
        <f>ISBLANK(D430)</f>
        <v/>
      </c>
      <c r="P430" s="464">
        <f>ISBLANK(G430)</f>
        <v/>
      </c>
      <c r="Q430" s="464">
        <f>ISBLANK(M430)</f>
        <v/>
      </c>
      <c r="R430" s="464">
        <f>IF(AND(O430=P430,O430=Q430),,"!!!")</f>
        <v/>
      </c>
      <c r="T430" s="464" t="n">
        <v>428</v>
      </c>
    </row>
    <row customHeight="1" hidden="1" ht="56.25" outlineLevel="1" r="431">
      <c r="A431" s="29" t="n"/>
      <c r="B431" s="606" t="n">
        <v>300</v>
      </c>
      <c r="C431" s="608" t="n">
        <v>342</v>
      </c>
      <c r="D431" s="889" t="n">
        <v>28</v>
      </c>
      <c r="E431" s="94" t="inlineStr">
        <is>
          <t>LIKOform aluminium door glased  ESG glas with fanlight glased integreted in 100 glasswall system,  installed, with basic outfit
'Typ: MODUL213
Nm 940x2115+885 mm</t>
        </is>
      </c>
      <c r="F431" s="94" t="inlineStr">
        <is>
          <t xml:space="preserve">LIKOform 1mélyen üvegezett alumínium ajtó (ESG) az üvegfal rendszerbe integrálva, beépítve, elhelyezve, alapfelszereléssel
'Typ: MODUL213
Nm 940x2115+885 mm
</t>
        </is>
      </c>
      <c r="G431" s="994" t="n">
        <v>9</v>
      </c>
      <c r="H431" s="39" t="inlineStr">
        <is>
          <t>db</t>
        </is>
      </c>
      <c r="I431" s="320" t="n"/>
      <c r="J431" s="159" t="n">
        <v>0</v>
      </c>
      <c r="K431" s="159" t="n">
        <v>0</v>
      </c>
      <c r="L431" s="753">
        <f>J431+K431</f>
        <v/>
      </c>
      <c r="M431" s="748">
        <f>L431*(G431+I431)</f>
        <v/>
      </c>
      <c r="O431" s="464">
        <f>ISBLANK(D431)</f>
        <v/>
      </c>
      <c r="P431" s="464">
        <f>ISBLANK(G431)</f>
        <v/>
      </c>
      <c r="Q431" s="464">
        <f>ISBLANK(M431)</f>
        <v/>
      </c>
      <c r="R431" s="464">
        <f>IF(AND(O431=P431,O431=Q431),,"!!!")</f>
        <v/>
      </c>
      <c r="T431" s="464" t="n">
        <v>429</v>
      </c>
    </row>
    <row customHeight="1" hidden="1" ht="22.5" outlineLevel="1" r="432">
      <c r="A432" s="29" t="n"/>
      <c r="B432" s="606" t="n">
        <v>300</v>
      </c>
      <c r="C432" s="608" t="n">
        <v>342</v>
      </c>
      <c r="D432" s="889" t="n">
        <v>29</v>
      </c>
      <c r="E432" s="427" t="inlineStr">
        <is>
          <t xml:space="preserve">Visibility film up to 1,5 m height because of barrier-free </t>
        </is>
      </c>
      <c r="F432" s="427" t="inlineStr">
        <is>
          <t xml:space="preserve"> 1,5 m magasságban láthatósági matricával ellátva, akadálymentesítés céljából</t>
        </is>
      </c>
      <c r="G432" s="994" t="n">
        <v>75</v>
      </c>
      <c r="H432" s="39" t="inlineStr">
        <is>
          <t>m2</t>
        </is>
      </c>
      <c r="I432" s="320" t="n"/>
      <c r="J432" s="159" t="n">
        <v>0</v>
      </c>
      <c r="K432" s="159" t="n">
        <v>0</v>
      </c>
      <c r="L432" s="753">
        <f>J432+K432</f>
        <v/>
      </c>
      <c r="M432" s="748">
        <f>L432*(G432+I432)</f>
        <v/>
      </c>
      <c r="O432" s="464">
        <f>ISBLANK(D432)</f>
        <v/>
      </c>
      <c r="P432" s="464">
        <f>ISBLANK(G432)</f>
        <v/>
      </c>
      <c r="Q432" s="464">
        <f>ISBLANK(M432)</f>
        <v/>
      </c>
      <c r="R432" s="464">
        <f>IF(AND(O432=P432,O432=Q432),,"!!!")</f>
        <v/>
      </c>
      <c r="T432" s="464" t="n">
        <v>430</v>
      </c>
    </row>
    <row customHeight="1" hidden="1" ht="56.25" outlineLevel="1" r="433">
      <c r="A433" s="29" t="n"/>
      <c r="B433" s="606" t="n">
        <v>300</v>
      </c>
      <c r="C433" s="608" t="n">
        <v>342</v>
      </c>
      <c r="E433" s="94" t="inlineStr">
        <is>
          <t>Liko-s Omega 100 windows glasswall system, ESG glas installed, with basic outfit, with blinds, 
Typ MODUL A
Nm1200x1200 mm</t>
        </is>
      </c>
      <c r="F433" s="94" t="inlineStr">
        <is>
          <t xml:space="preserve">Liko-s Omega 100 üvegfal rendszerű ablak, kétrétegű ESG üvegezéssel  beépítve, elhelyezve, alapfelszereléssel, zsaluziával
Typ MODUL A
Nm 1200x1200
</t>
        </is>
      </c>
      <c r="G433" s="994" t="n"/>
      <c r="H433" s="39" t="n"/>
      <c r="I433" s="320" t="n"/>
      <c r="J433" s="159" t="n"/>
      <c r="K433" s="159" t="n"/>
      <c r="L433" s="753" t="n"/>
      <c r="M433" s="748" t="n"/>
      <c r="O433" s="464">
        <f>ISBLANK(D433)</f>
        <v/>
      </c>
      <c r="P433" s="464">
        <f>ISBLANK(G433)</f>
        <v/>
      </c>
      <c r="Q433" s="464">
        <f>ISBLANK(M433)</f>
        <v/>
      </c>
      <c r="R433" s="464">
        <f>IF(AND(O433=P433,O433=Q433),,"!!!")</f>
        <v/>
      </c>
      <c r="T433" s="464" t="n">
        <v>431</v>
      </c>
    </row>
    <row hidden="1" outlineLevel="1" r="434">
      <c r="A434" s="29" t="n"/>
      <c r="B434" s="606" t="n">
        <v>300</v>
      </c>
      <c r="C434" s="608" t="n">
        <v>342</v>
      </c>
      <c r="D434" s="889" t="n">
        <v>30</v>
      </c>
      <c r="E434" s="94" t="inlineStr">
        <is>
          <t>Dimension: 1200x1200 mm</t>
        </is>
      </c>
      <c r="F434" s="94" t="inlineStr">
        <is>
          <t>Méret: 1200x1200 mm</t>
        </is>
      </c>
      <c r="G434" s="994" t="n">
        <v>3</v>
      </c>
      <c r="H434" s="39" t="inlineStr">
        <is>
          <t>db</t>
        </is>
      </c>
      <c r="I434" s="320" t="n"/>
      <c r="J434" s="159" t="n">
        <v>0</v>
      </c>
      <c r="K434" s="159" t="n">
        <v>0</v>
      </c>
      <c r="L434" s="753">
        <f>J434+K434</f>
        <v/>
      </c>
      <c r="M434" s="748">
        <f>L434*(G434+I434)</f>
        <v/>
      </c>
      <c r="O434" s="464">
        <f>ISBLANK(D434)</f>
        <v/>
      </c>
      <c r="P434" s="464">
        <f>ISBLANK(G434)</f>
        <v/>
      </c>
      <c r="Q434" s="464">
        <f>ISBLANK(M434)</f>
        <v/>
      </c>
      <c r="R434" s="464">
        <f>IF(AND(O434=P434,O434=Q434),,"!!!")</f>
        <v/>
      </c>
      <c r="T434" s="464" t="n">
        <v>432</v>
      </c>
    </row>
    <row hidden="1" outlineLevel="1" r="435">
      <c r="A435" s="29" t="n"/>
      <c r="B435" s="606" t="n">
        <v>300</v>
      </c>
      <c r="C435" s="608" t="n">
        <v>342</v>
      </c>
      <c r="D435" s="889" t="n">
        <v>31</v>
      </c>
      <c r="E435" s="94" t="inlineStr">
        <is>
          <t>Dimension: 1200x1800 mm</t>
        </is>
      </c>
      <c r="F435" s="94" t="inlineStr">
        <is>
          <t>Méret: 1200x1800 mm</t>
        </is>
      </c>
      <c r="G435" s="994" t="n">
        <v>4</v>
      </c>
      <c r="H435" s="39" t="inlineStr">
        <is>
          <t>db</t>
        </is>
      </c>
      <c r="I435" s="320" t="n"/>
      <c r="J435" s="159" t="n">
        <v>0</v>
      </c>
      <c r="K435" s="159" t="n">
        <v>0</v>
      </c>
      <c r="L435" s="753">
        <f>J435+K435</f>
        <v/>
      </c>
      <c r="M435" s="748">
        <f>L435*(G435+I435)</f>
        <v/>
      </c>
      <c r="O435" s="464">
        <f>ISBLANK(D435)</f>
        <v/>
      </c>
      <c r="P435" s="464">
        <f>ISBLANK(G435)</f>
        <v/>
      </c>
      <c r="Q435" s="464">
        <f>ISBLANK(M435)</f>
        <v/>
      </c>
      <c r="R435" s="464">
        <f>IF(AND(O435=P435,O435=Q435),,"!!!")</f>
        <v/>
      </c>
      <c r="T435" s="464" t="n">
        <v>433</v>
      </c>
    </row>
    <row hidden="1" outlineLevel="1" r="436">
      <c r="A436" s="29" t="n"/>
      <c r="B436" s="606" t="n">
        <v>300</v>
      </c>
      <c r="C436" s="608" t="n">
        <v>342</v>
      </c>
      <c r="D436" s="889" t="n">
        <v>32</v>
      </c>
      <c r="E436" s="94" t="inlineStr">
        <is>
          <t>Dimension: 1500x1000 mm</t>
        </is>
      </c>
      <c r="F436" s="94" t="inlineStr">
        <is>
          <t>Méret: 1500x1000 mm</t>
        </is>
      </c>
      <c r="G436" s="994" t="n">
        <v>2</v>
      </c>
      <c r="H436" s="39" t="inlineStr">
        <is>
          <t>db</t>
        </is>
      </c>
      <c r="I436" s="320" t="n"/>
      <c r="J436" s="159" t="n">
        <v>0</v>
      </c>
      <c r="K436" s="159" t="n">
        <v>0</v>
      </c>
      <c r="L436" s="753">
        <f>J436+K436</f>
        <v/>
      </c>
      <c r="M436" s="748">
        <f>L436*(G436+I436)</f>
        <v/>
      </c>
      <c r="O436" s="464">
        <f>ISBLANK(D436)</f>
        <v/>
      </c>
      <c r="P436" s="464">
        <f>ISBLANK(G436)</f>
        <v/>
      </c>
      <c r="Q436" s="464">
        <f>ISBLANK(M436)</f>
        <v/>
      </c>
      <c r="R436" s="464">
        <f>IF(AND(O436=P436,O436=Q436),,"!!!")</f>
        <v/>
      </c>
      <c r="T436" s="464" t="n">
        <v>434</v>
      </c>
    </row>
    <row customFormat="1" hidden="1" outlineLevel="1" r="437" s="88">
      <c r="A437" s="29" t="n"/>
      <c r="B437" s="606" t="n">
        <v>300</v>
      </c>
      <c r="C437" s="608" t="n">
        <v>342</v>
      </c>
      <c r="D437" s="889" t="n"/>
      <c r="E437" s="450" t="inlineStr">
        <is>
          <t>Movable walls</t>
        </is>
      </c>
      <c r="F437" s="450" t="inlineStr">
        <is>
          <t>Mobil falak</t>
        </is>
      </c>
      <c r="G437" s="994" t="n"/>
      <c r="H437" s="39" t="n"/>
      <c r="I437" s="320" t="n"/>
      <c r="J437" s="159" t="n"/>
      <c r="K437" s="159" t="n"/>
      <c r="L437" s="753" t="n"/>
      <c r="M437" s="748" t="n"/>
      <c r="O437" s="464">
        <f>ISBLANK(D437)</f>
        <v/>
      </c>
      <c r="P437" s="464">
        <f>ISBLANK(G437)</f>
        <v/>
      </c>
      <c r="Q437" s="464">
        <f>ISBLANK(M437)</f>
        <v/>
      </c>
      <c r="R437" s="464">
        <f>IF(AND(O437=P437,O437=Q437),,"!!!")</f>
        <v/>
      </c>
      <c r="T437" s="464" t="n">
        <v>435</v>
      </c>
    </row>
    <row customFormat="1" customHeight="1" hidden="1" ht="90" outlineLevel="1" r="438" s="88">
      <c r="A438" s="29" t="n"/>
      <c r="B438" s="606" t="n">
        <v>300</v>
      </c>
      <c r="C438" s="608" t="n">
        <v>342</v>
      </c>
      <c r="D438" s="889" t="n"/>
      <c r="E438" s="94" t="inlineStr">
        <is>
          <t xml:space="preserve">Variflex 100 K/U-HA – Semi-Automatic
Movable partition wall of individually manually operable elements, in which the sealing strips and the telescoping element sequentially extend and retract automatically (electrically powered), with a frame construction of torsionally stiff aluminium and steel tubular sections (“profiles”). Clad on both faces with 16 mm thick triple-ply quality particle board panels (E1) to DIN, . Rw46 dB
 Element thickness 100 mm. </t>
        </is>
      </c>
      <c r="F438" s="427" t="inlineStr">
        <is>
          <t>Variflex 100 K/U-HA – Semi-Automatic
Mozgatható válaszfal függetlenül mozgatható elemekből,  alumínium és  acélprofilokból álló vázszerkezettel. Mindkét oldalán 16 mm vastag háromrétegű forgácslemez borítással választható HPL burkolattal (E 1) a DIN szerint Rw 46 dB
 Az elem vastagsága 100 mm. Csukva nincs csava</t>
        </is>
      </c>
      <c r="G438" s="994" t="n"/>
      <c r="H438" s="39" t="n"/>
      <c r="I438" s="320" t="n"/>
      <c r="J438" s="159" t="n"/>
      <c r="K438" s="159" t="n"/>
      <c r="L438" s="753" t="n"/>
      <c r="M438" s="748" t="n"/>
      <c r="O438" s="464">
        <f>ISBLANK(D438)</f>
        <v/>
      </c>
      <c r="P438" s="464">
        <f>ISBLANK(G438)</f>
        <v/>
      </c>
      <c r="Q438" s="464">
        <f>ISBLANK(M438)</f>
        <v/>
      </c>
      <c r="R438" s="464">
        <f>IF(AND(O438=P438,O438=Q438),,"!!!")</f>
        <v/>
      </c>
      <c r="T438" s="464" t="n">
        <v>436</v>
      </c>
    </row>
    <row hidden="1" outlineLevel="1" r="439">
      <c r="A439" s="29" t="n"/>
      <c r="B439" s="606" t="n">
        <v>300</v>
      </c>
      <c r="C439" s="608" t="n">
        <v>342</v>
      </c>
      <c r="D439" s="889" t="n">
        <v>33</v>
      </c>
      <c r="E439" s="94" t="inlineStr">
        <is>
          <t>Dimension: 5600x3500 mm</t>
        </is>
      </c>
      <c r="F439" s="94" t="inlineStr">
        <is>
          <t>Méret: 5600x3500 mm</t>
        </is>
      </c>
      <c r="G439" s="994" t="n">
        <v>3</v>
      </c>
      <c r="H439" s="39" t="inlineStr">
        <is>
          <t>db</t>
        </is>
      </c>
      <c r="I439" s="320" t="n"/>
      <c r="J439" s="159" t="n">
        <v>0</v>
      </c>
      <c r="K439" s="159" t="n">
        <v>0</v>
      </c>
      <c r="L439" s="753">
        <f>J439+K439</f>
        <v/>
      </c>
      <c r="M439" s="748">
        <f>L439*(G439+I439)</f>
        <v/>
      </c>
      <c r="O439" s="464">
        <f>ISBLANK(D439)</f>
        <v/>
      </c>
      <c r="P439" s="464">
        <f>ISBLANK(G439)</f>
        <v/>
      </c>
      <c r="Q439" s="464">
        <f>ISBLANK(M439)</f>
        <v/>
      </c>
      <c r="R439" s="464">
        <f>IF(AND(O439=P439,O439=Q439),,"!!!")</f>
        <v/>
      </c>
      <c r="T439" s="464" t="n">
        <v>437</v>
      </c>
    </row>
    <row customFormat="1" customHeight="1" hidden="1" ht="123.75" outlineLevel="1" r="440" s="88">
      <c r="A440" s="29" t="n"/>
      <c r="B440" s="606" t="n">
        <v>300</v>
      </c>
      <c r="C440" s="608" t="n">
        <v>342</v>
      </c>
      <c r="D440" s="889" t="n">
        <v>34</v>
      </c>
      <c r="E440" s="94" t="inlineStr">
        <is>
          <t>Secondary steel structure for mobil and  particpions glased walls
Sections: IPE, RHS and SHS hollow cores with factory welded and on-site screwed joints.
Quality: S235JRG2
Fixing: to RC/PC ctructure with chemical anchors (pl. HILTI HIT-HY 200-A mortar, HIT-V M12-M16 rod).
Corrosion protection of steel structures 2 layers of prime and one layer of RAL7016
Fire protection: none
Plan: -</t>
        </is>
      </c>
      <c r="F440" s="94" t="inlineStr">
        <is>
          <t>Acél segédszerkezet mobil  és szerelt üvegfal  rögzítéséhez 
Szelvények: IPE, RHS/SHS zártszelvények üzemi hegesztett és helyszíni csavarozott csomópontokkal.
Acélminőség: S235JRG2.
Rögzítés: vasbeton szerkezethez ragasztott dűbelezéssel (pl. HILTI HIT-HY 200-A ragasztó, HIT-V M12-M16 menetes szár) 
Acél szerkezetek felületvédelme 2 rtg alap és 1 rtg fedőmázolás RAL 7016
Tűzvédelem: nincs
Tervlap: -</t>
        </is>
      </c>
      <c r="G440" s="994">
        <f>80*3.3*25</f>
        <v/>
      </c>
      <c r="H440" s="39" t="inlineStr">
        <is>
          <t>kg</t>
        </is>
      </c>
      <c r="I440" s="320" t="n"/>
      <c r="J440" s="159" t="n">
        <v>0</v>
      </c>
      <c r="K440" s="159" t="n">
        <v>0</v>
      </c>
      <c r="L440" s="753">
        <f>J440+K440</f>
        <v/>
      </c>
      <c r="M440" s="748">
        <f>L440*(G440+I440)</f>
        <v/>
      </c>
      <c r="O440" s="464">
        <f>ISBLANK(D440)</f>
        <v/>
      </c>
      <c r="P440" s="464">
        <f>ISBLANK(G440)</f>
        <v/>
      </c>
      <c r="Q440" s="464">
        <f>ISBLANK(M440)</f>
        <v/>
      </c>
      <c r="R440" s="464">
        <f>IF(AND(O440=P440,O440=Q440),,"!!!")</f>
        <v/>
      </c>
      <c r="T440" s="464" t="n">
        <v>438</v>
      </c>
    </row>
    <row customFormat="1" hidden="1" outlineLevel="1" r="441" s="88">
      <c r="A441" s="29" t="n"/>
      <c r="B441" s="606" t="n">
        <v>300</v>
      </c>
      <c r="C441" s="608" t="n">
        <v>342</v>
      </c>
      <c r="D441" s="889" t="n"/>
      <c r="E441" s="450" t="inlineStr">
        <is>
          <t>Internal wc and shower walls</t>
        </is>
      </c>
      <c r="F441" s="450" t="inlineStr">
        <is>
          <t>Wc és zuhanyfalak</t>
        </is>
      </c>
      <c r="G441" s="994" t="n"/>
      <c r="H441" s="39" t="n"/>
      <c r="I441" s="320" t="n"/>
      <c r="J441" s="159" t="n"/>
      <c r="K441" s="159" t="n"/>
      <c r="L441" s="753" t="n"/>
      <c r="M441" s="748" t="n"/>
      <c r="O441" s="464">
        <f>ISBLANK(D441)</f>
        <v/>
      </c>
      <c r="P441" s="464">
        <f>ISBLANK(G441)</f>
        <v/>
      </c>
      <c r="Q441" s="464">
        <f>ISBLANK(M441)</f>
        <v/>
      </c>
      <c r="R441" s="464">
        <f>IF(AND(O441=P441,O441=Q441),,"!!!")</f>
        <v/>
      </c>
      <c r="T441" s="464" t="n">
        <v>439</v>
      </c>
    </row>
    <row customHeight="1" hidden="1" ht="22.5" outlineLevel="1" r="442">
      <c r="A442" s="29" t="n"/>
      <c r="B442" s="606" t="n">
        <v>300</v>
      </c>
      <c r="C442" s="608" t="n">
        <v>342</v>
      </c>
      <c r="D442" s="889" t="n">
        <v>35</v>
      </c>
      <c r="E442" s="94" t="inlineStr">
        <is>
          <t>Toilet block with one cabins, HPL laminated furniture board, white,one cabins, one toilets, recommended product: Kemmlit Basic Type E white</t>
        </is>
      </c>
      <c r="F442" s="94" t="inlineStr">
        <is>
          <t>Egyfülkés wc-blokk, HPL laminált bútorlap, fehér, egy fülke,egy wc, javasolt gyártmány: Kemmlit Basic Type E fehér</t>
        </is>
      </c>
      <c r="G442" s="994" t="n">
        <v>3</v>
      </c>
      <c r="H442" s="39" t="inlineStr">
        <is>
          <t>db</t>
        </is>
      </c>
      <c r="I442" s="320" t="n"/>
      <c r="J442" s="159" t="n">
        <v>0</v>
      </c>
      <c r="K442" s="159" t="n">
        <v>0</v>
      </c>
      <c r="L442" s="753">
        <f>J442+K442</f>
        <v/>
      </c>
      <c r="M442" s="748">
        <f>L442*(G442+I442)</f>
        <v/>
      </c>
      <c r="O442" s="464">
        <f>ISBLANK(D442)</f>
        <v/>
      </c>
      <c r="P442" s="464">
        <f>ISBLANK(G442)</f>
        <v/>
      </c>
      <c r="Q442" s="464">
        <f>ISBLANK(M442)</f>
        <v/>
      </c>
      <c r="R442" s="464">
        <f>IF(AND(O442=P442,O442=Q442),,"!!!")</f>
        <v/>
      </c>
      <c r="T442" s="464" t="n">
        <v>440</v>
      </c>
    </row>
    <row customHeight="1" hidden="1" ht="33.75" outlineLevel="1" r="443">
      <c r="A443" s="29" t="n"/>
      <c r="B443" s="606" t="n">
        <v>300</v>
      </c>
      <c r="C443" s="608" t="n">
        <v>342</v>
      </c>
      <c r="D443" s="889" t="n">
        <v>36</v>
      </c>
      <c r="E443" s="94" t="inlineStr">
        <is>
          <t>Toilet block with two cabins, HPL laminated furniture board, white, two cabins, two toilets, recommended product: Kemmlit Basic Type E white</t>
        </is>
      </c>
      <c r="F443" s="94" t="inlineStr">
        <is>
          <t>Kétfülkés wc-blokk, HPL laminált bútorlap, fehér, két fülke, két wc, javasolt gyártmány: Kemmlit Basic Type E fehér</t>
        </is>
      </c>
      <c r="G443" s="994" t="n">
        <v>2</v>
      </c>
      <c r="H443" s="39" t="inlineStr">
        <is>
          <t>db</t>
        </is>
      </c>
      <c r="I443" s="320" t="n"/>
      <c r="J443" s="159" t="n">
        <v>0</v>
      </c>
      <c r="K443" s="159" t="n">
        <v>0</v>
      </c>
      <c r="L443" s="753">
        <f>J443+K443</f>
        <v/>
      </c>
      <c r="M443" s="748">
        <f>L443*(G443+I443)</f>
        <v/>
      </c>
      <c r="O443" s="464">
        <f>ISBLANK(D443)</f>
        <v/>
      </c>
      <c r="P443" s="464">
        <f>ISBLANK(G443)</f>
        <v/>
      </c>
      <c r="Q443" s="464">
        <f>ISBLANK(M443)</f>
        <v/>
      </c>
      <c r="R443" s="464">
        <f>IF(AND(O443=P443,O443=Q443),,"!!!")</f>
        <v/>
      </c>
      <c r="T443" s="464" t="n">
        <v>441</v>
      </c>
    </row>
    <row customHeight="1" hidden="1" ht="33.75" outlineLevel="1" r="444">
      <c r="A444" s="29" t="n"/>
      <c r="B444" s="606" t="n">
        <v>300</v>
      </c>
      <c r="C444" s="608" t="n">
        <v>342</v>
      </c>
      <c r="D444" s="889" t="n">
        <v>37</v>
      </c>
      <c r="E444" s="94" t="inlineStr">
        <is>
          <t>Toilet block with four cabins, HPL laminated furniture board, white, four cabins, four toilets, recommended product: Kemmlit Basic Type E white</t>
        </is>
      </c>
      <c r="F444" s="94" t="inlineStr">
        <is>
          <t>Négyfülkés wc-blokk, HPL laminált bútorlap, fehér, négy fülke,négy wc, javasolt gyártmány: Kemmlit Basic Type E fehér</t>
        </is>
      </c>
      <c r="G444" s="994" t="n">
        <v>2</v>
      </c>
      <c r="H444" s="39" t="inlineStr">
        <is>
          <t>db</t>
        </is>
      </c>
      <c r="I444" s="320" t="n"/>
      <c r="J444" s="159" t="n">
        <v>0</v>
      </c>
      <c r="K444" s="159" t="n">
        <v>0</v>
      </c>
      <c r="L444" s="753">
        <f>J444+K444</f>
        <v/>
      </c>
      <c r="M444" s="748">
        <f>L444*(G444+I444)</f>
        <v/>
      </c>
      <c r="O444" s="464">
        <f>ISBLANK(D444)</f>
        <v/>
      </c>
      <c r="P444" s="464">
        <f>ISBLANK(G444)</f>
        <v/>
      </c>
      <c r="Q444" s="464">
        <f>ISBLANK(M444)</f>
        <v/>
      </c>
      <c r="R444" s="464">
        <f>IF(AND(O444=P444,O444=Q444),,"!!!")</f>
        <v/>
      </c>
      <c r="T444" s="464" t="n">
        <v>442</v>
      </c>
    </row>
    <row customHeight="1" hidden="1" ht="23.25" outlineLevel="1" r="445" thickBot="1">
      <c r="A445" s="29" t="n"/>
      <c r="B445" s="606" t="n">
        <v>300</v>
      </c>
      <c r="C445" s="608" t="n">
        <v>342</v>
      </c>
      <c r="D445" s="889" t="n">
        <v>38</v>
      </c>
      <c r="E445" s="94" t="inlineStr">
        <is>
          <t>Shower wall, HPL laminated furniture board, white, four cabins, four toilets, recommended product: Kemmlit Basic Type E white</t>
        </is>
      </c>
      <c r="F445" s="94" t="inlineStr">
        <is>
          <t>Zuhanyfal, HPL laminált bútorlap, fehér, négy fülke,négy wc, javasolt gyártmány: Kemmlit Basic Type E fehér</t>
        </is>
      </c>
      <c r="G445" s="994" t="n">
        <v>7</v>
      </c>
      <c r="H445" s="39" t="inlineStr">
        <is>
          <t>db</t>
        </is>
      </c>
      <c r="I445" s="320" t="n"/>
      <c r="J445" s="159" t="n">
        <v>0</v>
      </c>
      <c r="K445" s="159" t="n">
        <v>0</v>
      </c>
      <c r="L445" s="753">
        <f>J445+K445</f>
        <v/>
      </c>
      <c r="M445" s="748">
        <f>L445*(G445+I445)</f>
        <v/>
      </c>
      <c r="O445" s="464">
        <f>ISBLANK(D445)</f>
        <v/>
      </c>
      <c r="P445" s="464">
        <f>ISBLANK(G445)</f>
        <v/>
      </c>
      <c r="Q445" s="464">
        <f>ISBLANK(M445)</f>
        <v/>
      </c>
      <c r="R445" s="464">
        <f>IF(AND(O445=P445,O445=Q445),,"!!!")</f>
        <v/>
      </c>
      <c r="T445" s="464" t="n">
        <v>443</v>
      </c>
    </row>
    <row customHeight="1" hidden="1" ht="13.5" outlineLevel="1" r="446" thickBot="1">
      <c r="A446" s="33" t="n"/>
      <c r="B446" s="609" t="n">
        <v>300</v>
      </c>
      <c r="C446" s="610" t="n">
        <v>342</v>
      </c>
      <c r="D446" s="431" t="n"/>
      <c r="E446" s="60" t="inlineStr">
        <is>
          <t>Not loadbearing internal walls total</t>
        </is>
      </c>
      <c r="F446" s="60" t="inlineStr">
        <is>
          <t>Nem teherviselő belső falak összesen</t>
        </is>
      </c>
      <c r="G446" s="993" t="n"/>
      <c r="H446" s="294" t="n"/>
      <c r="I446" s="323" t="n"/>
      <c r="J446" s="95" t="n"/>
      <c r="K446" s="23" t="n"/>
      <c r="L446" s="194" t="n"/>
      <c r="M446" s="203">
        <f>SUM(M400:M445)</f>
        <v/>
      </c>
      <c r="O446" s="464">
        <f>ISBLANK(D446)</f>
        <v/>
      </c>
      <c r="P446" s="464">
        <f>ISBLANK(G446)</f>
        <v/>
      </c>
      <c r="Q446" s="464">
        <f>ISBLANK(M446)</f>
        <v/>
      </c>
      <c r="R446" s="464">
        <f>IF(AND(O446=P446,O446=Q446),,"!!!")</f>
        <v/>
      </c>
      <c r="T446" s="464" t="n">
        <v>444</v>
      </c>
    </row>
    <row customHeight="1" hidden="1" ht="15.75" outlineLevel="1" r="447" thickBot="1">
      <c r="A447" s="576" t="n"/>
      <c r="B447" s="601" t="n">
        <v>300</v>
      </c>
      <c r="C447" s="605" t="n">
        <v>344</v>
      </c>
      <c r="D447" s="556" t="n"/>
      <c r="E447" s="1" t="inlineStr">
        <is>
          <t>Internal  windows and doors</t>
        </is>
      </c>
      <c r="F447" s="1" t="inlineStr">
        <is>
          <t>Belső nyílászárók</t>
        </is>
      </c>
      <c r="G447" s="991" t="n"/>
      <c r="H447" s="293" t="n"/>
      <c r="I447" s="325" t="n"/>
      <c r="J447" s="298" t="n"/>
      <c r="K447" s="2" t="n"/>
      <c r="L447" s="205" t="n"/>
      <c r="M447" s="206" t="n"/>
      <c r="O447" s="464">
        <f>ISBLANK(D447)</f>
        <v/>
      </c>
      <c r="P447" s="464">
        <f>ISBLANK(G447)</f>
        <v/>
      </c>
      <c r="Q447" s="464">
        <f>ISBLANK(M447)</f>
        <v/>
      </c>
      <c r="R447" s="464">
        <f>IF(AND(O447=P447,O447=Q447),,"!!!")</f>
        <v/>
      </c>
      <c r="T447" s="464" t="n">
        <v>445</v>
      </c>
    </row>
    <row hidden="1" outlineLevel="1" r="448">
      <c r="A448" s="29" t="n"/>
      <c r="B448" s="606" t="n">
        <v>300</v>
      </c>
      <c r="C448" s="608" t="n">
        <v>344</v>
      </c>
      <c r="D448" s="889" t="n"/>
      <c r="E448" s="50" t="inlineStr">
        <is>
          <t>Courtain wall</t>
        </is>
      </c>
      <c r="F448" s="50" t="inlineStr">
        <is>
          <t>Függönyfal</t>
        </is>
      </c>
      <c r="G448" s="994" t="n"/>
      <c r="H448" s="39" t="n"/>
      <c r="I448" s="320" t="n"/>
      <c r="J448" s="159" t="n"/>
      <c r="K448" s="159" t="n"/>
      <c r="L448" s="753" t="n"/>
      <c r="M448" s="748" t="n"/>
      <c r="O448" s="464">
        <f>ISBLANK(D448)</f>
        <v/>
      </c>
      <c r="P448" s="464">
        <f>ISBLANK(G448)</f>
        <v/>
      </c>
      <c r="Q448" s="464">
        <f>ISBLANK(M448)</f>
        <v/>
      </c>
      <c r="R448" s="464">
        <f>IF(AND(O448=P448,O448=Q448),,"!!!")</f>
        <v/>
      </c>
      <c r="T448" s="464" t="n">
        <v>446</v>
      </c>
    </row>
    <row customHeight="1" hidden="1" ht="157.5" outlineLevel="1" r="449">
      <c r="A449" s="29" t="n"/>
      <c r="B449" s="606" t="n">
        <v>300</v>
      </c>
      <c r="C449" s="608" t="n">
        <v>344</v>
      </c>
      <c r="D449" s="889" t="n">
        <v>1</v>
      </c>
      <c r="E449" s="94" t="inlineStr">
        <is>
          <t xml:space="preserve">WICTEC 50 Stick system curtain for  internal area wall with single leaf door glased
Attached to ground floor base plate and trapezoidal plate slab, two levels high
Technical performance:
System width: 50 mm
Profile depth: 50 mm to 260 mm
Thermal insulation: Uf value up to 0.7 W/(m²K)
Infill thickness: 3 mm to 63 mm
Glass weight: up to 5.6 kN
Polygon façade: up to ±45° (per side = 90° angle)
Roof pitch: up to 10°
</t>
        </is>
      </c>
      <c r="F449" s="94" t="inlineStr">
        <is>
          <t>WICTEC 50 hőhídas alumínium függönyfal rendszer belső térben, egyszárnyú ''WICSTYLE 75 evo ajtóval kompletten. Látszóborda szélessége: 50 mm
Földszinti alaplemezhez és trapézlemez födémhez rögzítve, két szint magas
Műszaki adatok
Bordaméret: 50 mm – 260 mm
Hőátbocsátási tényező: Uf érték max. 1,2 W/(m2K)
Üvegvastagság: 3 mm – 63 mm
Üvegsúly: max. 5,6 kN
Poligonális függönyfalak: max. 45°
(oldalanként = 90°-osszög)
Tetőhajlás: max. 10°
Csatlakozás</t>
        </is>
      </c>
      <c r="G449" s="994" t="n">
        <v>28</v>
      </c>
      <c r="H449" s="39" t="inlineStr">
        <is>
          <t>m2</t>
        </is>
      </c>
      <c r="I449" s="320" t="n"/>
      <c r="J449" s="159" t="n">
        <v>0</v>
      </c>
      <c r="K449" s="159" t="n">
        <v>0</v>
      </c>
      <c r="L449" s="753">
        <f>J449+K449</f>
        <v/>
      </c>
      <c r="M449" s="748">
        <f>L449*(G449+I449)</f>
        <v/>
      </c>
      <c r="O449" s="464">
        <f>ISBLANK(D449)</f>
        <v/>
      </c>
      <c r="P449" s="464">
        <f>ISBLANK(G449)</f>
        <v/>
      </c>
      <c r="Q449" s="464">
        <f>ISBLANK(M449)</f>
        <v/>
      </c>
      <c r="R449" s="464">
        <f>IF(AND(O449=P449,O449=Q449),,"!!!")</f>
        <v/>
      </c>
      <c r="T449" s="464" t="n">
        <v>447</v>
      </c>
    </row>
    <row customHeight="1" hidden="1" ht="22.5" outlineLevel="1" r="450">
      <c r="A450" s="29" t="n"/>
      <c r="B450" s="606" t="n">
        <v>300</v>
      </c>
      <c r="C450" s="608" t="n">
        <v>344</v>
      </c>
      <c r="D450" s="889" t="n">
        <v>2</v>
      </c>
      <c r="E450" s="94" t="inlineStr">
        <is>
          <t>As previous item, but without door attached to the ground floor base plate and reinforced concrete slab above the ground level</t>
        </is>
      </c>
      <c r="F450" s="94" t="inlineStr">
        <is>
          <t>Mint előző tétel, de ajtó nélkül a földszinti alaplemezhez és a földzint feletti vasbeton födémhez rögzítve</t>
        </is>
      </c>
      <c r="G450" s="994" t="n">
        <v>14</v>
      </c>
      <c r="H450" s="39" t="inlineStr">
        <is>
          <t>m2</t>
        </is>
      </c>
      <c r="I450" s="320" t="n"/>
      <c r="J450" s="159" t="n">
        <v>0</v>
      </c>
      <c r="K450" s="159" t="n">
        <v>0</v>
      </c>
      <c r="L450" s="753">
        <f>J450+K450</f>
        <v/>
      </c>
      <c r="M450" s="748">
        <f>L450*(G450+I450)</f>
        <v/>
      </c>
      <c r="O450" s="464">
        <f>ISBLANK(D450)</f>
        <v/>
      </c>
      <c r="P450" s="464">
        <f>ISBLANK(G450)</f>
        <v/>
      </c>
      <c r="Q450" s="464">
        <f>ISBLANK(M450)</f>
        <v/>
      </c>
      <c r="R450" s="464">
        <f>IF(AND(O450=P450,O450=Q450),,"!!!")</f>
        <v/>
      </c>
      <c r="T450" s="464" t="n">
        <v>448</v>
      </c>
    </row>
    <row customHeight="1" hidden="1" ht="22.5" outlineLevel="1" r="451">
      <c r="A451" s="29" t="n"/>
      <c r="B451" s="606" t="n">
        <v>300</v>
      </c>
      <c r="C451" s="608" t="n">
        <v>344</v>
      </c>
      <c r="D451" s="889" t="n">
        <v>3</v>
      </c>
      <c r="E451" s="94" t="inlineStr">
        <is>
          <t>As previous item, but without door attached to the floor reinforced concrete slab and trapezoidal slab roof slab</t>
        </is>
      </c>
      <c r="F451" s="94" t="inlineStr">
        <is>
          <t>Mint előző tétel, de ajtó nélkül az emeleti vasbeton lemezhez és a trapézlemez tetőfödémhez födémhez rögzítve</t>
        </is>
      </c>
      <c r="G451" s="994" t="n">
        <v>40</v>
      </c>
      <c r="H451" s="39" t="inlineStr">
        <is>
          <t>m2</t>
        </is>
      </c>
      <c r="I451" s="320" t="n"/>
      <c r="J451" s="159" t="n">
        <v>0</v>
      </c>
      <c r="K451" s="159" t="n">
        <v>0</v>
      </c>
      <c r="L451" s="753">
        <f>J451+K451</f>
        <v/>
      </c>
      <c r="M451" s="748">
        <f>L451*(G451+I451)</f>
        <v/>
      </c>
      <c r="O451" s="464">
        <f>ISBLANK(D451)</f>
        <v/>
      </c>
      <c r="P451" s="464">
        <f>ISBLANK(G451)</f>
        <v/>
      </c>
      <c r="Q451" s="464">
        <f>ISBLANK(M451)</f>
        <v/>
      </c>
      <c r="R451" s="464">
        <f>IF(AND(O451=P451,O451=Q451),,"!!!")</f>
        <v/>
      </c>
      <c r="T451" s="464" t="n">
        <v>449</v>
      </c>
    </row>
    <row customHeight="1" hidden="1" ht="123.75" outlineLevel="1" r="452">
      <c r="A452" s="29" t="n"/>
      <c r="B452" s="606" t="n">
        <v>300</v>
      </c>
      <c r="C452" s="608" t="n">
        <v>344</v>
      </c>
      <c r="D452" s="889" t="n">
        <v>4</v>
      </c>
      <c r="E452" s="94" t="inlineStr">
        <is>
          <t>Windbreaker 'made of WICTEC 50 thermal bridge aluminum curtain wall system indoors, connected to the façade curtain wall with a glass roof complete with' 'WICSTYLE 75 evo door'. Visible rib width: 50 mm
Fixed to the ground floor base plate and the facade curtain wall,
Rib size: 50 mm to 260 mm
Glass thickness: 3 mm - 63 mm
Glass weight: max. 5.6 kN
Roof pitch: max. 10 °
Enclosure size (wxlxh): approx. 1900x1400x3000 mm
Door size: 1800x2300 mm</t>
        </is>
      </c>
      <c r="F452" s="94" t="inlineStr">
        <is>
          <t>Szélfogó 'WICTEC 50 hőhídas alumínium függönyfal rendszerből belső térben, a homlokzati függönyfalhoz csatlakoztatva  üvegtetővel kétszárnyú ''WICSTYLE 75 evo ajtóval kompletten. Látszóborda szélessége: 50 mm
Földszinti alaplemezhez és a homlokzati függönyfalhoz rögzítve, 
Bordaméret: 50 mm – 260 mm
Üvegvastagság: 3 mm – 63 mm
Üvegsúly: max. 5,6 kN
Tetőhajlás: max. 10°
Befoglaló méret (szxhxm): cca 1900x1400x3000 mm
Ajtó méret: 1800x2300 mm</t>
        </is>
      </c>
      <c r="G452" s="994" t="n">
        <v>1</v>
      </c>
      <c r="H452" s="39" t="inlineStr">
        <is>
          <t>db</t>
        </is>
      </c>
      <c r="I452" s="320" t="n"/>
      <c r="J452" s="159" t="n">
        <v>0</v>
      </c>
      <c r="K452" s="159" t="n">
        <v>0</v>
      </c>
      <c r="L452" s="753">
        <f>J452+K452</f>
        <v/>
      </c>
      <c r="M452" s="748">
        <f>L452*(G452+I452)</f>
        <v/>
      </c>
      <c r="O452" s="464">
        <f>ISBLANK(D452)</f>
        <v/>
      </c>
      <c r="P452" s="464">
        <f>ISBLANK(G452)</f>
        <v/>
      </c>
      <c r="Q452" s="464">
        <f>ISBLANK(M452)</f>
        <v/>
      </c>
      <c r="R452" s="464">
        <f>IF(AND(O452=P452,O452=Q452),,"!!!")</f>
        <v/>
      </c>
      <c r="T452" s="464" t="n">
        <v>450</v>
      </c>
    </row>
    <row hidden="1" outlineLevel="1" r="453">
      <c r="A453" s="29" t="n"/>
      <c r="B453" s="606" t="n">
        <v>300</v>
      </c>
      <c r="C453" s="608" t="n">
        <v>344</v>
      </c>
      <c r="D453" s="889" t="n"/>
      <c r="E453" s="50" t="inlineStr">
        <is>
          <t>Internal windows</t>
        </is>
      </c>
      <c r="F453" s="50" t="inlineStr">
        <is>
          <t>Beltéri ablakok</t>
        </is>
      </c>
      <c r="G453" s="994" t="n"/>
      <c r="H453" s="39" t="n"/>
      <c r="I453" s="320" t="n"/>
      <c r="J453" s="159" t="n"/>
      <c r="K453" s="159" t="n"/>
      <c r="L453" s="753" t="n"/>
      <c r="M453" s="748" t="n"/>
      <c r="O453" s="464">
        <f>ISBLANK(D453)</f>
        <v/>
      </c>
      <c r="P453" s="464">
        <f>ISBLANK(G453)</f>
        <v/>
      </c>
      <c r="Q453" s="464">
        <f>ISBLANK(M453)</f>
        <v/>
      </c>
      <c r="R453" s="464">
        <f>IF(AND(O453=P453,O453=Q453),,"!!!")</f>
        <v/>
      </c>
      <c r="T453" s="464" t="n">
        <v>451</v>
      </c>
    </row>
    <row customHeight="1" hidden="1" ht="45" outlineLevel="1" r="454">
      <c r="A454" s="29" t="n"/>
      <c r="B454" s="606" t="n">
        <v>300</v>
      </c>
      <c r="C454" s="608" t="n">
        <v>344</v>
      </c>
      <c r="D454" s="889" t="n"/>
      <c r="E454" s="94" t="inlineStr">
        <is>
          <t>Fixed windows
'Internal windows aluminium, fixed glazing  with  laminated MDF sill on both sides
RAL7016</t>
        </is>
      </c>
      <c r="F454" s="94" t="inlineStr">
        <is>
          <t xml:space="preserve">Fix üvegablak
Beltéri, alumínium  ablak MDF lapból készült  könyöklővel kétoldalt
RAL7016
</t>
        </is>
      </c>
      <c r="G454" s="994" t="n"/>
      <c r="H454" s="39" t="n"/>
      <c r="I454" s="320" t="n"/>
      <c r="J454" s="159" t="n"/>
      <c r="K454" s="159" t="n"/>
      <c r="L454" s="753" t="n"/>
      <c r="M454" s="748" t="n"/>
      <c r="O454" s="464">
        <f>ISBLANK(D454)</f>
        <v/>
      </c>
      <c r="P454" s="464">
        <f>ISBLANK(G454)</f>
        <v/>
      </c>
      <c r="Q454" s="464">
        <f>ISBLANK(M454)</f>
        <v/>
      </c>
      <c r="R454" s="464">
        <f>IF(AND(O454=P454,O454=Q454),,"!!!")</f>
        <v/>
      </c>
      <c r="T454" s="464" t="n">
        <v>452</v>
      </c>
    </row>
    <row hidden="1" outlineLevel="1" r="455">
      <c r="A455" s="29" t="n"/>
      <c r="B455" s="606" t="n">
        <v>300</v>
      </c>
      <c r="C455" s="608" t="n">
        <v>344</v>
      </c>
      <c r="D455" s="889" t="n">
        <v>5</v>
      </c>
      <c r="E455" s="94" t="inlineStr">
        <is>
          <t>Dimension: 1500x1000 mm</t>
        </is>
      </c>
      <c r="F455" s="94" t="inlineStr">
        <is>
          <t>Méret: 1500x1000  mm</t>
        </is>
      </c>
      <c r="G455" s="994" t="n">
        <v>1</v>
      </c>
      <c r="H455" s="39" t="inlineStr">
        <is>
          <t>db</t>
        </is>
      </c>
      <c r="I455" s="320" t="n"/>
      <c r="J455" s="159" t="n">
        <v>0</v>
      </c>
      <c r="K455" s="159" t="n">
        <v>0</v>
      </c>
      <c r="L455" s="753">
        <f>J455+K455</f>
        <v/>
      </c>
      <c r="M455" s="748">
        <f>L455*(G455+I455)</f>
        <v/>
      </c>
      <c r="O455" s="464">
        <f>ISBLANK(D455)</f>
        <v/>
      </c>
      <c r="P455" s="464">
        <f>ISBLANK(G455)</f>
        <v/>
      </c>
      <c r="Q455" s="464">
        <f>ISBLANK(M455)</f>
        <v/>
      </c>
      <c r="R455" s="464">
        <f>IF(AND(O455=P455,O455=Q455),,"!!!")</f>
        <v/>
      </c>
      <c r="T455" s="464" t="n">
        <v>453</v>
      </c>
    </row>
    <row hidden="1" outlineLevel="1" r="456">
      <c r="A456" s="29" t="n"/>
      <c r="B456" s="606" t="n">
        <v>300</v>
      </c>
      <c r="C456" s="608" t="n">
        <v>344</v>
      </c>
      <c r="D456" s="889" t="n">
        <v>6</v>
      </c>
      <c r="E456" s="94" t="inlineStr">
        <is>
          <t>Dimension: 1500x1200 mm</t>
        </is>
      </c>
      <c r="F456" s="94" t="inlineStr">
        <is>
          <t>Méret: 1500x1200  mm</t>
        </is>
      </c>
      <c r="G456" s="994" t="n">
        <v>2</v>
      </c>
      <c r="H456" s="39" t="inlineStr">
        <is>
          <t>db</t>
        </is>
      </c>
      <c r="I456" s="320" t="n"/>
      <c r="J456" s="159" t="n">
        <v>0</v>
      </c>
      <c r="K456" s="159" t="n">
        <v>0</v>
      </c>
      <c r="L456" s="753">
        <f>J456+K456</f>
        <v/>
      </c>
      <c r="M456" s="748">
        <f>L456*(G456+I456)</f>
        <v/>
      </c>
      <c r="O456" s="464">
        <f>ISBLANK(D456)</f>
        <v/>
      </c>
      <c r="P456" s="464">
        <f>ISBLANK(G456)</f>
        <v/>
      </c>
      <c r="Q456" s="464">
        <f>ISBLANK(M456)</f>
        <v/>
      </c>
      <c r="R456" s="464">
        <f>IF(AND(O456=P456,O456=Q456),,"!!!")</f>
        <v/>
      </c>
      <c r="T456" s="464" t="n">
        <v>454</v>
      </c>
    </row>
    <row customHeight="1" hidden="1" ht="45" outlineLevel="1" r="457">
      <c r="A457" s="29" t="n"/>
      <c r="B457" s="606" t="n">
        <v>300</v>
      </c>
      <c r="C457" s="608" t="n">
        <v>344</v>
      </c>
      <c r="D457" s="889" t="n"/>
      <c r="E457" s="94" t="inlineStr">
        <is>
          <t xml:space="preserve">Verticaly sliding windows
'Internal windows aluminium,  with  with  laminated MDF sill on both sides
</t>
        </is>
      </c>
      <c r="F457" s="94" t="inlineStr">
        <is>
          <t xml:space="preserve">Függőleges irányú tolóablak
Beltéri, alumínium MDF lapból készült könyöklővel kétoldalt
</t>
        </is>
      </c>
      <c r="G457" s="994" t="n"/>
      <c r="H457" s="39" t="n"/>
      <c r="I457" s="320" t="n"/>
      <c r="J457" s="159" t="n"/>
      <c r="K457" s="159" t="n"/>
      <c r="L457" s="753" t="n"/>
      <c r="M457" s="748" t="n"/>
      <c r="O457" s="464">
        <f>ISBLANK(D457)</f>
        <v/>
      </c>
      <c r="P457" s="464">
        <f>ISBLANK(G457)</f>
        <v/>
      </c>
      <c r="Q457" s="464">
        <f>ISBLANK(M457)</f>
        <v/>
      </c>
      <c r="R457" s="464">
        <f>IF(AND(O457=P457,O457=Q457),,"!!!")</f>
        <v/>
      </c>
      <c r="T457" s="464" t="n">
        <v>455</v>
      </c>
    </row>
    <row hidden="1" outlineLevel="1" r="458">
      <c r="A458" s="29" t="n"/>
      <c r="B458" s="606" t="n">
        <v>300</v>
      </c>
      <c r="C458" s="608" t="n">
        <v>344</v>
      </c>
      <c r="D458" s="889" t="n">
        <v>7</v>
      </c>
      <c r="E458" s="94" t="inlineStr">
        <is>
          <t>Dimension: 1200x1800 mm</t>
        </is>
      </c>
      <c r="F458" s="94" t="inlineStr">
        <is>
          <t>Méret: 1200x1800  mm</t>
        </is>
      </c>
      <c r="G458" s="994" t="n">
        <v>3</v>
      </c>
      <c r="H458" s="39" t="inlineStr">
        <is>
          <t>db</t>
        </is>
      </c>
      <c r="I458" s="320" t="n"/>
      <c r="J458" s="159" t="n">
        <v>0</v>
      </c>
      <c r="K458" s="159" t="n">
        <v>0</v>
      </c>
      <c r="L458" s="753">
        <f>J458+K458</f>
        <v/>
      </c>
      <c r="M458" s="748">
        <f>L458*(G458+I458)</f>
        <v/>
      </c>
      <c r="O458" s="464">
        <f>ISBLANK(D458)</f>
        <v/>
      </c>
      <c r="P458" s="464">
        <f>ISBLANK(G458)</f>
        <v/>
      </c>
      <c r="Q458" s="464">
        <f>ISBLANK(M458)</f>
        <v/>
      </c>
      <c r="R458" s="464">
        <f>IF(AND(O458=P458,O458=Q458),,"!!!")</f>
        <v/>
      </c>
      <c r="T458" s="464" t="n">
        <v>456</v>
      </c>
    </row>
    <row hidden="1" outlineLevel="1" r="459">
      <c r="A459" s="29" t="n"/>
      <c r="B459" s="606" t="n">
        <v>300</v>
      </c>
      <c r="C459" s="608" t="n">
        <v>344</v>
      </c>
      <c r="D459" s="889" t="n">
        <v>8</v>
      </c>
      <c r="E459" s="94" t="inlineStr">
        <is>
          <t>Dimension: 1500x1000 mm</t>
        </is>
      </c>
      <c r="F459" s="94" t="inlineStr">
        <is>
          <t>Méret: 1500x1000  mm</t>
        </is>
      </c>
      <c r="G459" s="994" t="n">
        <v>1</v>
      </c>
      <c r="H459" s="39" t="inlineStr">
        <is>
          <t>db</t>
        </is>
      </c>
      <c r="I459" s="320" t="n"/>
      <c r="J459" s="159" t="n">
        <v>0</v>
      </c>
      <c r="K459" s="159" t="n">
        <v>0</v>
      </c>
      <c r="L459" s="753">
        <f>J459+K459</f>
        <v/>
      </c>
      <c r="M459" s="748">
        <f>L459*(G459+I459)</f>
        <v/>
      </c>
      <c r="O459" s="464">
        <f>ISBLANK(D459)</f>
        <v/>
      </c>
      <c r="P459" s="464">
        <f>ISBLANK(G459)</f>
        <v/>
      </c>
      <c r="Q459" s="464">
        <f>ISBLANK(M459)</f>
        <v/>
      </c>
      <c r="R459" s="464">
        <f>IF(AND(O459=P459,O459=Q459),,"!!!")</f>
        <v/>
      </c>
      <c r="T459" s="464" t="n">
        <v>457</v>
      </c>
    </row>
    <row customHeight="1" hidden="1" ht="69" outlineLevel="1" r="460">
      <c r="A460" s="29" t="n"/>
      <c r="B460" s="606" t="n">
        <v>300</v>
      </c>
      <c r="C460" s="608" t="n">
        <v>344</v>
      </c>
      <c r="D460" s="889" t="n"/>
      <c r="E460" s="94" t="inlineStr">
        <is>
          <t>Fixed windows fire resistant
'Internal windows aluminium, fixed glazing  fire-resistant with sill aluminium on both sides
Fire resistance limit: EI90-C5
COOLFIRE Sapa 74
RAL7016</t>
        </is>
      </c>
      <c r="F460" s="94" t="inlineStr">
        <is>
          <t xml:space="preserve">Fix üvegablak tűzgátló
Beltéri, alumínium tűzgátló fix ablak alumínium  könyöklővel kétoldalt
Tűzállósági határérték: EI90-C5 
COOLFIRE Sapa 74
RAL7016
</t>
        </is>
      </c>
      <c r="G460" s="994" t="n"/>
      <c r="H460" s="39" t="n"/>
      <c r="I460" s="320" t="n"/>
      <c r="J460" s="159" t="n"/>
      <c r="K460" s="159" t="n"/>
      <c r="L460" s="753" t="n"/>
      <c r="M460" s="748" t="n"/>
      <c r="O460" s="464">
        <f>ISBLANK(D460)</f>
        <v/>
      </c>
      <c r="P460" s="464">
        <f>ISBLANK(G460)</f>
        <v/>
      </c>
      <c r="Q460" s="464">
        <f>ISBLANK(M460)</f>
        <v/>
      </c>
      <c r="R460" s="464">
        <f>IF(AND(O460=P460,O460=Q460),,"!!!")</f>
        <v/>
      </c>
      <c r="T460" s="464" t="n">
        <v>458</v>
      </c>
    </row>
    <row customHeight="1" hidden="1" ht="15" outlineLevel="1" r="461">
      <c r="A461" s="29" t="n"/>
      <c r="B461" s="606" t="n">
        <v>300</v>
      </c>
      <c r="C461" s="608" t="n">
        <v>344</v>
      </c>
      <c r="D461" s="889" t="n">
        <v>9</v>
      </c>
      <c r="E461" s="94" t="inlineStr">
        <is>
          <t>Dimension: 1800x1200 mm</t>
        </is>
      </c>
      <c r="F461" s="94" t="inlineStr">
        <is>
          <t>Méret: 1800x1200  mm</t>
        </is>
      </c>
      <c r="G461" s="994" t="n">
        <v>3</v>
      </c>
      <c r="H461" s="39" t="inlineStr">
        <is>
          <t>db</t>
        </is>
      </c>
      <c r="I461" s="320" t="n"/>
      <c r="J461" s="159" t="n">
        <v>0</v>
      </c>
      <c r="K461" s="159" t="n">
        <v>0</v>
      </c>
      <c r="L461" s="753">
        <f>J461+K461</f>
        <v/>
      </c>
      <c r="M461" s="748">
        <f>L461*(G461+I461)</f>
        <v/>
      </c>
      <c r="N461" s="476" t="n"/>
      <c r="O461" s="464">
        <f>ISBLANK(D461)</f>
        <v/>
      </c>
      <c r="P461" s="464">
        <f>ISBLANK(G461)</f>
        <v/>
      </c>
      <c r="Q461" s="464">
        <f>ISBLANK(M461)</f>
        <v/>
      </c>
      <c r="R461" s="464">
        <f>IF(AND(O461=P461,O461=Q461),,"!!!")</f>
        <v/>
      </c>
      <c r="T461" s="464" t="n">
        <v>459</v>
      </c>
    </row>
    <row hidden="1" outlineLevel="1" r="462">
      <c r="A462" s="29" t="n"/>
      <c r="B462" s="606" t="n">
        <v>300</v>
      </c>
      <c r="C462" s="608" t="n">
        <v>344</v>
      </c>
      <c r="D462" s="889" t="n">
        <v>10</v>
      </c>
      <c r="E462" s="94" t="inlineStr">
        <is>
          <t>Dimension: 1800x1500 mm</t>
        </is>
      </c>
      <c r="F462" s="94" t="inlineStr">
        <is>
          <t>Méret: 1800x1500  mm</t>
        </is>
      </c>
      <c r="G462" s="994" t="n">
        <v>1</v>
      </c>
      <c r="H462" s="39" t="inlineStr">
        <is>
          <t>db</t>
        </is>
      </c>
      <c r="I462" s="320" t="n"/>
      <c r="J462" s="159" t="n">
        <v>0</v>
      </c>
      <c r="K462" s="159" t="n">
        <v>0</v>
      </c>
      <c r="L462" s="753">
        <f>J462+K462</f>
        <v/>
      </c>
      <c r="M462" s="748">
        <f>L462*(G462+I462)</f>
        <v/>
      </c>
      <c r="N462" s="477" t="n"/>
      <c r="O462" s="464">
        <f>ISBLANK(D462)</f>
        <v/>
      </c>
      <c r="P462" s="464">
        <f>ISBLANK(G462)</f>
        <v/>
      </c>
      <c r="Q462" s="464">
        <f>ISBLANK(M462)</f>
        <v/>
      </c>
      <c r="R462" s="464">
        <f>IF(AND(O462=P462,O462=Q462),,"!!!")</f>
        <v/>
      </c>
      <c r="T462" s="464" t="n">
        <v>460</v>
      </c>
    </row>
    <row hidden="1" outlineLevel="1" r="463">
      <c r="A463" s="29" t="n"/>
      <c r="B463" s="606" t="n">
        <v>300</v>
      </c>
      <c r="C463" s="608" t="n">
        <v>344</v>
      </c>
      <c r="D463" s="889" t="n">
        <v>11</v>
      </c>
      <c r="E463" s="94" t="inlineStr">
        <is>
          <t>Dimension: 3000x1500 mm</t>
        </is>
      </c>
      <c r="F463" s="94" t="inlineStr">
        <is>
          <t>Méret: 3000x1500  mm</t>
        </is>
      </c>
      <c r="G463" s="994" t="n">
        <v>1</v>
      </c>
      <c r="H463" s="39" t="inlineStr">
        <is>
          <t>db</t>
        </is>
      </c>
      <c r="I463" s="320" t="n"/>
      <c r="J463" s="159" t="n">
        <v>0</v>
      </c>
      <c r="K463" s="159" t="n">
        <v>0</v>
      </c>
      <c r="L463" s="753">
        <f>J463+K463</f>
        <v/>
      </c>
      <c r="M463" s="748">
        <f>L463*(G463+I463)</f>
        <v/>
      </c>
      <c r="N463" s="477" t="n"/>
      <c r="O463" s="464">
        <f>ISBLANK(D463)</f>
        <v/>
      </c>
      <c r="P463" s="464">
        <f>ISBLANK(G463)</f>
        <v/>
      </c>
      <c r="Q463" s="464">
        <f>ISBLANK(M463)</f>
        <v/>
      </c>
      <c r="R463" s="464">
        <f>IF(AND(O463=P463,O463=Q463),,"!!!")</f>
        <v/>
      </c>
      <c r="T463" s="464" t="n">
        <v>461</v>
      </c>
    </row>
    <row customHeight="1" hidden="1" ht="14.25" outlineLevel="1" r="464">
      <c r="A464" s="29" t="n"/>
      <c r="B464" s="606" t="n">
        <v>300</v>
      </c>
      <c r="C464" s="608" t="n">
        <v>344</v>
      </c>
      <c r="D464" s="889" t="n"/>
      <c r="E464" s="50" t="inlineStr">
        <is>
          <t>Internall wooden doors</t>
        </is>
      </c>
      <c r="F464" s="50" t="inlineStr">
        <is>
          <t xml:space="preserve">Beltéri fa  ajtók </t>
        </is>
      </c>
      <c r="G464" s="994" t="n"/>
      <c r="H464" s="39" t="n"/>
      <c r="I464" s="320" t="n"/>
      <c r="J464" s="159" t="n"/>
      <c r="K464" s="159" t="n"/>
      <c r="L464" s="753" t="n"/>
      <c r="M464" s="748" t="n"/>
      <c r="N464" s="478" t="n"/>
      <c r="O464" s="464">
        <f>ISBLANK(D464)</f>
        <v/>
      </c>
      <c r="P464" s="464">
        <f>ISBLANK(G464)</f>
        <v/>
      </c>
      <c r="Q464" s="464">
        <f>ISBLANK(M464)</f>
        <v/>
      </c>
      <c r="R464" s="464">
        <f>IF(AND(O464=P464,O464=Q464),,"!!!")</f>
        <v/>
      </c>
      <c r="T464" s="464" t="n">
        <v>462</v>
      </c>
    </row>
    <row hidden="1" outlineLevel="1" r="465">
      <c r="A465" s="29" t="n"/>
      <c r="B465" s="606" t="n">
        <v>300</v>
      </c>
      <c r="C465" s="608" t="n">
        <v>344</v>
      </c>
      <c r="D465" s="889" t="n"/>
      <c r="E465" s="450" t="inlineStr">
        <is>
          <t>'Door single/doubl leaf</t>
        </is>
      </c>
      <c r="F465" s="450" t="inlineStr">
        <is>
          <t>Ajtó egy-, /kétszárnyú</t>
        </is>
      </c>
      <c r="G465" s="994" t="n"/>
      <c r="H465" s="39" t="n"/>
      <c r="I465" s="320" t="n"/>
      <c r="J465" s="159" t="n"/>
      <c r="K465" s="159" t="n"/>
      <c r="L465" s="753" t="n"/>
      <c r="M465" s="748" t="n"/>
      <c r="N465" s="479" t="n"/>
      <c r="O465" s="464">
        <f>ISBLANK(D465)</f>
        <v/>
      </c>
      <c r="P465" s="464">
        <f>ISBLANK(G465)</f>
        <v/>
      </c>
      <c r="Q465" s="464">
        <f>ISBLANK(M465)</f>
        <v/>
      </c>
      <c r="R465" s="464">
        <f>IF(AND(O465=P465,O465=Q465),,"!!!")</f>
        <v/>
      </c>
      <c r="T465" s="464" t="n">
        <v>463</v>
      </c>
    </row>
    <row customHeight="1" hidden="1" ht="90" outlineLevel="1" r="466">
      <c r="A466" s="29" t="n"/>
      <c r="B466" s="606" t="n">
        <v>300</v>
      </c>
      <c r="C466" s="608" t="n">
        <v>344</v>
      </c>
      <c r="D466" s="889" t="n"/>
      <c r="E466" s="94" t="inlineStr">
        <is>
          <t xml:space="preserve">Doorsingle leaf: door thickness 40 mm
'"Insert: full span
'Climate class I, II
'Fold: rebated, standard fold 13x25.5
Hinge systeme: VX object
Edge formation: wooden edge band with edge coating 
Surface: HPL Getalit 1,2 mm
</t>
        </is>
      </c>
      <c r="F466" s="94" t="inlineStr">
        <is>
          <t>Ajtólap egyszárnyú kivitelben, vastagság: 40 mm
Betét: teli, faforgácslap
Klímaosztály: I, II
Falc: falcolt 13x25,5
Pánt: VX objekt
Élképzés: Keményfa betét bevonattal
Felület: HPL Getalit 1,2 mm</t>
        </is>
      </c>
      <c r="G466" s="994" t="n"/>
      <c r="H466" s="39" t="n"/>
      <c r="I466" s="320" t="n"/>
      <c r="J466" s="159" t="n"/>
      <c r="K466" s="159" t="n"/>
      <c r="L466" s="753" t="n"/>
      <c r="M466" s="748" t="n"/>
      <c r="N466" s="479" t="n"/>
      <c r="O466" s="464">
        <f>ISBLANK(D466)</f>
        <v/>
      </c>
      <c r="P466" s="464">
        <f>ISBLANK(G466)</f>
        <v/>
      </c>
      <c r="Q466" s="464">
        <f>ISBLANK(M466)</f>
        <v/>
      </c>
      <c r="R466" s="464">
        <f>IF(AND(O466=P466,O466=Q466),,"!!!")</f>
        <v/>
      </c>
      <c r="T466" s="464" t="n">
        <v>464</v>
      </c>
    </row>
    <row customHeight="1" hidden="1" ht="14.25" outlineLevel="1" r="467">
      <c r="A467" s="29" t="n"/>
      <c r="B467" s="606" t="n">
        <v>300</v>
      </c>
      <c r="C467" s="608" t="n">
        <v>344</v>
      </c>
      <c r="D467" s="889" t="n"/>
      <c r="E467" s="94" t="inlineStr">
        <is>
          <t>Frame RAL7016</t>
        </is>
      </c>
      <c r="F467" s="94" t="inlineStr">
        <is>
          <t>Tok RAL7016</t>
        </is>
      </c>
      <c r="G467" s="994" t="n"/>
      <c r="H467" s="39" t="n"/>
      <c r="I467" s="320" t="n"/>
      <c r="J467" s="159" t="n"/>
      <c r="K467" s="159" t="n"/>
      <c r="L467" s="753" t="n"/>
      <c r="M467" s="748" t="n"/>
      <c r="N467" s="478" t="n"/>
      <c r="O467" s="464">
        <f>ISBLANK(D467)</f>
        <v/>
      </c>
      <c r="P467" s="464">
        <f>ISBLANK(G467)</f>
        <v/>
      </c>
      <c r="Q467" s="464">
        <f>ISBLANK(M467)</f>
        <v/>
      </c>
      <c r="R467" s="464">
        <f>IF(AND(O467=P467,O467=Q467),,"!!!")</f>
        <v/>
      </c>
      <c r="T467" s="464" t="n">
        <v>465</v>
      </c>
    </row>
    <row customHeight="1" hidden="1" ht="33.75" outlineLevel="1" r="468">
      <c r="A468" s="29" t="n"/>
      <c r="B468" s="606" t="n">
        <v>300</v>
      </c>
      <c r="C468" s="608" t="n">
        <v>344</v>
      </c>
      <c r="D468" s="889" t="n"/>
      <c r="E468" s="94" t="inlineStr">
        <is>
          <t xml:space="preserve">Frame: steel frame, can be retrofitted 
Receiver: VX
</t>
        </is>
      </c>
      <c r="F468" s="94" t="inlineStr">
        <is>
          <t xml:space="preserve">Tok: utólag beépíthető, acél átfogó tok, előkészítve 
Pánttáska: VX pánt fogadására, 
</t>
        </is>
      </c>
      <c r="G468" s="994" t="n"/>
      <c r="H468" s="39" t="n"/>
      <c r="I468" s="320" t="n"/>
      <c r="J468" s="159" t="n"/>
      <c r="K468" s="159" t="n"/>
      <c r="L468" s="753" t="n"/>
      <c r="M468" s="748" t="n"/>
      <c r="N468" s="479" t="n"/>
      <c r="O468" s="464">
        <f>ISBLANK(D468)</f>
        <v/>
      </c>
      <c r="P468" s="464">
        <f>ISBLANK(G468)</f>
        <v/>
      </c>
      <c r="Q468" s="464">
        <f>ISBLANK(M468)</f>
        <v/>
      </c>
      <c r="R468" s="464">
        <f>IF(AND(O468=P468,O468=Q468),,"!!!")</f>
        <v/>
      </c>
      <c r="T468" s="464" t="n">
        <v>466</v>
      </c>
    </row>
    <row customHeight="1" hidden="1" ht="14.25" outlineLevel="1" r="469">
      <c r="A469" s="29" t="n"/>
      <c r="B469" s="606" t="n">
        <v>300</v>
      </c>
      <c r="C469" s="608" t="n">
        <v>344</v>
      </c>
      <c r="D469" s="889" t="n"/>
      <c r="E469" s="672" t="inlineStr">
        <is>
          <t>Surface: basic coating "</t>
        </is>
      </c>
      <c r="F469" s="94" t="inlineStr">
        <is>
          <t>Felület: alapmázolva</t>
        </is>
      </c>
      <c r="G469" s="994" t="n"/>
      <c r="H469" s="39" t="n"/>
      <c r="I469" s="320" t="n"/>
      <c r="J469" s="159" t="n"/>
      <c r="K469" s="159" t="n"/>
      <c r="L469" s="753" t="n"/>
      <c r="M469" s="748" t="n"/>
      <c r="N469" s="478" t="n"/>
      <c r="O469" s="464">
        <f>ISBLANK(D469)</f>
        <v/>
      </c>
      <c r="P469" s="464">
        <f>ISBLANK(G469)</f>
        <v/>
      </c>
      <c r="Q469" s="464">
        <f>ISBLANK(M469)</f>
        <v/>
      </c>
      <c r="R469" s="464">
        <f>IF(AND(O469=P469,O469=Q469),,"!!!")</f>
        <v/>
      </c>
      <c r="T469" s="464" t="n">
        <v>467</v>
      </c>
    </row>
    <row hidden="1" outlineLevel="1" r="470">
      <c r="A470" s="29" t="n"/>
      <c r="B470" s="606" t="n">
        <v>300</v>
      </c>
      <c r="C470" s="608" t="n">
        <v>344</v>
      </c>
      <c r="D470" s="889" t="n"/>
      <c r="E470" s="94" t="inlineStr">
        <is>
          <t>Closer system: overhead DORMA TS 93</t>
        </is>
      </c>
      <c r="F470" s="94" t="inlineStr">
        <is>
          <t>Felső ajtócsukó: Dorma  TS 93</t>
        </is>
      </c>
      <c r="G470" s="994" t="n"/>
      <c r="H470" s="39" t="n"/>
      <c r="I470" s="320" t="n"/>
      <c r="J470" s="159" t="n"/>
      <c r="K470" s="159" t="n"/>
      <c r="L470" s="753" t="n"/>
      <c r="M470" s="748" t="n"/>
      <c r="N470" s="479" t="n"/>
      <c r="O470" s="464">
        <f>ISBLANK(D470)</f>
        <v/>
      </c>
      <c r="P470" s="464">
        <f>ISBLANK(G470)</f>
        <v/>
      </c>
      <c r="Q470" s="464">
        <f>ISBLANK(M470)</f>
        <v/>
      </c>
      <c r="R470" s="464">
        <f>IF(AND(O470=P470,O470=Q470),,"!!!")</f>
        <v/>
      </c>
      <c r="T470" s="464" t="n">
        <v>468</v>
      </c>
    </row>
    <row customHeight="1" hidden="1" ht="14.25" outlineLevel="1" r="471">
      <c r="A471" s="29" t="n"/>
      <c r="B471" s="606" t="n">
        <v>300</v>
      </c>
      <c r="C471" s="608" t="n">
        <v>344</v>
      </c>
      <c r="D471" s="889" t="n"/>
      <c r="E471" s="94" t="inlineStr">
        <is>
          <t>Lock: PZ</t>
        </is>
      </c>
      <c r="F471" s="94" t="inlineStr">
        <is>
          <t>Zár: cilinder</t>
        </is>
      </c>
      <c r="G471" s="994" t="n"/>
      <c r="H471" s="39" t="n"/>
      <c r="I471" s="320" t="n"/>
      <c r="J471" s="159" t="n"/>
      <c r="K471" s="159" t="n"/>
      <c r="L471" s="753" t="n"/>
      <c r="M471" s="748" t="n"/>
      <c r="N471" s="478" t="n"/>
      <c r="O471" s="464">
        <f>ISBLANK(D471)</f>
        <v/>
      </c>
      <c r="P471" s="464">
        <f>ISBLANK(G471)</f>
        <v/>
      </c>
      <c r="Q471" s="464">
        <f>ISBLANK(M471)</f>
        <v/>
      </c>
      <c r="R471" s="464">
        <f>IF(AND(O471=P471,O471=Q471),,"!!!")</f>
        <v/>
      </c>
      <c r="T471" s="464" t="n">
        <v>469</v>
      </c>
    </row>
    <row customHeight="1" hidden="1" ht="33.75" outlineLevel="1" r="472">
      <c r="A472" s="29" t="n"/>
      <c r="B472" s="606" t="n">
        <v>300</v>
      </c>
      <c r="C472" s="608" t="n">
        <v>344</v>
      </c>
      <c r="D472" s="889" t="n"/>
      <c r="E472" s="94" t="inlineStr">
        <is>
          <t>Handle:stainless, U shaped with rosette
FSB Modell 1146  
7246 13; 7646 13;</t>
        </is>
      </c>
      <c r="F472" s="94" t="inlineStr">
        <is>
          <t>Kilincs:  rozsdamentes acél U formájú rozettával
FSB Modell 1146  
7246 13; 7646 13;</t>
        </is>
      </c>
      <c r="G472" s="994" t="n"/>
      <c r="H472" s="39" t="n"/>
      <c r="I472" s="320" t="n"/>
      <c r="J472" s="159" t="n"/>
      <c r="K472" s="159" t="n"/>
      <c r="L472" s="753" t="n"/>
      <c r="M472" s="748" t="n"/>
      <c r="N472" s="479" t="n"/>
      <c r="O472" s="464">
        <f>ISBLANK(D472)</f>
        <v/>
      </c>
      <c r="P472" s="464">
        <f>ISBLANK(G472)</f>
        <v/>
      </c>
      <c r="Q472" s="464">
        <f>ISBLANK(M472)</f>
        <v/>
      </c>
      <c r="R472" s="464">
        <f>IF(AND(O472=P472,O472=Q472),,"!!!")</f>
        <v/>
      </c>
      <c r="T472" s="464" t="n">
        <v>470</v>
      </c>
    </row>
    <row hidden="1" outlineLevel="1" r="473">
      <c r="A473" s="29" t="n"/>
      <c r="B473" s="606" t="n">
        <v>300</v>
      </c>
      <c r="C473" s="608" t="n">
        <v>344</v>
      </c>
      <c r="D473" s="889" t="n"/>
      <c r="E473" s="94" t="inlineStr">
        <is>
          <t>Door stop</t>
        </is>
      </c>
      <c r="F473" s="94" t="inlineStr">
        <is>
          <t>Ajtótámasz</t>
        </is>
      </c>
      <c r="G473" s="994" t="n"/>
      <c r="H473" s="39" t="n"/>
      <c r="I473" s="320" t="n"/>
      <c r="J473" s="159" t="n"/>
      <c r="K473" s="159" t="n"/>
      <c r="L473" s="753" t="n"/>
      <c r="M473" s="748" t="n"/>
      <c r="O473" s="464">
        <f>ISBLANK(D473)</f>
        <v/>
      </c>
      <c r="P473" s="464">
        <f>ISBLANK(G473)</f>
        <v/>
      </c>
      <c r="Q473" s="464">
        <f>ISBLANK(M473)</f>
        <v/>
      </c>
      <c r="R473" s="464">
        <f>IF(AND(O473=P473,O473=Q473),,"!!!")</f>
        <v/>
      </c>
      <c r="T473" s="464" t="n">
        <v>471</v>
      </c>
    </row>
    <row customHeight="1" hidden="1" ht="22.5" outlineLevel="1" r="474">
      <c r="A474" s="29" t="n"/>
      <c r="B474" s="606" t="n">
        <v>300</v>
      </c>
      <c r="C474" s="608" t="n">
        <v>344</v>
      </c>
      <c r="D474" s="889" t="n"/>
      <c r="E474" s="94" t="inlineStr">
        <is>
          <t>Host structure: 125 mm  gipsum wall;  200250 mm mansory /concrete wall</t>
        </is>
      </c>
      <c r="F474" s="94" t="inlineStr">
        <is>
          <t>Fogadó szerkezet:125 mm GK fal, 200-250 mm vasbeton/tégla fal</t>
        </is>
      </c>
      <c r="G474" s="994" t="n"/>
      <c r="H474" s="39" t="n"/>
      <c r="I474" s="320" t="n"/>
      <c r="J474" s="159" t="n"/>
      <c r="K474" s="159" t="n"/>
      <c r="L474" s="753" t="n"/>
      <c r="M474" s="748" t="n"/>
      <c r="O474" s="464">
        <f>ISBLANK(D474)</f>
        <v/>
      </c>
      <c r="P474" s="464">
        <f>ISBLANK(G474)</f>
        <v/>
      </c>
      <c r="Q474" s="464">
        <f>ISBLANK(M474)</f>
        <v/>
      </c>
      <c r="R474" s="464">
        <f>IF(AND(O474=P474,O474=Q474),,"!!!")</f>
        <v/>
      </c>
      <c r="T474" s="464" t="n">
        <v>472</v>
      </c>
    </row>
    <row hidden="1" outlineLevel="1" r="475">
      <c r="A475" s="29" t="n"/>
      <c r="B475" s="606" t="n">
        <v>300</v>
      </c>
      <c r="C475" s="608" t="n">
        <v>344</v>
      </c>
      <c r="D475" s="889" t="n">
        <v>12</v>
      </c>
      <c r="E475" s="94" t="inlineStr">
        <is>
          <t>Dimension:750x2125 mm</t>
        </is>
      </c>
      <c r="F475" s="94" t="inlineStr">
        <is>
          <t>Méret: 750x2125 mm</t>
        </is>
      </c>
      <c r="G475" s="994" t="n">
        <v>39</v>
      </c>
      <c r="H475" s="39" t="inlineStr">
        <is>
          <t>db</t>
        </is>
      </c>
      <c r="I475" s="320" t="n"/>
      <c r="J475" s="159" t="n">
        <v>0</v>
      </c>
      <c r="K475" s="159" t="n">
        <v>0</v>
      </c>
      <c r="L475" s="753">
        <f>J475+K475</f>
        <v/>
      </c>
      <c r="M475" s="748">
        <f>L475*(G475+I475)</f>
        <v/>
      </c>
      <c r="O475" s="464">
        <f>ISBLANK(D475)</f>
        <v/>
      </c>
      <c r="P475" s="464">
        <f>ISBLANK(G475)</f>
        <v/>
      </c>
      <c r="Q475" s="464">
        <f>ISBLANK(M475)</f>
        <v/>
      </c>
      <c r="R475" s="464">
        <f>IF(AND(O475=P475,O475=Q475),,"!!!")</f>
        <v/>
      </c>
      <c r="T475" s="464" t="n">
        <v>473</v>
      </c>
    </row>
    <row hidden="1" outlineLevel="1" r="476">
      <c r="A476" s="29" t="n"/>
      <c r="B476" s="606" t="n">
        <v>300</v>
      </c>
      <c r="C476" s="608" t="n">
        <v>344</v>
      </c>
      <c r="D476" s="889" t="n">
        <v>13</v>
      </c>
      <c r="E476" s="94" t="inlineStr">
        <is>
          <t>Dimension: 875x2125 mm</t>
        </is>
      </c>
      <c r="F476" s="94" t="inlineStr">
        <is>
          <t>Méret: 875x2125 mm</t>
        </is>
      </c>
      <c r="G476" s="994" t="n">
        <v>45</v>
      </c>
      <c r="H476" s="39" t="inlineStr">
        <is>
          <t>db</t>
        </is>
      </c>
      <c r="I476" s="320" t="n"/>
      <c r="J476" s="159" t="n">
        <v>0</v>
      </c>
      <c r="K476" s="159" t="n">
        <v>0</v>
      </c>
      <c r="L476" s="753">
        <f>J476+K476</f>
        <v/>
      </c>
      <c r="M476" s="748">
        <f>L476*(G476+I476)</f>
        <v/>
      </c>
      <c r="O476" s="464">
        <f>ISBLANK(D476)</f>
        <v/>
      </c>
      <c r="P476" s="464">
        <f>ISBLANK(G476)</f>
        <v/>
      </c>
      <c r="Q476" s="464">
        <f>ISBLANK(M476)</f>
        <v/>
      </c>
      <c r="R476" s="464">
        <f>IF(AND(O476=P476,O476=Q476),,"!!!")</f>
        <v/>
      </c>
      <c r="T476" s="464" t="n">
        <v>474</v>
      </c>
    </row>
    <row hidden="1" outlineLevel="1" r="477">
      <c r="A477" s="29" t="n"/>
      <c r="B477" s="606" t="n">
        <v>300</v>
      </c>
      <c r="C477" s="608" t="n">
        <v>344</v>
      </c>
      <c r="D477" s="889" t="n">
        <v>14</v>
      </c>
      <c r="E477" s="94" t="inlineStr">
        <is>
          <t>Dimension 1000x2125 mm</t>
        </is>
      </c>
      <c r="F477" s="94" t="inlineStr">
        <is>
          <t>Méret::1000x2125 mm</t>
        </is>
      </c>
      <c r="G477" s="994" t="n">
        <v>16</v>
      </c>
      <c r="H477" s="39" t="inlineStr">
        <is>
          <t>db</t>
        </is>
      </c>
      <c r="I477" s="320" t="n"/>
      <c r="J477" s="159" t="n">
        <v>0</v>
      </c>
      <c r="K477" s="159" t="n">
        <v>0</v>
      </c>
      <c r="L477" s="753">
        <f>J477+K477</f>
        <v/>
      </c>
      <c r="M477" s="748">
        <f>L477*(G477+I477)</f>
        <v/>
      </c>
      <c r="O477" s="464">
        <f>ISBLANK(D477)</f>
        <v/>
      </c>
      <c r="P477" s="464">
        <f>ISBLANK(G477)</f>
        <v/>
      </c>
      <c r="Q477" s="464">
        <f>ISBLANK(M477)</f>
        <v/>
      </c>
      <c r="R477" s="464">
        <f>IF(AND(O477=P477,O477=Q477),,"!!!")</f>
        <v/>
      </c>
      <c r="T477" s="464" t="n">
        <v>475</v>
      </c>
    </row>
    <row hidden="1" outlineLevel="1" r="478">
      <c r="A478" s="29" t="n"/>
      <c r="B478" s="606" t="n">
        <v>300</v>
      </c>
      <c r="C478" s="608" t="n">
        <v>344</v>
      </c>
      <c r="D478" s="889" t="n">
        <v>15</v>
      </c>
      <c r="E478" s="94" t="inlineStr">
        <is>
          <t>Dimension 1200x2125 mm double leaf</t>
        </is>
      </c>
      <c r="F478" s="94" t="inlineStr">
        <is>
          <t>Méret::1200x2125 mm kétszárnyú</t>
        </is>
      </c>
      <c r="G478" s="994" t="n">
        <v>2</v>
      </c>
      <c r="H478" s="39" t="inlineStr">
        <is>
          <t>db</t>
        </is>
      </c>
      <c r="I478" s="320" t="n"/>
      <c r="J478" s="159" t="n">
        <v>0</v>
      </c>
      <c r="K478" s="159" t="n">
        <v>0</v>
      </c>
      <c r="L478" s="753">
        <f>J478+K478</f>
        <v/>
      </c>
      <c r="M478" s="748">
        <f>L478*(G478+I478)</f>
        <v/>
      </c>
      <c r="O478" s="464">
        <f>ISBLANK(D478)</f>
        <v/>
      </c>
      <c r="P478" s="464">
        <f>ISBLANK(G478)</f>
        <v/>
      </c>
      <c r="Q478" s="464">
        <f>ISBLANK(M478)</f>
        <v/>
      </c>
      <c r="R478" s="464">
        <f>IF(AND(O478=P478,O478=Q478),,"!!!")</f>
        <v/>
      </c>
      <c r="T478" s="464" t="n">
        <v>476</v>
      </c>
    </row>
    <row hidden="1" outlineLevel="1" r="479">
      <c r="A479" s="29" t="n"/>
      <c r="B479" s="606" t="n">
        <v>300</v>
      </c>
      <c r="C479" s="608" t="n">
        <v>344</v>
      </c>
      <c r="D479" s="889" t="n"/>
      <c r="E479" s="50" t="inlineStr">
        <is>
          <t>Steel internall doors T0</t>
        </is>
      </c>
      <c r="F479" s="50" t="inlineStr">
        <is>
          <t>Belsőtéri acél ajtók T0</t>
        </is>
      </c>
      <c r="G479" s="994" t="n"/>
      <c r="H479" s="39" t="n"/>
      <c r="I479" s="320" t="n"/>
      <c r="J479" s="159" t="n"/>
      <c r="K479" s="159" t="n"/>
      <c r="L479" s="753" t="n"/>
      <c r="M479" s="748" t="n"/>
      <c r="O479" s="464">
        <f>ISBLANK(D479)</f>
        <v/>
      </c>
      <c r="P479" s="464">
        <f>ISBLANK(G479)</f>
        <v/>
      </c>
      <c r="Q479" s="464">
        <f>ISBLANK(M479)</f>
        <v/>
      </c>
      <c r="R479" s="464">
        <f>IF(AND(O479=P479,O479=Q479),,"!!!")</f>
        <v/>
      </c>
      <c r="T479" s="464" t="n">
        <v>477</v>
      </c>
    </row>
    <row customHeight="1" hidden="1" ht="101.25" outlineLevel="1" r="480">
      <c r="A480" s="29" t="n"/>
      <c r="B480" s="606" t="n">
        <v>300</v>
      </c>
      <c r="C480" s="608" t="n">
        <v>344</v>
      </c>
      <c r="D480" s="889" t="n"/>
      <c r="E480" s="94" t="inlineStr">
        <is>
          <t xml:space="preserve">Door single / double  leaf: door thickness 40 mm as Hörmann 00
'"Insert: full span
'Climate class I, II
'Fold: rebated, standard fold 13x25.5
Hinge systeme: VX object
RAL7016
</t>
        </is>
      </c>
      <c r="F480" s="94" t="inlineStr">
        <is>
          <t xml:space="preserve">Ajtólap egyszárnyú / kétszárnyú kivitelben, vastagság: 40 mm mint Hörmann 00
Betét: teli, faforgácslap
Klímaosztály: I, II
Falc: falcolt 13x25,5
Pánt: VX objekt
RAL7016
</t>
        </is>
      </c>
      <c r="G480" s="994" t="n"/>
      <c r="H480" s="39" t="n"/>
      <c r="I480" s="320" t="n"/>
      <c r="J480" s="159" t="n"/>
      <c r="K480" s="159" t="n"/>
      <c r="L480" s="753" t="n"/>
      <c r="M480" s="748" t="n"/>
      <c r="O480" s="464">
        <f>ISBLANK(D480)</f>
        <v/>
      </c>
      <c r="P480" s="464">
        <f>ISBLANK(G480)</f>
        <v/>
      </c>
      <c r="Q480" s="464">
        <f>ISBLANK(M480)</f>
        <v/>
      </c>
      <c r="R480" s="464">
        <f>IF(AND(O480=P480,O480=Q480),,"!!!")</f>
        <v/>
      </c>
      <c r="T480" s="464" t="n">
        <v>478</v>
      </c>
    </row>
    <row hidden="1" outlineLevel="1" r="481">
      <c r="A481" s="29" t="n"/>
      <c r="B481" s="606" t="n">
        <v>300</v>
      </c>
      <c r="C481" s="608" t="n">
        <v>344</v>
      </c>
      <c r="D481" s="889" t="n"/>
      <c r="E481" s="94" t="inlineStr">
        <is>
          <t>Frame RAL7016</t>
        </is>
      </c>
      <c r="F481" s="94" t="inlineStr">
        <is>
          <t>Tok RAL7016</t>
        </is>
      </c>
      <c r="G481" s="994" t="n"/>
      <c r="H481" s="39" t="n"/>
      <c r="I481" s="320" t="n"/>
      <c r="J481" s="159" t="n"/>
      <c r="K481" s="159" t="n"/>
      <c r="L481" s="753" t="n"/>
      <c r="M481" s="748" t="n"/>
      <c r="O481" s="464">
        <f>ISBLANK(D481)</f>
        <v/>
      </c>
      <c r="P481" s="464">
        <f>ISBLANK(G481)</f>
        <v/>
      </c>
      <c r="Q481" s="464">
        <f>ISBLANK(M481)</f>
        <v/>
      </c>
      <c r="R481" s="464">
        <f>IF(AND(O481=P481,O481=Q481),,"!!!")</f>
        <v/>
      </c>
      <c r="T481" s="464" t="n">
        <v>479</v>
      </c>
    </row>
    <row customHeight="1" hidden="1" ht="33.75" outlineLevel="1" r="482">
      <c r="A482" s="29" t="n"/>
      <c r="B482" s="606" t="n">
        <v>300</v>
      </c>
      <c r="C482" s="608" t="n">
        <v>344</v>
      </c>
      <c r="D482" s="889" t="n"/>
      <c r="E482" s="94" t="inlineStr">
        <is>
          <t xml:space="preserve">Frame: steel frame, can be retrofitted 
Receiver: VX
</t>
        </is>
      </c>
      <c r="F482" s="94" t="inlineStr">
        <is>
          <t xml:space="preserve">Tok: utólag beépíthető, acél átfogó tok, előkészítve 
Pánttáska: VX pánt fogadására, 
</t>
        </is>
      </c>
      <c r="G482" s="994" t="n"/>
      <c r="H482" s="39" t="n"/>
      <c r="I482" s="320" t="n"/>
      <c r="J482" s="159" t="n"/>
      <c r="K482" s="159" t="n"/>
      <c r="L482" s="753" t="n"/>
      <c r="M482" s="748" t="n"/>
      <c r="O482" s="464">
        <f>ISBLANK(D482)</f>
        <v/>
      </c>
      <c r="P482" s="464">
        <f>ISBLANK(G482)</f>
        <v/>
      </c>
      <c r="Q482" s="464">
        <f>ISBLANK(M482)</f>
        <v/>
      </c>
      <c r="R482" s="464">
        <f>IF(AND(O482=P482,O482=Q482),,"!!!")</f>
        <v/>
      </c>
      <c r="T482" s="464" t="n">
        <v>480</v>
      </c>
    </row>
    <row hidden="1" outlineLevel="1" r="483">
      <c r="A483" s="29" t="n"/>
      <c r="B483" s="606" t="n">
        <v>300</v>
      </c>
      <c r="C483" s="608" t="n">
        <v>344</v>
      </c>
      <c r="D483" s="889" t="n"/>
      <c r="E483" s="672" t="inlineStr">
        <is>
          <t>Surface: basic coating "</t>
        </is>
      </c>
      <c r="F483" s="94" t="inlineStr">
        <is>
          <t>Felület: alapmázolva</t>
        </is>
      </c>
      <c r="G483" s="994" t="n"/>
      <c r="H483" s="39" t="n"/>
      <c r="I483" s="320" t="n"/>
      <c r="J483" s="159" t="n"/>
      <c r="K483" s="159" t="n"/>
      <c r="L483" s="753" t="n"/>
      <c r="M483" s="748" t="n"/>
      <c r="O483" s="464">
        <f>ISBLANK(D483)</f>
        <v/>
      </c>
      <c r="P483" s="464">
        <f>ISBLANK(G483)</f>
        <v/>
      </c>
      <c r="Q483" s="464">
        <f>ISBLANK(M483)</f>
        <v/>
      </c>
      <c r="R483" s="464">
        <f>IF(AND(O483=P483,O483=Q483),,"!!!")</f>
        <v/>
      </c>
      <c r="T483" s="464" t="n">
        <v>481</v>
      </c>
    </row>
    <row hidden="1" outlineLevel="1" r="484">
      <c r="A484" s="29" t="n"/>
      <c r="B484" s="606" t="n">
        <v>300</v>
      </c>
      <c r="C484" s="608" t="n">
        <v>344</v>
      </c>
      <c r="D484" s="889" t="n"/>
      <c r="E484" s="94" t="inlineStr">
        <is>
          <t>Closer system: overhead DORMA TS 93/DORMA TS 93 GSR</t>
        </is>
      </c>
      <c r="F484" s="94" t="inlineStr">
        <is>
          <t>Felső ajtócsukó: Dorma  TS 93/DORMA TS 93 GSR</t>
        </is>
      </c>
      <c r="G484" s="994" t="n"/>
      <c r="H484" s="39" t="n"/>
      <c r="I484" s="320" t="n"/>
      <c r="J484" s="159" t="n"/>
      <c r="K484" s="159" t="n"/>
      <c r="L484" s="753" t="n"/>
      <c r="M484" s="748" t="n"/>
      <c r="O484" s="464">
        <f>ISBLANK(D484)</f>
        <v/>
      </c>
      <c r="P484" s="464">
        <f>ISBLANK(G484)</f>
        <v/>
      </c>
      <c r="Q484" s="464">
        <f>ISBLANK(M484)</f>
        <v/>
      </c>
      <c r="R484" s="464">
        <f>IF(AND(O484=P484,O484=Q484),,"!!!")</f>
        <v/>
      </c>
      <c r="T484" s="464" t="n">
        <v>482</v>
      </c>
    </row>
    <row hidden="1" outlineLevel="1" r="485">
      <c r="A485" s="29" t="n"/>
      <c r="B485" s="606" t="n">
        <v>300</v>
      </c>
      <c r="C485" s="608" t="n">
        <v>344</v>
      </c>
      <c r="D485" s="889" t="n"/>
      <c r="E485" s="94" t="inlineStr">
        <is>
          <t>Lock: PZ</t>
        </is>
      </c>
      <c r="F485" s="94" t="inlineStr">
        <is>
          <t>Zár: cilinder</t>
        </is>
      </c>
      <c r="G485" s="994" t="n"/>
      <c r="H485" s="39" t="n"/>
      <c r="I485" s="320" t="n"/>
      <c r="J485" s="159" t="n"/>
      <c r="K485" s="159" t="n"/>
      <c r="L485" s="753" t="n"/>
      <c r="M485" s="748" t="n"/>
      <c r="O485" s="464">
        <f>ISBLANK(D485)</f>
        <v/>
      </c>
      <c r="P485" s="464">
        <f>ISBLANK(G485)</f>
        <v/>
      </c>
      <c r="Q485" s="464">
        <f>ISBLANK(M485)</f>
        <v/>
      </c>
      <c r="R485" s="464">
        <f>IF(AND(O485=P485,O485=Q485),,"!!!")</f>
        <v/>
      </c>
      <c r="T485" s="464" t="n">
        <v>483</v>
      </c>
    </row>
    <row customHeight="1" hidden="1" ht="33.75" outlineLevel="1" r="486">
      <c r="A486" s="29" t="n"/>
      <c r="B486" s="606" t="n">
        <v>300</v>
      </c>
      <c r="C486" s="608" t="n">
        <v>344</v>
      </c>
      <c r="D486" s="889" t="n"/>
      <c r="E486" s="94" t="inlineStr">
        <is>
          <t>Handle:stainless, U shaped with rosette
FSB Modell 1146  
7246 13; 7646 13;</t>
        </is>
      </c>
      <c r="F486" s="94" t="inlineStr">
        <is>
          <t>Kilincs:  rozsdamentes acél U formájú rozettával
FSB Modell 1146  
7246 13; 7646 13;</t>
        </is>
      </c>
      <c r="G486" s="994" t="n"/>
      <c r="H486" s="39" t="n"/>
      <c r="I486" s="320" t="n"/>
      <c r="J486" s="159" t="n"/>
      <c r="K486" s="159" t="n"/>
      <c r="L486" s="753" t="n"/>
      <c r="M486" s="748" t="n"/>
      <c r="O486" s="464">
        <f>ISBLANK(D486)</f>
        <v/>
      </c>
      <c r="P486" s="464">
        <f>ISBLANK(G486)</f>
        <v/>
      </c>
      <c r="Q486" s="464">
        <f>ISBLANK(M486)</f>
        <v/>
      </c>
      <c r="R486" s="464">
        <f>IF(AND(O486=P486,O486=Q486),,"!!!")</f>
        <v/>
      </c>
      <c r="T486" s="464" t="n">
        <v>484</v>
      </c>
    </row>
    <row hidden="1" outlineLevel="1" r="487">
      <c r="A487" s="29" t="n"/>
      <c r="B487" s="606" t="n">
        <v>300</v>
      </c>
      <c r="C487" s="608" t="n">
        <v>344</v>
      </c>
      <c r="D487" s="889" t="n"/>
      <c r="E487" s="94" t="inlineStr">
        <is>
          <t>Door stop</t>
        </is>
      </c>
      <c r="F487" s="94" t="inlineStr">
        <is>
          <t>Ajtótámasz</t>
        </is>
      </c>
      <c r="G487" s="994" t="n"/>
      <c r="H487" s="39" t="n"/>
      <c r="I487" s="320" t="n"/>
      <c r="J487" s="159" t="n"/>
      <c r="K487" s="159" t="n"/>
      <c r="L487" s="753" t="n"/>
      <c r="M487" s="748" t="n"/>
      <c r="O487" s="464">
        <f>ISBLANK(D487)</f>
        <v/>
      </c>
      <c r="P487" s="464">
        <f>ISBLANK(G487)</f>
        <v/>
      </c>
      <c r="Q487" s="464">
        <f>ISBLANK(M487)</f>
        <v/>
      </c>
      <c r="R487" s="464">
        <f>IF(AND(O487=P487,O487=Q487),,"!!!")</f>
        <v/>
      </c>
      <c r="T487" s="464" t="n">
        <v>485</v>
      </c>
    </row>
    <row customHeight="1" hidden="1" ht="22.5" outlineLevel="1" r="488">
      <c r="A488" s="29" t="n"/>
      <c r="B488" s="606" t="n">
        <v>300</v>
      </c>
      <c r="C488" s="608" t="n">
        <v>344</v>
      </c>
      <c r="D488" s="889" t="n"/>
      <c r="E488" s="94" t="inlineStr">
        <is>
          <t>Host structure: 125 mm  gipsum wall;  200250 mm mansory /concrete wall</t>
        </is>
      </c>
      <c r="F488" s="94" t="inlineStr">
        <is>
          <t>Fogadó szerkezet:125 mm GK fal, 200-250 mm vasbeton/tégla fal</t>
        </is>
      </c>
      <c r="G488" s="994" t="n"/>
      <c r="H488" s="39" t="n"/>
      <c r="I488" s="320" t="n"/>
      <c r="J488" s="159" t="n"/>
      <c r="K488" s="159" t="n"/>
      <c r="L488" s="753" t="n"/>
      <c r="M488" s="748" t="n"/>
      <c r="O488" s="464">
        <f>ISBLANK(D488)</f>
        <v/>
      </c>
      <c r="P488" s="464">
        <f>ISBLANK(G488)</f>
        <v/>
      </c>
      <c r="Q488" s="464">
        <f>ISBLANK(M488)</f>
        <v/>
      </c>
      <c r="R488" s="464">
        <f>IF(AND(O488=P488,O488=Q488),,"!!!")</f>
        <v/>
      </c>
      <c r="T488" s="464" t="n">
        <v>486</v>
      </c>
    </row>
    <row hidden="1" outlineLevel="1" r="489">
      <c r="A489" s="29" t="n"/>
      <c r="B489" s="606" t="n">
        <v>300</v>
      </c>
      <c r="C489" s="608" t="n">
        <v>344</v>
      </c>
      <c r="D489" s="889" t="n">
        <v>22</v>
      </c>
      <c r="E489" s="94" t="inlineStr">
        <is>
          <t>Dimension:1200x2400 mm</t>
        </is>
      </c>
      <c r="F489" s="94" t="inlineStr">
        <is>
          <t>Méret:1200x2400</t>
        </is>
      </c>
      <c r="G489" s="994" t="n">
        <v>1</v>
      </c>
      <c r="H489" s="39" t="inlineStr">
        <is>
          <t>db</t>
        </is>
      </c>
      <c r="I489" s="320" t="n"/>
      <c r="J489" s="159" t="n">
        <v>0</v>
      </c>
      <c r="K489" s="159" t="n">
        <v>0</v>
      </c>
      <c r="L489" s="753">
        <f>J489+K489</f>
        <v/>
      </c>
      <c r="M489" s="748">
        <f>L489*(G489+I489)</f>
        <v/>
      </c>
      <c r="O489" s="464">
        <f>ISBLANK(D489)</f>
        <v/>
      </c>
      <c r="P489" s="464">
        <f>ISBLANK(G489)</f>
        <v/>
      </c>
      <c r="Q489" s="464">
        <f>ISBLANK(M489)</f>
        <v/>
      </c>
      <c r="R489" s="464">
        <f>IF(AND(O489=P489,O489=Q489),,"!!!")</f>
        <v/>
      </c>
      <c r="T489" s="464" t="n">
        <v>487</v>
      </c>
    </row>
    <row hidden="1" outlineLevel="1" r="490">
      <c r="A490" s="29" t="n"/>
      <c r="B490" s="606" t="n">
        <v>300</v>
      </c>
      <c r="C490" s="608" t="n">
        <v>344</v>
      </c>
      <c r="D490" s="889" t="n">
        <v>16</v>
      </c>
      <c r="E490" s="94" t="inlineStr">
        <is>
          <t>Dimension: 1500x2125 mm</t>
        </is>
      </c>
      <c r="F490" s="94" t="inlineStr">
        <is>
          <t>Méret:1500x2125</t>
        </is>
      </c>
      <c r="G490" s="994" t="n">
        <v>1</v>
      </c>
      <c r="H490" s="39" t="inlineStr">
        <is>
          <t>db</t>
        </is>
      </c>
      <c r="I490" s="320" t="n"/>
      <c r="J490" s="159" t="n">
        <v>0</v>
      </c>
      <c r="K490" s="159" t="n">
        <v>0</v>
      </c>
      <c r="L490" s="753">
        <f>J490+K490</f>
        <v/>
      </c>
      <c r="M490" s="748">
        <f>L490*(G490+I490)</f>
        <v/>
      </c>
      <c r="O490" s="464">
        <f>ISBLANK(D490)</f>
        <v/>
      </c>
      <c r="P490" s="464">
        <f>ISBLANK(G490)</f>
        <v/>
      </c>
      <c r="Q490" s="464">
        <f>ISBLANK(M490)</f>
        <v/>
      </c>
      <c r="R490" s="464">
        <f>IF(AND(O490=P490,O490=Q490),,"!!!")</f>
        <v/>
      </c>
      <c r="T490" s="464" t="n">
        <v>488</v>
      </c>
    </row>
    <row hidden="1" outlineLevel="1" r="491">
      <c r="A491" s="29" t="n"/>
      <c r="B491" s="606" t="n">
        <v>300</v>
      </c>
      <c r="C491" s="608" t="n">
        <v>344</v>
      </c>
      <c r="D491" s="889" t="n">
        <v>17</v>
      </c>
      <c r="E491" s="94" t="inlineStr">
        <is>
          <t>Dimension: 1500x3300 mm</t>
        </is>
      </c>
      <c r="F491" s="94" t="inlineStr">
        <is>
          <t>Méret:1500x3300</t>
        </is>
      </c>
      <c r="G491" s="994" t="n">
        <v>1</v>
      </c>
      <c r="H491" s="39" t="inlineStr">
        <is>
          <t>db</t>
        </is>
      </c>
      <c r="I491" s="320" t="n"/>
      <c r="J491" s="159" t="n">
        <v>0</v>
      </c>
      <c r="K491" s="159" t="n">
        <v>0</v>
      </c>
      <c r="L491" s="753">
        <f>J491+K491</f>
        <v/>
      </c>
      <c r="M491" s="748">
        <f>L491*(G491+I491)</f>
        <v/>
      </c>
      <c r="O491" s="464">
        <f>ISBLANK(D491)</f>
        <v/>
      </c>
      <c r="P491" s="464">
        <f>ISBLANK(G491)</f>
        <v/>
      </c>
      <c r="Q491" s="464">
        <f>ISBLANK(M491)</f>
        <v/>
      </c>
      <c r="R491" s="464">
        <f>IF(AND(O491=P491,O491=Q491),,"!!!")</f>
        <v/>
      </c>
      <c r="T491" s="464" t="n">
        <v>489</v>
      </c>
    </row>
    <row hidden="1" outlineLevel="1" r="492">
      <c r="A492" s="29" t="n"/>
      <c r="B492" s="606" t="n">
        <v>300</v>
      </c>
      <c r="C492" s="608" t="n">
        <v>344</v>
      </c>
      <c r="D492" s="889" t="n">
        <v>18</v>
      </c>
      <c r="E492" s="94" t="inlineStr">
        <is>
          <t>Dimension: 1750x2125 mm</t>
        </is>
      </c>
      <c r="F492" s="94" t="inlineStr">
        <is>
          <t>Méret:1750x2125</t>
        </is>
      </c>
      <c r="G492" s="994" t="n">
        <v>5</v>
      </c>
      <c r="H492" s="39" t="inlineStr">
        <is>
          <t>db</t>
        </is>
      </c>
      <c r="I492" s="320" t="n"/>
      <c r="J492" s="159" t="n">
        <v>0</v>
      </c>
      <c r="K492" s="159" t="n">
        <v>0</v>
      </c>
      <c r="L492" s="753">
        <f>J492+K492</f>
        <v/>
      </c>
      <c r="M492" s="748">
        <f>L492*(G492+I492)</f>
        <v/>
      </c>
      <c r="O492" s="464">
        <f>ISBLANK(D492)</f>
        <v/>
      </c>
      <c r="P492" s="464">
        <f>ISBLANK(G492)</f>
        <v/>
      </c>
      <c r="Q492" s="464">
        <f>ISBLANK(M492)</f>
        <v/>
      </c>
      <c r="R492" s="464">
        <f>IF(AND(O492=P492,O492=Q492),,"!!!")</f>
        <v/>
      </c>
      <c r="T492" s="464" t="n">
        <v>490</v>
      </c>
    </row>
    <row hidden="1" outlineLevel="1" r="493">
      <c r="A493" s="29" t="n"/>
      <c r="B493" s="606" t="n">
        <v>300</v>
      </c>
      <c r="C493" s="608" t="n">
        <v>344</v>
      </c>
      <c r="D493" s="889" t="n">
        <v>19</v>
      </c>
      <c r="E493" s="94" t="inlineStr">
        <is>
          <t>Dimension: 1750x2400</t>
        </is>
      </c>
      <c r="F493" s="94" t="inlineStr">
        <is>
          <t>Méret:1750x2400</t>
        </is>
      </c>
      <c r="G493" s="994" t="n">
        <v>3</v>
      </c>
      <c r="H493" s="39" t="inlineStr">
        <is>
          <t>db</t>
        </is>
      </c>
      <c r="I493" s="320" t="n"/>
      <c r="J493" s="159" t="n">
        <v>0</v>
      </c>
      <c r="K493" s="159" t="n">
        <v>0</v>
      </c>
      <c r="L493" s="753">
        <f>J493+K493</f>
        <v/>
      </c>
      <c r="M493" s="748">
        <f>L493*(G493+I493)</f>
        <v/>
      </c>
      <c r="O493" s="464">
        <f>ISBLANK(D493)</f>
        <v/>
      </c>
      <c r="P493" s="464">
        <f>ISBLANK(G493)</f>
        <v/>
      </c>
      <c r="Q493" s="464">
        <f>ISBLANK(M493)</f>
        <v/>
      </c>
      <c r="R493" s="464">
        <f>IF(AND(O493=P493,O493=Q493),,"!!!")</f>
        <v/>
      </c>
      <c r="T493" s="464" t="n">
        <v>491</v>
      </c>
    </row>
    <row hidden="1" outlineLevel="1" r="494">
      <c r="A494" s="29" t="n"/>
      <c r="B494" s="606" t="n">
        <v>300</v>
      </c>
      <c r="C494" s="608" t="n">
        <v>344</v>
      </c>
      <c r="D494" s="889" t="n">
        <v>20</v>
      </c>
      <c r="E494" s="94" t="inlineStr">
        <is>
          <t>Dimension: 2400x2400 mm</t>
        </is>
      </c>
      <c r="F494" s="94" t="inlineStr">
        <is>
          <t>Méret:2400x2400</t>
        </is>
      </c>
      <c r="G494" s="994" t="n">
        <v>1</v>
      </c>
      <c r="H494" s="39" t="inlineStr">
        <is>
          <t>db</t>
        </is>
      </c>
      <c r="I494" s="320" t="n"/>
      <c r="J494" s="159" t="n">
        <v>0</v>
      </c>
      <c r="K494" s="159" t="n">
        <v>0</v>
      </c>
      <c r="L494" s="753">
        <f>J494+K494</f>
        <v/>
      </c>
      <c r="M494" s="748">
        <f>L494*(G494+I494)</f>
        <v/>
      </c>
      <c r="O494" s="464">
        <f>ISBLANK(D494)</f>
        <v/>
      </c>
      <c r="P494" s="464">
        <f>ISBLANK(G494)</f>
        <v/>
      </c>
      <c r="Q494" s="464">
        <f>ISBLANK(M494)</f>
        <v/>
      </c>
      <c r="R494" s="464">
        <f>IF(AND(O494=P494,O494=Q494),,"!!!")</f>
        <v/>
      </c>
      <c r="T494" s="464" t="n">
        <v>492</v>
      </c>
    </row>
    <row hidden="1" outlineLevel="1" r="495">
      <c r="A495" s="29" t="n"/>
      <c r="B495" s="606" t="n">
        <v>300</v>
      </c>
      <c r="C495" s="608" t="n">
        <v>344</v>
      </c>
      <c r="D495" s="889" t="n">
        <v>21</v>
      </c>
      <c r="E495" s="94" t="inlineStr">
        <is>
          <t>Dimension: 3000x3000 mm</t>
        </is>
      </c>
      <c r="F495" s="94" t="inlineStr">
        <is>
          <t>Méret:3000x3000</t>
        </is>
      </c>
      <c r="G495" s="994" t="n">
        <v>2</v>
      </c>
      <c r="H495" s="39" t="inlineStr">
        <is>
          <t>db</t>
        </is>
      </c>
      <c r="I495" s="320" t="n"/>
      <c r="J495" s="159" t="n">
        <v>0</v>
      </c>
      <c r="K495" s="159" t="n">
        <v>0</v>
      </c>
      <c r="L495" s="753">
        <f>J495+K495</f>
        <v/>
      </c>
      <c r="M495" s="748">
        <f>L495*(G495+I495)</f>
        <v/>
      </c>
      <c r="O495" s="464">
        <f>ISBLANK(D495)</f>
        <v/>
      </c>
      <c r="P495" s="464">
        <f>ISBLANK(G495)</f>
        <v/>
      </c>
      <c r="Q495" s="464">
        <f>ISBLANK(M495)</f>
        <v/>
      </c>
      <c r="R495" s="464">
        <f>IF(AND(O495=P495,O495=Q495),,"!!!")</f>
        <v/>
      </c>
      <c r="T495" s="464" t="n">
        <v>493</v>
      </c>
    </row>
    <row hidden="1" outlineLevel="1" r="496">
      <c r="A496" s="29" t="n"/>
      <c r="B496" s="606" t="n">
        <v>300</v>
      </c>
      <c r="C496" s="608" t="n">
        <v>344</v>
      </c>
      <c r="D496" s="889" t="n"/>
      <c r="E496" s="50" t="inlineStr">
        <is>
          <t>Steel internall doors EI 30-C5</t>
        </is>
      </c>
      <c r="F496" s="50" t="inlineStr">
        <is>
          <t>Belsőtéri acél ajtók EI30-C5</t>
        </is>
      </c>
      <c r="G496" s="994" t="n"/>
      <c r="H496" s="39" t="n"/>
      <c r="I496" s="320" t="n"/>
      <c r="J496" s="159" t="n"/>
      <c r="K496" s="159" t="n"/>
      <c r="L496" s="753" t="n"/>
      <c r="M496" s="748" t="n"/>
      <c r="O496" s="464">
        <f>ISBLANK(D496)</f>
        <v/>
      </c>
      <c r="P496" s="464">
        <f>ISBLANK(G496)</f>
        <v/>
      </c>
      <c r="Q496" s="464">
        <f>ISBLANK(M496)</f>
        <v/>
      </c>
      <c r="R496" s="464">
        <f>IF(AND(O496=P496,O496=Q496),,"!!!")</f>
        <v/>
      </c>
      <c r="T496" s="464" t="n">
        <v>494</v>
      </c>
    </row>
    <row customHeight="1" hidden="1" ht="67.5" outlineLevel="1" r="497">
      <c r="A497" s="29" t="n"/>
      <c r="B497" s="606" t="n">
        <v>300</v>
      </c>
      <c r="C497" s="608" t="n">
        <v>344</v>
      </c>
      <c r="D497" s="889" t="n"/>
      <c r="E497" s="94" t="inlineStr">
        <is>
          <t xml:space="preserve"> as 'Hörmann 30-1 single/30-2double steel fire-rated door STU 30-1 as thick rebate door Fire-proof, ready-to-fit door set, DIBT approval no.: Z-6.20-1858 with Environmental Product Declaration (EPD*) acc. to ISO14025 and prEN15804 *ift Rosenheim EPD-FTÜ-0.7.
RAL7016</t>
        </is>
      </c>
      <c r="F497" s="94" t="inlineStr">
        <is>
          <t>mint 'Hörmann 30-1 egyszárnyú/30-2 kétszárnyú STU 30-1/30-2  vastagfalcos tűzgátló acélajtó Tűzgátló, beépítésre kész ajtóelem, DIBT engedélyszám: Z-6.20-1858 Környezetvédelmi terméknyilatkozattal (EPD*), ISO14025 és prEN15804 szerint, *ift Rosenheim EPD-FTÜ-0.7. 
RAL7016</t>
        </is>
      </c>
      <c r="G497" s="994" t="n"/>
      <c r="H497" s="39" t="n"/>
      <c r="I497" s="320" t="n"/>
      <c r="J497" s="159" t="n"/>
      <c r="K497" s="159" t="n"/>
      <c r="L497" s="753" t="n"/>
      <c r="M497" s="748" t="n"/>
      <c r="O497" s="464">
        <f>ISBLANK(D497)</f>
        <v/>
      </c>
      <c r="P497" s="464">
        <f>ISBLANK(G497)</f>
        <v/>
      </c>
      <c r="Q497" s="464">
        <f>ISBLANK(M497)</f>
        <v/>
      </c>
      <c r="R497" s="464">
        <f>IF(AND(O497=P497,O497=Q497),,"!!!")</f>
        <v/>
      </c>
      <c r="T497" s="464" t="n">
        <v>495</v>
      </c>
    </row>
    <row hidden="1" outlineLevel="1" r="498">
      <c r="A498" s="29" t="n"/>
      <c r="B498" s="606" t="n">
        <v>300</v>
      </c>
      <c r="C498" s="608" t="n">
        <v>344</v>
      </c>
      <c r="D498" s="889" t="n">
        <v>23</v>
      </c>
      <c r="E498" s="94" t="inlineStr">
        <is>
          <t>Dimension:2000x2400 mm</t>
        </is>
      </c>
      <c r="F498" s="94" t="inlineStr">
        <is>
          <t>Méret:2000x2400</t>
        </is>
      </c>
      <c r="G498" s="994" t="n">
        <v>3</v>
      </c>
      <c r="H498" s="39" t="inlineStr">
        <is>
          <t>db</t>
        </is>
      </c>
      <c r="I498" s="320" t="n"/>
      <c r="J498" s="159" t="n">
        <v>0</v>
      </c>
      <c r="K498" s="159" t="n">
        <v>0</v>
      </c>
      <c r="L498" s="753">
        <f>J498+K498</f>
        <v/>
      </c>
      <c r="M498" s="748">
        <f>L498*(G498+I498)</f>
        <v/>
      </c>
      <c r="O498" s="464">
        <f>ISBLANK(D498)</f>
        <v/>
      </c>
      <c r="P498" s="464">
        <f>ISBLANK(G498)</f>
        <v/>
      </c>
      <c r="Q498" s="464">
        <f>ISBLANK(M498)</f>
        <v/>
      </c>
      <c r="R498" s="464">
        <f>IF(AND(O498=P498,O498=Q498),,"!!!")</f>
        <v/>
      </c>
      <c r="T498" s="464" t="n">
        <v>496</v>
      </c>
    </row>
    <row hidden="1" outlineLevel="1" r="499">
      <c r="A499" s="29" t="n"/>
      <c r="B499" s="606" t="n">
        <v>300</v>
      </c>
      <c r="C499" s="608" t="n">
        <v>344</v>
      </c>
      <c r="D499" s="889" t="n"/>
      <c r="E499" s="50" t="inlineStr">
        <is>
          <t>Steel internall doors EI 90-C5</t>
        </is>
      </c>
      <c r="F499" s="50" t="inlineStr">
        <is>
          <t>Belsőtéri acél ajtók EI90-C5</t>
        </is>
      </c>
      <c r="G499" s="994" t="n"/>
      <c r="H499" s="39" t="n"/>
      <c r="I499" s="320" t="n"/>
      <c r="J499" s="159" t="n"/>
      <c r="K499" s="159" t="n"/>
      <c r="L499" s="753" t="n"/>
      <c r="M499" s="748" t="n"/>
      <c r="O499" s="464">
        <f>ISBLANK(D499)</f>
        <v/>
      </c>
      <c r="P499" s="464">
        <f>ISBLANK(G499)</f>
        <v/>
      </c>
      <c r="Q499" s="464">
        <f>ISBLANK(M499)</f>
        <v/>
      </c>
      <c r="R499" s="464">
        <f>IF(AND(O499=P499,O499=Q499),,"!!!")</f>
        <v/>
      </c>
      <c r="T499" s="464" t="n">
        <v>497</v>
      </c>
    </row>
    <row customHeight="1" hidden="1" ht="56.25" outlineLevel="1" r="500">
      <c r="A500" s="29" t="n"/>
      <c r="B500" s="606" t="n">
        <v>300</v>
      </c>
      <c r="C500" s="608" t="n">
        <v>344</v>
      </c>
      <c r="D500" s="889" t="n"/>
      <c r="E500" s="94" t="inlineStr">
        <is>
          <t xml:space="preserve"> as 'Hörmann 90-1 steel fire-rated door STU 90-2 as thick rebate door Fire-proof, ready-to-fit door set, DIBT approval no.: Z-6.20-1858 with Environmental Product Declaration (EPD*) acc. to ISO14025 and prEN15804 *ift Rosenheim EPD-FTÜ-0.7.
RAL7016</t>
        </is>
      </c>
      <c r="F500" s="94" t="inlineStr">
        <is>
          <t>mint 'Hörmann 90-1, STU 90-2 vastagfalcos tűzgátló acélajtó Tűzgátló, beépítésre kész ajtóelem, DIBT engedélyszám: Z-6.20-1858 Környezetvédelmi terméknyilatkozattal (EPD*), ISO14025 és prEN15804 szerint, *ift Rosenheim EPD-FTÜ-0.7. 
RAL7016</t>
        </is>
      </c>
      <c r="G500" s="994" t="n"/>
      <c r="H500" s="39" t="n"/>
      <c r="I500" s="320" t="n"/>
      <c r="J500" s="159" t="n"/>
      <c r="K500" s="159" t="n"/>
      <c r="L500" s="753" t="n"/>
      <c r="M500" s="748" t="n"/>
      <c r="O500" s="464">
        <f>ISBLANK(D500)</f>
        <v/>
      </c>
      <c r="P500" s="464">
        <f>ISBLANK(G500)</f>
        <v/>
      </c>
      <c r="Q500" s="464">
        <f>ISBLANK(M500)</f>
        <v/>
      </c>
      <c r="R500" s="464">
        <f>IF(AND(O500=P500,O500=Q500),,"!!!")</f>
        <v/>
      </c>
      <c r="T500" s="464" t="n">
        <v>498</v>
      </c>
    </row>
    <row customHeight="1" hidden="1" ht="22.5" outlineLevel="1" r="501">
      <c r="A501" s="29" t="n"/>
      <c r="B501" s="606" t="n">
        <v>300</v>
      </c>
      <c r="C501" s="608" t="n">
        <v>344</v>
      </c>
      <c r="D501" s="889" t="n"/>
      <c r="E501" s="94" t="inlineStr">
        <is>
          <t>Host structure: 125 mm  gipsum wall;  200-250 mm mansory /concrete wall</t>
        </is>
      </c>
      <c r="F501" s="94" t="inlineStr">
        <is>
          <t>Fogadó szerkezet:125 mm GK fal, 200-250 mm vasbeton/tégla fal</t>
        </is>
      </c>
      <c r="G501" s="994" t="n"/>
      <c r="H501" s="39" t="n"/>
      <c r="I501" s="320" t="n"/>
      <c r="J501" s="159" t="n"/>
      <c r="K501" s="159" t="n"/>
      <c r="L501" s="753" t="n"/>
      <c r="M501" s="748" t="n"/>
      <c r="O501" s="464">
        <f>ISBLANK(D501)</f>
        <v/>
      </c>
      <c r="P501" s="464">
        <f>ISBLANK(G501)</f>
        <v/>
      </c>
      <c r="Q501" s="464">
        <f>ISBLANK(M501)</f>
        <v/>
      </c>
      <c r="R501" s="464">
        <f>IF(AND(O501=P501,O501=Q501),,"!!!")</f>
        <v/>
      </c>
      <c r="T501" s="464" t="n">
        <v>499</v>
      </c>
    </row>
    <row hidden="1" outlineLevel="1" r="502">
      <c r="A502" s="29" t="n"/>
      <c r="B502" s="606" t="n">
        <v>300</v>
      </c>
      <c r="C502" s="608" t="n">
        <v>344</v>
      </c>
      <c r="D502" s="889" t="n">
        <v>24</v>
      </c>
      <c r="E502" s="94" t="inlineStr">
        <is>
          <t>Dimension: 875x2125 mm</t>
        </is>
      </c>
      <c r="F502" s="94" t="inlineStr">
        <is>
          <t>Méret:875x2125</t>
        </is>
      </c>
      <c r="G502" s="994" t="n">
        <v>4</v>
      </c>
      <c r="H502" s="39" t="inlineStr">
        <is>
          <t>db</t>
        </is>
      </c>
      <c r="I502" s="320" t="n"/>
      <c r="J502" s="159" t="n">
        <v>0</v>
      </c>
      <c r="K502" s="159" t="n">
        <v>0</v>
      </c>
      <c r="L502" s="753">
        <f>J502+K502</f>
        <v/>
      </c>
      <c r="M502" s="748">
        <f>G502*L502</f>
        <v/>
      </c>
      <c r="O502" s="464">
        <f>ISBLANK(D502)</f>
        <v/>
      </c>
      <c r="P502" s="464">
        <f>ISBLANK(G502)</f>
        <v/>
      </c>
      <c r="Q502" s="464">
        <f>ISBLANK(M502)</f>
        <v/>
      </c>
      <c r="R502" s="464">
        <f>IF(AND(O502=P502,O502=Q502),,"!!!")</f>
        <v/>
      </c>
      <c r="T502" s="464" t="n">
        <v>500</v>
      </c>
    </row>
    <row hidden="1" outlineLevel="1" r="503">
      <c r="A503" s="29" t="n"/>
      <c r="B503" s="606" t="n">
        <v>300</v>
      </c>
      <c r="C503" s="608" t="n">
        <v>344</v>
      </c>
      <c r="D503" s="889" t="n">
        <v>25</v>
      </c>
      <c r="E503" s="94" t="inlineStr">
        <is>
          <t>Dimension:1000x2125 mm</t>
        </is>
      </c>
      <c r="F503" s="94" t="inlineStr">
        <is>
          <t>Méret:1000x2125</t>
        </is>
      </c>
      <c r="G503" s="994" t="n">
        <v>4</v>
      </c>
      <c r="H503" s="39" t="inlineStr">
        <is>
          <t>db</t>
        </is>
      </c>
      <c r="I503" s="320" t="n"/>
      <c r="J503" s="159" t="n">
        <v>0</v>
      </c>
      <c r="K503" s="159" t="n">
        <v>0</v>
      </c>
      <c r="L503" s="753">
        <f>J503+K503</f>
        <v/>
      </c>
      <c r="M503" s="748">
        <f>G503*L503</f>
        <v/>
      </c>
      <c r="O503" s="464">
        <f>ISBLANK(D503)</f>
        <v/>
      </c>
      <c r="P503" s="464">
        <f>ISBLANK(G503)</f>
        <v/>
      </c>
      <c r="Q503" s="464">
        <f>ISBLANK(M503)</f>
        <v/>
      </c>
      <c r="R503" s="464">
        <f>IF(AND(O503=P503,O503=Q503),,"!!!")</f>
        <v/>
      </c>
      <c r="T503" s="464" t="n">
        <v>501</v>
      </c>
    </row>
    <row customHeight="1" hidden="1" ht="56.25" outlineLevel="1" r="504">
      <c r="A504" s="29" t="n"/>
      <c r="B504" s="606" t="n">
        <v>300</v>
      </c>
      <c r="C504" s="608" t="n">
        <v>344</v>
      </c>
      <c r="D504" s="889" t="n"/>
      <c r="E504" s="94" t="inlineStr">
        <is>
          <t>Hörmann 90-2 steel fire-rated door STU 90-2 as thick rebate door Fire-proof, ready-to-fit door set, DIBT approval no.: Z-6.20-1858 with Environmental Product Declaration (EPD*) acc. to ISO14025 and prEN15804 *ift Rosenheim EPD-FTÜ-0.7.
RAL7016</t>
        </is>
      </c>
      <c r="F504" s="94" t="inlineStr">
        <is>
          <t>Hörmann 90-2, STU 90-2 vastagfalcos tűzgátló acélajtó Tűzgátló, beépítésre kész ajtóelem, DIBT engedélyszám: Z-6.20-1858 Környezetvédelmi terméknyilatkozattal (EPD*), ISO14025 és prEN15804 szerint, *ift Rosenheim EPD-FTÜ-0.7. 
RAL7016</t>
        </is>
      </c>
      <c r="G504" s="994" t="n"/>
      <c r="H504" s="39" t="n"/>
      <c r="I504" s="320" t="n"/>
      <c r="J504" s="159" t="n"/>
      <c r="K504" s="159" t="n"/>
      <c r="L504" s="753" t="n"/>
      <c r="M504" s="748" t="n"/>
      <c r="O504" s="464">
        <f>ISBLANK(D504)</f>
        <v/>
      </c>
      <c r="P504" s="464">
        <f>ISBLANK(G504)</f>
        <v/>
      </c>
      <c r="Q504" s="464">
        <f>ISBLANK(M504)</f>
        <v/>
      </c>
      <c r="R504" s="464">
        <f>IF(AND(O504=P504,O504=Q504),,"!!!")</f>
        <v/>
      </c>
      <c r="T504" s="464" t="n">
        <v>502</v>
      </c>
    </row>
    <row customHeight="1" hidden="1" ht="22.5" outlineLevel="1" r="505">
      <c r="A505" s="29" t="n"/>
      <c r="B505" s="606" t="n">
        <v>300</v>
      </c>
      <c r="C505" s="608" t="n">
        <v>344</v>
      </c>
      <c r="D505" s="889" t="n"/>
      <c r="E505" s="94" t="inlineStr">
        <is>
          <t>Host structure: 125 mm  gipsum wall;  200-250 mm mansory /concrete wall</t>
        </is>
      </c>
      <c r="F505" s="94" t="inlineStr">
        <is>
          <t>Fogadó szerkezet:125 mm GK fal, 200-250 mm vasbeton/tégla fal</t>
        </is>
      </c>
      <c r="G505" s="994" t="n"/>
      <c r="H505" s="39" t="n"/>
      <c r="I505" s="320" t="n"/>
      <c r="J505" s="159" t="n"/>
      <c r="K505" s="159" t="n"/>
      <c r="L505" s="753" t="n"/>
      <c r="M505" s="748" t="n"/>
      <c r="O505" s="464">
        <f>ISBLANK(D505)</f>
        <v/>
      </c>
      <c r="P505" s="464">
        <f>ISBLANK(G505)</f>
        <v/>
      </c>
      <c r="Q505" s="464">
        <f>ISBLANK(M505)</f>
        <v/>
      </c>
      <c r="R505" s="464">
        <f>IF(AND(O505=P505,O505=Q505),,"!!!")</f>
        <v/>
      </c>
      <c r="T505" s="464" t="n">
        <v>503</v>
      </c>
    </row>
    <row hidden="1" outlineLevel="1" r="506">
      <c r="A506" s="29" t="n"/>
      <c r="B506" s="606" t="n">
        <v>300</v>
      </c>
      <c r="C506" s="608" t="n">
        <v>344</v>
      </c>
      <c r="D506" s="889" t="n">
        <v>26</v>
      </c>
      <c r="E506" s="94" t="inlineStr">
        <is>
          <t>Dimension: 1750x2125 mm</t>
        </is>
      </c>
      <c r="F506" s="94" t="inlineStr">
        <is>
          <t>Méret:1750x2150</t>
        </is>
      </c>
      <c r="G506" s="994" t="n">
        <v>8</v>
      </c>
      <c r="H506" s="39" t="inlineStr">
        <is>
          <t>db</t>
        </is>
      </c>
      <c r="I506" s="320" t="n"/>
      <c r="J506" s="159" t="n">
        <v>0</v>
      </c>
      <c r="K506" s="159" t="n">
        <v>0</v>
      </c>
      <c r="L506" s="753">
        <f>J506+K506</f>
        <v/>
      </c>
      <c r="M506" s="748">
        <f>L506*(G506+I506)</f>
        <v/>
      </c>
      <c r="O506" s="464">
        <f>ISBLANK(D506)</f>
        <v/>
      </c>
      <c r="P506" s="464">
        <f>ISBLANK(G506)</f>
        <v/>
      </c>
      <c r="Q506" s="464">
        <f>ISBLANK(M506)</f>
        <v/>
      </c>
      <c r="R506" s="464">
        <f>IF(AND(O506=P506,O506=Q506),,"!!!")</f>
        <v/>
      </c>
      <c r="T506" s="464" t="n">
        <v>504</v>
      </c>
    </row>
    <row hidden="1" outlineLevel="1" r="507">
      <c r="A507" s="29" t="n"/>
      <c r="B507" s="606" t="n">
        <v>300</v>
      </c>
      <c r="C507" s="608" t="n">
        <v>344</v>
      </c>
      <c r="D507" s="889" t="n">
        <v>27</v>
      </c>
      <c r="E507" s="94" t="inlineStr">
        <is>
          <t>Dimension: 1750x2400 mm</t>
        </is>
      </c>
      <c r="F507" s="94" t="inlineStr">
        <is>
          <t>Méret:1750x2400</t>
        </is>
      </c>
      <c r="G507" s="994" t="n">
        <v>1</v>
      </c>
      <c r="H507" s="39" t="inlineStr">
        <is>
          <t>db</t>
        </is>
      </c>
      <c r="I507" s="320" t="n"/>
      <c r="J507" s="159" t="n">
        <v>0</v>
      </c>
      <c r="K507" s="159" t="n">
        <v>0</v>
      </c>
      <c r="L507" s="753">
        <f>J507+K507</f>
        <v/>
      </c>
      <c r="M507" s="748">
        <f>L507*(G507+I507)</f>
        <v/>
      </c>
      <c r="O507" s="464">
        <f>ISBLANK(D507)</f>
        <v/>
      </c>
      <c r="P507" s="464">
        <f>ISBLANK(G507)</f>
        <v/>
      </c>
      <c r="Q507" s="464">
        <f>ISBLANK(M507)</f>
        <v/>
      </c>
      <c r="R507" s="464">
        <f>IF(AND(O507=P507,O507=Q507),,"!!!")</f>
        <v/>
      </c>
      <c r="T507" s="464" t="n">
        <v>505</v>
      </c>
    </row>
    <row hidden="1" outlineLevel="1" r="508">
      <c r="A508" s="29" t="n"/>
      <c r="B508" s="606" t="n">
        <v>300</v>
      </c>
      <c r="C508" s="608" t="n">
        <v>344</v>
      </c>
      <c r="D508" s="889" t="n">
        <v>28</v>
      </c>
      <c r="E508" s="94" t="inlineStr">
        <is>
          <t>Dimension: 2000x2400 mm</t>
        </is>
      </c>
      <c r="F508" s="94" t="inlineStr">
        <is>
          <t>Méret:2000x2400</t>
        </is>
      </c>
      <c r="G508" s="994" t="n">
        <v>3</v>
      </c>
      <c r="H508" s="39" t="inlineStr">
        <is>
          <t>db</t>
        </is>
      </c>
      <c r="I508" s="320" t="n"/>
      <c r="J508" s="159" t="n">
        <v>0</v>
      </c>
      <c r="K508" s="159" t="n">
        <v>0</v>
      </c>
      <c r="L508" s="753">
        <f>J508+K508</f>
        <v/>
      </c>
      <c r="M508" s="748">
        <f>L508*(G508+I508)</f>
        <v/>
      </c>
      <c r="O508" s="464">
        <f>ISBLANK(D508)</f>
        <v/>
      </c>
      <c r="P508" s="464">
        <f>ISBLANK(G508)</f>
        <v/>
      </c>
      <c r="Q508" s="464">
        <f>ISBLANK(M508)</f>
        <v/>
      </c>
      <c r="R508" s="464">
        <f>IF(AND(O508=P508,O508=Q508),,"!!!")</f>
        <v/>
      </c>
      <c r="T508" s="464" t="n">
        <v>506</v>
      </c>
    </row>
    <row hidden="1" outlineLevel="1" r="509">
      <c r="A509" s="29" t="n"/>
      <c r="B509" s="606" t="n">
        <v>300</v>
      </c>
      <c r="C509" s="608" t="n">
        <v>344</v>
      </c>
      <c r="D509" s="889" t="n">
        <v>29</v>
      </c>
      <c r="E509" s="94" t="inlineStr">
        <is>
          <t>Dimension: 2400x2400 mm</t>
        </is>
      </c>
      <c r="F509" s="94" t="inlineStr">
        <is>
          <t>Méret:2400x2400</t>
        </is>
      </c>
      <c r="G509" s="994" t="n">
        <v>1</v>
      </c>
      <c r="H509" s="39" t="inlineStr">
        <is>
          <t>db</t>
        </is>
      </c>
      <c r="I509" s="320" t="n"/>
      <c r="J509" s="159" t="n">
        <v>0</v>
      </c>
      <c r="K509" s="159" t="n">
        <v>0</v>
      </c>
      <c r="L509" s="753">
        <f>J509+K509</f>
        <v/>
      </c>
      <c r="M509" s="748">
        <f>L509*(G509+I509)</f>
        <v/>
      </c>
      <c r="O509" s="464">
        <f>ISBLANK(D509)</f>
        <v/>
      </c>
      <c r="P509" s="464">
        <f>ISBLANK(G509)</f>
        <v/>
      </c>
      <c r="Q509" s="464">
        <f>ISBLANK(M509)</f>
        <v/>
      </c>
      <c r="R509" s="464">
        <f>IF(AND(O509=P509,O509=Q509),,"!!!")</f>
        <v/>
      </c>
      <c r="T509" s="464" t="n">
        <v>507</v>
      </c>
    </row>
    <row hidden="1" outlineLevel="1" r="510">
      <c r="A510" s="29" t="n"/>
      <c r="B510" s="606" t="n">
        <v>300</v>
      </c>
      <c r="C510" s="608" t="n">
        <v>344</v>
      </c>
      <c r="D510" s="889" t="n">
        <v>30</v>
      </c>
      <c r="E510" s="94" t="inlineStr">
        <is>
          <t>Dimension: 2500x2400 mm</t>
        </is>
      </c>
      <c r="F510" s="94" t="inlineStr">
        <is>
          <t>Méret:2500x2400</t>
        </is>
      </c>
      <c r="G510" s="994" t="n">
        <v>1</v>
      </c>
      <c r="H510" s="39" t="inlineStr">
        <is>
          <t>db</t>
        </is>
      </c>
      <c r="I510" s="320" t="n"/>
      <c r="J510" s="159" t="n">
        <v>0</v>
      </c>
      <c r="K510" s="159" t="n">
        <v>0</v>
      </c>
      <c r="L510" s="753">
        <f>J510+K510</f>
        <v/>
      </c>
      <c r="M510" s="748">
        <f>L510*(G510+I510)</f>
        <v/>
      </c>
      <c r="O510" s="464">
        <f>ISBLANK(D510)</f>
        <v/>
      </c>
      <c r="P510" s="464">
        <f>ISBLANK(G510)</f>
        <v/>
      </c>
      <c r="Q510" s="464">
        <f>ISBLANK(M510)</f>
        <v/>
      </c>
      <c r="R510" s="464">
        <f>IF(AND(O510=P510,O510=Q510),,"!!!")</f>
        <v/>
      </c>
      <c r="T510" s="464" t="n">
        <v>508</v>
      </c>
    </row>
    <row hidden="1" outlineLevel="1" r="511">
      <c r="A511" s="29" t="n"/>
      <c r="B511" s="606" t="n">
        <v>300</v>
      </c>
      <c r="C511" s="608" t="n">
        <v>344</v>
      </c>
      <c r="D511" s="889" t="n">
        <v>31</v>
      </c>
      <c r="E511" s="94" t="inlineStr">
        <is>
          <t>Dimension: 3000x3000 mm</t>
        </is>
      </c>
      <c r="F511" s="94" t="inlineStr">
        <is>
          <t>Méret:3000x3000</t>
        </is>
      </c>
      <c r="G511" s="994" t="n">
        <v>1</v>
      </c>
      <c r="H511" s="39" t="inlineStr">
        <is>
          <t>db</t>
        </is>
      </c>
      <c r="I511" s="320" t="n"/>
      <c r="J511" s="159" t="n">
        <v>0</v>
      </c>
      <c r="K511" s="159" t="n">
        <v>0</v>
      </c>
      <c r="L511" s="753">
        <f>J511+K511</f>
        <v/>
      </c>
      <c r="M511" s="748">
        <f>L511*(G511+I511)</f>
        <v/>
      </c>
      <c r="O511" s="464">
        <f>ISBLANK(D511)</f>
        <v/>
      </c>
      <c r="P511" s="464">
        <f>ISBLANK(G511)</f>
        <v/>
      </c>
      <c r="Q511" s="464">
        <f>ISBLANK(M511)</f>
        <v/>
      </c>
      <c r="R511" s="464">
        <f>IF(AND(O511=P511,O511=Q511),,"!!!")</f>
        <v/>
      </c>
      <c r="T511" s="464" t="n">
        <v>509</v>
      </c>
    </row>
    <row hidden="1" outlineLevel="1" r="512">
      <c r="A512" s="29" t="n"/>
      <c r="B512" s="606" t="n">
        <v>300</v>
      </c>
      <c r="C512" s="608" t="n">
        <v>344</v>
      </c>
      <c r="D512" s="889" t="n"/>
      <c r="E512" s="50" t="inlineStr">
        <is>
          <t>Aluminium internal doors</t>
        </is>
      </c>
      <c r="F512" s="50" t="inlineStr">
        <is>
          <t>Belső alumínium ajtók</t>
        </is>
      </c>
      <c r="G512" s="994" t="n"/>
      <c r="H512" s="39" t="n"/>
      <c r="I512" s="320" t="n"/>
      <c r="J512" s="159" t="n"/>
      <c r="K512" s="159" t="n"/>
      <c r="L512" s="753" t="n"/>
      <c r="M512" s="748" t="n"/>
      <c r="O512" s="464">
        <f>ISBLANK(D512)</f>
        <v/>
      </c>
      <c r="P512" s="464">
        <f>ISBLANK(G512)</f>
        <v/>
      </c>
      <c r="Q512" s="464">
        <f>ISBLANK(M512)</f>
        <v/>
      </c>
      <c r="R512" s="464">
        <f>IF(AND(O512=P512,O512=Q512),,"!!!")</f>
        <v/>
      </c>
      <c r="T512" s="464" t="n">
        <v>510</v>
      </c>
    </row>
    <row customHeight="1" hidden="1" ht="22.5" outlineLevel="1" r="513">
      <c r="A513" s="29" t="n"/>
      <c r="B513" s="606" t="n">
        <v>300</v>
      </c>
      <c r="C513" s="608" t="n">
        <v>344</v>
      </c>
      <c r="D513" s="889" t="n"/>
      <c r="E513" s="94" t="inlineStr">
        <is>
          <t>as 'Hörmann aluminium internal door ES 50 single/double
RAL7016</t>
        </is>
      </c>
      <c r="F513" s="94" t="inlineStr">
        <is>
          <t>mint 'Hörmann ES 50 belsőtéri alumínium ajtó egyszárnyú/kétszárnyú
RAL7016</t>
        </is>
      </c>
      <c r="G513" s="994" t="n"/>
      <c r="H513" s="39" t="n"/>
      <c r="I513" s="320" t="n"/>
      <c r="J513" s="159" t="n"/>
      <c r="K513" s="159" t="n"/>
      <c r="L513" s="753" t="n"/>
      <c r="M513" s="748" t="n"/>
      <c r="O513" s="464">
        <f>ISBLANK(D513)</f>
        <v/>
      </c>
      <c r="P513" s="464">
        <f>ISBLANK(G513)</f>
        <v/>
      </c>
      <c r="Q513" s="464">
        <f>ISBLANK(M513)</f>
        <v/>
      </c>
      <c r="R513" s="464">
        <f>IF(AND(O513=P513,O513=Q513),,"!!!")</f>
        <v/>
      </c>
      <c r="T513" s="464" t="n">
        <v>511</v>
      </c>
    </row>
    <row hidden="1" outlineLevel="1" r="514">
      <c r="A514" s="29" t="n"/>
      <c r="B514" s="606" t="n">
        <v>300</v>
      </c>
      <c r="C514" s="608" t="n">
        <v>344</v>
      </c>
      <c r="D514" s="889" t="n"/>
      <c r="E514" s="94" t="inlineStr">
        <is>
          <t xml:space="preserve">Double-leaf, VSG glased, ready-to-fit door set </t>
        </is>
      </c>
      <c r="F514" s="94" t="inlineStr">
        <is>
          <t>Kétszárnyú mélyen üvegezett VSG  ajtóelem kompletten</t>
        </is>
      </c>
      <c r="G514" s="994" t="n"/>
      <c r="H514" s="39" t="n"/>
      <c r="I514" s="320" t="n"/>
      <c r="J514" s="159" t="n"/>
      <c r="K514" s="159" t="n"/>
      <c r="L514" s="753" t="n"/>
      <c r="M514" s="748" t="n"/>
      <c r="O514" s="464">
        <f>ISBLANK(D514)</f>
        <v/>
      </c>
      <c r="P514" s="464">
        <f>ISBLANK(G514)</f>
        <v/>
      </c>
      <c r="Q514" s="464">
        <f>ISBLANK(M514)</f>
        <v/>
      </c>
      <c r="R514" s="464">
        <f>IF(AND(O514=P514,O514=Q514),,"!!!")</f>
        <v/>
      </c>
      <c r="T514" s="464" t="n">
        <v>512</v>
      </c>
    </row>
    <row hidden="1" outlineLevel="1" r="515">
      <c r="A515" s="29" t="n"/>
      <c r="B515" s="606" t="n">
        <v>300</v>
      </c>
      <c r="C515" s="608" t="n">
        <v>344</v>
      </c>
      <c r="D515" s="889" t="n"/>
      <c r="E515" s="94" t="inlineStr">
        <is>
          <t>Closer system: as overhead DORMA TS 93 GS/GSR</t>
        </is>
      </c>
      <c r="F515" s="94" t="inlineStr">
        <is>
          <t>Felső ajtócsukó: Dorma  TS 93 GS/GSR</t>
        </is>
      </c>
      <c r="G515" s="994" t="n"/>
      <c r="H515" s="39" t="n"/>
      <c r="I515" s="320" t="n"/>
      <c r="J515" s="159" t="n"/>
      <c r="K515" s="159" t="n"/>
      <c r="L515" s="753" t="n"/>
      <c r="M515" s="748" t="n"/>
      <c r="O515" s="464">
        <f>ISBLANK(D515)</f>
        <v/>
      </c>
      <c r="P515" s="464">
        <f>ISBLANK(G515)</f>
        <v/>
      </c>
      <c r="Q515" s="464">
        <f>ISBLANK(M515)</f>
        <v/>
      </c>
      <c r="R515" s="464">
        <f>IF(AND(O515=P515,O515=Q515),,"!!!")</f>
        <v/>
      </c>
      <c r="T515" s="464" t="n">
        <v>513</v>
      </c>
    </row>
    <row customHeight="1" hidden="1" ht="22.5" outlineLevel="1" r="516">
      <c r="A516" s="29" t="n"/>
      <c r="B516" s="606" t="n">
        <v>300</v>
      </c>
      <c r="C516" s="608" t="n">
        <v>344</v>
      </c>
      <c r="D516" s="889" t="n"/>
      <c r="E516" s="94" t="inlineStr">
        <is>
          <t>Host structure: 125 mm  gipsum wall;  200250 mm mansory /concrete wall</t>
        </is>
      </c>
      <c r="F516" s="94" t="inlineStr">
        <is>
          <t>Fogadó szerkezet:125 mm GK fal, 200-250 mm vasbeton/tégla fal</t>
        </is>
      </c>
      <c r="G516" s="994" t="n"/>
      <c r="H516" s="39" t="n"/>
      <c r="I516" s="320" t="n"/>
      <c r="J516" s="159" t="n"/>
      <c r="K516" s="159" t="n"/>
      <c r="L516" s="753" t="n"/>
      <c r="M516" s="748" t="n"/>
      <c r="O516" s="464">
        <f>ISBLANK(D516)</f>
        <v/>
      </c>
      <c r="P516" s="464">
        <f>ISBLANK(G516)</f>
        <v/>
      </c>
      <c r="Q516" s="464">
        <f>ISBLANK(M516)</f>
        <v/>
      </c>
      <c r="R516" s="464">
        <f>IF(AND(O516=P516,O516=Q516),,"!!!")</f>
        <v/>
      </c>
      <c r="T516" s="464" t="n">
        <v>514</v>
      </c>
    </row>
    <row hidden="1" outlineLevel="1" r="517">
      <c r="A517" s="29" t="n"/>
      <c r="B517" s="606" t="n">
        <v>300</v>
      </c>
      <c r="C517" s="608" t="n">
        <v>344</v>
      </c>
      <c r="D517" s="889" t="n"/>
      <c r="E517" s="94" t="inlineStr">
        <is>
          <t>Lock: PZ</t>
        </is>
      </c>
      <c r="F517" s="94" t="inlineStr">
        <is>
          <t>Zár: cilinder</t>
        </is>
      </c>
      <c r="G517" s="994" t="n"/>
      <c r="H517" s="39" t="n"/>
      <c r="I517" s="320" t="n"/>
      <c r="J517" s="159" t="n"/>
      <c r="K517" s="159" t="n"/>
      <c r="L517" s="753" t="n"/>
      <c r="M517" s="748" t="n"/>
      <c r="O517" s="464">
        <f>ISBLANK(D517)</f>
        <v/>
      </c>
      <c r="P517" s="464">
        <f>ISBLANK(G517)</f>
        <v/>
      </c>
      <c r="Q517" s="464">
        <f>ISBLANK(M517)</f>
        <v/>
      </c>
      <c r="R517" s="464">
        <f>IF(AND(O517=P517,O517=Q517),,"!!!")</f>
        <v/>
      </c>
      <c r="T517" s="464" t="n">
        <v>515</v>
      </c>
    </row>
    <row customHeight="1" hidden="1" ht="33.75" outlineLevel="1" r="518">
      <c r="A518" s="29" t="n"/>
      <c r="B518" s="606" t="n">
        <v>300</v>
      </c>
      <c r="C518" s="608" t="n">
        <v>344</v>
      </c>
      <c r="D518" s="889" t="n"/>
      <c r="E518" s="80" t="inlineStr">
        <is>
          <t>Handle:stainless, U shaped with rosette as
FSB Modell 1146  
7246 13; 7646 13;</t>
        </is>
      </c>
      <c r="F518" s="80" t="inlineStr">
        <is>
          <t>Kilincs:  rozsdamentes acél U formájú rozettával mint
FSB Modell 1146  
7246 13; 7646 13;</t>
        </is>
      </c>
      <c r="H518" s="39" t="n"/>
      <c r="I518" s="480" t="n"/>
      <c r="J518" s="159" t="n"/>
      <c r="K518" s="159" t="n"/>
      <c r="L518" s="753" t="n"/>
      <c r="M518" s="748" t="n"/>
      <c r="O518" s="464">
        <f>ISBLANK(D518)</f>
        <v/>
      </c>
      <c r="P518" s="464">
        <f>ISBLANK(G518)</f>
        <v/>
      </c>
      <c r="Q518" s="464">
        <f>ISBLANK(M518)</f>
        <v/>
      </c>
      <c r="R518" s="464">
        <f>IF(AND(O518=P518,O518=Q518),,"!!!")</f>
        <v/>
      </c>
      <c r="T518" s="464" t="n">
        <v>516</v>
      </c>
    </row>
    <row hidden="1" outlineLevel="1" r="519">
      <c r="A519" s="29" t="n"/>
      <c r="B519" s="606" t="n">
        <v>300</v>
      </c>
      <c r="C519" s="608" t="n">
        <v>344</v>
      </c>
      <c r="D519" s="889" t="n"/>
      <c r="E519" s="80" t="inlineStr">
        <is>
          <t>Door stop</t>
        </is>
      </c>
      <c r="F519" s="80" t="inlineStr">
        <is>
          <t>Ajtótámasz</t>
        </is>
      </c>
      <c r="H519" s="39" t="n"/>
      <c r="I519" s="480" t="n"/>
      <c r="J519" s="159" t="n"/>
      <c r="K519" s="159" t="n"/>
      <c r="L519" s="753" t="n"/>
      <c r="M519" s="748" t="n"/>
      <c r="O519" s="464">
        <f>ISBLANK(D519)</f>
        <v/>
      </c>
      <c r="P519" s="464">
        <f>ISBLANK(G519)</f>
        <v/>
      </c>
      <c r="Q519" s="464">
        <f>ISBLANK(M519)</f>
        <v/>
      </c>
      <c r="R519" s="464">
        <f>IF(AND(O519=P519,O519=Q519),,"!!!")</f>
        <v/>
      </c>
      <c r="T519" s="464" t="n">
        <v>517</v>
      </c>
    </row>
    <row hidden="1" outlineLevel="1" r="520">
      <c r="A520" s="29" t="n"/>
      <c r="B520" s="606" t="n">
        <v>300</v>
      </c>
      <c r="C520" s="608" t="n">
        <v>344</v>
      </c>
      <c r="D520" s="889" t="n">
        <v>32</v>
      </c>
      <c r="E520" s="94" t="inlineStr">
        <is>
          <t>Dimension: 1000x2125+725 mm</t>
        </is>
      </c>
      <c r="F520" s="94" t="inlineStr">
        <is>
          <t>Méret:1000x2125+725 mm</t>
        </is>
      </c>
      <c r="G520" s="994" t="n">
        <v>2</v>
      </c>
      <c r="H520" s="39" t="inlineStr">
        <is>
          <t>db</t>
        </is>
      </c>
      <c r="I520" s="320" t="n"/>
      <c r="J520" s="159" t="n">
        <v>0</v>
      </c>
      <c r="K520" s="159" t="n">
        <v>0</v>
      </c>
      <c r="L520" s="753">
        <f>J520+K520</f>
        <v/>
      </c>
      <c r="M520" s="748">
        <f>L520*(G520+I520)</f>
        <v/>
      </c>
      <c r="O520" s="464">
        <f>ISBLANK(D520)</f>
        <v/>
      </c>
      <c r="P520" s="464">
        <f>ISBLANK(G520)</f>
        <v/>
      </c>
      <c r="Q520" s="464">
        <f>ISBLANK(M520)</f>
        <v/>
      </c>
      <c r="R520" s="464">
        <f>IF(AND(O520=P520,O520=Q520),,"!!!")</f>
        <v/>
      </c>
      <c r="T520" s="464" t="n">
        <v>518</v>
      </c>
    </row>
    <row hidden="1" outlineLevel="1" r="521">
      <c r="A521" s="29" t="n"/>
      <c r="B521" s="606" t="n">
        <v>300</v>
      </c>
      <c r="C521" s="608" t="n">
        <v>344</v>
      </c>
      <c r="D521" s="889" t="n">
        <v>33</v>
      </c>
      <c r="E521" s="94" t="inlineStr">
        <is>
          <t>Dimension: 1750x2125 mm</t>
        </is>
      </c>
      <c r="F521" s="94" t="inlineStr">
        <is>
          <t>Méret:1750x2150</t>
        </is>
      </c>
      <c r="G521" s="994" t="n">
        <v>5</v>
      </c>
      <c r="H521" s="39" t="inlineStr">
        <is>
          <t>db</t>
        </is>
      </c>
      <c r="I521" s="320" t="n"/>
      <c r="J521" s="159" t="n">
        <v>0</v>
      </c>
      <c r="K521" s="159" t="n">
        <v>0</v>
      </c>
      <c r="L521" s="753">
        <f>J521+K521</f>
        <v/>
      </c>
      <c r="M521" s="748">
        <f>L521*(G521+I521)</f>
        <v/>
      </c>
      <c r="O521" s="464">
        <f>ISBLANK(D521)</f>
        <v/>
      </c>
      <c r="P521" s="464">
        <f>ISBLANK(G521)</f>
        <v/>
      </c>
      <c r="Q521" s="464">
        <f>ISBLANK(M521)</f>
        <v/>
      </c>
      <c r="R521" s="464">
        <f>IF(AND(O521=P521,O521=Q521),,"!!!")</f>
        <v/>
      </c>
      <c r="T521" s="464" t="n">
        <v>519</v>
      </c>
    </row>
    <row hidden="1" outlineLevel="1" r="522">
      <c r="A522" s="29" t="n"/>
      <c r="B522" s="606" t="n">
        <v>300</v>
      </c>
      <c r="C522" s="608" t="n">
        <v>344</v>
      </c>
      <c r="D522" s="889" t="n">
        <v>34</v>
      </c>
      <c r="E522" s="94" t="inlineStr">
        <is>
          <t>Dimension: 1750x2125+1005 mm</t>
        </is>
      </c>
      <c r="F522" s="94" t="inlineStr">
        <is>
          <t>Méret:1750x2150+1005</t>
        </is>
      </c>
      <c r="G522" s="994" t="n">
        <v>2</v>
      </c>
      <c r="H522" s="39" t="inlineStr">
        <is>
          <t>db</t>
        </is>
      </c>
      <c r="I522" s="320" t="n"/>
      <c r="J522" s="159" t="n">
        <v>0</v>
      </c>
      <c r="K522" s="159" t="n">
        <v>0</v>
      </c>
      <c r="L522" s="753">
        <f>J522+K522</f>
        <v/>
      </c>
      <c r="M522" s="748">
        <f>L522*(G522+I522)</f>
        <v/>
      </c>
      <c r="O522" s="464">
        <f>ISBLANK(D522)</f>
        <v/>
      </c>
      <c r="P522" s="464">
        <f>ISBLANK(G522)</f>
        <v/>
      </c>
      <c r="Q522" s="464">
        <f>ISBLANK(M522)</f>
        <v/>
      </c>
      <c r="R522" s="464">
        <f>IF(AND(O522=P522,O522=Q522),,"!!!")</f>
        <v/>
      </c>
      <c r="T522" s="464" t="n">
        <v>520</v>
      </c>
    </row>
    <row hidden="1" outlineLevel="1" r="523">
      <c r="A523" s="29" t="n"/>
      <c r="B523" s="606" t="n">
        <v>300</v>
      </c>
      <c r="C523" s="608" t="n">
        <v>344</v>
      </c>
      <c r="D523" s="889" t="n">
        <v>35</v>
      </c>
      <c r="E523" s="94" t="inlineStr">
        <is>
          <t>Dimension: 1800x2125+1005 mm</t>
        </is>
      </c>
      <c r="F523" s="94" t="inlineStr">
        <is>
          <t>Méret:1800x2150+1005</t>
        </is>
      </c>
      <c r="G523" s="994" t="n">
        <v>2</v>
      </c>
      <c r="H523" s="39" t="inlineStr">
        <is>
          <t>db</t>
        </is>
      </c>
      <c r="I523" s="320" t="n"/>
      <c r="J523" s="159" t="n">
        <v>0</v>
      </c>
      <c r="K523" s="159" t="n">
        <v>0</v>
      </c>
      <c r="L523" s="753">
        <f>J523+K523</f>
        <v/>
      </c>
      <c r="M523" s="748">
        <f>L523*(G523+I523)</f>
        <v/>
      </c>
      <c r="O523" s="464">
        <f>ISBLANK(D523)</f>
        <v/>
      </c>
      <c r="P523" s="464">
        <f>ISBLANK(G523)</f>
        <v/>
      </c>
      <c r="Q523" s="464">
        <f>ISBLANK(M523)</f>
        <v/>
      </c>
      <c r="R523" s="464">
        <f>IF(AND(O523=P523,O523=Q523),,"!!!")</f>
        <v/>
      </c>
      <c r="T523" s="464" t="n">
        <v>521</v>
      </c>
    </row>
    <row hidden="1" outlineLevel="1" r="524">
      <c r="A524" s="29" t="n"/>
      <c r="B524" s="606" t="n">
        <v>300</v>
      </c>
      <c r="C524" s="608" t="n">
        <v>344</v>
      </c>
      <c r="D524" s="889" t="n">
        <v>36</v>
      </c>
      <c r="E524" s="94" t="inlineStr">
        <is>
          <t>Surcharge electric lock integrated in the access control system</t>
        </is>
      </c>
      <c r="F524" s="94" t="inlineStr">
        <is>
          <t>Felár elektromos zár a beléptető rendszerbe integrálva</t>
        </is>
      </c>
      <c r="G524" s="994" t="n">
        <v>61</v>
      </c>
      <c r="H524" s="39" t="inlineStr">
        <is>
          <t>db</t>
        </is>
      </c>
      <c r="I524" s="320" t="n"/>
      <c r="J524" s="159" t="n">
        <v>0</v>
      </c>
      <c r="K524" s="159" t="n">
        <v>0</v>
      </c>
      <c r="L524" s="753">
        <f>J524+K524</f>
        <v/>
      </c>
      <c r="M524" s="748">
        <f>L524*(G524+I524)</f>
        <v/>
      </c>
      <c r="O524" s="464">
        <f>ISBLANK(D524)</f>
        <v/>
      </c>
      <c r="P524" s="464">
        <f>ISBLANK(G524)</f>
        <v/>
      </c>
      <c r="Q524" s="464">
        <f>ISBLANK(M524)</f>
        <v/>
      </c>
      <c r="R524" s="464">
        <f>IF(AND(O524=P524,O524=Q524),,"!!!")</f>
        <v/>
      </c>
      <c r="T524" s="464" t="n">
        <v>522</v>
      </c>
    </row>
    <row hidden="1" outlineLevel="1" r="525">
      <c r="A525" s="29" t="n"/>
      <c r="B525" s="606" t="n">
        <v>300</v>
      </c>
      <c r="C525" s="608" t="n">
        <v>344</v>
      </c>
      <c r="D525" s="889" t="n"/>
      <c r="E525" s="50" t="inlineStr">
        <is>
          <t>Internal industrial gates</t>
        </is>
      </c>
      <c r="F525" s="50" t="inlineStr">
        <is>
          <t>Belső téri ipari kapuk</t>
        </is>
      </c>
      <c r="G525" s="994" t="n"/>
      <c r="H525" s="39" t="n"/>
      <c r="I525" s="320" t="n"/>
      <c r="J525" s="159" t="n"/>
      <c r="K525" s="159" t="n"/>
      <c r="L525" s="753" t="n"/>
      <c r="M525" s="748" t="n"/>
      <c r="O525" s="464">
        <f>ISBLANK(D525)</f>
        <v/>
      </c>
      <c r="P525" s="464">
        <f>ISBLANK(G525)</f>
        <v/>
      </c>
      <c r="Q525" s="464">
        <f>ISBLANK(M525)</f>
        <v/>
      </c>
      <c r="R525" s="464">
        <f>IF(AND(O525=P525,O525=Q525),,"!!!")</f>
        <v/>
      </c>
      <c r="T525" s="464" t="n">
        <v>523</v>
      </c>
    </row>
    <row hidden="1" outlineLevel="1" r="526">
      <c r="A526" s="29" t="n"/>
      <c r="B526" s="606" t="n">
        <v>300</v>
      </c>
      <c r="C526" s="608" t="n">
        <v>344</v>
      </c>
      <c r="D526" s="889" t="n"/>
      <c r="E526" s="50" t="inlineStr">
        <is>
          <t>High-speed doors</t>
        </is>
      </c>
      <c r="F526" s="50" t="inlineStr">
        <is>
          <t>Ipari gyorskapu</t>
        </is>
      </c>
      <c r="G526" s="994" t="n"/>
      <c r="H526" s="39" t="n"/>
      <c r="I526" s="320" t="n"/>
      <c r="J526" s="159" t="n"/>
      <c r="K526" s="159" t="n"/>
      <c r="L526" s="753" t="n"/>
      <c r="M526" s="748" t="n"/>
      <c r="O526" s="464">
        <f>ISBLANK(D526)</f>
        <v/>
      </c>
      <c r="P526" s="464">
        <f>ISBLANK(G526)</f>
        <v/>
      </c>
      <c r="Q526" s="464">
        <f>ISBLANK(M526)</f>
        <v/>
      </c>
      <c r="R526" s="464">
        <f>IF(AND(O526=P526,O526=Q526),,"!!!")</f>
        <v/>
      </c>
      <c r="T526" s="464" t="n">
        <v>524</v>
      </c>
    </row>
    <row hidden="1" outlineLevel="1" r="527">
      <c r="A527" s="29" t="n"/>
      <c r="B527" s="606" t="n">
        <v>300</v>
      </c>
      <c r="C527" s="608" t="n">
        <v>344</v>
      </c>
      <c r="D527" s="889" t="n"/>
      <c r="E527" s="94" t="inlineStr">
        <is>
          <t>Crawford HS 9020G</t>
        </is>
      </c>
      <c r="F527" s="94" t="inlineStr">
        <is>
          <t>Crawford HS 9020G</t>
        </is>
      </c>
      <c r="G527" s="994" t="n"/>
      <c r="H527" s="39" t="n"/>
      <c r="I527" s="320" t="n"/>
      <c r="J527" s="159" t="n"/>
      <c r="K527" s="159" t="n"/>
      <c r="L527" s="753" t="n"/>
      <c r="M527" s="748" t="n"/>
      <c r="O527" s="464">
        <f>ISBLANK(D527)</f>
        <v/>
      </c>
      <c r="P527" s="464">
        <f>ISBLANK(G527)</f>
        <v/>
      </c>
      <c r="Q527" s="464">
        <f>ISBLANK(M527)</f>
        <v/>
      </c>
      <c r="R527" s="464">
        <f>IF(AND(O527=P527,O527=Q527),,"!!!")</f>
        <v/>
      </c>
      <c r="T527" s="464" t="n">
        <v>525</v>
      </c>
    </row>
    <row hidden="1" outlineLevel="1" r="528">
      <c r="A528" s="29" t="n"/>
      <c r="B528" s="606" t="n">
        <v>300</v>
      </c>
      <c r="C528" s="608" t="n">
        <v>344</v>
      </c>
      <c r="D528" s="889" t="n">
        <v>37</v>
      </c>
      <c r="E528" s="94" t="inlineStr">
        <is>
          <t>Dimension: 3000x4000 mm</t>
        </is>
      </c>
      <c r="F528" s="94" t="inlineStr">
        <is>
          <t>Méret:3000x4000</t>
        </is>
      </c>
      <c r="G528" s="994" t="n">
        <v>1</v>
      </c>
      <c r="H528" s="39" t="inlineStr">
        <is>
          <t>db</t>
        </is>
      </c>
      <c r="I528" s="320" t="n"/>
      <c r="J528" s="159" t="n">
        <v>0</v>
      </c>
      <c r="K528" s="159" t="n">
        <v>0</v>
      </c>
      <c r="L528" s="753">
        <f>J528+K528</f>
        <v/>
      </c>
      <c r="M528" s="748">
        <f>L528*(G528+I528)</f>
        <v/>
      </c>
      <c r="O528" s="464">
        <f>ISBLANK(D528)</f>
        <v/>
      </c>
      <c r="P528" s="464">
        <f>ISBLANK(G528)</f>
        <v/>
      </c>
      <c r="Q528" s="464">
        <f>ISBLANK(M528)</f>
        <v/>
      </c>
      <c r="R528" s="464">
        <f>IF(AND(O528=P528,O528=Q528),,"!!!")</f>
        <v/>
      </c>
      <c r="T528" s="464" t="n">
        <v>526</v>
      </c>
    </row>
    <row hidden="1" outlineLevel="1" r="529">
      <c r="A529" s="29" t="n"/>
      <c r="B529" s="606" t="n">
        <v>300</v>
      </c>
      <c r="C529" s="608" t="n">
        <v>344</v>
      </c>
      <c r="D529" s="889" t="n">
        <v>38</v>
      </c>
      <c r="E529" s="94" t="inlineStr">
        <is>
          <t>Dimension: 4000x4000 mm</t>
        </is>
      </c>
      <c r="F529" s="94" t="inlineStr">
        <is>
          <t>Méret:4000x4000</t>
        </is>
      </c>
      <c r="G529" s="994" t="n">
        <v>6</v>
      </c>
      <c r="H529" s="39" t="inlineStr">
        <is>
          <t>db</t>
        </is>
      </c>
      <c r="I529" s="320" t="n"/>
      <c r="J529" s="159" t="n">
        <v>0</v>
      </c>
      <c r="K529" s="159" t="n">
        <v>0</v>
      </c>
      <c r="L529" s="753">
        <f>J529+K529</f>
        <v/>
      </c>
      <c r="M529" s="748">
        <f>L529*(G529+I529)</f>
        <v/>
      </c>
      <c r="O529" s="464">
        <f>ISBLANK(D529)</f>
        <v/>
      </c>
      <c r="P529" s="464">
        <f>ISBLANK(G529)</f>
        <v/>
      </c>
      <c r="Q529" s="464">
        <f>ISBLANK(M529)</f>
        <v/>
      </c>
      <c r="R529" s="464">
        <f>IF(AND(O529=P529,O529=Q529),,"!!!")</f>
        <v/>
      </c>
      <c r="T529" s="464" t="n">
        <v>527</v>
      </c>
    </row>
    <row hidden="1" outlineLevel="1" r="530">
      <c r="A530" s="29" t="n"/>
      <c r="B530" s="606" t="n">
        <v>300</v>
      </c>
      <c r="C530" s="608" t="n">
        <v>344</v>
      </c>
      <c r="D530" s="889" t="n">
        <v>39</v>
      </c>
      <c r="E530" s="94" t="inlineStr">
        <is>
          <t>Dimension: 7000x4000 mm</t>
        </is>
      </c>
      <c r="F530" s="94" t="inlineStr">
        <is>
          <t>Méret:7000x4000</t>
        </is>
      </c>
      <c r="G530" s="994" t="n">
        <v>2</v>
      </c>
      <c r="H530" s="39" t="inlineStr">
        <is>
          <t>db</t>
        </is>
      </c>
      <c r="I530" s="320" t="n"/>
      <c r="J530" s="159" t="n">
        <v>0</v>
      </c>
      <c r="K530" s="159" t="n">
        <v>0</v>
      </c>
      <c r="L530" s="753">
        <f>J530+K530</f>
        <v/>
      </c>
      <c r="M530" s="748">
        <f>L530*(G530+I530)</f>
        <v/>
      </c>
      <c r="O530" s="464">
        <f>ISBLANK(D530)</f>
        <v/>
      </c>
      <c r="P530" s="464">
        <f>ISBLANK(G530)</f>
        <v/>
      </c>
      <c r="Q530" s="464">
        <f>ISBLANK(M530)</f>
        <v/>
      </c>
      <c r="R530" s="464">
        <f>IF(AND(O530=P530,O530=Q530),,"!!!")</f>
        <v/>
      </c>
      <c r="T530" s="464" t="n">
        <v>528</v>
      </c>
    </row>
    <row hidden="1" outlineLevel="1" r="531">
      <c r="A531" s="29" t="n"/>
      <c r="B531" s="606" t="n">
        <v>300</v>
      </c>
      <c r="C531" s="608" t="n">
        <v>344</v>
      </c>
      <c r="D531" s="889" t="n"/>
      <c r="E531" s="50" t="inlineStr">
        <is>
          <t xml:space="preserve"> Courtain automatic fire-rated </t>
        </is>
      </c>
      <c r="F531" s="50" t="inlineStr">
        <is>
          <t>Tűzgátló automata függöny</t>
        </is>
      </c>
      <c r="G531" s="994" t="n"/>
      <c r="H531" s="39" t="n"/>
      <c r="I531" s="320" t="n"/>
      <c r="J531" s="159" t="n"/>
      <c r="K531" s="159" t="n"/>
      <c r="L531" s="753" t="n"/>
      <c r="M531" s="748" t="n"/>
      <c r="O531" s="464">
        <f>ISBLANK(D531)</f>
        <v/>
      </c>
      <c r="P531" s="464">
        <f>ISBLANK(G531)</f>
        <v/>
      </c>
      <c r="Q531" s="464">
        <f>ISBLANK(M531)</f>
        <v/>
      </c>
      <c r="R531" s="464">
        <f>IF(AND(O531=P531,O531=Q531),,"!!!")</f>
        <v/>
      </c>
      <c r="T531" s="464" t="n">
        <v>529</v>
      </c>
    </row>
    <row hidden="1" outlineLevel="1" r="532">
      <c r="A532" s="29" t="n"/>
      <c r="B532" s="606" t="n">
        <v>300</v>
      </c>
      <c r="C532" s="608" t="n">
        <v>344</v>
      </c>
      <c r="D532" s="889" t="n"/>
      <c r="E532" s="94" t="inlineStr">
        <is>
          <t>COOL FIRE EI-30-C5-SM</t>
        </is>
      </c>
      <c r="F532" s="94" t="inlineStr">
        <is>
          <t>COOL FIRE EI-30-C5-SM</t>
        </is>
      </c>
      <c r="G532" s="994" t="n"/>
      <c r="H532" s="39" t="n"/>
      <c r="I532" s="320" t="n"/>
      <c r="J532" s="159" t="n"/>
      <c r="K532" s="159" t="n"/>
      <c r="L532" s="753" t="n"/>
      <c r="M532" s="748" t="n"/>
      <c r="O532" s="464">
        <f>ISBLANK(D532)</f>
        <v/>
      </c>
      <c r="P532" s="464">
        <f>ISBLANK(G532)</f>
        <v/>
      </c>
      <c r="Q532" s="464">
        <f>ISBLANK(M532)</f>
        <v/>
      </c>
      <c r="R532" s="464">
        <f>IF(AND(O532=P532,O532=Q532),,"!!!")</f>
        <v/>
      </c>
      <c r="T532" s="464" t="n">
        <v>530</v>
      </c>
    </row>
    <row hidden="1" outlineLevel="1" r="533">
      <c r="A533" s="29" t="n"/>
      <c r="B533" s="606" t="n">
        <v>300</v>
      </c>
      <c r="C533" s="608" t="n">
        <v>344</v>
      </c>
      <c r="D533" s="889" t="n">
        <v>40</v>
      </c>
      <c r="E533" s="94" t="inlineStr">
        <is>
          <t>Dimension: 3000x4000 mm</t>
        </is>
      </c>
      <c r="F533" s="94" t="inlineStr">
        <is>
          <t>Méret:3000x4000</t>
        </is>
      </c>
      <c r="G533" s="994" t="n">
        <v>1</v>
      </c>
      <c r="H533" s="39" t="inlineStr">
        <is>
          <t>db</t>
        </is>
      </c>
      <c r="I533" s="320" t="n"/>
      <c r="J533" s="159" t="n">
        <v>0</v>
      </c>
      <c r="K533" s="159" t="n">
        <v>0</v>
      </c>
      <c r="L533" s="753">
        <f>J533+K533</f>
        <v/>
      </c>
      <c r="M533" s="748">
        <f>L533*(G533+I533)</f>
        <v/>
      </c>
      <c r="O533" s="464">
        <f>ISBLANK(D533)</f>
        <v/>
      </c>
      <c r="P533" s="464">
        <f>ISBLANK(G533)</f>
        <v/>
      </c>
      <c r="Q533" s="464">
        <f>ISBLANK(M533)</f>
        <v/>
      </c>
      <c r="R533" s="464">
        <f>IF(AND(O533=P533,O533=Q533),,"!!!")</f>
        <v/>
      </c>
      <c r="T533" s="464" t="n">
        <v>531</v>
      </c>
    </row>
    <row hidden="1" outlineLevel="1" r="534">
      <c r="A534" s="29" t="n"/>
      <c r="B534" s="606" t="n">
        <v>300</v>
      </c>
      <c r="C534" s="608" t="n">
        <v>344</v>
      </c>
      <c r="D534" s="889" t="n">
        <v>41</v>
      </c>
      <c r="E534" s="94" t="inlineStr">
        <is>
          <t>Dimension: 4000x4000 mm</t>
        </is>
      </c>
      <c r="F534" s="94" t="inlineStr">
        <is>
          <t>Méret:4000x4000</t>
        </is>
      </c>
      <c r="G534" s="994" t="n">
        <v>6</v>
      </c>
      <c r="H534" s="39" t="inlineStr">
        <is>
          <t>db</t>
        </is>
      </c>
      <c r="I534" s="320" t="n"/>
      <c r="J534" s="159" t="n">
        <v>0</v>
      </c>
      <c r="K534" s="159" t="n">
        <v>0</v>
      </c>
      <c r="L534" s="753">
        <f>J534+K534</f>
        <v/>
      </c>
      <c r="M534" s="748">
        <f>L534*(G534+I534)</f>
        <v/>
      </c>
      <c r="O534" s="464">
        <f>ISBLANK(D534)</f>
        <v/>
      </c>
      <c r="P534" s="464">
        <f>ISBLANK(G534)</f>
        <v/>
      </c>
      <c r="Q534" s="464">
        <f>ISBLANK(M534)</f>
        <v/>
      </c>
      <c r="R534" s="464">
        <f>IF(AND(O534=P534,O534=Q534),,"!!!")</f>
        <v/>
      </c>
      <c r="T534" s="464" t="n">
        <v>532</v>
      </c>
    </row>
    <row customHeight="1" hidden="1" ht="13.5" outlineLevel="1" r="535" thickBot="1">
      <c r="A535" s="29" t="n"/>
      <c r="B535" s="606" t="n">
        <v>300</v>
      </c>
      <c r="C535" s="608" t="n">
        <v>344</v>
      </c>
      <c r="D535" s="889" t="n">
        <v>42</v>
      </c>
      <c r="E535" s="94" t="inlineStr">
        <is>
          <t>Dimension: 7000x4000 mm</t>
        </is>
      </c>
      <c r="F535" s="94" t="inlineStr">
        <is>
          <t>Méret:7000x4000</t>
        </is>
      </c>
      <c r="G535" s="994" t="n">
        <v>2</v>
      </c>
      <c r="H535" s="39" t="inlineStr">
        <is>
          <t>db</t>
        </is>
      </c>
      <c r="I535" s="320" t="n"/>
      <c r="J535" s="159" t="n">
        <v>0</v>
      </c>
      <c r="K535" s="159" t="n">
        <v>0</v>
      </c>
      <c r="L535" s="753">
        <f>J535+K535</f>
        <v/>
      </c>
      <c r="M535" s="748">
        <f>L535*(G535+I535)</f>
        <v/>
      </c>
      <c r="O535" s="464">
        <f>ISBLANK(D535)</f>
        <v/>
      </c>
      <c r="P535" s="464">
        <f>ISBLANK(G535)</f>
        <v/>
      </c>
      <c r="Q535" s="464">
        <f>ISBLANK(M535)</f>
        <v/>
      </c>
      <c r="R535" s="464">
        <f>IF(AND(O535=P535,O535=Q535),,"!!!")</f>
        <v/>
      </c>
      <c r="T535" s="464" t="n">
        <v>533</v>
      </c>
    </row>
    <row customHeight="1" hidden="1" ht="13.5" outlineLevel="1" r="536" thickBot="1">
      <c r="A536" s="33" t="n"/>
      <c r="B536" s="609" t="n">
        <v>300</v>
      </c>
      <c r="C536" s="610" t="n">
        <v>344</v>
      </c>
      <c r="D536" s="431" t="n"/>
      <c r="E536" s="60" t="inlineStr">
        <is>
          <t>Internal doors and windows total</t>
        </is>
      </c>
      <c r="F536" s="60" t="inlineStr">
        <is>
          <t>Belső nyílászárók összesen</t>
        </is>
      </c>
      <c r="G536" s="993" t="n"/>
      <c r="H536" s="294" t="n"/>
      <c r="I536" s="323" t="n"/>
      <c r="J536" s="95" t="n"/>
      <c r="K536" s="23" t="n"/>
      <c r="L536" s="194" t="n"/>
      <c r="M536" s="203">
        <f>SUM(M449:M535)</f>
        <v/>
      </c>
      <c r="O536" s="464">
        <f>ISBLANK(D536)</f>
        <v/>
      </c>
      <c r="P536" s="464">
        <f>ISBLANK(G536)</f>
        <v/>
      </c>
      <c r="Q536" s="464">
        <f>ISBLANK(M536)</f>
        <v/>
      </c>
      <c r="R536" s="464">
        <f>IF(AND(O536=P536,O536=Q536),,"!!!")</f>
        <v/>
      </c>
      <c r="T536" s="464" t="n">
        <v>534</v>
      </c>
    </row>
    <row customHeight="1" hidden="1" ht="15.75" outlineLevel="1" r="537" thickBot="1">
      <c r="A537" s="576" t="n"/>
      <c r="B537" s="601" t="n">
        <v>300</v>
      </c>
      <c r="C537" s="605" t="n">
        <v>345</v>
      </c>
      <c r="D537" s="556" t="n"/>
      <c r="E537" s="1" t="inlineStr">
        <is>
          <t>Internal linings walls</t>
        </is>
      </c>
      <c r="F537" s="1" t="inlineStr">
        <is>
          <t>Belső felületképzés falon</t>
        </is>
      </c>
      <c r="G537" s="991" t="n"/>
      <c r="H537" s="293" t="n"/>
      <c r="I537" s="325" t="n"/>
      <c r="J537" s="298" t="n"/>
      <c r="K537" s="2" t="n"/>
      <c r="L537" s="205" t="n"/>
      <c r="M537" s="206" t="n"/>
      <c r="O537" s="464">
        <f>ISBLANK(D537)</f>
        <v/>
      </c>
      <c r="P537" s="464">
        <f>ISBLANK(G537)</f>
        <v/>
      </c>
      <c r="Q537" s="464">
        <f>ISBLANK(M537)</f>
        <v/>
      </c>
      <c r="R537" s="464">
        <f>IF(AND(O537=P537,O537=Q537),,"!!!")</f>
        <v/>
      </c>
      <c r="T537" s="464" t="n">
        <v>535</v>
      </c>
    </row>
    <row customHeight="1" hidden="1" ht="15" outlineLevel="1" r="538">
      <c r="A538" s="578" t="n"/>
      <c r="B538" s="618" t="n"/>
      <c r="C538" s="641" t="n"/>
      <c r="D538" s="560" t="n"/>
      <c r="E538" s="94" t="inlineStr">
        <is>
          <t>Interior plaster</t>
        </is>
      </c>
      <c r="F538" s="94" t="inlineStr">
        <is>
          <t>Belső vakolatok</t>
        </is>
      </c>
      <c r="G538" s="996" t="n"/>
      <c r="H538" s="71" t="n"/>
      <c r="I538" s="326" t="n"/>
      <c r="J538" s="302" t="n"/>
      <c r="K538" s="72" t="n"/>
      <c r="L538" s="207" t="n"/>
      <c r="M538" s="208" t="n"/>
      <c r="O538" s="464">
        <f>ISBLANK(D538)</f>
        <v/>
      </c>
      <c r="P538" s="464">
        <f>ISBLANK(G538)</f>
        <v/>
      </c>
      <c r="Q538" s="464">
        <f>ISBLANK(M538)</f>
        <v/>
      </c>
      <c r="R538" s="464">
        <f>IF(AND(O538=P538,O538=Q538),,"!!!")</f>
        <v/>
      </c>
      <c r="T538" s="464" t="n">
        <v>536</v>
      </c>
    </row>
    <row customHeight="1" hidden="1" ht="33.75" outlineLevel="1" r="539">
      <c r="A539" s="29" t="n"/>
      <c r="B539" s="606" t="n">
        <v>300</v>
      </c>
      <c r="C539" s="608" t="n">
        <v>345</v>
      </c>
      <c r="D539" s="889" t="n">
        <v>1</v>
      </c>
      <c r="E539" s="94" t="inlineStr">
        <is>
          <t xml:space="preserve">Side wall rendering with e.g. Baumit GV 25 rendering mortar, on masonry wall, with edge protector rail in positive corners, applying plaster reinforcement mesh, where necessary, </t>
        </is>
      </c>
      <c r="F539" s="94" t="inlineStr">
        <is>
          <t>Oldalfal vakolás pl. Baumit GV 25 vakolóhabarccsal, falazott falon, pozitív sarkokon élvédő sinezéssel, szükség szerint vakolat erősítő háló bedolgozásával</t>
        </is>
      </c>
      <c r="G539" s="994">
        <f>720+245</f>
        <v/>
      </c>
      <c r="H539" s="39" t="inlineStr">
        <is>
          <t>m2</t>
        </is>
      </c>
      <c r="I539" s="320" t="n"/>
      <c r="J539" s="159" t="n">
        <v>0</v>
      </c>
      <c r="K539" s="159" t="n">
        <v>0</v>
      </c>
      <c r="L539" s="753">
        <f>J539+K539</f>
        <v/>
      </c>
      <c r="M539" s="748">
        <f>L539*(G539+I539)</f>
        <v/>
      </c>
      <c r="O539" s="464">
        <f>ISBLANK(D539)</f>
        <v/>
      </c>
      <c r="P539" s="464">
        <f>ISBLANK(G539)</f>
        <v/>
      </c>
      <c r="Q539" s="464">
        <f>ISBLANK(M539)</f>
        <v/>
      </c>
      <c r="R539" s="464">
        <f>IF(AND(O539=P539,O539=Q539),,"!!!")</f>
        <v/>
      </c>
      <c r="T539" s="464" t="n">
        <v>537</v>
      </c>
    </row>
    <row customFormat="1" customHeight="1" hidden="1" ht="48" outlineLevel="1" r="540" s="88">
      <c r="A540" s="29" t="n"/>
      <c r="B540" s="606" t="n">
        <v>300</v>
      </c>
      <c r="C540" s="608" t="n">
        <v>345</v>
      </c>
      <c r="D540" s="560" t="n"/>
      <c r="E540" s="968" t="inlineStr">
        <is>
          <t>Dispersion Paint – reinforced concrete walls and columns
The given quantities are the actual quantities, the hights needs to go up above the suspended ceiling extra 10 cm
Coloumns up to 2,1 m walls : all hight</t>
        </is>
      </c>
      <c r="F540" s="968" t="inlineStr">
        <is>
          <t>Diszperziós festés vb falakon és oszlopokon
A mennyiségek hasznos mennyiségek, a magasság min. álmennyezet + 10 cm
Oszlopok 2,1 méterig, falak teljes magasságban</t>
        </is>
      </c>
      <c r="G540" s="995" t="n"/>
      <c r="H540" s="75" t="n"/>
      <c r="I540" s="327" t="n"/>
      <c r="J540" s="303" t="n"/>
      <c r="K540" s="76" t="n"/>
      <c r="L540" s="209" t="n"/>
      <c r="M540" s="210" t="n"/>
      <c r="O540" s="464">
        <f>ISBLANK(D540)</f>
        <v/>
      </c>
      <c r="P540" s="464">
        <f>ISBLANK(G540)</f>
        <v/>
      </c>
      <c r="Q540" s="464">
        <f>ISBLANK(M540)</f>
        <v/>
      </c>
      <c r="R540" s="464">
        <f>IF(AND(O540=P540,O540=Q540),,"!!!")</f>
        <v/>
      </c>
      <c r="T540" s="464" t="n">
        <v>538</v>
      </c>
    </row>
    <row customHeight="1" hidden="1" ht="135" outlineLevel="1" r="541">
      <c r="A541" s="29" t="n"/>
      <c r="B541" s="606" t="n">
        <v>300</v>
      </c>
      <c r="C541" s="608" t="n">
        <v>345</v>
      </c>
      <c r="D541" s="889" t="n">
        <v>2</v>
      </c>
      <c r="E541" s="94" t="inlineStr">
        <is>
          <t>Diszpersion painting
Plastering and correction: 
Application: dry plastering of wall-, column
Material: gypsum based plastering
Thickness: 0-10 mm
Proposal: CAPAROL ALPINA GLETT, interior gypsum based plastering, or equivalent other product
RAL 9016
Proposal: Caparol Amphibolin, silk, or equivalent other product</t>
        </is>
      </c>
      <c r="F541" s="94" t="inlineStr">
        <is>
          <t>Diszperziós festés
Glettelés, felületjavítás: 
Alkalmazási terület: beltéri fal és oszlop felületeken
Anyag: Gipszbázisú glettanyag
Vastagság: 0-10 mm
Javaslat: CAPAROL ALPINA GLETT, beltéri gipszbázisú glettanyag, vagy azzal egyenértékű más gyártmány
Felület: Selymesen matt, vékony bevonatot képező beltéri csúcs-festék
RAL 9016
JaVaslat: CAPAROL AMPHIBOLIN, selyem, vagy azzal egyenértékű más gyártmány</t>
        </is>
      </c>
      <c r="G541" s="994">
        <f>19650</f>
        <v/>
      </c>
      <c r="H541" s="39" t="inlineStr">
        <is>
          <t>m2</t>
        </is>
      </c>
      <c r="I541" s="320" t="n"/>
      <c r="J541" s="159" t="n">
        <v>0</v>
      </c>
      <c r="K541" s="159" t="n">
        <v>0</v>
      </c>
      <c r="L541" s="753">
        <f>J541+K541</f>
        <v/>
      </c>
      <c r="M541" s="748">
        <f>L541*(G541+I541)</f>
        <v/>
      </c>
      <c r="O541" s="464">
        <f>ISBLANK(D541)</f>
        <v/>
      </c>
      <c r="P541" s="464">
        <f>ISBLANK(G541)</f>
        <v/>
      </c>
      <c r="Q541" s="464">
        <f>ISBLANK(M541)</f>
        <v/>
      </c>
      <c r="R541" s="464">
        <f>IF(AND(O541=P541,O541=Q541),,"!!!")</f>
        <v/>
      </c>
      <c r="T541" s="464" t="n">
        <v>539</v>
      </c>
    </row>
    <row hidden="1" outlineLevel="1" r="542">
      <c r="A542" s="29" t="n"/>
      <c r="B542" s="606" t="n">
        <v>300</v>
      </c>
      <c r="C542" s="608" t="n">
        <v>345</v>
      </c>
      <c r="D542" s="889" t="n"/>
      <c r="E542" s="85" t="inlineStr">
        <is>
          <t>Dispersion Paint - only slabs</t>
        </is>
      </c>
      <c r="F542" s="85" t="inlineStr">
        <is>
          <t>Diszperziós festés födémen</t>
        </is>
      </c>
      <c r="G542" s="994" t="n"/>
      <c r="H542" s="39" t="n"/>
      <c r="I542" s="320" t="n"/>
      <c r="J542" s="159" t="n"/>
      <c r="K542" s="159" t="n"/>
      <c r="L542" s="753" t="n"/>
      <c r="M542" s="748" t="n"/>
      <c r="O542" s="464">
        <f>ISBLANK(D542)</f>
        <v/>
      </c>
      <c r="P542" s="464">
        <f>ISBLANK(G542)</f>
        <v/>
      </c>
      <c r="Q542" s="464">
        <f>ISBLANK(M542)</f>
        <v/>
      </c>
      <c r="R542" s="464">
        <f>IF(AND(O542=P542,O542=Q542),,"!!!")</f>
        <v/>
      </c>
      <c r="T542" s="464" t="n">
        <v>540</v>
      </c>
    </row>
    <row customHeight="1" hidden="1" ht="112.5" outlineLevel="1" r="543">
      <c r="A543" s="29" t="n"/>
      <c r="B543" s="606" t="n">
        <v>300</v>
      </c>
      <c r="C543" s="608" t="n">
        <v>345</v>
      </c>
      <c r="D543" s="889" t="n">
        <v>3</v>
      </c>
      <c r="E543" s="94" t="inlineStr">
        <is>
          <t>Diszpersion painting
Plastering and correction: 
Application: dry plastering of slab lower surfaces
Material: gypsum based plastering
Thickness: 0-10 mm
Proposal: CAPAROL ALPINA GLETT, interior gypsum based plastering, or equivalent other product
RAL7016
Proposal: Caparol Amphibolin, silk, or equivalent other product</t>
        </is>
      </c>
      <c r="F543" s="94" t="inlineStr">
        <is>
          <t>Diszperziós festés
Glettelés, felületjavítás: 
Alkalmazási terület: beltéri -, födém alsósík felületeken
Anyag: Gipszbázisú glettanyag
Vastagság: 0-10 mm
Javaslat: CAPAROL ALPINA GLETT, beltéri gipszbázisú glettanyag, vagy azzal egyenértékű más gyártmány
RAL 7016
JaVaslat: CAPAROL AMPHIBOLIN, selyem, vagy azzal egyenértékű más gyártmány</t>
        </is>
      </c>
      <c r="G543" s="994" t="n">
        <v>3300</v>
      </c>
      <c r="H543" s="39" t="inlineStr">
        <is>
          <t>m2</t>
        </is>
      </c>
      <c r="I543" s="320" t="n"/>
      <c r="J543" s="159" t="n">
        <v>0</v>
      </c>
      <c r="K543" s="159" t="n">
        <v>0</v>
      </c>
      <c r="L543" s="753">
        <f>J543+K543</f>
        <v/>
      </c>
      <c r="M543" s="748">
        <f>L543*(G543+I543)</f>
        <v/>
      </c>
      <c r="O543" s="464">
        <f>ISBLANK(D543)</f>
        <v/>
      </c>
      <c r="P543" s="464">
        <f>ISBLANK(G543)</f>
        <v/>
      </c>
      <c r="Q543" s="464">
        <f>ISBLANK(M543)</f>
        <v/>
      </c>
      <c r="R543" s="464">
        <f>IF(AND(O543=P543,O543=Q543),,"!!!")</f>
        <v/>
      </c>
      <c r="T543" s="464" t="n">
        <v>541</v>
      </c>
    </row>
    <row hidden="1" outlineLevel="1" r="544">
      <c r="A544" s="29" t="n"/>
      <c r="B544" s="606" t="n">
        <v>300</v>
      </c>
      <c r="C544" s="608" t="n">
        <v>345</v>
      </c>
      <c r="D544" s="889" t="n">
        <v>4</v>
      </c>
      <c r="E544" s="682" t="inlineStr">
        <is>
          <t>Purity painting above suspended ceiling in 2 layers</t>
        </is>
      </c>
      <c r="F544" s="94" t="inlineStr">
        <is>
          <t>Tisztasági festés   álmennyezetek felett, 2 rtg-ben</t>
        </is>
      </c>
      <c r="G544" s="994" t="n">
        <v>200</v>
      </c>
      <c r="H544" s="39" t="inlineStr">
        <is>
          <t>m2</t>
        </is>
      </c>
      <c r="I544" s="320" t="n"/>
      <c r="J544" s="159" t="n">
        <v>0</v>
      </c>
      <c r="K544" s="159" t="n">
        <v>0</v>
      </c>
      <c r="L544" s="753">
        <f>J544+K544</f>
        <v/>
      </c>
      <c r="M544" s="748">
        <f>L544*(G544+I544)</f>
        <v/>
      </c>
      <c r="O544" s="464">
        <f>ISBLANK(D544)</f>
        <v/>
      </c>
      <c r="P544" s="464">
        <f>ISBLANK(G544)</f>
        <v/>
      </c>
      <c r="Q544" s="464">
        <f>ISBLANK(M544)</f>
        <v/>
      </c>
      <c r="R544" s="464">
        <f>IF(AND(O544=P544,O544=Q544),,"!!!")</f>
        <v/>
      </c>
      <c r="T544" s="464" t="n">
        <v>542</v>
      </c>
    </row>
    <row customHeight="1" hidden="1" ht="22.5" outlineLevel="1" r="545">
      <c r="A545" s="29" t="n"/>
      <c r="B545" s="606" t="n">
        <v>300</v>
      </c>
      <c r="C545" s="608" t="n">
        <v>345</v>
      </c>
      <c r="D545" s="889" t="n">
        <v>5</v>
      </c>
      <c r="E545" s="682" t="inlineStr">
        <is>
          <t>Repairing concrete on the bottom plane of reinforced concrete stairs and landing, plus dispersion paint in 2 layers</t>
        </is>
      </c>
      <c r="F545" s="94" t="inlineStr">
        <is>
          <t>Vb. lépcsők és pihenők alsó síkjának és élének betonjavítása és diszperziós festése 2 rtg-ben</t>
        </is>
      </c>
      <c r="G545" s="994" t="n">
        <v>180</v>
      </c>
      <c r="H545" s="39" t="inlineStr">
        <is>
          <t>m2</t>
        </is>
      </c>
      <c r="I545" s="320" t="n"/>
      <c r="J545" s="159" t="n">
        <v>0</v>
      </c>
      <c r="K545" s="159" t="n">
        <v>0</v>
      </c>
      <c r="L545" s="753">
        <f>J545+K545</f>
        <v/>
      </c>
      <c r="M545" s="748">
        <f>L545*(G545+I545)</f>
        <v/>
      </c>
      <c r="O545" s="464">
        <f>ISBLANK(D545)</f>
        <v/>
      </c>
      <c r="P545" s="464">
        <f>ISBLANK(G545)</f>
        <v/>
      </c>
      <c r="Q545" s="464">
        <f>ISBLANK(M545)</f>
        <v/>
      </c>
      <c r="R545" s="464">
        <f>IF(AND(O545=P545,O545=Q545),,"!!!")</f>
        <v/>
      </c>
      <c r="T545" s="464" t="n">
        <v>543</v>
      </c>
    </row>
    <row customHeight="1" hidden="1" ht="22.5" outlineLevel="1" r="546">
      <c r="A546" s="29" t="n"/>
      <c r="B546" s="606" t="n">
        <v>300</v>
      </c>
      <c r="C546" s="608" t="n">
        <v>345</v>
      </c>
      <c r="D546" s="889" t="n">
        <v>6</v>
      </c>
      <c r="E546" s="682" t="inlineStr">
        <is>
          <t>Repairing fillering on the surface of reinforced concrete walls, as needed (estimate)</t>
        </is>
      </c>
      <c r="F546" s="94" t="inlineStr">
        <is>
          <t>Vasbeton falak felületének javító glettelése szükség szerint (előirányzat)</t>
        </is>
      </c>
      <c r="G546" s="994" t="n">
        <v>13900</v>
      </c>
      <c r="H546" s="39" t="inlineStr">
        <is>
          <t>m2</t>
        </is>
      </c>
      <c r="I546" s="320" t="n"/>
      <c r="J546" s="159" t="n">
        <v>0</v>
      </c>
      <c r="K546" s="159" t="n">
        <v>0</v>
      </c>
      <c r="L546" s="753">
        <f>J546+K546</f>
        <v/>
      </c>
      <c r="M546" s="748">
        <f>L546*(G546+I546)</f>
        <v/>
      </c>
      <c r="O546" s="464">
        <f>ISBLANK(D546)</f>
        <v/>
      </c>
      <c r="P546" s="464">
        <f>ISBLANK(G546)</f>
        <v/>
      </c>
      <c r="Q546" s="464">
        <f>ISBLANK(M546)</f>
        <v/>
      </c>
      <c r="R546" s="464">
        <f>IF(AND(O546=P546,O546=Q546),,"!!!")</f>
        <v/>
      </c>
      <c r="T546" s="464" t="n">
        <v>544</v>
      </c>
    </row>
    <row customHeight="1" hidden="1" ht="33.75" outlineLevel="1" r="547">
      <c r="A547" s="29" t="n"/>
      <c r="B547" s="606" t="n">
        <v>300</v>
      </c>
      <c r="C547" s="608" t="n">
        <v>345</v>
      </c>
      <c r="D547" s="889" t="n">
        <v>7</v>
      </c>
      <c r="E547" s="427" t="inlineStr">
        <is>
          <t>Trapezoid sheet- in office part primer and finising coat
Preparing surface, primer-, middle- and finishing coat
RAL7016</t>
        </is>
      </c>
      <c r="F547" s="427" t="inlineStr">
        <is>
          <t>Trapézlemez alapozó és fedőfestése irodai szárnyban
Alapfelület előkészítése, alapozás, köztes bevonat, fedőbevonat
RAL7016</t>
        </is>
      </c>
      <c r="G547" s="994" t="n">
        <v>1500</v>
      </c>
      <c r="H547" s="39" t="inlineStr">
        <is>
          <t>m2</t>
        </is>
      </c>
      <c r="I547" s="320" t="n"/>
      <c r="J547" s="159" t="n">
        <v>0</v>
      </c>
      <c r="K547" s="159" t="n">
        <v>0</v>
      </c>
      <c r="L547" s="753">
        <f>J547+K547</f>
        <v/>
      </c>
      <c r="M547" s="748">
        <f>L547*(G547+I547)</f>
        <v/>
      </c>
      <c r="O547" s="464">
        <f>ISBLANK(D547)</f>
        <v/>
      </c>
      <c r="P547" s="464">
        <f>ISBLANK(G547)</f>
        <v/>
      </c>
      <c r="Q547" s="464">
        <f>ISBLANK(M547)</f>
        <v/>
      </c>
      <c r="R547" s="464">
        <f>IF(AND(O547=P547,O547=Q547),,"!!!")</f>
        <v/>
      </c>
      <c r="T547" s="464" t="n">
        <v>545</v>
      </c>
    </row>
    <row customHeight="1" hidden="1" ht="45" outlineLevel="1" r="548">
      <c r="A548" s="29" t="n"/>
      <c r="B548" s="606" t="n">
        <v>300</v>
      </c>
      <c r="C548" s="608" t="n">
        <v>345</v>
      </c>
      <c r="D548" s="889" t="n"/>
      <c r="E548" s="427" t="inlineStr">
        <is>
          <t xml:space="preserve">Steel door elements primer and finising coat
Preparing surface, primer-, middle- and finishing coat RAL7016
</t>
        </is>
      </c>
      <c r="F548" s="427" t="inlineStr">
        <is>
          <t xml:space="preserve">Acél ajtó  szerkezetek alapozó és fedőfestése
Alapfelület előkészítése, alapozás, köztes bevonat, fedőbevonat RAL7016
</t>
        </is>
      </c>
      <c r="G548" s="994" t="n"/>
      <c r="H548" s="39" t="n"/>
      <c r="I548" s="320" t="n"/>
      <c r="J548" s="159" t="n"/>
      <c r="K548" s="159" t="n"/>
      <c r="L548" s="753" t="n"/>
      <c r="M548" s="748" t="n"/>
      <c r="O548" s="464">
        <f>ISBLANK(D548)</f>
        <v/>
      </c>
      <c r="P548" s="464">
        <f>ISBLANK(G548)</f>
        <v/>
      </c>
      <c r="Q548" s="464">
        <f>ISBLANK(M548)</f>
        <v/>
      </c>
      <c r="R548" s="464">
        <f>IF(AND(O548=P548,O548=Q548),,"!!!")</f>
        <v/>
      </c>
      <c r="T548" s="464" t="n">
        <v>546</v>
      </c>
    </row>
    <row hidden="1" outlineLevel="1" r="549">
      <c r="A549" s="29" t="n"/>
      <c r="B549" s="606" t="n">
        <v>300</v>
      </c>
      <c r="C549" s="608" t="n">
        <v>345</v>
      </c>
      <c r="D549" s="889" t="n">
        <v>9</v>
      </c>
      <c r="E549" s="427" t="inlineStr">
        <is>
          <t>Single-leaf door only frame</t>
        </is>
      </c>
      <c r="F549" s="427" t="inlineStr">
        <is>
          <t>Egyszárnyú ajtók, csak tok</t>
        </is>
      </c>
      <c r="G549" s="994" t="n">
        <v>100</v>
      </c>
      <c r="H549" s="429" t="inlineStr">
        <is>
          <t>db/pcs</t>
        </is>
      </c>
      <c r="I549" s="320" t="n"/>
      <c r="J549" s="159" t="n">
        <v>0</v>
      </c>
      <c r="K549" s="159" t="n">
        <v>0</v>
      </c>
      <c r="L549" s="753">
        <f>J549+K549</f>
        <v/>
      </c>
      <c r="M549" s="748">
        <f>L549*(G549+I549)</f>
        <v/>
      </c>
      <c r="O549" s="464">
        <f>ISBLANK(D549)</f>
        <v/>
      </c>
      <c r="P549" s="464">
        <f>ISBLANK(G549)</f>
        <v/>
      </c>
      <c r="Q549" s="464">
        <f>ISBLANK(M549)</f>
        <v/>
      </c>
      <c r="R549" s="464">
        <f>IF(AND(O549=P549,O549=Q549),,"!!!")</f>
        <v/>
      </c>
      <c r="T549" s="464" t="n">
        <v>547</v>
      </c>
    </row>
    <row hidden="1" outlineLevel="1" r="550">
      <c r="A550" s="29" t="n"/>
      <c r="B550" s="606" t="n">
        <v>300</v>
      </c>
      <c r="C550" s="608" t="n">
        <v>345</v>
      </c>
      <c r="D550" s="889" t="n">
        <v>10</v>
      </c>
      <c r="E550" s="427" t="inlineStr">
        <is>
          <t>Double-leaf door only frame</t>
        </is>
      </c>
      <c r="F550" s="427" t="inlineStr">
        <is>
          <t>Kétszárnyú ajtók, csak tok</t>
        </is>
      </c>
      <c r="G550" s="994" t="n">
        <v>2</v>
      </c>
      <c r="H550" s="429" t="inlineStr">
        <is>
          <t>db/pcs</t>
        </is>
      </c>
      <c r="I550" s="320" t="n"/>
      <c r="J550" s="159" t="n">
        <v>0</v>
      </c>
      <c r="K550" s="159" t="n">
        <v>0</v>
      </c>
      <c r="L550" s="753">
        <f>J550+K550</f>
        <v/>
      </c>
      <c r="M550" s="748">
        <f>L550*(G550+I550)</f>
        <v/>
      </c>
      <c r="O550" s="464">
        <f>ISBLANK(D550)</f>
        <v/>
      </c>
      <c r="P550" s="464">
        <f>ISBLANK(G550)</f>
        <v/>
      </c>
      <c r="Q550" s="464">
        <f>ISBLANK(M550)</f>
        <v/>
      </c>
      <c r="R550" s="464">
        <f>IF(AND(O550=P550,O550=Q550),,"!!!")</f>
        <v/>
      </c>
      <c r="T550" s="464" t="n">
        <v>548</v>
      </c>
    </row>
    <row hidden="1" outlineLevel="1" r="551">
      <c r="A551" s="29" t="n"/>
      <c r="B551" s="606" t="n">
        <v>300</v>
      </c>
      <c r="C551" s="608" t="n">
        <v>345</v>
      </c>
      <c r="D551" s="889" t="n">
        <v>11</v>
      </c>
      <c r="E551" s="427" t="inlineStr">
        <is>
          <t>Single-leaf door</t>
        </is>
      </c>
      <c r="F551" s="427" t="inlineStr">
        <is>
          <t>Egyszárnyú ajtók</t>
        </is>
      </c>
      <c r="G551" s="994" t="n">
        <v>8</v>
      </c>
      <c r="H551" s="429" t="inlineStr">
        <is>
          <t>db/pcs</t>
        </is>
      </c>
      <c r="I551" s="320" t="n"/>
      <c r="J551" s="159" t="n">
        <v>0</v>
      </c>
      <c r="K551" s="159" t="n">
        <v>0</v>
      </c>
      <c r="L551" s="753">
        <f>J551+K551</f>
        <v/>
      </c>
      <c r="M551" s="748">
        <f>L551*(G551+I551)</f>
        <v/>
      </c>
      <c r="O551" s="464">
        <f>ISBLANK(D551)</f>
        <v/>
      </c>
      <c r="P551" s="464">
        <f>ISBLANK(G551)</f>
        <v/>
      </c>
      <c r="Q551" s="464">
        <f>ISBLANK(M551)</f>
        <v/>
      </c>
      <c r="R551" s="464">
        <f>IF(AND(O551=P551,O551=Q551),,"!!!")</f>
        <v/>
      </c>
      <c r="T551" s="464" t="n">
        <v>549</v>
      </c>
    </row>
    <row hidden="1" outlineLevel="1" r="552">
      <c r="A552" s="29" t="n"/>
      <c r="B552" s="606" t="n">
        <v>300</v>
      </c>
      <c r="C552" s="608" t="n">
        <v>345</v>
      </c>
      <c r="D552" s="889" t="n">
        <v>12</v>
      </c>
      <c r="E552" s="427" t="inlineStr">
        <is>
          <t>Double-leaf door</t>
        </is>
      </c>
      <c r="F552" s="427" t="inlineStr">
        <is>
          <t>Kétszárnyú ajtók</t>
        </is>
      </c>
      <c r="G552" s="994" t="n">
        <v>32</v>
      </c>
      <c r="H552" s="429" t="inlineStr">
        <is>
          <t>db/pcs</t>
        </is>
      </c>
      <c r="I552" s="320" t="n"/>
      <c r="J552" s="159" t="n">
        <v>0</v>
      </c>
      <c r="K552" s="159" t="n">
        <v>0</v>
      </c>
      <c r="L552" s="753">
        <f>J552+K552</f>
        <v/>
      </c>
      <c r="M552" s="748">
        <f>L552*(G552+I552)</f>
        <v/>
      </c>
      <c r="O552" s="464">
        <f>ISBLANK(D552)</f>
        <v/>
      </c>
      <c r="P552" s="464">
        <f>ISBLANK(G552)</f>
        <v/>
      </c>
      <c r="Q552" s="464">
        <f>ISBLANK(M552)</f>
        <v/>
      </c>
      <c r="R552" s="464">
        <f>IF(AND(O552=P552,O552=Q552),,"!!!")</f>
        <v/>
      </c>
      <c r="T552" s="464" t="n">
        <v>550</v>
      </c>
    </row>
    <row customFormat="1" hidden="1" outlineLevel="1" r="553" s="88">
      <c r="A553" s="29" t="n"/>
      <c r="B553" s="606" t="n">
        <v>300</v>
      </c>
      <c r="C553" s="608" t="n">
        <v>345</v>
      </c>
      <c r="D553" s="560" t="n"/>
      <c r="E553" s="85" t="inlineStr">
        <is>
          <t>Wall Tiles</t>
        </is>
      </c>
      <c r="F553" s="85" t="inlineStr">
        <is>
          <t>Falburkolatok</t>
        </is>
      </c>
      <c r="G553" s="995" t="n"/>
      <c r="H553" s="75" t="n"/>
      <c r="I553" s="327" t="n"/>
      <c r="J553" s="303" t="n"/>
      <c r="K553" s="76" t="n"/>
      <c r="L553" s="209" t="n"/>
      <c r="M553" s="210" t="n"/>
      <c r="O553" s="464">
        <f>ISBLANK(D553)</f>
        <v/>
      </c>
      <c r="P553" s="464">
        <f>ISBLANK(G553)</f>
        <v/>
      </c>
      <c r="Q553" s="464">
        <f>ISBLANK(M553)</f>
        <v/>
      </c>
      <c r="R553" s="464">
        <f>IF(AND(O553=P553,O553=Q553),,"!!!")</f>
        <v/>
      </c>
      <c r="T553" s="464" t="n">
        <v>551</v>
      </c>
    </row>
    <row customFormat="1" customHeight="1" hidden="1" ht="45" outlineLevel="1" r="554" s="88">
      <c r="A554" s="29" t="n"/>
      <c r="B554" s="606" t="n">
        <v>300</v>
      </c>
      <c r="C554" s="608" t="n">
        <v>345</v>
      </c>
      <c r="D554" s="889" t="n">
        <v>13</v>
      </c>
      <c r="E554" s="87" t="inlineStr">
        <is>
          <t>Ceramic wall tiles glued, arranged in grid, distance holding crosses, positive edges and corners with edge protectors, min. up to door lintel level, general tiles on side walls of plumbing units</t>
        </is>
      </c>
      <c r="F554" s="87" t="inlineStr">
        <is>
          <t xml:space="preserve">Kerámia falburkolat ragasztva, hálósan rakva, távtartó keresztekkel, pozitív élek, sarkok élvédővel, elasztikus fugázássa la függőleges és vízszintes burkolatok csatlakozásánál min. ajtó szemöldökig felvezetve, általános oldalfali vizesblokk burkolat </t>
        </is>
      </c>
      <c r="G554" s="994" t="n">
        <v>840</v>
      </c>
      <c r="H554" s="39" t="inlineStr">
        <is>
          <t>m2</t>
        </is>
      </c>
      <c r="I554" s="332" t="n"/>
      <c r="J554" s="159" t="n">
        <v>0</v>
      </c>
      <c r="K554" s="159" t="n">
        <v>0</v>
      </c>
      <c r="L554" s="753">
        <f>J554+K554</f>
        <v/>
      </c>
      <c r="M554" s="748">
        <f>L554*(G554+I554)</f>
        <v/>
      </c>
      <c r="O554" s="464">
        <f>ISBLANK(D554)</f>
        <v/>
      </c>
      <c r="P554" s="464">
        <f>ISBLANK(G554)</f>
        <v/>
      </c>
      <c r="Q554" s="464">
        <f>ISBLANK(M554)</f>
        <v/>
      </c>
      <c r="R554" s="464">
        <f>IF(AND(O554=P554,O554=Q554),,"!!!")</f>
        <v/>
      </c>
      <c r="T554" s="464" t="n">
        <v>552</v>
      </c>
    </row>
    <row customHeight="1" hidden="1" ht="68.25" outlineLevel="1" r="555" thickBot="1">
      <c r="A555" s="29" t="n"/>
      <c r="B555" s="606" t="n">
        <v>300</v>
      </c>
      <c r="C555" s="608" t="n">
        <v>345</v>
      </c>
      <c r="D555" s="889" t="n">
        <v>14</v>
      </c>
      <c r="E555" s="251" t="inlineStr">
        <is>
          <t xml:space="preserve">Preparing 1 layer Mapelastic spreadable water insulation for ceramic tiled wall in plumbing units, 2 layers around showers, with bend reinforcement tape, according to technological instruction,
Knauf edge protector rail for protecting positive corners, to be placed on at the same time with tiling, up to the full height of tiling
</t>
        </is>
      </c>
      <c r="F555" s="249" t="inlineStr">
        <is>
          <t xml:space="preserve">Kerámia falburkolathoz 1 rtg Mapelastic kenhető vízszigetelés készítése vizes helyiségekben, zuhanyzó körül 2 rétegben, hajlaterősítő szalaggal, technológiai utasítás szerint, </t>
        </is>
      </c>
      <c r="G555" s="994" t="n">
        <v>840</v>
      </c>
      <c r="H555" s="39" t="inlineStr">
        <is>
          <t>m2</t>
        </is>
      </c>
      <c r="I555" s="332" t="n"/>
      <c r="J555" s="159" t="n">
        <v>0</v>
      </c>
      <c r="K555" s="159" t="n">
        <v>0</v>
      </c>
      <c r="L555" s="753">
        <f>J555+K555</f>
        <v/>
      </c>
      <c r="M555" s="748">
        <f>L555*(G555+I555)</f>
        <v/>
      </c>
      <c r="O555" s="464">
        <f>ISBLANK(D555)</f>
        <v/>
      </c>
      <c r="P555" s="464">
        <f>ISBLANK(G555)</f>
        <v/>
      </c>
      <c r="Q555" s="464">
        <f>ISBLANK(M555)</f>
        <v/>
      </c>
      <c r="R555" s="464">
        <f>IF(AND(O555=P555,O555=Q555),,"!!!")</f>
        <v/>
      </c>
      <c r="T555" s="464" t="n">
        <v>553</v>
      </c>
    </row>
    <row customHeight="1" hidden="1" ht="13.5" outlineLevel="1" r="556" thickBot="1">
      <c r="A556" s="33" t="n"/>
      <c r="B556" s="609" t="n">
        <v>300</v>
      </c>
      <c r="C556" s="610" t="n">
        <v>345</v>
      </c>
      <c r="D556" s="431" t="n"/>
      <c r="E556" s="60" t="inlineStr">
        <is>
          <t>Internal linings total</t>
        </is>
      </c>
      <c r="F556" s="60" t="inlineStr">
        <is>
          <t>Belső felületképzés összesen</t>
        </is>
      </c>
      <c r="G556" s="993" t="n"/>
      <c r="H556" s="294" t="n"/>
      <c r="I556" s="323" t="n"/>
      <c r="J556" s="95" t="n"/>
      <c r="K556" s="23" t="n"/>
      <c r="L556" s="194" t="n"/>
      <c r="M556" s="203">
        <f>SUM(M539:M555)</f>
        <v/>
      </c>
      <c r="O556" s="464">
        <f>ISBLANK(D556)</f>
        <v/>
      </c>
      <c r="P556" s="464">
        <f>ISBLANK(G556)</f>
        <v/>
      </c>
      <c r="Q556" s="464">
        <f>ISBLANK(M556)</f>
        <v/>
      </c>
      <c r="R556" s="464">
        <f>IF(AND(O556=P556,O556=Q556),,"!!!")</f>
        <v/>
      </c>
      <c r="T556" s="464" t="n">
        <v>554</v>
      </c>
    </row>
    <row customHeight="1" hidden="1" ht="15.75" outlineLevel="1" r="557" thickBot="1">
      <c r="A557" s="576" t="n"/>
      <c r="B557" s="601" t="n">
        <v>300</v>
      </c>
      <c r="C557" s="605" t="n">
        <v>324</v>
      </c>
      <c r="D557" s="556" t="n"/>
      <c r="E557" s="1" t="inlineStr">
        <is>
          <t>Base slab covers</t>
        </is>
      </c>
      <c r="F557" s="1" t="inlineStr">
        <is>
          <t>Alaplemez burkolatai</t>
        </is>
      </c>
      <c r="G557" s="991" t="n"/>
      <c r="H557" s="293" t="n"/>
      <c r="I557" s="325" t="n"/>
      <c r="J557" s="298" t="n"/>
      <c r="K557" s="2" t="n"/>
      <c r="L557" s="205" t="n"/>
      <c r="M557" s="206" t="n"/>
      <c r="O557" s="464">
        <f>ISBLANK(D557)</f>
        <v/>
      </c>
      <c r="P557" s="464">
        <f>ISBLANK(G557)</f>
        <v/>
      </c>
      <c r="Q557" s="464">
        <f>ISBLANK(M557)</f>
        <v/>
      </c>
      <c r="R557" s="464">
        <f>IF(AND(O557=P557,O557=Q557),,"!!!")</f>
        <v/>
      </c>
      <c r="T557" s="464" t="n">
        <v>555</v>
      </c>
    </row>
    <row customFormat="1" customHeight="1" hidden="1" ht="25.5" outlineLevel="1" r="558" s="590">
      <c r="A558" s="29" t="n"/>
      <c r="B558" s="613" t="n"/>
      <c r="C558" s="617" t="n"/>
      <c r="D558" s="726" t="n"/>
      <c r="E558" s="743" t="inlineStr">
        <is>
          <t>1P-01 - Industrial floor of the shaft (-2,40 M) - PRODUCING HALL</t>
        </is>
      </c>
      <c r="F558" s="421" t="inlineStr">
        <is>
          <t>1P-01 - Talajon fekvő ipari padló aknában (-2,40 M) - CSARNOK</t>
        </is>
      </c>
      <c r="G558" s="995" t="n"/>
      <c r="H558" s="758" t="n"/>
      <c r="I558" s="321" t="n"/>
      <c r="J558" s="301" t="n"/>
      <c r="K558" s="301" t="n"/>
      <c r="L558" s="760" t="n"/>
      <c r="M558" s="746" t="n"/>
      <c r="O558" s="464">
        <f>ISBLANK(D558)</f>
        <v/>
      </c>
      <c r="P558" s="464">
        <f>ISBLANK(G558)</f>
        <v/>
      </c>
      <c r="Q558" s="464">
        <f>ISBLANK(M558)</f>
        <v/>
      </c>
      <c r="R558" s="464">
        <f>IF(AND(O558=P558,O558=Q558),,"!!!")</f>
        <v/>
      </c>
      <c r="T558" s="464" t="n">
        <v>556</v>
      </c>
    </row>
    <row customFormat="1" customHeight="1" hidden="1" ht="22.5" outlineLevel="1" r="559" s="422">
      <c r="A559" s="29" t="inlineStr">
        <is>
          <t>x</t>
        </is>
      </c>
      <c r="B559" s="613" t="n">
        <v>300</v>
      </c>
      <c r="C559" s="617" t="n">
        <v>324</v>
      </c>
      <c r="D559" s="889" t="n">
        <v>7</v>
      </c>
      <c r="E559" s="173" t="inlineStr">
        <is>
          <t>1 x-ray. 2.5 mm thick, A3 wear-resistant crack-resistant, surface hardening layer, spread by hand powder coating</t>
        </is>
      </c>
      <c r="F559" s="529" t="inlineStr">
        <is>
          <t>1 rtg. 2,5 mm vastagságú, A3 kopásállóságú repedésálló, felületkeményítető réteg, terítése kézi porszórással</t>
        </is>
      </c>
      <c r="G559" s="994" t="n">
        <v>420</v>
      </c>
      <c r="H559" s="683" t="inlineStr">
        <is>
          <t>m2</t>
        </is>
      </c>
      <c r="I559" s="320" t="n"/>
      <c r="J559" s="159" t="n">
        <v>0</v>
      </c>
      <c r="K559" s="159" t="n">
        <v>0</v>
      </c>
      <c r="L559" s="753">
        <f>J559+K559</f>
        <v/>
      </c>
      <c r="M559" s="748">
        <f>L559*(G559+I559)</f>
        <v/>
      </c>
      <c r="O559" s="464">
        <f>ISBLANK(D559)</f>
        <v/>
      </c>
      <c r="P559" s="464">
        <f>ISBLANK(G559)</f>
        <v/>
      </c>
      <c r="Q559" s="464">
        <f>ISBLANK(M559)</f>
        <v/>
      </c>
      <c r="R559" s="464">
        <f>IF(AND(O559=P559,O559=Q559),,"!!!")</f>
        <v/>
      </c>
      <c r="T559" s="464" t="n">
        <v>557</v>
      </c>
    </row>
    <row customFormat="1" customHeight="1" hidden="1" ht="33.75" outlineLevel="1" r="560" s="590">
      <c r="A560" s="29" t="n"/>
      <c r="B560" s="613" t="n">
        <v>300</v>
      </c>
      <c r="C560" s="617" t="n">
        <v>324</v>
      </c>
      <c r="D560" s="726" t="n"/>
      <c r="E560" s="749" t="inlineStr">
        <is>
          <t>30 cm Monolithic reinforced concrete slab, according to structural engineering, cost in the structural BOQ</t>
        </is>
      </c>
      <c r="F560" s="686" t="inlineStr">
        <is>
          <t>30 cm Monolit vasbeton padlólemez, alsó és felső vasalással, tartószerkezeti tervek szerint, költségelve a tartószerkezeti fejezetben</t>
        </is>
      </c>
      <c r="G560" s="994" t="n"/>
      <c r="H560" s="683" t="n"/>
      <c r="I560" s="320" t="n"/>
      <c r="J560" s="750" t="n"/>
      <c r="K560" s="750" t="n"/>
      <c r="L560" s="761" t="n"/>
      <c r="M560" s="748" t="n"/>
      <c r="O560" s="464">
        <f>ISBLANK(D560)</f>
        <v/>
      </c>
      <c r="P560" s="464">
        <f>ISBLANK(G560)</f>
        <v/>
      </c>
      <c r="Q560" s="464">
        <f>ISBLANK(M560)</f>
        <v/>
      </c>
      <c r="R560" s="464">
        <f>IF(AND(O560=P560,O560=Q560),,"!!!")</f>
        <v/>
      </c>
      <c r="T560" s="464" t="n">
        <v>558</v>
      </c>
    </row>
    <row customFormat="1" hidden="1" outlineLevel="1" r="561" s="590">
      <c r="A561" s="29" t="n"/>
      <c r="B561" s="613" t="n">
        <v>300</v>
      </c>
      <c r="C561" s="617" t="n">
        <v>324</v>
      </c>
      <c r="D561" s="889" t="n">
        <v>8</v>
      </c>
      <c r="E561" s="732" t="inlineStr">
        <is>
          <t>5 cm Concrete for the protection of waterproofing layer</t>
        </is>
      </c>
      <c r="F561" s="529" t="inlineStr">
        <is>
          <t>5 cm Szigetelést védő beton</t>
        </is>
      </c>
      <c r="G561" s="994" t="n">
        <v>420</v>
      </c>
      <c r="H561" s="683" t="inlineStr">
        <is>
          <t>m2</t>
        </is>
      </c>
      <c r="I561" s="320" t="n"/>
      <c r="J561" s="159" t="n">
        <v>0</v>
      </c>
      <c r="K561" s="159" t="n">
        <v>0</v>
      </c>
      <c r="L561" s="753">
        <f>J561+K561</f>
        <v/>
      </c>
      <c r="M561" s="748">
        <f>L561*(G561+I561)</f>
        <v/>
      </c>
      <c r="O561" s="464">
        <f>ISBLANK(D561)</f>
        <v/>
      </c>
      <c r="P561" s="464">
        <f>ISBLANK(G561)</f>
        <v/>
      </c>
      <c r="Q561" s="464">
        <f>ISBLANK(M561)</f>
        <v/>
      </c>
      <c r="R561" s="464">
        <f>IF(AND(O561=P561,O561=Q561),,"!!!")</f>
        <v/>
      </c>
      <c r="T561" s="464" t="n">
        <v>559</v>
      </c>
    </row>
    <row customFormat="1" customHeight="1" hidden="1" ht="22.5" outlineLevel="1" r="562" s="590">
      <c r="A562" s="29" t="n"/>
      <c r="B562" s="613" t="n">
        <v>300</v>
      </c>
      <c r="C562" s="617" t="n">
        <v>324</v>
      </c>
      <c r="D562" s="889" t="n">
        <v>9</v>
      </c>
      <c r="E562" s="173" t="inlineStr">
        <is>
          <t>2 layer Polyester inserted SBS modificated bituminous waterproofing layer against groundwater, min.thickness 4 mm</t>
        </is>
      </c>
      <c r="F562" s="529" t="inlineStr">
        <is>
          <t>2 rtg. Min. 4 mm vtg., poliészter betétes SBS modifikált bitumenes vastaglemez, talajvíz elleni szigetelés</t>
        </is>
      </c>
      <c r="G562" s="994" t="n">
        <v>420</v>
      </c>
      <c r="H562" s="683" t="inlineStr">
        <is>
          <t>m2</t>
        </is>
      </c>
      <c r="I562" s="320" t="n"/>
      <c r="J562" s="159" t="n">
        <v>0</v>
      </c>
      <c r="K562" s="159" t="n">
        <v>0</v>
      </c>
      <c r="L562" s="753">
        <f>J562+K562</f>
        <v/>
      </c>
      <c r="M562" s="748">
        <f>L562*(G562+I562)</f>
        <v/>
      </c>
      <c r="O562" s="464">
        <f>ISBLANK(D562)</f>
        <v/>
      </c>
      <c r="P562" s="464">
        <f>ISBLANK(G562)</f>
        <v/>
      </c>
      <c r="Q562" s="464">
        <f>ISBLANK(M562)</f>
        <v/>
      </c>
      <c r="R562" s="464">
        <f>IF(AND(O562=P562,O562=Q562),,"!!!")</f>
        <v/>
      </c>
      <c r="T562" s="464" t="n">
        <v>560</v>
      </c>
    </row>
    <row customFormat="1" hidden="1" outlineLevel="1" r="563" s="590">
      <c r="A563" s="29" t="inlineStr">
        <is>
          <t xml:space="preserve"> </t>
        </is>
      </c>
      <c r="B563" s="613" t="n">
        <v>300</v>
      </c>
      <c r="C563" s="617" t="n">
        <v>324</v>
      </c>
      <c r="D563" s="726" t="n">
        <v>10</v>
      </c>
      <c r="E563" s="732" t="inlineStr">
        <is>
          <t>1 layer Cold, solvent-free bituminous surface-preparation</t>
        </is>
      </c>
      <c r="F563" s="529" t="inlineStr">
        <is>
          <t>1 rtg. Oldószermentes hideg bitumenmáz kellősítés</t>
        </is>
      </c>
      <c r="G563" s="994" t="n">
        <v>420</v>
      </c>
      <c r="H563" s="683" t="inlineStr">
        <is>
          <t>m2</t>
        </is>
      </c>
      <c r="I563" s="320" t="n"/>
      <c r="J563" s="159" t="n">
        <v>0</v>
      </c>
      <c r="K563" s="159" t="n">
        <v>0</v>
      </c>
      <c r="L563" s="753">
        <f>J563+K563</f>
        <v/>
      </c>
      <c r="M563" s="748">
        <f>G563*L563</f>
        <v/>
      </c>
      <c r="O563" s="464">
        <f>ISBLANK(D563)</f>
        <v/>
      </c>
      <c r="P563" s="464">
        <f>ISBLANK(G563)</f>
        <v/>
      </c>
      <c r="Q563" s="464">
        <f>ISBLANK(M563)</f>
        <v/>
      </c>
      <c r="R563" s="464">
        <f>IF(AND(O563=P563,O563=Q563),,"!!!")</f>
        <v/>
      </c>
      <c r="T563" s="464" t="n">
        <v>561</v>
      </c>
    </row>
    <row customFormat="1" hidden="1" outlineLevel="1" r="564" s="590">
      <c r="A564" s="29" t="n"/>
      <c r="B564" s="613" t="n">
        <v>300</v>
      </c>
      <c r="C564" s="617" t="n">
        <v>324</v>
      </c>
      <c r="D564" s="726" t="n"/>
      <c r="E564" s="762" t="inlineStr">
        <is>
          <t>5 cm Concrete  cost in the structural BOQ</t>
        </is>
      </c>
      <c r="F564" s="686" t="inlineStr">
        <is>
          <t>5 cm Szerelőbeton lsd tartószerkezeti fejezet</t>
        </is>
      </c>
      <c r="G564" s="994" t="n"/>
      <c r="H564" s="683" t="n"/>
      <c r="I564" s="320" t="n"/>
      <c r="J564" s="750" t="n"/>
      <c r="K564" s="750" t="n"/>
      <c r="L564" s="761" t="n"/>
      <c r="M564" s="748" t="n"/>
      <c r="O564" s="464">
        <f>ISBLANK(D564)</f>
        <v/>
      </c>
      <c r="P564" s="464">
        <f>ISBLANK(G564)</f>
        <v/>
      </c>
      <c r="Q564" s="464">
        <f>ISBLANK(M564)</f>
        <v/>
      </c>
      <c r="R564" s="464">
        <f>IF(AND(O564=P564,O564=Q564),,"!!!")</f>
        <v/>
      </c>
      <c r="T564" s="464" t="n">
        <v>562</v>
      </c>
    </row>
    <row customFormat="1" hidden="1" outlineLevel="1" r="565" s="590">
      <c r="A565" s="29" t="n"/>
      <c r="B565" s="613" t="n">
        <v>300</v>
      </c>
      <c r="C565" s="617" t="n">
        <v>324</v>
      </c>
      <c r="D565" s="726" t="n"/>
      <c r="E565" s="762" t="inlineStr">
        <is>
          <t>30 cm 95% dense gravel  cost in the structural BOQ</t>
        </is>
      </c>
      <c r="F565" s="686" t="inlineStr">
        <is>
          <t>30 cm 95%-ra tömörített kavics ágyazat lsd tartószerkezeti fejezet</t>
        </is>
      </c>
      <c r="G565" s="994" t="n"/>
      <c r="H565" s="683" t="n"/>
      <c r="I565" s="320" t="n"/>
      <c r="J565" s="750" t="n"/>
      <c r="K565" s="750" t="n"/>
      <c r="L565" s="761" t="n"/>
      <c r="M565" s="748" t="n"/>
      <c r="O565" s="464">
        <f>ISBLANK(D565)</f>
        <v/>
      </c>
      <c r="P565" s="464">
        <f>ISBLANK(G565)</f>
        <v/>
      </c>
      <c r="Q565" s="464">
        <f>ISBLANK(M565)</f>
        <v/>
      </c>
      <c r="R565" s="464">
        <f>IF(AND(O565=P565,O565=Q565),,"!!!")</f>
        <v/>
      </c>
      <c r="T565" s="464" t="n">
        <v>563</v>
      </c>
    </row>
    <row customFormat="1" hidden="1" outlineLevel="1" r="566" s="590">
      <c r="A566" s="29" t="n"/>
      <c r="B566" s="613" t="n">
        <v>300</v>
      </c>
      <c r="C566" s="617" t="n">
        <v>324</v>
      </c>
      <c r="D566" s="726" t="n"/>
      <c r="E566" s="762" t="n"/>
      <c r="F566" s="686" t="n"/>
      <c r="G566" s="994" t="n"/>
      <c r="H566" s="683" t="n"/>
      <c r="I566" s="320" t="n"/>
      <c r="J566" s="750" t="n"/>
      <c r="K566" s="750" t="n"/>
      <c r="L566" s="761" t="n"/>
      <c r="M566" s="748" t="n"/>
      <c r="O566" s="464">
        <f>ISBLANK(D566)</f>
        <v/>
      </c>
      <c r="P566" s="464">
        <f>ISBLANK(G566)</f>
        <v/>
      </c>
      <c r="Q566" s="464">
        <f>ISBLANK(M566)</f>
        <v/>
      </c>
      <c r="R566" s="464">
        <f>IF(AND(O566=P566,O566=Q566),,"!!!")</f>
        <v/>
      </c>
      <c r="T566" s="464" t="n">
        <v>564</v>
      </c>
    </row>
    <row customFormat="1" hidden="1" outlineLevel="1" r="567" s="590">
      <c r="A567" s="29" t="n"/>
      <c r="B567" s="613" t="n">
        <v>300</v>
      </c>
      <c r="C567" s="617" t="n">
        <v>324</v>
      </c>
      <c r="D567" s="726" t="n"/>
      <c r="E567" s="421" t="inlineStr">
        <is>
          <t>1P-02 - Industrial floor on ground (+0,00 M) - PRODUCING HALL</t>
        </is>
      </c>
      <c r="F567" s="421" t="inlineStr">
        <is>
          <t>1P-02 - Talajon fekvő ipari padló (+0,00 M) - CSARNOK</t>
        </is>
      </c>
      <c r="G567" s="994" t="n"/>
      <c r="H567" s="683" t="n"/>
      <c r="I567" s="320" t="n"/>
      <c r="J567" s="750" t="n"/>
      <c r="K567" s="750" t="n"/>
      <c r="L567" s="761" t="n"/>
      <c r="M567" s="748" t="n"/>
      <c r="O567" s="464">
        <f>ISBLANK(D567)</f>
        <v/>
      </c>
      <c r="P567" s="464">
        <f>ISBLANK(G567)</f>
        <v/>
      </c>
      <c r="Q567" s="464">
        <f>ISBLANK(M567)</f>
        <v/>
      </c>
      <c r="R567" s="464">
        <f>IF(AND(O567=P567,O567=Q567),,"!!!")</f>
        <v/>
      </c>
      <c r="T567" s="464" t="n">
        <v>565</v>
      </c>
    </row>
    <row customFormat="1" customHeight="1" hidden="1" ht="22.5" outlineLevel="1" r="568" s="422">
      <c r="A568" s="29" t="inlineStr">
        <is>
          <t>x</t>
        </is>
      </c>
      <c r="B568" s="613" t="n">
        <v>300</v>
      </c>
      <c r="C568" s="617" t="n">
        <v>324</v>
      </c>
      <c r="D568" s="889" t="n">
        <v>11</v>
      </c>
      <c r="E568" s="173" t="inlineStr">
        <is>
          <t>1 x-ray. 2.5 mm thick, A3 wear-resistant crack-resistant, surface hardening layer, spread by machine powder spraying DUROTOP</t>
        </is>
      </c>
      <c r="F568" s="529" t="inlineStr">
        <is>
          <t>1 rtg. 2,5 mm vastagságú, A3 kopásállóságú repedésálló, felületkeményítető réteg, terítése gépi porszórással DUROTOP</t>
        </is>
      </c>
      <c r="G568" s="994" t="n">
        <v>30520</v>
      </c>
      <c r="H568" s="683" t="inlineStr">
        <is>
          <t>m2</t>
        </is>
      </c>
      <c r="I568" s="320" t="n"/>
      <c r="J568" s="159" t="n">
        <v>0</v>
      </c>
      <c r="K568" s="159" t="n">
        <v>0</v>
      </c>
      <c r="L568" s="753">
        <f>J568+K568</f>
        <v/>
      </c>
      <c r="M568" s="748">
        <f>L568*(G568+I568)</f>
        <v/>
      </c>
      <c r="O568" s="464">
        <f>ISBLANK(D568)</f>
        <v/>
      </c>
      <c r="P568" s="464">
        <f>ISBLANK(G568)</f>
        <v/>
      </c>
      <c r="Q568" s="464">
        <f>ISBLANK(M568)</f>
        <v/>
      </c>
      <c r="R568" s="464">
        <f>IF(AND(O568=P568,O568=Q568),,"!!!")</f>
        <v/>
      </c>
      <c r="T568" s="464" t="n">
        <v>566</v>
      </c>
    </row>
    <row customFormat="1" customHeight="1" hidden="1" ht="33.75" outlineLevel="1" r="569" s="590">
      <c r="A569" s="29" t="n"/>
      <c r="B569" s="613" t="n">
        <v>300</v>
      </c>
      <c r="C569" s="617" t="n">
        <v>324</v>
      </c>
      <c r="D569" s="726" t="n"/>
      <c r="E569" s="749" t="inlineStr">
        <is>
          <t>25/30 cm Monolithic reinforced concrete slab, according to structural engineering, cost in the structural BOQ</t>
        </is>
      </c>
      <c r="F569" s="686" t="inlineStr">
        <is>
          <t>25/30 cm Monolit vasbeton padlólemez, alsó és felső vasalással, tartószerkezeti tervek szerint, költségelve a tartószerkezeti fejezetben</t>
        </is>
      </c>
      <c r="G569" s="994" t="n"/>
      <c r="H569" s="683" t="n"/>
      <c r="I569" s="320" t="n"/>
      <c r="J569" s="750" t="n"/>
      <c r="K569" s="750" t="n"/>
      <c r="L569" s="761" t="n"/>
      <c r="M569" s="748" t="n"/>
      <c r="O569" s="464">
        <f>ISBLANK(D569)</f>
        <v/>
      </c>
      <c r="P569" s="464">
        <f>ISBLANK(G569)</f>
        <v/>
      </c>
      <c r="Q569" s="464">
        <f>ISBLANK(M569)</f>
        <v/>
      </c>
      <c r="R569" s="464">
        <f>IF(AND(O569=P569,O569=Q569),,"!!!")</f>
        <v/>
      </c>
      <c r="T569" s="464" t="n">
        <v>567</v>
      </c>
    </row>
    <row customFormat="1" hidden="1" outlineLevel="1" r="570" s="590">
      <c r="A570" s="29" t="n"/>
      <c r="B570" s="613" t="n">
        <v>300</v>
      </c>
      <c r="C570" s="617" t="n">
        <v>324</v>
      </c>
      <c r="D570" s="889" t="n">
        <v>12</v>
      </c>
      <c r="E570" s="732" t="inlineStr">
        <is>
          <t>1 layer PE foil for separation of layers</t>
        </is>
      </c>
      <c r="F570" s="529" t="inlineStr">
        <is>
          <t>1 rtg. PE fólia elválasztó réteg</t>
        </is>
      </c>
      <c r="G570" s="994" t="n">
        <v>30520</v>
      </c>
      <c r="H570" s="683" t="inlineStr">
        <is>
          <t>m2</t>
        </is>
      </c>
      <c r="I570" s="320" t="n"/>
      <c r="J570" s="159" t="n">
        <v>0</v>
      </c>
      <c r="K570" s="159" t="n">
        <v>0</v>
      </c>
      <c r="L570" s="753">
        <f>J570+K570</f>
        <v/>
      </c>
      <c r="M570" s="748">
        <f>L570*(G570+I570)</f>
        <v/>
      </c>
      <c r="O570" s="464">
        <f>ISBLANK(D570)</f>
        <v/>
      </c>
      <c r="P570" s="464">
        <f>ISBLANK(G570)</f>
        <v/>
      </c>
      <c r="Q570" s="464">
        <f>ISBLANK(M570)</f>
        <v/>
      </c>
      <c r="R570" s="464">
        <f>IF(AND(O570=P570,O570=Q570),,"!!!")</f>
        <v/>
      </c>
      <c r="T570" s="464" t="n">
        <v>568</v>
      </c>
    </row>
    <row customFormat="1" hidden="1" outlineLevel="1" r="571" s="590">
      <c r="A571" s="29" t="n"/>
      <c r="B571" s="613" t="n">
        <v>300</v>
      </c>
      <c r="C571" s="617" t="n">
        <v>324</v>
      </c>
      <c r="D571" s="726" t="n"/>
      <c r="E571" s="762" t="inlineStr">
        <is>
          <t>30 cm 95% compacted gravel priced in the structural BOQ</t>
        </is>
      </c>
      <c r="F571" s="686" t="inlineStr">
        <is>
          <t>30 cm 95%-ra tömörített kavics ágyazat lsd tartószerkezeti fejezet</t>
        </is>
      </c>
      <c r="G571" s="994" t="n"/>
      <c r="H571" s="683" t="n"/>
      <c r="I571" s="320" t="n"/>
      <c r="J571" s="750" t="n"/>
      <c r="K571" s="750" t="n"/>
      <c r="L571" s="761" t="n"/>
      <c r="M571" s="748" t="n"/>
      <c r="O571" s="464">
        <f>ISBLANK(D571)</f>
        <v/>
      </c>
      <c r="P571" s="464">
        <f>ISBLANK(G571)</f>
        <v/>
      </c>
      <c r="Q571" s="464">
        <f>ISBLANK(M571)</f>
        <v/>
      </c>
      <c r="R571" s="464">
        <f>IF(AND(O571=P571,O571=Q571),,"!!!")</f>
        <v/>
      </c>
      <c r="T571" s="464" t="n">
        <v>569</v>
      </c>
    </row>
    <row customFormat="1" customHeight="1" hidden="1" ht="25.5" outlineLevel="1" r="572" s="590">
      <c r="A572" s="29" t="n"/>
      <c r="B572" s="606" t="n">
        <v>300</v>
      </c>
      <c r="C572" s="608" t="n">
        <v>324</v>
      </c>
      <c r="D572" s="726" t="n"/>
      <c r="E572" s="754" t="inlineStr">
        <is>
          <t>1P-02.1- Industrial floor on ground (+0,00 M) - PRODUCING HALL /</t>
        </is>
      </c>
      <c r="F572" s="754" t="inlineStr">
        <is>
          <t xml:space="preserve">1P-02 .1- Talajon fekvő ipari padló (+0,00 M) - CSARNOK </t>
        </is>
      </c>
      <c r="G572" s="994" t="n"/>
      <c r="H572" s="683" t="n"/>
      <c r="I572" s="320" t="n"/>
      <c r="J572" s="750" t="n"/>
      <c r="K572" s="750" t="n"/>
      <c r="L572" s="761" t="n"/>
      <c r="M572" s="748" t="n"/>
      <c r="O572" s="464">
        <f>ISBLANK(D572)</f>
        <v/>
      </c>
      <c r="P572" s="464">
        <f>ISBLANK(G572)</f>
        <v/>
      </c>
      <c r="Q572" s="464">
        <f>ISBLANK(M572)</f>
        <v/>
      </c>
      <c r="R572" s="464">
        <f>IF(AND(O572=P572,O572=Q572),,"!!!")</f>
        <v/>
      </c>
      <c r="T572" s="464" t="n">
        <v>570</v>
      </c>
    </row>
    <row customFormat="1" customHeight="1" hidden="1" ht="45" outlineLevel="1" r="573" s="422">
      <c r="A573" s="29" t="inlineStr">
        <is>
          <t>x</t>
        </is>
      </c>
      <c r="B573" s="613" t="n">
        <v>300</v>
      </c>
      <c r="C573" s="617" t="n">
        <v>324</v>
      </c>
      <c r="D573" s="889" t="n">
        <v>13</v>
      </c>
      <c r="E573" s="529" t="inlineStr">
        <is>
          <t>"Synthetic resin thick coating system with primer (Cracking-resistance, abrasion-resistant A3, surface hardening layer for industrial floor, for forklift)
SCHOMBURG ASODUR B351 "</t>
        </is>
      </c>
      <c r="F573" s="529" t="inlineStr">
        <is>
          <t>Műgyanta vastagbevonat rendszer alapozással (Repedésálló, A3 kopásállóságú, felületkeményítő réteg, ipari padlóhoz, targonca forgalomra)
SCHOMBURG ASODUR B351</t>
        </is>
      </c>
      <c r="G573" s="994" t="n">
        <v>1505</v>
      </c>
      <c r="H573" s="683" t="inlineStr">
        <is>
          <t>m2</t>
        </is>
      </c>
      <c r="I573" s="320" t="n"/>
      <c r="J573" s="159" t="n">
        <v>0</v>
      </c>
      <c r="K573" s="159" t="n">
        <v>0</v>
      </c>
      <c r="L573" s="753">
        <f>J573+K573</f>
        <v/>
      </c>
      <c r="M573" s="748">
        <f>L573*(G573+I573)</f>
        <v/>
      </c>
      <c r="O573" s="464">
        <f>ISBLANK(D573)</f>
        <v/>
      </c>
      <c r="P573" s="464">
        <f>ISBLANK(G573)</f>
        <v/>
      </c>
      <c r="Q573" s="464">
        <f>ISBLANK(M573)</f>
        <v/>
      </c>
      <c r="R573" s="464">
        <f>IF(AND(O573=P573,O573=Q573),,"!!!")</f>
        <v/>
      </c>
      <c r="T573" s="464" t="n">
        <v>571</v>
      </c>
    </row>
    <row customFormat="1" customHeight="1" hidden="1" ht="33.75" outlineLevel="1" r="574" s="590">
      <c r="A574" s="29" t="inlineStr">
        <is>
          <t>x</t>
        </is>
      </c>
      <c r="B574" s="613" t="n"/>
      <c r="C574" s="617" t="n"/>
      <c r="D574" s="889" t="n"/>
      <c r="E574" s="749" t="inlineStr">
        <is>
          <t>25/30 cm Monolithic reinforced concrete slab, according to structural engineering, cost in the structural BOQ</t>
        </is>
      </c>
      <c r="F574" s="686" t="inlineStr">
        <is>
          <t>25/30 cm Monolit vasbeton padlólemez, alsó és felső vasalással, tartószerkezeti tervek szerint, költségelve a tartószerkezeti fejezetben</t>
        </is>
      </c>
      <c r="G574" s="994" t="n"/>
      <c r="H574" s="683" t="n"/>
      <c r="I574" s="320" t="n"/>
      <c r="J574" s="159" t="n"/>
      <c r="K574" s="159" t="n"/>
      <c r="L574" s="753" t="n"/>
      <c r="M574" s="748" t="n"/>
      <c r="O574" s="464">
        <f>ISBLANK(D574)</f>
        <v/>
      </c>
      <c r="P574" s="464">
        <f>ISBLANK(G574)</f>
        <v/>
      </c>
      <c r="Q574" s="464">
        <f>ISBLANK(M574)</f>
        <v/>
      </c>
      <c r="R574" s="464">
        <f>IF(AND(O574=P574,O574=Q574),,"!!!")</f>
        <v/>
      </c>
      <c r="T574" s="464" t="n">
        <v>572</v>
      </c>
    </row>
    <row customFormat="1" hidden="1" outlineLevel="1" r="575" s="422">
      <c r="A575" s="29" t="inlineStr">
        <is>
          <t>x</t>
        </is>
      </c>
      <c r="B575" s="613" t="n">
        <v>300</v>
      </c>
      <c r="C575" s="617" t="n">
        <v>324</v>
      </c>
      <c r="D575" s="889" t="n">
        <v>14</v>
      </c>
      <c r="E575" s="732" t="inlineStr">
        <is>
          <t>1 layer PE foil for separation of layers</t>
        </is>
      </c>
      <c r="F575" s="529" t="inlineStr">
        <is>
          <t>1 rtg. PE fólia elválasztó réteg</t>
        </is>
      </c>
      <c r="G575" s="994" t="n">
        <v>1050</v>
      </c>
      <c r="H575" s="683" t="inlineStr">
        <is>
          <t>m2</t>
        </is>
      </c>
      <c r="I575" s="320" t="n"/>
      <c r="J575" s="159" t="n">
        <v>0</v>
      </c>
      <c r="K575" s="159" t="n">
        <v>0</v>
      </c>
      <c r="L575" s="753">
        <f>J575+K575</f>
        <v/>
      </c>
      <c r="M575" s="748">
        <f>L575*(G575+I575)</f>
        <v/>
      </c>
      <c r="O575" s="464">
        <f>ISBLANK(D575)</f>
        <v/>
      </c>
      <c r="P575" s="464">
        <f>ISBLANK(G575)</f>
        <v/>
      </c>
      <c r="Q575" s="464">
        <f>ISBLANK(M575)</f>
        <v/>
      </c>
      <c r="R575" s="464">
        <f>IF(AND(O575=P575,O575=Q575),,"!!!")</f>
        <v/>
      </c>
      <c r="T575" s="464" t="n">
        <v>573</v>
      </c>
    </row>
    <row customFormat="1" hidden="1" outlineLevel="1" r="576" s="590">
      <c r="A576" s="29" t="inlineStr">
        <is>
          <t>x</t>
        </is>
      </c>
      <c r="B576" s="613" t="n"/>
      <c r="C576" s="617" t="n"/>
      <c r="D576" s="889" t="n"/>
      <c r="E576" s="762" t="inlineStr">
        <is>
          <t>30 cm 95% compacted gravel priced in the structural BOQ</t>
        </is>
      </c>
      <c r="F576" s="686" t="inlineStr">
        <is>
          <t>30 cm 95%-ra tömörített kavics ágyazat lsd tartószerkezeti fejezet</t>
        </is>
      </c>
      <c r="G576" s="994" t="n"/>
      <c r="H576" s="683" t="n"/>
      <c r="I576" s="320" t="n"/>
      <c r="J576" s="159" t="n"/>
      <c r="K576" s="159" t="n"/>
      <c r="L576" s="753" t="n"/>
      <c r="M576" s="748" t="n"/>
      <c r="O576" s="464">
        <f>ISBLANK(D576)</f>
        <v/>
      </c>
      <c r="P576" s="464">
        <f>ISBLANK(G576)</f>
        <v/>
      </c>
      <c r="Q576" s="464">
        <f>ISBLANK(M576)</f>
        <v/>
      </c>
      <c r="R576" s="464">
        <f>IF(AND(O576=P576,O576=Q576),,"!!!")</f>
        <v/>
      </c>
      <c r="T576" s="464" t="n">
        <v>574</v>
      </c>
    </row>
    <row customFormat="1" customHeight="1" hidden="1" ht="25.5" outlineLevel="1" r="577" s="590">
      <c r="A577" s="29" t="n"/>
      <c r="B577" s="613" t="n">
        <v>300</v>
      </c>
      <c r="C577" s="617" t="n">
        <v>324</v>
      </c>
      <c r="D577" s="726" t="n"/>
      <c r="E577" s="754" t="inlineStr">
        <is>
          <t>1P-02.2- Industrial floor on ground (+0,00 M) - PRODUCING HALL / OIL STORAGE</t>
        </is>
      </c>
      <c r="F577" s="754" t="inlineStr">
        <is>
          <t>1P-02 .2- Talajon fekvő ipari padló (+0,00 M) - CSARNOK / OLAJRAKTÁR</t>
        </is>
      </c>
      <c r="G577" s="994" t="n"/>
      <c r="H577" s="683" t="n"/>
      <c r="I577" s="320" t="n"/>
      <c r="J577" s="750" t="n"/>
      <c r="K577" s="750" t="n"/>
      <c r="L577" s="761" t="n"/>
      <c r="M577" s="748" t="n"/>
      <c r="O577" s="464">
        <f>ISBLANK(D577)</f>
        <v/>
      </c>
      <c r="P577" s="464">
        <f>ISBLANK(G577)</f>
        <v/>
      </c>
      <c r="Q577" s="464">
        <f>ISBLANK(M577)</f>
        <v/>
      </c>
      <c r="R577" s="464">
        <f>IF(AND(O577=P577,O577=Q577),,"!!!")</f>
        <v/>
      </c>
      <c r="T577" s="464" t="n">
        <v>575</v>
      </c>
    </row>
    <row customFormat="1" customHeight="1" hidden="1" ht="22.5" outlineLevel="1" r="578" s="422">
      <c r="A578" s="29" t="inlineStr">
        <is>
          <t>x</t>
        </is>
      </c>
      <c r="B578" s="613" t="n">
        <v>300</v>
      </c>
      <c r="C578" s="617" t="n">
        <v>324</v>
      </c>
      <c r="D578" s="889" t="n">
        <v>15</v>
      </c>
      <c r="E578" s="682" t="inlineStr">
        <is>
          <t>Like previous item, but with anti-sparkle resin coating with grounding 
SCHOMBURG ASODUR B3311</t>
        </is>
      </c>
      <c r="F578" s="529" t="inlineStr">
        <is>
          <t>Mint előző tétel, de olajálló műgyanta bevonattal SCHOMBURG ASODUR B3311</t>
        </is>
      </c>
      <c r="G578" s="994" t="n">
        <v>180</v>
      </c>
      <c r="H578" s="683" t="inlineStr">
        <is>
          <t>m2</t>
        </is>
      </c>
      <c r="I578" s="320" t="n"/>
      <c r="J578" s="159" t="n">
        <v>0</v>
      </c>
      <c r="K578" s="159" t="n">
        <v>0</v>
      </c>
      <c r="L578" s="753">
        <f>J578+K578</f>
        <v/>
      </c>
      <c r="M578" s="748">
        <f>L578*(G578+I578)</f>
        <v/>
      </c>
      <c r="O578" s="464">
        <f>ISBLANK(D578)</f>
        <v/>
      </c>
      <c r="P578" s="464">
        <f>ISBLANK(G578)</f>
        <v/>
      </c>
      <c r="Q578" s="464">
        <f>ISBLANK(M578)</f>
        <v/>
      </c>
      <c r="R578" s="464">
        <f>IF(AND(O578=P578,O578=Q578),,"!!!")</f>
        <v/>
      </c>
      <c r="T578" s="464" t="n">
        <v>576</v>
      </c>
    </row>
    <row customFormat="1" customHeight="1" hidden="1" ht="38.25" outlineLevel="1" r="579" s="590">
      <c r="A579" s="29" t="n"/>
      <c r="B579" s="613" t="n">
        <v>300</v>
      </c>
      <c r="C579" s="617" t="n">
        <v>324</v>
      </c>
      <c r="D579" s="726" t="n"/>
      <c r="E579" s="754" t="inlineStr">
        <is>
          <t>1P-02.3- Industrial floor on ground (+0,00 M) - PRODUCING HALL / MAINTENANCE OFFICE AND ELECTRICIANS</t>
        </is>
      </c>
      <c r="F579" s="754" t="inlineStr">
        <is>
          <t>1P-02 .3 Talajon fekvő ipari padló (+0,00 M) - CSARNOK /Karbantartás iroda</t>
        </is>
      </c>
      <c r="G579" s="994" t="n"/>
      <c r="H579" s="683" t="n"/>
      <c r="I579" s="320" t="n"/>
      <c r="J579" s="750" t="n"/>
      <c r="K579" s="750" t="n"/>
      <c r="L579" s="761" t="n"/>
      <c r="M579" s="748" t="n"/>
      <c r="O579" s="464">
        <f>ISBLANK(D579)</f>
        <v/>
      </c>
      <c r="P579" s="464">
        <f>ISBLANK(G579)</f>
        <v/>
      </c>
      <c r="Q579" s="464">
        <f>ISBLANK(M579)</f>
        <v/>
      </c>
      <c r="R579" s="464">
        <f>IF(AND(O579=P579,O579=Q579),,"!!!")</f>
        <v/>
      </c>
      <c r="T579" s="464" t="n">
        <v>577</v>
      </c>
    </row>
    <row customFormat="1" customHeight="1" hidden="1" ht="22.5" outlineLevel="1" r="580" s="423">
      <c r="A580" s="29" t="inlineStr">
        <is>
          <t>x</t>
        </is>
      </c>
      <c r="B580" s="613" t="n">
        <v>300</v>
      </c>
      <c r="C580" s="617" t="n">
        <v>324</v>
      </c>
      <c r="D580" s="889" t="n">
        <v>16</v>
      </c>
      <c r="E580" s="682" t="inlineStr">
        <is>
          <t>Like previous item, but with sparkieses resin with grounding Mapei Mapefloor I320 SL Concept or equivalent</t>
        </is>
      </c>
      <c r="F580" s="687" t="inlineStr">
        <is>
          <t>Mint előző tétel, de szikramentes, földelt műgyanta bevonattal Mapei Mapefloor I320 SL Concept, vagy azzal egyenértékű</t>
        </is>
      </c>
      <c r="G580" s="994" t="n">
        <v>67</v>
      </c>
      <c r="H580" s="683" t="inlineStr">
        <is>
          <t>m2</t>
        </is>
      </c>
      <c r="I580" s="320" t="n"/>
      <c r="J580" s="159" t="n">
        <v>0</v>
      </c>
      <c r="K580" s="159" t="n">
        <v>0</v>
      </c>
      <c r="L580" s="753">
        <f>J580+K580</f>
        <v/>
      </c>
      <c r="M580" s="748">
        <f>L580*(G580+I580)</f>
        <v/>
      </c>
      <c r="O580" s="464">
        <f>ISBLANK(D580)</f>
        <v/>
      </c>
      <c r="P580" s="464">
        <f>ISBLANK(G580)</f>
        <v/>
      </c>
      <c r="Q580" s="464">
        <f>ISBLANK(M580)</f>
        <v/>
      </c>
      <c r="R580" s="464">
        <f>IF(AND(O580=P580,O580=Q580),,"!!!")</f>
        <v/>
      </c>
      <c r="T580" s="464" t="n">
        <v>578</v>
      </c>
    </row>
    <row customFormat="1" customHeight="1" hidden="1" ht="38.25" outlineLevel="1" r="581" s="590">
      <c r="A581" s="29" t="n"/>
      <c r="B581" s="606" t="n">
        <v>300</v>
      </c>
      <c r="C581" s="617" t="n">
        <v>324</v>
      </c>
      <c r="D581" s="726" t="n"/>
      <c r="E581" s="754" t="inlineStr">
        <is>
          <t>1P-03 - Floor tile on ground in wet areas (+0,00 M) - OFFICE, LOGISTIC, PRODUCING HALL</t>
        </is>
      </c>
      <c r="F581" s="754" t="inlineStr">
        <is>
          <t>1P-03 - Talajon fekvő kerámia padló vizes helyiségben (+0,00 M) - IRODA, LOGISZTIKA, CSARNOK</t>
        </is>
      </c>
      <c r="G581" s="995" t="n"/>
      <c r="H581" s="758" t="n"/>
      <c r="I581" s="321" t="n"/>
      <c r="J581" s="486" t="n"/>
      <c r="K581" s="486" t="n"/>
      <c r="L581" s="759" t="n"/>
      <c r="M581" s="746" t="n"/>
      <c r="O581" s="464">
        <f>ISBLANK(D581)</f>
        <v/>
      </c>
      <c r="P581" s="464">
        <f>ISBLANK(G581)</f>
        <v/>
      </c>
      <c r="Q581" s="464">
        <f>ISBLANK(M581)</f>
        <v/>
      </c>
      <c r="R581" s="464">
        <f>IF(AND(O581=P581,O581=Q581),,"!!!")</f>
        <v/>
      </c>
      <c r="T581" s="464" t="n">
        <v>579</v>
      </c>
    </row>
    <row customFormat="1" customHeight="1" hidden="1" ht="78.75" outlineLevel="1" r="582" s="590">
      <c r="A582" s="29" t="n"/>
      <c r="B582" s="606" t="n">
        <v>300</v>
      </c>
      <c r="C582" s="617" t="n">
        <v>324</v>
      </c>
      <c r="D582" s="889" t="n">
        <v>17</v>
      </c>
      <c r="E582" s="173" t="inlineStr">
        <is>
          <t>1P-04 - Floor tile on ground (+0,00 M) - OFFICE, f.e. TAURUS
wet rooms, kitchenette, cleaning room
1 cm glued K6 abrasion resistance, R10 non-slip class gress sheet cover (according to cover design), CG 2 WA min. grouted with class B grout (eg BOTAMENT MULTIFUGE BASE or technically equivalent)
  0.3 cm C2TE min. Class A flexible adhesive mortar (BOTAMENT M21 or equivalent</t>
        </is>
      </c>
      <c r="F582" s="94" t="inlineStr">
        <is>
          <t>1P-04 - Talajon fekvő kerámia padló (+0,00 M) - IRODA pl TAURUS
vizes helységek, teakonyha,, takszer, 
1 cm ragasztott K6 kopásállóságú, R10 csúszásmentességi osztályú gress lap burkolat  CG 2 WA min. osztályú fugázóval fugázva (pl.: BOTAMENT MULTIFUGE BASE, vagy ezzel műszakilag egyenértékű)
 0,3 cm C2TE min. osztályú, flexibilis ragasztóhabarcs (BOTAMENT M21, vagy ezzel műszakilag egyenértékű)</t>
        </is>
      </c>
      <c r="G582" s="994" t="n">
        <v>103</v>
      </c>
      <c r="H582" s="683" t="inlineStr">
        <is>
          <t>m2</t>
        </is>
      </c>
      <c r="I582" s="320" t="n"/>
      <c r="J582" s="159" t="n">
        <v>0</v>
      </c>
      <c r="K582" s="159" t="n">
        <v>0</v>
      </c>
      <c r="L582" s="753">
        <f>J582+K582</f>
        <v/>
      </c>
      <c r="M582" s="748">
        <f>L582*(G582+I582)</f>
        <v/>
      </c>
      <c r="O582" s="464">
        <f>ISBLANK(D582)</f>
        <v/>
      </c>
      <c r="P582" s="464">
        <f>ISBLANK(G582)</f>
        <v/>
      </c>
      <c r="Q582" s="464">
        <f>ISBLANK(M582)</f>
        <v/>
      </c>
      <c r="R582" s="464">
        <f>IF(AND(O582=P582,O582=Q582),,"!!!")</f>
        <v/>
      </c>
      <c r="T582" s="464" t="n">
        <v>580</v>
      </c>
    </row>
    <row customFormat="1" customHeight="1" hidden="1" ht="22.5" outlineLevel="1" r="583" s="590">
      <c r="A583" s="29" t="n"/>
      <c r="B583" s="606" t="n">
        <v>300</v>
      </c>
      <c r="C583" s="617" t="n">
        <v>324</v>
      </c>
      <c r="D583" s="889" t="n">
        <v>18</v>
      </c>
      <c r="E583" s="732" t="inlineStr">
        <is>
          <t>2 layer Cement-plastic based, 2-component coating insulation on horizontal surface</t>
        </is>
      </c>
      <c r="F583" s="529" t="inlineStr">
        <is>
          <t>2 rtg. Cement-műanyag bázisú kétkomponensű bevonat-szigetelés vízszintes felületen</t>
        </is>
      </c>
      <c r="G583" s="994" t="n">
        <v>103</v>
      </c>
      <c r="H583" s="683" t="inlineStr">
        <is>
          <t>m2</t>
        </is>
      </c>
      <c r="I583" s="320" t="n"/>
      <c r="J583" s="159" t="n">
        <v>0</v>
      </c>
      <c r="K583" s="159" t="n">
        <v>0</v>
      </c>
      <c r="L583" s="753">
        <f>J583+K583</f>
        <v/>
      </c>
      <c r="M583" s="748">
        <f>L583*(G583+I583)</f>
        <v/>
      </c>
      <c r="O583" s="464">
        <f>ISBLANK(D583)</f>
        <v/>
      </c>
      <c r="P583" s="464">
        <f>ISBLANK(G583)</f>
        <v/>
      </c>
      <c r="Q583" s="464">
        <f>ISBLANK(M583)</f>
        <v/>
      </c>
      <c r="R583" s="464">
        <f>IF(AND(O583=P583,O583=Q583),,"!!!")</f>
        <v/>
      </c>
      <c r="T583" s="464" t="n">
        <v>581</v>
      </c>
    </row>
    <row customFormat="1" customHeight="1" hidden="1" ht="22.5" outlineLevel="1" r="584" s="590">
      <c r="A584" s="29" t="n"/>
      <c r="B584" s="606" t="n">
        <v>300</v>
      </c>
      <c r="C584" s="617" t="n">
        <v>324</v>
      </c>
      <c r="D584" s="889" t="n">
        <v>19</v>
      </c>
      <c r="E584" s="173" t="inlineStr">
        <is>
          <t>6,5 cm Screed slab with 10 mm thick Polyifoam foam sheet along the walls with edge insulation</t>
        </is>
      </c>
      <c r="F584" s="529" t="inlineStr">
        <is>
          <t>6,5 cm Cement esztrich aljzat fém simítóval lehúzva, a falak mentén 10 mm vtg. Polifoam hablemez peremszigeteléssel</t>
        </is>
      </c>
      <c r="G584" s="994" t="n">
        <v>103</v>
      </c>
      <c r="H584" s="683" t="inlineStr">
        <is>
          <t>m2</t>
        </is>
      </c>
      <c r="I584" s="320" t="n"/>
      <c r="J584" s="159" t="n">
        <v>0</v>
      </c>
      <c r="K584" s="159" t="n">
        <v>0</v>
      </c>
      <c r="L584" s="753">
        <f>J584+K584</f>
        <v/>
      </c>
      <c r="M584" s="748">
        <f>L584*(G584+I584)</f>
        <v/>
      </c>
      <c r="O584" s="464">
        <f>ISBLANK(D584)</f>
        <v/>
      </c>
      <c r="P584" s="464">
        <f>ISBLANK(G584)</f>
        <v/>
      </c>
      <c r="Q584" s="464">
        <f>ISBLANK(M584)</f>
        <v/>
      </c>
      <c r="R584" s="464">
        <f>IF(AND(O584=P584,O584=Q584),,"!!!")</f>
        <v/>
      </c>
      <c r="T584" s="464" t="n">
        <v>582</v>
      </c>
    </row>
    <row customFormat="1" hidden="1" outlineLevel="1" r="585" s="590">
      <c r="A585" s="29" t="n"/>
      <c r="B585" s="606" t="n">
        <v>300</v>
      </c>
      <c r="C585" s="617" t="n">
        <v>324</v>
      </c>
      <c r="D585" s="889" t="n">
        <v>20</v>
      </c>
      <c r="E585" s="732" t="inlineStr">
        <is>
          <t>1 layer PE foil for separation of layers</t>
        </is>
      </c>
      <c r="F585" s="529" t="inlineStr">
        <is>
          <t>1 rtg PE fólia technológiai védő réteg</t>
        </is>
      </c>
      <c r="G585" s="994" t="n">
        <v>103</v>
      </c>
      <c r="H585" s="683" t="inlineStr">
        <is>
          <t>m2</t>
        </is>
      </c>
      <c r="I585" s="320" t="n"/>
      <c r="J585" s="159" t="n">
        <v>0</v>
      </c>
      <c r="K585" s="159" t="n">
        <v>0</v>
      </c>
      <c r="L585" s="753">
        <f>J585+K585</f>
        <v/>
      </c>
      <c r="M585" s="748">
        <f>L585*(G585+I585)</f>
        <v/>
      </c>
      <c r="O585" s="464">
        <f>ISBLANK(D585)</f>
        <v/>
      </c>
      <c r="P585" s="464">
        <f>ISBLANK(G585)</f>
        <v/>
      </c>
      <c r="Q585" s="464">
        <f>ISBLANK(M585)</f>
        <v/>
      </c>
      <c r="R585" s="464">
        <f>IF(AND(O585=P585,O585=Q585),,"!!!")</f>
        <v/>
      </c>
      <c r="T585" s="464" t="n">
        <v>583</v>
      </c>
    </row>
    <row customFormat="1" hidden="1" outlineLevel="1" r="586" s="590">
      <c r="A586" s="29" t="n"/>
      <c r="B586" s="606" t="n">
        <v>300</v>
      </c>
      <c r="C586" s="617" t="n">
        <v>324</v>
      </c>
      <c r="D586" s="889" t="n">
        <v>21</v>
      </c>
      <c r="E586" s="732" t="inlineStr">
        <is>
          <t>12 cm Step-proof expanded polystyrene heat insulation (EPS 150)</t>
        </is>
      </c>
      <c r="F586" s="529" t="inlineStr">
        <is>
          <t>12 cm Lépésálló expandált polisztirol hab (EPS 150) hőszigetelés</t>
        </is>
      </c>
      <c r="G586" s="994" t="n">
        <v>103</v>
      </c>
      <c r="H586" s="683" t="inlineStr">
        <is>
          <t>m2</t>
        </is>
      </c>
      <c r="I586" s="320" t="n"/>
      <c r="J586" s="159" t="n">
        <v>0</v>
      </c>
      <c r="K586" s="159" t="n">
        <v>0</v>
      </c>
      <c r="L586" s="753">
        <f>J586+K586</f>
        <v/>
      </c>
      <c r="M586" s="748">
        <f>L586*(G586+I586)</f>
        <v/>
      </c>
      <c r="O586" s="464">
        <f>ISBLANK(D586)</f>
        <v/>
      </c>
      <c r="P586" s="464">
        <f>ISBLANK(G586)</f>
        <v/>
      </c>
      <c r="Q586" s="464">
        <f>ISBLANK(M586)</f>
        <v/>
      </c>
      <c r="R586" s="464">
        <f>IF(AND(O586=P586,O586=Q586),,"!!!")</f>
        <v/>
      </c>
      <c r="T586" s="464" t="n">
        <v>584</v>
      </c>
    </row>
    <row customFormat="1" customHeight="1" hidden="1" ht="22.5" outlineLevel="1" r="587" s="590">
      <c r="A587" s="29" t="n"/>
      <c r="B587" s="606" t="n">
        <v>300</v>
      </c>
      <c r="C587" s="617" t="n">
        <v>324</v>
      </c>
      <c r="D587" s="889" t="n">
        <v>22</v>
      </c>
      <c r="E587" s="173" t="inlineStr">
        <is>
          <t>1 layer Polyester inserted SBS modificated bituminous waterproofing layer against soilmoisture, min. thickness: 4 mm</t>
        </is>
      </c>
      <c r="F587" s="529" t="inlineStr">
        <is>
          <t>1 rtg. Min. 4 mm vtg., poliészter betétes SBS modifikált bitumenes vastaglemez, Talajnedvesség elleni szigetelés</t>
        </is>
      </c>
      <c r="G587" s="994" t="n">
        <v>103</v>
      </c>
      <c r="H587" s="683" t="inlineStr">
        <is>
          <t>m2</t>
        </is>
      </c>
      <c r="I587" s="320" t="n"/>
      <c r="J587" s="159" t="n">
        <v>0</v>
      </c>
      <c r="K587" s="159" t="n">
        <v>0</v>
      </c>
      <c r="L587" s="753">
        <f>J587+K587</f>
        <v/>
      </c>
      <c r="M587" s="748">
        <f>L587*(G587+I587)</f>
        <v/>
      </c>
      <c r="O587" s="464">
        <f>ISBLANK(D587)</f>
        <v/>
      </c>
      <c r="P587" s="464">
        <f>ISBLANK(G587)</f>
        <v/>
      </c>
      <c r="Q587" s="464">
        <f>ISBLANK(M587)</f>
        <v/>
      </c>
      <c r="R587" s="464">
        <f>IF(AND(O587=P587,O587=Q587),,"!!!")</f>
        <v/>
      </c>
      <c r="T587" s="464" t="n">
        <v>585</v>
      </c>
    </row>
    <row customFormat="1" hidden="1" outlineLevel="1" r="588" s="590">
      <c r="A588" s="29" t="n"/>
      <c r="B588" s="606" t="n">
        <v>300</v>
      </c>
      <c r="C588" s="617" t="n">
        <v>324</v>
      </c>
      <c r="D588" s="889" t="n">
        <v>23</v>
      </c>
      <c r="E588" s="732" t="inlineStr">
        <is>
          <t>1 layer Cold, solvent-free bituminous surface-preparation</t>
        </is>
      </c>
      <c r="F588" s="529" t="inlineStr">
        <is>
          <t>1 rtg. Oldószermentes hideg bitumenmáz kellősítés</t>
        </is>
      </c>
      <c r="G588" s="994" t="n">
        <v>104</v>
      </c>
      <c r="H588" s="683" t="inlineStr">
        <is>
          <t>m3</t>
        </is>
      </c>
      <c r="I588" s="320" t="n"/>
      <c r="J588" s="159" t="n">
        <v>0</v>
      </c>
      <c r="K588" s="159" t="n">
        <v>0</v>
      </c>
      <c r="L588" s="753">
        <f>J588+K588</f>
        <v/>
      </c>
      <c r="M588" s="748">
        <f>L588*(G588+I588)</f>
        <v/>
      </c>
      <c r="O588" s="464">
        <f>ISBLANK(D588)</f>
        <v/>
      </c>
      <c r="P588" s="464">
        <f>ISBLANK(G588)</f>
        <v/>
      </c>
      <c r="Q588" s="464">
        <f>ISBLANK(M588)</f>
        <v/>
      </c>
      <c r="R588" s="464">
        <f>IF(AND(O588=P588,O588=Q588),,"!!!")</f>
        <v/>
      </c>
      <c r="T588" s="464" t="n">
        <v>586</v>
      </c>
    </row>
    <row customFormat="1" customHeight="1" hidden="1" ht="22.5" outlineLevel="1" r="589" s="590">
      <c r="A589" s="29" t="n"/>
      <c r="B589" s="606" t="n">
        <v>300</v>
      </c>
      <c r="C589" s="617" t="n">
        <v>324</v>
      </c>
      <c r="D589" s="889" t="n"/>
      <c r="E589" s="749" t="inlineStr">
        <is>
          <t>15 cm Monolithic reinforced concrete slab, according to structural engineering  cost in the structural BOQ</t>
        </is>
      </c>
      <c r="F589" s="686" t="inlineStr">
        <is>
          <t>15 cm Monolit vasbeton alaplemez, tarószerkezeti tervek szerint, lsd tartószerkezeti fejezet</t>
        </is>
      </c>
      <c r="G589" s="994" t="n"/>
      <c r="H589" s="683" t="n"/>
      <c r="I589" s="320" t="n"/>
      <c r="J589" s="750" t="n"/>
      <c r="K589" s="750" t="n"/>
      <c r="L589" s="761" t="n"/>
      <c r="M589" s="748" t="n"/>
      <c r="O589" s="464">
        <f>ISBLANK(D589)</f>
        <v/>
      </c>
      <c r="P589" s="464">
        <f>ISBLANK(G589)</f>
        <v/>
      </c>
      <c r="Q589" s="464">
        <f>ISBLANK(M589)</f>
        <v/>
      </c>
      <c r="R589" s="464">
        <f>IF(AND(O589=P589,O589=Q589),,"!!!")</f>
        <v/>
      </c>
      <c r="T589" s="464" t="n">
        <v>587</v>
      </c>
    </row>
    <row customFormat="1" hidden="1" outlineLevel="1" r="590" s="590">
      <c r="A590" s="29" t="n"/>
      <c r="B590" s="606" t="n">
        <v>300</v>
      </c>
      <c r="C590" s="617" t="n">
        <v>324</v>
      </c>
      <c r="D590" s="889" t="n"/>
      <c r="E590" s="762" t="inlineStr">
        <is>
          <t>5 cm Concrete  cost in the structural BOQ</t>
        </is>
      </c>
      <c r="F590" s="686" t="inlineStr">
        <is>
          <t>5 cm Szerelőbeton lsd tartószerkezeti fejezet</t>
        </is>
      </c>
      <c r="G590" s="994" t="n"/>
      <c r="H590" s="683" t="n"/>
      <c r="I590" s="320" t="n"/>
      <c r="J590" s="750" t="n"/>
      <c r="K590" s="750" t="n"/>
      <c r="L590" s="761" t="n"/>
      <c r="M590" s="748" t="n"/>
      <c r="O590" s="464">
        <f>ISBLANK(D590)</f>
        <v/>
      </c>
      <c r="P590" s="464">
        <f>ISBLANK(G590)</f>
        <v/>
      </c>
      <c r="Q590" s="464">
        <f>ISBLANK(M590)</f>
        <v/>
      </c>
      <c r="R590" s="464">
        <f>IF(AND(O590=P590,O590=Q590),,"!!!")</f>
        <v/>
      </c>
      <c r="T590" s="464" t="n">
        <v>588</v>
      </c>
    </row>
    <row customFormat="1" hidden="1" outlineLevel="1" r="591" s="590">
      <c r="A591" s="29" t="n"/>
      <c r="B591" s="606" t="n">
        <v>300</v>
      </c>
      <c r="C591" s="617" t="n">
        <v>324</v>
      </c>
      <c r="D591" s="889" t="n"/>
      <c r="E591" s="762" t="inlineStr">
        <is>
          <t>30 cm 95% dense gravel  cost in the structural BOQ</t>
        </is>
      </c>
      <c r="F591" s="686" t="inlineStr">
        <is>
          <t>30 cm 95%-ra tömörített kavics ágyazat lsd tartószerkezeti fejezet</t>
        </is>
      </c>
      <c r="G591" s="994" t="n"/>
      <c r="H591" s="683" t="n"/>
      <c r="I591" s="320" t="n"/>
      <c r="J591" s="750" t="n"/>
      <c r="K591" s="750" t="n"/>
      <c r="L591" s="761" t="n"/>
      <c r="M591" s="748" t="n"/>
      <c r="O591" s="464">
        <f>ISBLANK(D591)</f>
        <v/>
      </c>
      <c r="P591" s="464">
        <f>ISBLANK(G591)</f>
        <v/>
      </c>
      <c r="Q591" s="464">
        <f>ISBLANK(M591)</f>
        <v/>
      </c>
      <c r="R591" s="464">
        <f>IF(AND(O591=P591,O591=Q591),,"!!!")</f>
        <v/>
      </c>
      <c r="T591" s="464" t="n">
        <v>589</v>
      </c>
    </row>
    <row customFormat="1" hidden="1" outlineLevel="1" r="592" s="590">
      <c r="A592" s="29" t="n"/>
      <c r="B592" s="606" t="n">
        <v>300</v>
      </c>
      <c r="C592" s="617" t="n">
        <v>324</v>
      </c>
      <c r="D592" s="889" t="n"/>
      <c r="E592" s="756" t="inlineStr">
        <is>
          <t>Extra charge for Gres floor R11 in kitchen and shower room</t>
        </is>
      </c>
      <c r="F592" s="757" t="inlineStr">
        <is>
          <t>Felár  R11 burkolatért melegítőkonyha és tusolók</t>
        </is>
      </c>
      <c r="G592" s="995" t="n"/>
      <c r="H592" s="758" t="n"/>
      <c r="I592" s="321" t="n"/>
      <c r="J592" s="159" t="n"/>
      <c r="K592" s="159" t="n"/>
      <c r="L592" s="753" t="n"/>
      <c r="M592" s="748" t="n"/>
      <c r="O592" s="464">
        <f>ISBLANK(D592)</f>
        <v/>
      </c>
      <c r="P592" s="464">
        <f>ISBLANK(G592)</f>
        <v/>
      </c>
      <c r="Q592" s="464">
        <f>ISBLANK(M592)</f>
        <v/>
      </c>
      <c r="R592" s="464">
        <f>IF(AND(O592=P592,O592=Q592),,"!!!")</f>
        <v/>
      </c>
      <c r="T592" s="464" t="n">
        <v>590</v>
      </c>
    </row>
    <row customFormat="1" customHeight="1" hidden="1" ht="22.5" outlineLevel="1" r="593" s="590">
      <c r="A593" s="29" t="n"/>
      <c r="B593" s="606" t="n">
        <v>300</v>
      </c>
      <c r="C593" s="617" t="n">
        <v>324</v>
      </c>
      <c r="D593" s="889" t="n">
        <v>24</v>
      </c>
      <c r="E593" s="682" t="inlineStr">
        <is>
          <t>Oil resistent, non-slip gres tile paving e.g. in kitchen, acc. to specification,</t>
        </is>
      </c>
      <c r="F593" s="672" t="inlineStr">
        <is>
          <t>Olajálló, csúszásmentes greslap burkolat pl. üzemi konyhában.</t>
        </is>
      </c>
      <c r="G593" s="994" t="n">
        <v>22</v>
      </c>
      <c r="H593" s="683" t="inlineStr">
        <is>
          <t>m2</t>
        </is>
      </c>
      <c r="I593" s="320" t="n"/>
      <c r="J593" s="159" t="n">
        <v>0</v>
      </c>
      <c r="K593" s="159" t="n">
        <v>0</v>
      </c>
      <c r="L593" s="753">
        <f>J593+K593</f>
        <v/>
      </c>
      <c r="M593" s="748">
        <f>L593*(G593+I593)</f>
        <v/>
      </c>
      <c r="O593" s="464">
        <f>ISBLANK(D593)</f>
        <v/>
      </c>
      <c r="P593" s="464">
        <f>ISBLANK(G593)</f>
        <v/>
      </c>
      <c r="Q593" s="464">
        <f>ISBLANK(M593)</f>
        <v/>
      </c>
      <c r="R593" s="464">
        <f>IF(AND(O593=P593,O593=Q593),,"!!!")</f>
        <v/>
      </c>
      <c r="T593" s="464" t="n">
        <v>591</v>
      </c>
    </row>
    <row customFormat="1" hidden="1" outlineLevel="1" r="594" s="590">
      <c r="A594" s="29" t="n"/>
      <c r="B594" s="606" t="n">
        <v>300</v>
      </c>
      <c r="C594" s="617" t="n">
        <v>324</v>
      </c>
      <c r="D594" s="889" t="n"/>
      <c r="E594" s="682" t="n"/>
      <c r="F594" s="672" t="n"/>
      <c r="G594" s="994" t="n"/>
      <c r="H594" s="683" t="n"/>
      <c r="I594" s="320" t="n"/>
      <c r="J594" s="750" t="n"/>
      <c r="K594" s="750" t="n"/>
      <c r="L594" s="761" t="n"/>
      <c r="M594" s="748" t="n"/>
      <c r="O594" s="464">
        <f>ISBLANK(D594)</f>
        <v/>
      </c>
      <c r="P594" s="464">
        <f>ISBLANK(G594)</f>
        <v/>
      </c>
      <c r="Q594" s="464">
        <f>ISBLANK(M594)</f>
        <v/>
      </c>
      <c r="R594" s="464">
        <f>IF(AND(O594=P594,O594=Q594),,"!!!")</f>
        <v/>
      </c>
      <c r="T594" s="464" t="n">
        <v>592</v>
      </c>
    </row>
    <row customFormat="1" hidden="1" outlineLevel="1" r="595" s="590">
      <c r="A595" s="29" t="n"/>
      <c r="B595" s="606" t="n">
        <v>300</v>
      </c>
      <c r="C595" s="617" t="n">
        <v>324</v>
      </c>
      <c r="D595" s="889" t="n"/>
      <c r="E595" s="421" t="inlineStr">
        <is>
          <t>1P-04 - Floor tile on ground (+0,00 M) - OFFICE BUILDING</t>
        </is>
      </c>
      <c r="F595" s="421" t="inlineStr">
        <is>
          <t>1P-04 - Talajon fekvő kerámia padló (+0,00 M) - IRODAÉPÜLET</t>
        </is>
      </c>
      <c r="G595" s="995" t="n"/>
      <c r="H595" s="758" t="n"/>
      <c r="I595" s="321" t="n"/>
      <c r="J595" s="486" t="n"/>
      <c r="K595" s="486" t="n"/>
      <c r="L595" s="759" t="n"/>
      <c r="M595" s="746" t="n"/>
      <c r="O595" s="464">
        <f>ISBLANK(D595)</f>
        <v/>
      </c>
      <c r="P595" s="464">
        <f>ISBLANK(G595)</f>
        <v/>
      </c>
      <c r="Q595" s="464">
        <f>ISBLANK(M595)</f>
        <v/>
      </c>
      <c r="R595" s="464">
        <f>IF(AND(O595=P595,O595=Q595),,"!!!")</f>
        <v/>
      </c>
      <c r="T595" s="464" t="n">
        <v>593</v>
      </c>
    </row>
    <row customFormat="1" customHeight="1" hidden="1" ht="90" outlineLevel="1" r="596" s="590">
      <c r="A596" s="29" t="n"/>
      <c r="B596" s="606" t="n">
        <v>300</v>
      </c>
      <c r="C596" s="617" t="n">
        <v>324</v>
      </c>
      <c r="D596" s="889" t="n">
        <v>25</v>
      </c>
      <c r="E596" s="173" t="inlineStr">
        <is>
          <t>1P-04 - Floor tile on ground (+0,00 M) - OFFICE fe. TAURUS
 corridor, stairs, canteen
1 cm glued K6 abrasion resistant, R10 non-slip class gress sheet cover (according to cover design), CG 2 WA min. grouted (eg BOTAMENT MULTIFUGE BASE or technically equivalent)
  0.3 cm C2TE min. Class A flexible adhesive mortar (BOTAMENT M21 or technically equivalent)</t>
        </is>
      </c>
      <c r="F596" s="94" t="inlineStr">
        <is>
          <t>1P-04 - Talajon fekvő kerámia padló (+0,00 M) - IRODA  pl.TAURUS
közlekedő, lépcső, étkező
1 cm ragasztott K6 kopásállóságú, R10 csúszásmentességi osztályú gress lap burkolat (burkolatterv szerint), CG 2 WA min. osztályú fugázóval fugázva (pl.: BOTAMENT MULTIFUGE BASE, vagy ezzel műszakilag egyenértékű)
 0,3 cm C2TE min. osztályú, flexibilis ragasztóhabarcs (BOTAMENT M21, vagy ezzel műszakilag egyenértékű)</t>
        </is>
      </c>
      <c r="G596" s="994" t="n">
        <v>580</v>
      </c>
      <c r="H596" s="483" t="inlineStr">
        <is>
          <t>m2</t>
        </is>
      </c>
      <c r="I596" s="320" t="n"/>
      <c r="J596" s="159" t="n">
        <v>0</v>
      </c>
      <c r="K596" s="159" t="n">
        <v>0</v>
      </c>
      <c r="L596" s="753">
        <f>J596+K596</f>
        <v/>
      </c>
      <c r="M596" s="748">
        <f>L596*(G596+I596)</f>
        <v/>
      </c>
      <c r="O596" s="464">
        <f>ISBLANK(D596)</f>
        <v/>
      </c>
      <c r="P596" s="464">
        <f>ISBLANK(G596)</f>
        <v/>
      </c>
      <c r="Q596" s="464">
        <f>ISBLANK(M596)</f>
        <v/>
      </c>
      <c r="R596" s="464">
        <f>IF(AND(O596=P596,O596=Q596),,"!!!")</f>
        <v/>
      </c>
      <c r="T596" s="464" t="n">
        <v>594</v>
      </c>
    </row>
    <row customFormat="1" customHeight="1" hidden="1" ht="22.5" outlineLevel="1" r="597" s="590">
      <c r="A597" s="29" t="n"/>
      <c r="B597" s="606" t="n">
        <v>300</v>
      </c>
      <c r="C597" s="617" t="n">
        <v>324</v>
      </c>
      <c r="D597" s="889" t="n">
        <v>26</v>
      </c>
      <c r="E597" s="732" t="inlineStr">
        <is>
          <t>6,5 cm Screed slab with 10 mm thick Polyifoam foam sheet along the walls with edge insulation</t>
        </is>
      </c>
      <c r="F597" s="529" t="inlineStr">
        <is>
          <t>6,5 cm Cement esztrich aljzat fém simítóval lehúzva, a falak mentén 10 mm vtg. Polifoam hablemez peremszigeteléssel</t>
        </is>
      </c>
      <c r="G597" s="994" t="n">
        <v>580</v>
      </c>
      <c r="H597" s="483" t="inlineStr">
        <is>
          <t>m2</t>
        </is>
      </c>
      <c r="I597" s="320" t="n"/>
      <c r="J597" s="159" t="n">
        <v>0</v>
      </c>
      <c r="K597" s="159" t="n">
        <v>0</v>
      </c>
      <c r="L597" s="753">
        <f>J597+K597</f>
        <v/>
      </c>
      <c r="M597" s="748">
        <f>L597*(G597+I597)</f>
        <v/>
      </c>
      <c r="O597" s="464">
        <f>ISBLANK(D597)</f>
        <v/>
      </c>
      <c r="P597" s="464">
        <f>ISBLANK(G597)</f>
        <v/>
      </c>
      <c r="Q597" s="464">
        <f>ISBLANK(M597)</f>
        <v/>
      </c>
      <c r="R597" s="464">
        <f>IF(AND(O597=P597,O597=Q597),,"!!!")</f>
        <v/>
      </c>
      <c r="T597" s="464" t="n">
        <v>595</v>
      </c>
    </row>
    <row customFormat="1" hidden="1" outlineLevel="1" r="598" s="590">
      <c r="A598" s="29" t="n"/>
      <c r="B598" s="606" t="n">
        <v>300</v>
      </c>
      <c r="C598" s="617" t="n">
        <v>324</v>
      </c>
      <c r="D598" s="889" t="n">
        <v>27</v>
      </c>
      <c r="E598" s="732" t="inlineStr">
        <is>
          <t>1 layer PE foil for separation of layers</t>
        </is>
      </c>
      <c r="F598" s="529" t="inlineStr">
        <is>
          <t>1 rtg PE fólia technológiai védő réteg</t>
        </is>
      </c>
      <c r="G598" s="994" t="n">
        <v>580</v>
      </c>
      <c r="H598" s="483" t="inlineStr">
        <is>
          <t>m2</t>
        </is>
      </c>
      <c r="I598" s="320" t="n"/>
      <c r="J598" s="159" t="n">
        <v>0</v>
      </c>
      <c r="K598" s="159" t="n">
        <v>0</v>
      </c>
      <c r="L598" s="753">
        <f>J598+K598</f>
        <v/>
      </c>
      <c r="M598" s="748">
        <f>L598*(G598+I598)</f>
        <v/>
      </c>
      <c r="O598" s="464">
        <f>ISBLANK(D598)</f>
        <v/>
      </c>
      <c r="P598" s="464">
        <f>ISBLANK(G598)</f>
        <v/>
      </c>
      <c r="Q598" s="464">
        <f>ISBLANK(M598)</f>
        <v/>
      </c>
      <c r="R598" s="464">
        <f>IF(AND(O598=P598,O598=Q598),,"!!!")</f>
        <v/>
      </c>
      <c r="T598" s="464" t="n">
        <v>596</v>
      </c>
    </row>
    <row customFormat="1" hidden="1" outlineLevel="1" r="599" s="590">
      <c r="A599" s="29" t="n"/>
      <c r="B599" s="606" t="n">
        <v>300</v>
      </c>
      <c r="C599" s="617" t="n">
        <v>324</v>
      </c>
      <c r="D599" s="889" t="n">
        <v>28</v>
      </c>
      <c r="E599" s="732" t="inlineStr">
        <is>
          <t>12 cm Step-proof expanded polystyrene heat insulation (EPS-150)</t>
        </is>
      </c>
      <c r="F599" s="529" t="inlineStr">
        <is>
          <t>12 cm Lépésálló expandált polisztirol hab (EPS 150) hőszigetelés</t>
        </is>
      </c>
      <c r="G599" s="994" t="n">
        <v>580</v>
      </c>
      <c r="H599" s="483" t="inlineStr">
        <is>
          <t>m2</t>
        </is>
      </c>
      <c r="I599" s="320" t="n"/>
      <c r="J599" s="159" t="n">
        <v>0</v>
      </c>
      <c r="K599" s="159" t="n">
        <v>0</v>
      </c>
      <c r="L599" s="753">
        <f>J599+K599</f>
        <v/>
      </c>
      <c r="M599" s="748">
        <f>L599*(G599+I599)</f>
        <v/>
      </c>
      <c r="O599" s="464">
        <f>ISBLANK(D599)</f>
        <v/>
      </c>
      <c r="P599" s="464">
        <f>ISBLANK(G599)</f>
        <v/>
      </c>
      <c r="Q599" s="464">
        <f>ISBLANK(M599)</f>
        <v/>
      </c>
      <c r="R599" s="464">
        <f>IF(AND(O599=P599,O599=Q599),,"!!!")</f>
        <v/>
      </c>
      <c r="T599" s="464" t="n">
        <v>597</v>
      </c>
    </row>
    <row customFormat="1" customHeight="1" hidden="1" ht="22.5" outlineLevel="1" r="600" s="590">
      <c r="A600" s="29" t="n"/>
      <c r="B600" s="606" t="n">
        <v>300</v>
      </c>
      <c r="C600" s="617" t="n">
        <v>324</v>
      </c>
      <c r="D600" s="889" t="n">
        <v>29</v>
      </c>
      <c r="E600" s="173" t="inlineStr">
        <is>
          <t>1 layer Polyester inserted SBS modificated bituminous waterproofing layer against soilmoisture, min. thickness: 4 mm</t>
        </is>
      </c>
      <c r="F600" s="529" t="inlineStr">
        <is>
          <t>1 rtg. Min. 4 mm vtg., poliészter betétes SBS modifikált bitumenes vastaglemez,Talajnedvesség elleni szigetelés</t>
        </is>
      </c>
      <c r="G600" s="994" t="n">
        <v>580</v>
      </c>
      <c r="H600" s="483" t="inlineStr">
        <is>
          <t>m2</t>
        </is>
      </c>
      <c r="I600" s="320" t="n"/>
      <c r="J600" s="159" t="n">
        <v>0</v>
      </c>
      <c r="K600" s="159" t="n">
        <v>0</v>
      </c>
      <c r="L600" s="753">
        <f>J600+K600</f>
        <v/>
      </c>
      <c r="M600" s="748">
        <f>L600*(G600+I600)</f>
        <v/>
      </c>
      <c r="O600" s="464">
        <f>ISBLANK(D600)</f>
        <v/>
      </c>
      <c r="P600" s="464">
        <f>ISBLANK(G600)</f>
        <v/>
      </c>
      <c r="Q600" s="464">
        <f>ISBLANK(M600)</f>
        <v/>
      </c>
      <c r="R600" s="464">
        <f>IF(AND(O600=P600,O600=Q600),,"!!!")</f>
        <v/>
      </c>
      <c r="T600" s="464" t="n">
        <v>598</v>
      </c>
    </row>
    <row customFormat="1" hidden="1" outlineLevel="1" r="601" s="590">
      <c r="A601" s="29" t="n"/>
      <c r="B601" s="606" t="n">
        <v>300</v>
      </c>
      <c r="C601" s="617" t="n">
        <v>324</v>
      </c>
      <c r="D601" s="889" t="n">
        <v>30</v>
      </c>
      <c r="E601" s="732" t="inlineStr">
        <is>
          <t>1 layer Cold, solvent-free bituminous surface-preparation</t>
        </is>
      </c>
      <c r="F601" s="529" t="inlineStr">
        <is>
          <t>1 rtg. Oldószermentes hideg bitumenmáz kellősítés</t>
        </is>
      </c>
      <c r="G601" s="994" t="n">
        <v>580</v>
      </c>
      <c r="H601" s="483" t="inlineStr">
        <is>
          <t>m2</t>
        </is>
      </c>
      <c r="I601" s="320" t="n"/>
      <c r="J601" s="159" t="n">
        <v>0</v>
      </c>
      <c r="K601" s="159" t="n">
        <v>0</v>
      </c>
      <c r="L601" s="753">
        <f>J601+K601</f>
        <v/>
      </c>
      <c r="M601" s="748">
        <f>L601*(G601+I601)</f>
        <v/>
      </c>
      <c r="O601" s="464">
        <f>ISBLANK(D601)</f>
        <v/>
      </c>
      <c r="P601" s="464">
        <f>ISBLANK(G601)</f>
        <v/>
      </c>
      <c r="Q601" s="464">
        <f>ISBLANK(M601)</f>
        <v/>
      </c>
      <c r="R601" s="464">
        <f>IF(AND(O601=P601,O601=Q601),,"!!!")</f>
        <v/>
      </c>
      <c r="T601" s="464" t="n">
        <v>599</v>
      </c>
    </row>
    <row customFormat="1" customHeight="1" hidden="1" ht="22.5" outlineLevel="1" r="602" s="590">
      <c r="A602" s="29" t="n"/>
      <c r="B602" s="606" t="n">
        <v>300</v>
      </c>
      <c r="C602" s="617" t="n">
        <v>324</v>
      </c>
      <c r="D602" s="889" t="n"/>
      <c r="E602" s="749" t="inlineStr">
        <is>
          <t>15 cm Monolithic reinforced concrete slab, according to structural engineering  cost in the structural BOQ</t>
        </is>
      </c>
      <c r="F602" s="686" t="inlineStr">
        <is>
          <t>15 cm Monolit vasbeton alaplemez, tarószerkezeti tervek szerint, lsd tartószerkezeti fejezet</t>
        </is>
      </c>
      <c r="G602" s="994" t="n"/>
      <c r="H602" s="683" t="n"/>
      <c r="I602" s="320" t="n"/>
      <c r="J602" s="750" t="n"/>
      <c r="K602" s="750" t="n"/>
      <c r="L602" s="761" t="n"/>
      <c r="M602" s="748" t="n"/>
      <c r="O602" s="464">
        <f>ISBLANK(D602)</f>
        <v/>
      </c>
      <c r="P602" s="464">
        <f>ISBLANK(G602)</f>
        <v/>
      </c>
      <c r="Q602" s="464">
        <f>ISBLANK(M602)</f>
        <v/>
      </c>
      <c r="R602" s="464">
        <f>IF(AND(O602=P602,O602=Q602),,"!!!")</f>
        <v/>
      </c>
      <c r="T602" s="464" t="n">
        <v>600</v>
      </c>
    </row>
    <row customFormat="1" hidden="1" outlineLevel="1" r="603" s="590">
      <c r="A603" s="29" t="n"/>
      <c r="B603" s="606" t="n">
        <v>300</v>
      </c>
      <c r="C603" s="617" t="n">
        <v>324</v>
      </c>
      <c r="D603" s="889" t="n"/>
      <c r="E603" s="762" t="inlineStr">
        <is>
          <t>5 cm Concrete  cost in the structural BOQ</t>
        </is>
      </c>
      <c r="F603" s="686" t="inlineStr">
        <is>
          <t>5 cm Szerelőbeton lsd tartószerkezeti fejezet</t>
        </is>
      </c>
      <c r="G603" s="994" t="n"/>
      <c r="H603" s="683" t="n"/>
      <c r="I603" s="320" t="n"/>
      <c r="J603" s="750" t="n"/>
      <c r="K603" s="750" t="n"/>
      <c r="L603" s="761" t="n"/>
      <c r="M603" s="748" t="n"/>
      <c r="O603" s="464">
        <f>ISBLANK(D603)</f>
        <v/>
      </c>
      <c r="P603" s="464">
        <f>ISBLANK(G603)</f>
        <v/>
      </c>
      <c r="Q603" s="464">
        <f>ISBLANK(M603)</f>
        <v/>
      </c>
      <c r="R603" s="464">
        <f>IF(AND(O603=P603,O603=Q603),,"!!!")</f>
        <v/>
      </c>
      <c r="T603" s="464" t="n">
        <v>601</v>
      </c>
    </row>
    <row customFormat="1" hidden="1" outlineLevel="1" r="604" s="590">
      <c r="A604" s="29" t="n"/>
      <c r="B604" s="606" t="n">
        <v>300</v>
      </c>
      <c r="C604" s="617" t="n">
        <v>324</v>
      </c>
      <c r="D604" s="889" t="n"/>
      <c r="E604" s="762" t="inlineStr">
        <is>
          <t>30 cm 95% dense gravel  cost in the structural BOQ</t>
        </is>
      </c>
      <c r="F604" s="686" t="inlineStr">
        <is>
          <t>30 cm 95%-ra tömörített kavics ágyazat lsd tartószerkezeti fejezet</t>
        </is>
      </c>
      <c r="G604" s="994" t="n"/>
      <c r="H604" s="683" t="n"/>
      <c r="I604" s="320" t="n"/>
      <c r="J604" s="750" t="n"/>
      <c r="K604" s="750" t="n"/>
      <c r="L604" s="761" t="n"/>
      <c r="M604" s="748" t="n"/>
      <c r="O604" s="464">
        <f>ISBLANK(D604)</f>
        <v/>
      </c>
      <c r="P604" s="464">
        <f>ISBLANK(G604)</f>
        <v/>
      </c>
      <c r="Q604" s="464">
        <f>ISBLANK(M604)</f>
        <v/>
      </c>
      <c r="R604" s="464">
        <f>IF(AND(O604=P604,O604=Q604),,"!!!")</f>
        <v/>
      </c>
      <c r="T604" s="464" t="n">
        <v>602</v>
      </c>
    </row>
    <row customFormat="1" customHeight="1" hidden="1" ht="25.5" outlineLevel="1" r="605" s="421">
      <c r="A605" s="29" t="n"/>
      <c r="B605" s="606" t="n">
        <v>300</v>
      </c>
      <c r="C605" s="617" t="n">
        <v>324</v>
      </c>
      <c r="D605" s="889" t="n"/>
      <c r="E605" s="754" t="inlineStr">
        <is>
          <t>1P-05 - Vinyl floor on ground (+0,00 M) - OFFICE, LOGISTICS</t>
        </is>
      </c>
      <c r="F605" s="754" t="inlineStr">
        <is>
          <t>1P-05 - Talajon fekvő vinyl padló (+0,00 M) - IRODA, LOGISZTIKA</t>
        </is>
      </c>
      <c r="G605" s="995" t="n"/>
      <c r="H605" s="758" t="n"/>
      <c r="I605" s="321" t="n"/>
      <c r="J605" s="301" t="n"/>
      <c r="K605" s="301" t="n"/>
      <c r="L605" s="760" t="n"/>
      <c r="M605" s="746" t="n"/>
      <c r="O605" s="464">
        <f>ISBLANK(D605)</f>
        <v/>
      </c>
      <c r="P605" s="464">
        <f>ISBLANK(G605)</f>
        <v/>
      </c>
      <c r="Q605" s="464">
        <f>ISBLANK(M605)</f>
        <v/>
      </c>
      <c r="R605" s="464">
        <f>IF(AND(O605=P605,O605=Q605),,"!!!")</f>
        <v/>
      </c>
      <c r="T605" s="464" t="n">
        <v>603</v>
      </c>
    </row>
    <row customFormat="1" customHeight="1" hidden="1" ht="213.75" outlineLevel="1" r="606" s="590">
      <c r="A606" s="29" t="n"/>
      <c r="B606" s="606" t="n">
        <v>300</v>
      </c>
      <c r="C606" s="617" t="n">
        <v>324</v>
      </c>
      <c r="D606" s="889" t="n">
        <v>31</v>
      </c>
      <c r="E606" s="94" t="inlineStr">
        <is>
          <t xml:space="preserve"> Vinyl floor covering with foam underplate with footing
FORBO Acoustic 3,4 mm  or equivalaent with 10 cm high hard wood footing 
Grounding: MAPEI PRIMER G,
or similar product
underlay levelling: MAPEI ULTRAPLAN ECO, or similar product; very low emission, international TFI classification, indoor, useable in dry rooms, can be walked on in 3 hours, tiled in 12 hours, pourable, quick binding, 
flexible, with high compression strength (26 Mpa), roller resistant, thickness 1-max.10 mm
Adhesive: MAPEI ULTRA/BOND V4SP, or similar product; very low emission, international TFI classification, short ventillation time, high initial adhesiveness, solvent-free adhesive
</t>
        </is>
      </c>
      <c r="F606" s="94" t="inlineStr">
        <is>
          <t xml:space="preserve">Homogén Vinil burkolat 10 cm magas keményfa lábazattal
Forbo Acoustic 3,4 mm vagy azzal megegyező
Alkalmazási terület irodaépület raktárak
Vastagság: 3,4 mm
Alapozás: MAPEI PRIMER G,
vagy azzal egyenértékű más gyártmány 
Aljzatkiegyenlítés: MAPEI ULTRAPLAN ECO, vagy azzal egyenértékű más gyártmány, nagyon alacsony emissziójú, nemzetközi TFI minősítéssel rendelkező beltéri, szárazüzemű 
helyiségekben használható, 3 óra múlva járható és csiszolható, 12 óra múlva burkolható, önterülő, gyorskötő, 
flexibilis, nagy nyomószilárdságú (26 Mpa), görgőálló kiegyenlítő massza, 1-max. 10 mm vtg.-ig
Ragasztó: MAPEI ULTRA/BOND ECO V4SP, vagy azzal egyenértékű más gyártmány,  nagyon alacsony emissziójú, nemzetközi TFI minősítéssel rendelkező, hosszú 
nyitott-, és rövid kiszellőztetési idejű, nagy kezdeti tapadóerejű, oldószermentes ragasztó
</t>
        </is>
      </c>
      <c r="G606" s="994" t="n">
        <v>860</v>
      </c>
      <c r="H606" s="483" t="inlineStr">
        <is>
          <t>m2</t>
        </is>
      </c>
      <c r="I606" s="320" t="n"/>
      <c r="J606" s="159" t="n">
        <v>0</v>
      </c>
      <c r="K606" s="159" t="n">
        <v>0</v>
      </c>
      <c r="L606" s="753">
        <f>J606+K606</f>
        <v/>
      </c>
      <c r="M606" s="748">
        <f>L606*(G606+I606)</f>
        <v/>
      </c>
      <c r="O606" s="464">
        <f>ISBLANK(D606)</f>
        <v/>
      </c>
      <c r="P606" s="464">
        <f>ISBLANK(G606)</f>
        <v/>
      </c>
      <c r="Q606" s="464">
        <f>ISBLANK(M606)</f>
        <v/>
      </c>
      <c r="R606" s="464">
        <f>IF(AND(O606=P606,O606=Q606),,"!!!")</f>
        <v/>
      </c>
      <c r="T606" s="464" t="n">
        <v>604</v>
      </c>
    </row>
    <row customFormat="1" customHeight="1" hidden="1" ht="22.5" outlineLevel="1" r="607" s="590">
      <c r="A607" s="29" t="n"/>
      <c r="B607" s="606" t="n">
        <v>300</v>
      </c>
      <c r="C607" s="617" t="n">
        <v>324</v>
      </c>
      <c r="D607" s="889" t="n">
        <v>32</v>
      </c>
      <c r="E607" s="732" t="inlineStr">
        <is>
          <t>7,5 cm Screed slab with 10 mm thick Polyifoam foam sheet along the walls with edge insulation</t>
        </is>
      </c>
      <c r="F607" s="529" t="inlineStr">
        <is>
          <t>7,5 cm Cement esztrich aljzat fém simítóval lehúzva, a falak mentén 10 mm vtg. polifoam</t>
        </is>
      </c>
      <c r="G607" s="994" t="n">
        <v>860</v>
      </c>
      <c r="H607" s="483" t="inlineStr">
        <is>
          <t>m2</t>
        </is>
      </c>
      <c r="I607" s="320" t="n"/>
      <c r="J607" s="159" t="n">
        <v>0</v>
      </c>
      <c r="K607" s="159" t="n">
        <v>0</v>
      </c>
      <c r="L607" s="753">
        <f>J607+K607</f>
        <v/>
      </c>
      <c r="M607" s="748">
        <f>L607*(G607+I607)</f>
        <v/>
      </c>
      <c r="O607" s="464">
        <f>ISBLANK(D607)</f>
        <v/>
      </c>
      <c r="P607" s="464">
        <f>ISBLANK(G607)</f>
        <v/>
      </c>
      <c r="Q607" s="464">
        <f>ISBLANK(M607)</f>
        <v/>
      </c>
      <c r="R607" s="464">
        <f>IF(AND(O607=P607,O607=Q607),,"!!!")</f>
        <v/>
      </c>
      <c r="T607" s="464" t="n">
        <v>605</v>
      </c>
    </row>
    <row customFormat="1" hidden="1" outlineLevel="1" r="608" s="590">
      <c r="A608" s="29" t="n"/>
      <c r="B608" s="606" t="n">
        <v>300</v>
      </c>
      <c r="C608" s="617" t="n">
        <v>324</v>
      </c>
      <c r="D608" s="889" t="n">
        <v>33</v>
      </c>
      <c r="E608" s="732" t="inlineStr">
        <is>
          <t>1 layer PE foil for separation of layers</t>
        </is>
      </c>
      <c r="F608" s="529" t="inlineStr">
        <is>
          <t>1 rtg PE fólia technológiai védő réteg</t>
        </is>
      </c>
      <c r="G608" s="994" t="n">
        <v>860</v>
      </c>
      <c r="H608" s="483" t="inlineStr">
        <is>
          <t>m2</t>
        </is>
      </c>
      <c r="I608" s="320" t="n"/>
      <c r="J608" s="159" t="n">
        <v>0</v>
      </c>
      <c r="K608" s="159" t="n">
        <v>0</v>
      </c>
      <c r="L608" s="753">
        <f>J608+K608</f>
        <v/>
      </c>
      <c r="M608" s="748">
        <f>L608*(G608+I608)</f>
        <v/>
      </c>
      <c r="O608" s="464">
        <f>ISBLANK(D608)</f>
        <v/>
      </c>
      <c r="P608" s="464">
        <f>ISBLANK(G608)</f>
        <v/>
      </c>
      <c r="Q608" s="464">
        <f>ISBLANK(M608)</f>
        <v/>
      </c>
      <c r="R608" s="464">
        <f>IF(AND(O608=P608,O608=Q608),,"!!!")</f>
        <v/>
      </c>
      <c r="T608" s="464" t="n">
        <v>606</v>
      </c>
    </row>
    <row customFormat="1" hidden="1" outlineLevel="1" r="609" s="590">
      <c r="A609" s="29" t="n"/>
      <c r="B609" s="606" t="n">
        <v>300</v>
      </c>
      <c r="C609" s="617" t="n">
        <v>324</v>
      </c>
      <c r="D609" s="889" t="n">
        <v>34</v>
      </c>
      <c r="E609" s="732" t="inlineStr">
        <is>
          <t>12 cm Step-proof expanded polystyrene heat insulation (EPS-150)</t>
        </is>
      </c>
      <c r="F609" s="529" t="inlineStr">
        <is>
          <t>12 cm Lépésálló expandált polisztirol hab (EPS 150) hőszigetelés</t>
        </is>
      </c>
      <c r="G609" s="994" t="n">
        <v>860</v>
      </c>
      <c r="H609" s="483" t="inlineStr">
        <is>
          <t>m2</t>
        </is>
      </c>
      <c r="I609" s="320" t="n"/>
      <c r="J609" s="159" t="n">
        <v>0</v>
      </c>
      <c r="K609" s="159" t="n">
        <v>0</v>
      </c>
      <c r="L609" s="753">
        <f>J609+K609</f>
        <v/>
      </c>
      <c r="M609" s="748">
        <f>L609*(G609+I609)</f>
        <v/>
      </c>
      <c r="O609" s="464">
        <f>ISBLANK(D609)</f>
        <v/>
      </c>
      <c r="P609" s="464">
        <f>ISBLANK(G609)</f>
        <v/>
      </c>
      <c r="Q609" s="464">
        <f>ISBLANK(M609)</f>
        <v/>
      </c>
      <c r="R609" s="464">
        <f>IF(AND(O609=P609,O609=Q609),,"!!!")</f>
        <v/>
      </c>
      <c r="T609" s="464" t="n">
        <v>607</v>
      </c>
    </row>
    <row customFormat="1" customHeight="1" hidden="1" ht="22.5" outlineLevel="1" r="610" s="590">
      <c r="A610" s="29" t="n"/>
      <c r="B610" s="606" t="n">
        <v>300</v>
      </c>
      <c r="C610" s="617" t="n">
        <v>324</v>
      </c>
      <c r="D610" s="889" t="n">
        <v>35</v>
      </c>
      <c r="E610" s="173" t="inlineStr">
        <is>
          <t>1 layer Polyester inserted SBS modificated bituminous waterproofing layer against soilmoisture, min. thickness: 4 mm</t>
        </is>
      </c>
      <c r="F610" s="529" t="inlineStr">
        <is>
          <t>1 rtg. Min. 4 mm vtg., poliészter betétes SBS modifikált bitumenes vastaglemez,Talajnedvesség elleni szigetelés</t>
        </is>
      </c>
      <c r="G610" s="994" t="n">
        <v>860</v>
      </c>
      <c r="H610" s="483" t="inlineStr">
        <is>
          <t>m2</t>
        </is>
      </c>
      <c r="I610" s="320" t="n"/>
      <c r="J610" s="159" t="n">
        <v>0</v>
      </c>
      <c r="K610" s="159" t="n">
        <v>0</v>
      </c>
      <c r="L610" s="753">
        <f>J610+K610</f>
        <v/>
      </c>
      <c r="M610" s="748">
        <f>L610*(G610+I610)</f>
        <v/>
      </c>
      <c r="O610" s="464">
        <f>ISBLANK(D610)</f>
        <v/>
      </c>
      <c r="P610" s="464">
        <f>ISBLANK(G610)</f>
        <v/>
      </c>
      <c r="Q610" s="464">
        <f>ISBLANK(M610)</f>
        <v/>
      </c>
      <c r="R610" s="464">
        <f>IF(AND(O610=P610,O610=Q610),,"!!!")</f>
        <v/>
      </c>
      <c r="T610" s="464" t="n">
        <v>608</v>
      </c>
    </row>
    <row customFormat="1" hidden="1" outlineLevel="1" r="611" s="590">
      <c r="A611" s="29" t="n"/>
      <c r="B611" s="606" t="n">
        <v>300</v>
      </c>
      <c r="C611" s="617" t="n">
        <v>324</v>
      </c>
      <c r="D611" s="889" t="n">
        <v>36</v>
      </c>
      <c r="E611" s="732" t="inlineStr">
        <is>
          <t>1 layer Cold, solvent-free bituminous surface-preparation</t>
        </is>
      </c>
      <c r="F611" s="529" t="inlineStr">
        <is>
          <t>1 rtg. Oldószermentes hideg bitumenmáz kellősítés</t>
        </is>
      </c>
      <c r="G611" s="994" t="n">
        <v>860</v>
      </c>
      <c r="H611" s="483" t="inlineStr">
        <is>
          <t>m2</t>
        </is>
      </c>
      <c r="I611" s="320" t="n"/>
      <c r="J611" s="159" t="n">
        <v>0</v>
      </c>
      <c r="K611" s="159" t="n">
        <v>0</v>
      </c>
      <c r="L611" s="753">
        <f>J611+K611</f>
        <v/>
      </c>
      <c r="M611" s="748">
        <f>L611*(G611+I611)</f>
        <v/>
      </c>
      <c r="O611" s="464">
        <f>ISBLANK(D611)</f>
        <v/>
      </c>
      <c r="P611" s="464">
        <f>ISBLANK(G611)</f>
        <v/>
      </c>
      <c r="Q611" s="464">
        <f>ISBLANK(M611)</f>
        <v/>
      </c>
      <c r="R611" s="464">
        <f>IF(AND(O611=P611,O611=Q611),,"!!!")</f>
        <v/>
      </c>
      <c r="T611" s="464" t="n">
        <v>609</v>
      </c>
    </row>
    <row customFormat="1" customHeight="1" hidden="1" ht="22.5" outlineLevel="1" r="612" s="590">
      <c r="A612" s="29" t="n"/>
      <c r="B612" s="606" t="n">
        <v>300</v>
      </c>
      <c r="C612" s="617" t="n">
        <v>324</v>
      </c>
      <c r="D612" s="889" t="n"/>
      <c r="E612" s="749" t="inlineStr">
        <is>
          <t>15 cm Monolithic reinforced concrete slab, according to structural engineering  cost in the structural BOQ</t>
        </is>
      </c>
      <c r="F612" s="686" t="inlineStr">
        <is>
          <t>15 cm Monolit vasbeton alaplemez, tarószerkezeti tervek szerint, lsd tartószerkezeti fejezet</t>
        </is>
      </c>
      <c r="G612" s="994" t="n"/>
      <c r="H612" s="683" t="n"/>
      <c r="I612" s="320" t="n"/>
      <c r="J612" s="750" t="n"/>
      <c r="K612" s="750" t="n"/>
      <c r="L612" s="761" t="n"/>
      <c r="M612" s="748" t="n"/>
      <c r="O612" s="464">
        <f>ISBLANK(D612)</f>
        <v/>
      </c>
      <c r="P612" s="464">
        <f>ISBLANK(G612)</f>
        <v/>
      </c>
      <c r="Q612" s="464">
        <f>ISBLANK(M612)</f>
        <v/>
      </c>
      <c r="R612" s="464">
        <f>IF(AND(O612=P612,O612=Q612),,"!!!")</f>
        <v/>
      </c>
      <c r="T612" s="464" t="n">
        <v>610</v>
      </c>
    </row>
    <row customFormat="1" hidden="1" outlineLevel="1" r="613" s="590">
      <c r="A613" s="29" t="n"/>
      <c r="B613" s="606" t="n">
        <v>300</v>
      </c>
      <c r="C613" s="617" t="n">
        <v>324</v>
      </c>
      <c r="D613" s="889" t="n"/>
      <c r="E613" s="762" t="inlineStr">
        <is>
          <t>5 cm Concrete  cost in the structural BOQ</t>
        </is>
      </c>
      <c r="F613" s="686" t="inlineStr">
        <is>
          <t>5 cm Szerelőbeton lsd tartószerkezeti fejezet</t>
        </is>
      </c>
      <c r="G613" s="994" t="n"/>
      <c r="H613" s="683" t="n"/>
      <c r="I613" s="320" t="n"/>
      <c r="J613" s="750" t="n"/>
      <c r="K613" s="750" t="n"/>
      <c r="L613" s="761" t="n"/>
      <c r="M613" s="748" t="n"/>
      <c r="O613" s="464">
        <f>ISBLANK(D613)</f>
        <v/>
      </c>
      <c r="P613" s="464">
        <f>ISBLANK(G613)</f>
        <v/>
      </c>
      <c r="Q613" s="464">
        <f>ISBLANK(M613)</f>
        <v/>
      </c>
      <c r="R613" s="464">
        <f>IF(AND(O613=P613,O613=Q613),,"!!!")</f>
        <v/>
      </c>
      <c r="T613" s="464" t="n">
        <v>611</v>
      </c>
    </row>
    <row customFormat="1" customHeight="1" hidden="1" ht="13.5" outlineLevel="1" r="614" s="590" thickBot="1">
      <c r="A614" s="29" t="n"/>
      <c r="B614" s="606" t="n">
        <v>300</v>
      </c>
      <c r="C614" s="617" t="n">
        <v>324</v>
      </c>
      <c r="D614" s="889" t="n"/>
      <c r="E614" s="762" t="inlineStr">
        <is>
          <t>30 cm 95% dense gravel  cost in the structural BOQ</t>
        </is>
      </c>
      <c r="F614" s="686" t="inlineStr">
        <is>
          <t>30 cm 95%-ra tömörített kavics ágyazat lsd tartószerkezeti fejezet</t>
        </is>
      </c>
      <c r="G614" s="994" t="n"/>
      <c r="H614" s="683" t="n"/>
      <c r="I614" s="320" t="n"/>
      <c r="J614" s="750" t="n"/>
      <c r="K614" s="750" t="n"/>
      <c r="L614" s="761" t="n"/>
      <c r="M614" s="748" t="n"/>
      <c r="O614" s="464">
        <f>ISBLANK(D614)</f>
        <v/>
      </c>
      <c r="P614" s="464">
        <f>ISBLANK(G614)</f>
        <v/>
      </c>
      <c r="Q614" s="464">
        <f>ISBLANK(M614)</f>
        <v/>
      </c>
      <c r="R614" s="464">
        <f>IF(AND(O614=P614,O614=Q614),,"!!!")</f>
        <v/>
      </c>
      <c r="T614" s="464" t="n">
        <v>612</v>
      </c>
    </row>
    <row customFormat="1" customHeight="1" hidden="1" ht="13.5" outlineLevel="1" r="615" s="88" thickBot="1">
      <c r="A615" s="40" t="n"/>
      <c r="B615" s="622" t="n">
        <v>300</v>
      </c>
      <c r="C615" s="623" t="n">
        <v>324</v>
      </c>
      <c r="D615" s="89" t="n"/>
      <c r="E615" s="90" t="inlineStr">
        <is>
          <t>Base slab covers total</t>
        </is>
      </c>
      <c r="F615" s="91" t="inlineStr">
        <is>
          <t>Alaplemez burkolatai összesen</t>
        </is>
      </c>
      <c r="G615" s="1007" t="n"/>
      <c r="H615" s="294" t="n"/>
      <c r="I615" s="323" t="n"/>
      <c r="J615" s="134" t="n"/>
      <c r="K615" s="134" t="n"/>
      <c r="L615" s="225" t="n"/>
      <c r="M615" s="226">
        <f>SUM(M558:M611)</f>
        <v/>
      </c>
      <c r="O615" s="464">
        <f>ISBLANK(D615)</f>
        <v/>
      </c>
      <c r="P615" s="464">
        <f>ISBLANK(G615)</f>
        <v/>
      </c>
      <c r="Q615" s="464">
        <f>ISBLANK(M615)</f>
        <v/>
      </c>
      <c r="R615" s="464">
        <f>IF(AND(O615=P615,O615=Q615),,"!!!")</f>
        <v/>
      </c>
      <c r="T615" s="464" t="n">
        <v>613</v>
      </c>
    </row>
    <row customHeight="1" hidden="1" ht="15.75" outlineLevel="1" r="616" thickBot="1">
      <c r="A616" s="576" t="n"/>
      <c r="B616" s="601" t="n">
        <v>300</v>
      </c>
      <c r="C616" s="624" t="n">
        <v>354</v>
      </c>
      <c r="D616" s="556" t="n"/>
      <c r="E616" s="1" t="inlineStr">
        <is>
          <t xml:space="preserve">Floor, Ceiling covers </t>
        </is>
      </c>
      <c r="F616" s="1" t="inlineStr">
        <is>
          <t>Födémburkolatok</t>
        </is>
      </c>
      <c r="G616" s="991" t="n"/>
      <c r="H616" s="293" t="n"/>
      <c r="I616" s="325" t="n"/>
      <c r="J616" s="298" t="n"/>
      <c r="K616" s="2" t="n"/>
      <c r="L616" s="205" t="n"/>
      <c r="M616" s="206" t="n"/>
      <c r="O616" s="464">
        <f>ISBLANK(D616)</f>
        <v/>
      </c>
      <c r="P616" s="464">
        <f>ISBLANK(G616)</f>
        <v/>
      </c>
      <c r="Q616" s="464">
        <f>ISBLANK(M616)</f>
        <v/>
      </c>
      <c r="R616" s="464">
        <f>IF(AND(O616=P616,O616=Q616),,"!!!")</f>
        <v/>
      </c>
      <c r="T616" s="464" t="n">
        <v>614</v>
      </c>
    </row>
    <row customHeight="1" hidden="1" ht="30" outlineLevel="1" r="617">
      <c r="A617" s="29" t="n"/>
      <c r="B617" s="606" t="n">
        <v>300</v>
      </c>
      <c r="C617" s="617" t="n">
        <v>354</v>
      </c>
      <c r="D617" s="560" t="n"/>
      <c r="E617" s="92" t="inlineStr">
        <is>
          <t>3P-01 - Resin covering on first floor (+5,00) - MAINTENANCE</t>
        </is>
      </c>
      <c r="F617" s="92" t="inlineStr">
        <is>
          <t>3P-01 - Földszint feletti födém műgyanta padlóval (+5,00) - KARBANTARTÁS</t>
        </is>
      </c>
      <c r="G617" s="996" t="n"/>
      <c r="H617" s="71" t="n"/>
      <c r="I617" s="326" t="n"/>
      <c r="J617" s="302" t="n"/>
      <c r="K617" s="72" t="n"/>
      <c r="L617" s="207" t="n"/>
      <c r="M617" s="208" t="n"/>
      <c r="O617" s="464">
        <f>ISBLANK(D617)</f>
        <v/>
      </c>
      <c r="P617" s="464">
        <f>ISBLANK(G617)</f>
        <v/>
      </c>
      <c r="Q617" s="464">
        <f>ISBLANK(M617)</f>
        <v/>
      </c>
      <c r="R617" s="464">
        <f>IF(AND(O617=P617,O617=Q617),,"!!!")</f>
        <v/>
      </c>
      <c r="T617" s="464" t="n">
        <v>615</v>
      </c>
    </row>
    <row hidden="1" outlineLevel="1" r="618">
      <c r="A618" s="29" t="n"/>
      <c r="B618" s="606" t="n">
        <v>300</v>
      </c>
      <c r="C618" s="617" t="n">
        <v>354</v>
      </c>
      <c r="D618" s="889" t="n">
        <v>1</v>
      </c>
      <c r="E618" s="94" t="inlineStr">
        <is>
          <t>0,5 cm Non-slip resin covering system</t>
        </is>
      </c>
      <c r="F618" s="94" t="inlineStr">
        <is>
          <t>0,5 cm Csúszásmentes önterülő műgyanta padló</t>
        </is>
      </c>
      <c r="G618" s="994" t="n">
        <v>40</v>
      </c>
      <c r="H618" s="483" t="inlineStr">
        <is>
          <t>m2</t>
        </is>
      </c>
      <c r="I618" s="320" t="n"/>
      <c r="J618" s="159" t="n">
        <v>0</v>
      </c>
      <c r="K618" s="159" t="n">
        <v>0</v>
      </c>
      <c r="L618" s="753">
        <f>J618+K618</f>
        <v/>
      </c>
      <c r="M618" s="748">
        <f>L618*(G618+I618)</f>
        <v/>
      </c>
      <c r="O618" s="464">
        <f>ISBLANK(D618)</f>
        <v/>
      </c>
      <c r="P618" s="464">
        <f>ISBLANK(G618)</f>
        <v/>
      </c>
      <c r="Q618" s="464">
        <f>ISBLANK(M618)</f>
        <v/>
      </c>
      <c r="R618" s="464">
        <f>IF(AND(O618=P618,O618=Q618),,"!!!")</f>
        <v/>
      </c>
      <c r="T618" s="464" t="n">
        <v>616</v>
      </c>
    </row>
    <row hidden="1" outlineLevel="1" r="619">
      <c r="A619" s="29" t="n"/>
      <c r="B619" s="606" t="n">
        <v>300</v>
      </c>
      <c r="C619" s="617" t="n">
        <v>354</v>
      </c>
      <c r="D619" s="889" t="n">
        <v>2</v>
      </c>
      <c r="E619" s="94" t="inlineStr">
        <is>
          <t>1 rtg. Surfacing coat</t>
        </is>
      </c>
      <c r="F619" s="94" t="inlineStr">
        <is>
          <t>1 rtg. Rendszersaját alapozó</t>
        </is>
      </c>
      <c r="G619" s="994" t="n">
        <v>40</v>
      </c>
      <c r="H619" s="483" t="inlineStr">
        <is>
          <t>m2</t>
        </is>
      </c>
      <c r="I619" s="320" t="n"/>
      <c r="J619" s="159" t="n">
        <v>0</v>
      </c>
      <c r="K619" s="159" t="n">
        <v>0</v>
      </c>
      <c r="L619" s="753">
        <f>J619+K619</f>
        <v/>
      </c>
      <c r="M619" s="748">
        <f>L619*(G619+I619)</f>
        <v/>
      </c>
      <c r="O619" s="464">
        <f>ISBLANK(D619)</f>
        <v/>
      </c>
      <c r="P619" s="464">
        <f>ISBLANK(G619)</f>
        <v/>
      </c>
      <c r="Q619" s="464">
        <f>ISBLANK(M619)</f>
        <v/>
      </c>
      <c r="R619" s="464">
        <f>IF(AND(O619=P619,O619=Q619),,"!!!")</f>
        <v/>
      </c>
      <c r="T619" s="464" t="n">
        <v>617</v>
      </c>
    </row>
    <row customHeight="1" hidden="1" ht="22.5" outlineLevel="1" r="620">
      <c r="A620" s="29" t="n"/>
      <c r="B620" s="606" t="n">
        <v>300</v>
      </c>
      <c r="C620" s="617" t="n">
        <v>354</v>
      </c>
      <c r="E620" s="674" t="inlineStr">
        <is>
          <t>30 cm Monolithic reinforced concrete slab cost in the structural BOQ</t>
        </is>
      </c>
      <c r="F620" s="674" t="inlineStr">
        <is>
          <t>30 cm Monolit vasbeton födémlemez lsd. Tartószerkezeti fejezetet</t>
        </is>
      </c>
      <c r="G620" s="994" t="n"/>
      <c r="H620" s="39" t="n"/>
      <c r="I620" s="320" t="n"/>
      <c r="J620" s="159" t="n"/>
      <c r="K620" s="159" t="n"/>
      <c r="L620" s="753" t="n"/>
      <c r="M620" s="748" t="n"/>
      <c r="O620" s="464">
        <f>ISBLANK(D620)</f>
        <v/>
      </c>
      <c r="P620" s="464">
        <f>ISBLANK(G620)</f>
        <v/>
      </c>
      <c r="Q620" s="464">
        <f>ISBLANK(M620)</f>
        <v/>
      </c>
      <c r="R620" s="464">
        <f>IF(AND(O620=P620,O620=Q620),,"!!!")</f>
        <v/>
      </c>
      <c r="T620" s="464" t="n">
        <v>618</v>
      </c>
    </row>
    <row customHeight="1" hidden="1" ht="25.5" outlineLevel="1" r="621">
      <c r="A621" s="29" t="n"/>
      <c r="B621" s="606" t="n">
        <v>300</v>
      </c>
      <c r="C621" s="617" t="n">
        <v>354</v>
      </c>
      <c r="E621" s="449" t="inlineStr">
        <is>
          <t>3P-02 - Floor tile of wet areas on first floor (+4,02m) - OFFICE/WET AREAS</t>
        </is>
      </c>
      <c r="F621" s="449" t="inlineStr">
        <is>
          <t>3P-02 - Földszint feletti födém kerámia padlóval (+4,02m) - IRODA/VIZES HELYISÉGEK</t>
        </is>
      </c>
      <c r="G621" s="994" t="n"/>
      <c r="H621" s="39" t="n"/>
      <c r="I621" s="320" t="n"/>
      <c r="J621" s="159" t="n"/>
      <c r="K621" s="159" t="n"/>
      <c r="L621" s="753" t="n"/>
      <c r="M621" s="748" t="n"/>
      <c r="O621" s="464">
        <f>ISBLANK(D621)</f>
        <v/>
      </c>
      <c r="P621" s="464">
        <f>ISBLANK(G621)</f>
        <v/>
      </c>
      <c r="Q621" s="464">
        <f>ISBLANK(M621)</f>
        <v/>
      </c>
      <c r="R621" s="464">
        <f>IF(AND(O621=P621,O621=Q621),,"!!!")</f>
        <v/>
      </c>
      <c r="T621" s="464" t="n">
        <v>619</v>
      </c>
    </row>
    <row customHeight="1" hidden="1" ht="22.5" outlineLevel="1" r="622">
      <c r="A622" s="29" t="n"/>
      <c r="B622" s="606" t="n">
        <v>300</v>
      </c>
      <c r="C622" s="617" t="n">
        <v>354</v>
      </c>
      <c r="D622" s="889" t="n">
        <v>3</v>
      </c>
      <c r="E622" s="94" t="inlineStr">
        <is>
          <t>1,5 cm Gres-tile, fixed with thin, fexible tile adhesive</t>
        </is>
      </c>
      <c r="F622" s="94" t="inlineStr">
        <is>
          <t>1,5 cm Gres lapburkolat flexibilis, vékonyágyazású ragasztóval ragasztva</t>
        </is>
      </c>
      <c r="G622" s="994" t="n">
        <v>30</v>
      </c>
      <c r="H622" s="483" t="inlineStr">
        <is>
          <t>m2</t>
        </is>
      </c>
      <c r="I622" s="320" t="n"/>
      <c r="J622" s="159" t="n">
        <v>0</v>
      </c>
      <c r="K622" s="159" t="n">
        <v>0</v>
      </c>
      <c r="L622" s="753">
        <f>J622+K622</f>
        <v/>
      </c>
      <c r="M622" s="748">
        <f>L622*(G622+I622)</f>
        <v/>
      </c>
      <c r="O622" s="464">
        <f>ISBLANK(D622)</f>
        <v/>
      </c>
      <c r="P622" s="464">
        <f>ISBLANK(G622)</f>
        <v/>
      </c>
      <c r="Q622" s="464">
        <f>ISBLANK(M622)</f>
        <v/>
      </c>
      <c r="R622" s="464">
        <f>IF(AND(O622=P622,O622=Q622),,"!!!")</f>
        <v/>
      </c>
      <c r="T622" s="464" t="n">
        <v>620</v>
      </c>
    </row>
    <row customHeight="1" hidden="1" ht="22.5" outlineLevel="1" r="623">
      <c r="A623" s="29" t="n"/>
      <c r="B623" s="606" t="n">
        <v>300</v>
      </c>
      <c r="C623" s="617" t="n">
        <v>354</v>
      </c>
      <c r="D623" s="889" t="n">
        <v>4</v>
      </c>
      <c r="E623" s="94" t="inlineStr">
        <is>
          <t>2 layers Cement-plastic based, 2-component coating insulation on horizontal surface</t>
        </is>
      </c>
      <c r="F623" s="94" t="inlineStr">
        <is>
          <t>2 rtg. Cement-műanyag bázisú kétkomponensű bevonat-szigetelés vízszintes felületen</t>
        </is>
      </c>
      <c r="G623" s="994" t="n">
        <v>30</v>
      </c>
      <c r="H623" s="483" t="inlineStr">
        <is>
          <t>m2</t>
        </is>
      </c>
      <c r="I623" s="320" t="n"/>
      <c r="J623" s="159" t="n">
        <v>0</v>
      </c>
      <c r="K623" s="159" t="n">
        <v>0</v>
      </c>
      <c r="L623" s="753">
        <f>J623+K623</f>
        <v/>
      </c>
      <c r="M623" s="748">
        <f>L623*(G623+I623)</f>
        <v/>
      </c>
      <c r="O623" s="464">
        <f>ISBLANK(D623)</f>
        <v/>
      </c>
      <c r="P623" s="464">
        <f>ISBLANK(G623)</f>
        <v/>
      </c>
      <c r="Q623" s="464">
        <f>ISBLANK(M623)</f>
        <v/>
      </c>
      <c r="R623" s="464">
        <f>IF(AND(O623=P623,O623=Q623),,"!!!")</f>
        <v/>
      </c>
      <c r="T623" s="464" t="n">
        <v>621</v>
      </c>
    </row>
    <row customHeight="1" hidden="1" ht="22.5" outlineLevel="1" r="624">
      <c r="A624" s="29" t="n"/>
      <c r="B624" s="606" t="n">
        <v>300</v>
      </c>
      <c r="C624" s="617" t="n">
        <v>354</v>
      </c>
      <c r="D624" s="889" t="n">
        <v>5</v>
      </c>
      <c r="E624" s="94" t="inlineStr">
        <is>
          <t>6,5 cm Screed slab with 10 mm thick Polyifoam foam sheet along the walls with edge insulation</t>
        </is>
      </c>
      <c r="F624" s="94" t="inlineStr">
        <is>
          <t>6,5 cm Cement esztrich aljzat fém simítóval lehúzva, a falak mentén 10 mm vtg. polifoam hablemez peremszigeteléssel</t>
        </is>
      </c>
      <c r="G624" s="994" t="n">
        <v>30</v>
      </c>
      <c r="H624" s="483" t="inlineStr">
        <is>
          <t>m2</t>
        </is>
      </c>
      <c r="I624" s="320" t="n"/>
      <c r="J624" s="159" t="n">
        <v>0</v>
      </c>
      <c r="K624" s="159" t="n">
        <v>0</v>
      </c>
      <c r="L624" s="753">
        <f>J624+K624</f>
        <v/>
      </c>
      <c r="M624" s="748">
        <f>L624*(G624+I624)</f>
        <v/>
      </c>
      <c r="O624" s="464">
        <f>ISBLANK(D624)</f>
        <v/>
      </c>
      <c r="P624" s="464">
        <f>ISBLANK(G624)</f>
        <v/>
      </c>
      <c r="Q624" s="464">
        <f>ISBLANK(M624)</f>
        <v/>
      </c>
      <c r="R624" s="464">
        <f>IF(AND(O624=P624,O624=Q624),,"!!!")</f>
        <v/>
      </c>
      <c r="T624" s="464" t="n">
        <v>622</v>
      </c>
    </row>
    <row hidden="1" outlineLevel="1" r="625">
      <c r="A625" s="29" t="n"/>
      <c r="B625" s="606" t="n">
        <v>300</v>
      </c>
      <c r="C625" s="617" t="n">
        <v>354</v>
      </c>
      <c r="D625" s="889" t="n">
        <v>6</v>
      </c>
      <c r="E625" s="94" t="inlineStr">
        <is>
          <t>1 layer PE foil for separation of layers</t>
        </is>
      </c>
      <c r="F625" s="450" t="inlineStr">
        <is>
          <t>1 rtg PE fólia technológiai védő réteg</t>
        </is>
      </c>
      <c r="G625" s="994" t="n">
        <v>30</v>
      </c>
      <c r="H625" s="483" t="inlineStr">
        <is>
          <t>m2</t>
        </is>
      </c>
      <c r="I625" s="320" t="n"/>
      <c r="J625" s="159" t="n">
        <v>0</v>
      </c>
      <c r="K625" s="159" t="n">
        <v>0</v>
      </c>
      <c r="L625" s="753">
        <f>J625+K625</f>
        <v/>
      </c>
      <c r="M625" s="748">
        <f>L625*(G625+I625)</f>
        <v/>
      </c>
      <c r="O625" s="464">
        <f>ISBLANK(D625)</f>
        <v/>
      </c>
      <c r="P625" s="464">
        <f>ISBLANK(G625)</f>
        <v/>
      </c>
      <c r="Q625" s="464">
        <f>ISBLANK(M625)</f>
        <v/>
      </c>
      <c r="R625" s="464">
        <f>IF(AND(O625=P625,O625=Q625),,"!!!")</f>
        <v/>
      </c>
      <c r="T625" s="464" t="n">
        <v>623</v>
      </c>
    </row>
    <row hidden="1" outlineLevel="1" r="626">
      <c r="A626" s="29" t="n"/>
      <c r="B626" s="606" t="n">
        <v>300</v>
      </c>
      <c r="C626" s="617" t="n">
        <v>354</v>
      </c>
      <c r="D626" s="889" t="n">
        <v>7</v>
      </c>
      <c r="E626" s="450" t="inlineStr">
        <is>
          <t>4 cm Step-proof expanded polystyrene installation layer</t>
        </is>
      </c>
      <c r="F626" s="94" t="inlineStr">
        <is>
          <t>4 cm Lépésálló expandált polisztirol hab, installációs réteg</t>
        </is>
      </c>
      <c r="G626" s="994" t="n">
        <v>30</v>
      </c>
      <c r="H626" s="483" t="inlineStr">
        <is>
          <t>m2</t>
        </is>
      </c>
      <c r="I626" s="320" t="n"/>
      <c r="J626" s="159" t="n">
        <v>0</v>
      </c>
      <c r="K626" s="159" t="n">
        <v>0</v>
      </c>
      <c r="L626" s="753">
        <f>J626+K626</f>
        <v/>
      </c>
      <c r="M626" s="748">
        <f>L626*(G626+I626)</f>
        <v/>
      </c>
      <c r="O626" s="464">
        <f>ISBLANK(D626)</f>
        <v/>
      </c>
      <c r="P626" s="464">
        <f>ISBLANK(G626)</f>
        <v/>
      </c>
      <c r="Q626" s="464">
        <f>ISBLANK(M626)</f>
        <v/>
      </c>
      <c r="R626" s="464">
        <f>IF(AND(O626=P626,O626=Q626),,"!!!")</f>
        <v/>
      </c>
      <c r="T626" s="464" t="n">
        <v>624</v>
      </c>
    </row>
    <row hidden="1" outlineLevel="1" r="627">
      <c r="A627" s="29" t="n"/>
      <c r="B627" s="606" t="n">
        <v>300</v>
      </c>
      <c r="C627" s="617" t="n">
        <v>354</v>
      </c>
      <c r="D627" s="889" t="n"/>
      <c r="E627" s="94" t="inlineStr">
        <is>
          <t>22 cm Monolithic reinforced concrete slab cost in the structural BOQ</t>
        </is>
      </c>
      <c r="F627" s="94" t="inlineStr">
        <is>
          <t>22 cm Monolit vasbeton födémlemezt lsd. Tarószerkezeti fejezetet</t>
        </is>
      </c>
      <c r="G627" s="994" t="n"/>
      <c r="H627" s="39" t="n"/>
      <c r="I627" s="320" t="n"/>
      <c r="J627" s="159" t="n"/>
      <c r="K627" s="159" t="n"/>
      <c r="L627" s="753" t="n"/>
      <c r="M627" s="748" t="n"/>
      <c r="O627" s="464">
        <f>ISBLANK(D627)</f>
        <v/>
      </c>
      <c r="P627" s="464">
        <f>ISBLANK(G627)</f>
        <v/>
      </c>
      <c r="Q627" s="464">
        <f>ISBLANK(M627)</f>
        <v/>
      </c>
      <c r="R627" s="464">
        <f>IF(AND(O627=P627,O627=Q627),,"!!!")</f>
        <v/>
      </c>
      <c r="T627" s="464" t="n">
        <v>625</v>
      </c>
    </row>
    <row customHeight="1" hidden="1" ht="25.5" outlineLevel="1" r="628">
      <c r="A628" s="29" t="n"/>
      <c r="B628" s="606" t="n">
        <v>300</v>
      </c>
      <c r="C628" s="617" t="n">
        <v>354</v>
      </c>
      <c r="D628" s="889" t="n"/>
      <c r="E628" s="449" t="inlineStr">
        <is>
          <t>3P-03 - Floor tile of wet areas on first floor (+4,02m) - OFFICE/STAIRS</t>
        </is>
      </c>
      <c r="F628" s="449" t="inlineStr">
        <is>
          <t>3P-03 - Földszint feletti födém kerámia padlóval (+4,02m) - IRODA/LÉPCSŐ</t>
        </is>
      </c>
      <c r="G628" s="994" t="n"/>
      <c r="H628" s="39" t="n"/>
      <c r="I628" s="320" t="n"/>
      <c r="J628" s="159" t="n"/>
      <c r="K628" s="159" t="n"/>
      <c r="L628" s="753" t="n"/>
      <c r="M628" s="748" t="n"/>
      <c r="O628" s="464">
        <f>ISBLANK(D628)</f>
        <v/>
      </c>
      <c r="P628" s="464">
        <f>ISBLANK(G628)</f>
        <v/>
      </c>
      <c r="Q628" s="464">
        <f>ISBLANK(M628)</f>
        <v/>
      </c>
      <c r="R628" s="464">
        <f>IF(AND(O628=P628,O628=Q628),,"!!!")</f>
        <v/>
      </c>
      <c r="T628" s="464" t="n">
        <v>626</v>
      </c>
    </row>
    <row customHeight="1" hidden="1" ht="22.5" outlineLevel="1" r="629">
      <c r="A629" s="29" t="n"/>
      <c r="B629" s="606" t="n">
        <v>300</v>
      </c>
      <c r="C629" s="617" t="n">
        <v>354</v>
      </c>
      <c r="D629" s="889" t="n">
        <v>8</v>
      </c>
      <c r="E629" s="94" t="inlineStr">
        <is>
          <t>1,5 cm Gres-tile, fixed with thin, fexible tile adhesive with footing</t>
        </is>
      </c>
      <c r="F629" s="94" t="inlineStr">
        <is>
          <t>1,5 cm Gres lapburkolat flexibilis, vékonyágyazású ragasztóval ragasztva lábazattal</t>
        </is>
      </c>
      <c r="G629" s="994" t="n">
        <v>220</v>
      </c>
      <c r="H629" s="483" t="inlineStr">
        <is>
          <t>m2</t>
        </is>
      </c>
      <c r="I629" s="320" t="n"/>
      <c r="J629" s="159" t="n">
        <v>0</v>
      </c>
      <c r="K629" s="159" t="n">
        <v>0</v>
      </c>
      <c r="L629" s="753">
        <f>J629+K629</f>
        <v/>
      </c>
      <c r="M629" s="748">
        <f>L629*(G629+I629)</f>
        <v/>
      </c>
      <c r="O629" s="464">
        <f>ISBLANK(D629)</f>
        <v/>
      </c>
      <c r="P629" s="464">
        <f>ISBLANK(G629)</f>
        <v/>
      </c>
      <c r="Q629" s="464">
        <f>ISBLANK(M629)</f>
        <v/>
      </c>
      <c r="R629" s="464">
        <f>IF(AND(O629=P629,O629=Q629),,"!!!")</f>
        <v/>
      </c>
      <c r="T629" s="464" t="n">
        <v>627</v>
      </c>
    </row>
    <row customHeight="1" hidden="1" ht="22.5" outlineLevel="1" r="630">
      <c r="A630" s="29" t="n"/>
      <c r="B630" s="606" t="n">
        <v>300</v>
      </c>
      <c r="C630" s="617" t="n">
        <v>354</v>
      </c>
      <c r="D630" s="889" t="n">
        <v>9</v>
      </c>
      <c r="E630" s="94" t="inlineStr">
        <is>
          <t>6,5 cm Screed slab with 10 mm thick Polyifoam foam sheet along the walls with edge insulation</t>
        </is>
      </c>
      <c r="F630" s="94" t="inlineStr">
        <is>
          <t>6,5 cm Cement esztrich aljzat fém simítóval lehúzva, a falak mentén 10 mm vtg. polifoam hablemez peremszigeteléssel</t>
        </is>
      </c>
      <c r="G630" s="994" t="n">
        <v>220</v>
      </c>
      <c r="H630" s="483" t="inlineStr">
        <is>
          <t>m2</t>
        </is>
      </c>
      <c r="I630" s="320" t="n"/>
      <c r="J630" s="159" t="n">
        <v>0</v>
      </c>
      <c r="K630" s="159" t="n">
        <v>0</v>
      </c>
      <c r="L630" s="753">
        <f>J630+K630</f>
        <v/>
      </c>
      <c r="M630" s="748">
        <f>L630*(G630+I630)</f>
        <v/>
      </c>
      <c r="O630" s="464">
        <f>ISBLANK(D630)</f>
        <v/>
      </c>
      <c r="P630" s="464">
        <f>ISBLANK(G630)</f>
        <v/>
      </c>
      <c r="Q630" s="464">
        <f>ISBLANK(M630)</f>
        <v/>
      </c>
      <c r="R630" s="464">
        <f>IF(AND(O630=P630,O630=Q630),,"!!!")</f>
        <v/>
      </c>
      <c r="T630" s="464" t="n">
        <v>628</v>
      </c>
    </row>
    <row hidden="1" outlineLevel="1" r="631">
      <c r="A631" s="29" t="n"/>
      <c r="B631" s="606" t="n">
        <v>300</v>
      </c>
      <c r="C631" s="617" t="n">
        <v>354</v>
      </c>
      <c r="D631" s="889" t="n">
        <v>10</v>
      </c>
      <c r="E631" s="94" t="inlineStr">
        <is>
          <t>1 rtg PE foil for separation of layers</t>
        </is>
      </c>
      <c r="F631" s="450" t="inlineStr">
        <is>
          <t>1 rtg PE fólia technológiai védő réteg</t>
        </is>
      </c>
      <c r="G631" s="994" t="n">
        <v>220</v>
      </c>
      <c r="H631" s="483" t="inlineStr">
        <is>
          <t>m2</t>
        </is>
      </c>
      <c r="I631" s="320" t="n"/>
      <c r="J631" s="159" t="n">
        <v>0</v>
      </c>
      <c r="K631" s="159" t="n">
        <v>0</v>
      </c>
      <c r="L631" s="753">
        <f>J631+K631</f>
        <v/>
      </c>
      <c r="M631" s="748">
        <f>L631*(G631+I631)</f>
        <v/>
      </c>
      <c r="O631" s="464">
        <f>ISBLANK(D631)</f>
        <v/>
      </c>
      <c r="P631" s="464">
        <f>ISBLANK(G631)</f>
        <v/>
      </c>
      <c r="Q631" s="464">
        <f>ISBLANK(M631)</f>
        <v/>
      </c>
      <c r="R631" s="464">
        <f>IF(AND(O631=P631,O631=Q631),,"!!!")</f>
        <v/>
      </c>
      <c r="T631" s="464" t="n">
        <v>629</v>
      </c>
    </row>
    <row hidden="1" outlineLevel="1" r="632">
      <c r="A632" s="29" t="n"/>
      <c r="B632" s="606" t="n">
        <v>300</v>
      </c>
      <c r="C632" s="617" t="n">
        <v>354</v>
      </c>
      <c r="D632" s="889" t="n">
        <v>11</v>
      </c>
      <c r="E632" s="94" t="inlineStr">
        <is>
          <t>4 cm Step-proof expanded polystyrene installation layer</t>
        </is>
      </c>
      <c r="F632" s="94" t="inlineStr">
        <is>
          <t>4 cm Lépésálló expandált polisztirol hab, installációs réteg</t>
        </is>
      </c>
      <c r="G632" s="994" t="n">
        <v>220</v>
      </c>
      <c r="H632" s="483" t="inlineStr">
        <is>
          <t>m2</t>
        </is>
      </c>
      <c r="I632" s="320" t="n"/>
      <c r="J632" s="159" t="n">
        <v>0</v>
      </c>
      <c r="K632" s="159" t="n">
        <v>0</v>
      </c>
      <c r="L632" s="753">
        <f>J632+K632</f>
        <v/>
      </c>
      <c r="M632" s="748">
        <f>L632*(G632+I632)</f>
        <v/>
      </c>
      <c r="O632" s="464">
        <f>ISBLANK(D632)</f>
        <v/>
      </c>
      <c r="P632" s="464">
        <f>ISBLANK(G632)</f>
        <v/>
      </c>
      <c r="Q632" s="464">
        <f>ISBLANK(M632)</f>
        <v/>
      </c>
      <c r="R632" s="464">
        <f>IF(AND(O632=P632,O632=Q632),,"!!!")</f>
        <v/>
      </c>
      <c r="T632" s="464" t="n">
        <v>630</v>
      </c>
    </row>
    <row hidden="1" outlineLevel="1" r="633">
      <c r="A633" s="29" t="n"/>
      <c r="B633" s="606" t="n">
        <v>300</v>
      </c>
      <c r="C633" s="617" t="n">
        <v>354</v>
      </c>
      <c r="D633" s="889" t="n"/>
      <c r="E633" s="94" t="inlineStr">
        <is>
          <t>22 cm Monolithic reinforced concrete slab cost in the structural BOQ</t>
        </is>
      </c>
      <c r="F633" s="94" t="inlineStr">
        <is>
          <t>22 cm Monolit vasbeton födémlemezt lsd. Tarószerkezeti fejezetet</t>
        </is>
      </c>
      <c r="G633" s="994" t="n"/>
      <c r="H633" s="39" t="n"/>
      <c r="I633" s="320" t="n"/>
      <c r="J633" s="159" t="n"/>
      <c r="K633" s="159" t="n"/>
      <c r="L633" s="753" t="n"/>
      <c r="M633" s="748" t="n"/>
      <c r="O633" s="464">
        <f>ISBLANK(D633)</f>
        <v/>
      </c>
      <c r="P633" s="464">
        <f>ISBLANK(G633)</f>
        <v/>
      </c>
      <c r="Q633" s="464">
        <f>ISBLANK(M633)</f>
        <v/>
      </c>
      <c r="R633" s="464">
        <f>IF(AND(O633=P633,O633=Q633),,"!!!")</f>
        <v/>
      </c>
      <c r="T633" s="464" t="n">
        <v>631</v>
      </c>
    </row>
    <row customHeight="1" hidden="1" ht="25.5" outlineLevel="1" r="634">
      <c r="A634" s="29" t="n"/>
      <c r="B634" s="606" t="n">
        <v>300</v>
      </c>
      <c r="C634" s="617" t="n">
        <v>354</v>
      </c>
      <c r="D634" s="889" t="n"/>
      <c r="E634" s="50" t="inlineStr">
        <is>
          <t>3P-04 - Fitted carpet on first floor (+4,02m) - OFFICE</t>
        </is>
      </c>
      <c r="F634" s="50" t="inlineStr">
        <is>
          <t>3P-04 - Földszint feletti födém padlószőnyeggel (+4,02m) - IRODA</t>
        </is>
      </c>
      <c r="G634" s="994" t="n"/>
      <c r="H634" s="483" t="n"/>
      <c r="I634" s="320" t="n"/>
      <c r="J634" s="159" t="n"/>
      <c r="K634" s="159" t="n"/>
      <c r="L634" s="753" t="n"/>
      <c r="M634" s="748" t="n"/>
      <c r="O634" s="464">
        <f>ISBLANK(D634)</f>
        <v/>
      </c>
      <c r="P634" s="464">
        <f>ISBLANK(G634)</f>
        <v/>
      </c>
      <c r="Q634" s="464">
        <f>ISBLANK(M634)</f>
        <v/>
      </c>
      <c r="R634" s="464">
        <f>IF(AND(O634=P634,O634=Q634),,"!!!")</f>
        <v/>
      </c>
      <c r="T634" s="464" t="n">
        <v>632</v>
      </c>
    </row>
    <row customHeight="1" hidden="1" ht="22.5" outlineLevel="1" r="635">
      <c r="A635" s="29" t="n"/>
      <c r="B635" s="606" t="n">
        <v>300</v>
      </c>
      <c r="C635" s="617" t="n">
        <v>354</v>
      </c>
      <c r="D635" s="889" t="n">
        <v>12</v>
      </c>
      <c r="E635" s="94" t="inlineStr">
        <is>
          <t>0,7 cm Modular fitted carpet with 10 cm high hard wood footing
FORBO Tessera Weave</t>
        </is>
      </c>
      <c r="F635" s="94" t="inlineStr">
        <is>
          <t>0,7 cm Modul szőnyegpadló, rendszerazonos ragasztóval ragasztva10 cm magas keményfa  lábazattal</t>
        </is>
      </c>
      <c r="G635" s="994" t="n">
        <v>1240</v>
      </c>
      <c r="H635" s="483" t="inlineStr">
        <is>
          <t>m2</t>
        </is>
      </c>
      <c r="I635" s="320" t="n"/>
      <c r="J635" s="159" t="n">
        <v>0</v>
      </c>
      <c r="K635" s="159" t="n">
        <v>0</v>
      </c>
      <c r="L635" s="753">
        <f>J635+K635</f>
        <v/>
      </c>
      <c r="M635" s="748">
        <f>L635*(G635+I635)</f>
        <v/>
      </c>
      <c r="O635" s="464">
        <f>ISBLANK(D635)</f>
        <v/>
      </c>
      <c r="P635" s="464">
        <f>ISBLANK(G635)</f>
        <v/>
      </c>
      <c r="Q635" s="464">
        <f>ISBLANK(M635)</f>
        <v/>
      </c>
      <c r="R635" s="464">
        <f>IF(AND(O635=P635,O635=Q635),,"!!!")</f>
        <v/>
      </c>
      <c r="T635" s="464" t="n">
        <v>633</v>
      </c>
    </row>
    <row hidden="1" outlineLevel="1" r="636">
      <c r="A636" s="29" t="n"/>
      <c r="B636" s="606" t="n">
        <v>300</v>
      </c>
      <c r="C636" s="617" t="n">
        <v>354</v>
      </c>
      <c r="D636" s="889" t="n">
        <v>13</v>
      </c>
      <c r="E636" s="94" t="inlineStr">
        <is>
          <t>1 layer Leveling layer</t>
        </is>
      </c>
      <c r="F636" s="94" t="inlineStr">
        <is>
          <t>1 rtg. Önterülő aljzatkiegyenlítő</t>
        </is>
      </c>
      <c r="G636" s="994" t="n">
        <v>1240</v>
      </c>
      <c r="H636" s="483" t="inlineStr">
        <is>
          <t>m2</t>
        </is>
      </c>
      <c r="I636" s="320" t="n"/>
      <c r="J636" s="159" t="n">
        <v>0</v>
      </c>
      <c r="K636" s="159" t="n">
        <v>0</v>
      </c>
      <c r="L636" s="753">
        <f>J636+K636</f>
        <v/>
      </c>
      <c r="M636" s="748">
        <f>L636*(G636+I636)</f>
        <v/>
      </c>
      <c r="O636" s="464">
        <f>ISBLANK(D636)</f>
        <v/>
      </c>
      <c r="P636" s="464">
        <f>ISBLANK(G636)</f>
        <v/>
      </c>
      <c r="Q636" s="464">
        <f>ISBLANK(M636)</f>
        <v/>
      </c>
      <c r="R636" s="464">
        <f>IF(AND(O636=P636,O636=Q636),,"!!!")</f>
        <v/>
      </c>
      <c r="T636" s="464" t="n">
        <v>634</v>
      </c>
    </row>
    <row customHeight="1" hidden="1" ht="22.5" outlineLevel="1" r="637">
      <c r="A637" s="29" t="n"/>
      <c r="B637" s="606" t="n">
        <v>300</v>
      </c>
      <c r="C637" s="617" t="n">
        <v>354</v>
      </c>
      <c r="D637" s="889" t="n">
        <v>14</v>
      </c>
      <c r="E637" s="94" t="inlineStr">
        <is>
          <t>7,8 cm Screed slab with 10 mm thick Polyifoam foam sheet along the walls with edge insulation</t>
        </is>
      </c>
      <c r="F637" s="94" t="inlineStr">
        <is>
          <t>7,5 cm Cement esztrich aljzat fém simítóval lehúzva, a falak mentén 10 mm vtg. polifoam hablemez peremszigeteléssel</t>
        </is>
      </c>
      <c r="G637" s="994" t="n">
        <v>1240</v>
      </c>
      <c r="H637" s="483" t="inlineStr">
        <is>
          <t>m2</t>
        </is>
      </c>
      <c r="I637" s="320" t="n"/>
      <c r="J637" s="159" t="n">
        <v>0</v>
      </c>
      <c r="K637" s="159" t="n">
        <v>0</v>
      </c>
      <c r="L637" s="753">
        <f>J637+K637</f>
        <v/>
      </c>
      <c r="M637" s="748">
        <f>L637*(G637+I637)</f>
        <v/>
      </c>
      <c r="O637" s="464">
        <f>ISBLANK(D637)</f>
        <v/>
      </c>
      <c r="P637" s="464">
        <f>ISBLANK(G637)</f>
        <v/>
      </c>
      <c r="Q637" s="464">
        <f>ISBLANK(M637)</f>
        <v/>
      </c>
      <c r="R637" s="464">
        <f>IF(AND(O637=P637,O637=Q637),,"!!!")</f>
        <v/>
      </c>
      <c r="T637" s="464" t="n">
        <v>635</v>
      </c>
    </row>
    <row hidden="1" outlineLevel="1" r="638">
      <c r="A638" s="29" t="n"/>
      <c r="B638" s="606" t="n">
        <v>300</v>
      </c>
      <c r="C638" s="617" t="n">
        <v>354</v>
      </c>
      <c r="D638" s="889" t="n">
        <v>15</v>
      </c>
      <c r="E638" s="94" t="inlineStr">
        <is>
          <t>1 rtg PE foil for separation of layers</t>
        </is>
      </c>
      <c r="F638" s="94" t="inlineStr">
        <is>
          <t>1 rtg PE fólia technológiai védő réteg</t>
        </is>
      </c>
      <c r="G638" s="994" t="n">
        <v>1240</v>
      </c>
      <c r="H638" s="483" t="inlineStr">
        <is>
          <t>m2</t>
        </is>
      </c>
      <c r="I638" s="320" t="n"/>
      <c r="J638" s="159" t="n">
        <v>0</v>
      </c>
      <c r="K638" s="159" t="n">
        <v>0</v>
      </c>
      <c r="L638" s="753">
        <f>J638+K638</f>
        <v/>
      </c>
      <c r="M638" s="748">
        <f>L638*(G638+I638)</f>
        <v/>
      </c>
      <c r="O638" s="464">
        <f>ISBLANK(D638)</f>
        <v/>
      </c>
      <c r="P638" s="464">
        <f>ISBLANK(G638)</f>
        <v/>
      </c>
      <c r="Q638" s="464">
        <f>ISBLANK(M638)</f>
        <v/>
      </c>
      <c r="R638" s="464">
        <f>IF(AND(O638=P638,O638=Q638),,"!!!")</f>
        <v/>
      </c>
      <c r="T638" s="464" t="n">
        <v>636</v>
      </c>
    </row>
    <row hidden="1" outlineLevel="1" r="639">
      <c r="A639" s="29" t="n"/>
      <c r="B639" s="606" t="n">
        <v>300</v>
      </c>
      <c r="C639" s="617" t="n">
        <v>354</v>
      </c>
      <c r="D639" s="889" t="n">
        <v>16</v>
      </c>
      <c r="E639" s="94" t="inlineStr">
        <is>
          <t>4 cm Step-proof expanded polystyrene installation layer</t>
        </is>
      </c>
      <c r="F639" s="94" t="inlineStr">
        <is>
          <t>4 cm Lépésálló expandált polisztirol hab, installációs réteg</t>
        </is>
      </c>
      <c r="G639" s="994" t="n">
        <v>1240</v>
      </c>
      <c r="H639" s="483" t="inlineStr">
        <is>
          <t>m2</t>
        </is>
      </c>
      <c r="I639" s="320" t="n"/>
      <c r="J639" s="159" t="n">
        <v>0</v>
      </c>
      <c r="K639" s="159" t="n">
        <v>0</v>
      </c>
      <c r="L639" s="753">
        <f>J639+K639</f>
        <v/>
      </c>
      <c r="M639" s="748">
        <f>L639*(G639+I639)</f>
        <v/>
      </c>
      <c r="O639" s="464">
        <f>ISBLANK(D639)</f>
        <v/>
      </c>
      <c r="P639" s="464">
        <f>ISBLANK(G639)</f>
        <v/>
      </c>
      <c r="Q639" s="464">
        <f>ISBLANK(M639)</f>
        <v/>
      </c>
      <c r="R639" s="464">
        <f>IF(AND(O639=P639,O639=Q639),,"!!!")</f>
        <v/>
      </c>
      <c r="T639" s="464" t="n">
        <v>637</v>
      </c>
    </row>
    <row customHeight="1" hidden="1" ht="22.5" outlineLevel="1" r="640">
      <c r="A640" s="29" t="n"/>
      <c r="B640" s="606" t="n">
        <v>300</v>
      </c>
      <c r="C640" s="617" t="n">
        <v>354</v>
      </c>
      <c r="D640" s="889" t="n"/>
      <c r="E640" s="675" t="inlineStr">
        <is>
          <t>22 cm Monolithic reinforced concrete slab cost in the structural BOQ</t>
        </is>
      </c>
      <c r="F640" s="675" t="inlineStr">
        <is>
          <t>22 cm Monolit vasbeton födémlemezt lsd. Tarószerkezeti fejezetet</t>
        </is>
      </c>
      <c r="G640" s="994" t="n"/>
      <c r="H640" s="39" t="n"/>
      <c r="I640" s="320" t="n"/>
      <c r="J640" s="159" t="n"/>
      <c r="K640" s="159" t="n"/>
      <c r="L640" s="753" t="n"/>
      <c r="M640" s="748" t="n"/>
      <c r="O640" s="464">
        <f>ISBLANK(D640)</f>
        <v/>
      </c>
      <c r="P640" s="464">
        <f>ISBLANK(G640)</f>
        <v/>
      </c>
      <c r="Q640" s="464">
        <f>ISBLANK(M640)</f>
        <v/>
      </c>
      <c r="R640" s="464">
        <f>IF(AND(O640=P640,O640=Q640),,"!!!")</f>
        <v/>
      </c>
      <c r="T640" s="464" t="n">
        <v>638</v>
      </c>
    </row>
    <row customFormat="1" hidden="1" outlineLevel="1" r="641" s="88">
      <c r="A641" s="29" t="n"/>
      <c r="B641" s="613" t="n"/>
      <c r="C641" s="617" t="n"/>
      <c r="D641" s="889" t="n"/>
      <c r="E641" s="50" t="inlineStr">
        <is>
          <t>Suspended Ceiling</t>
        </is>
      </c>
      <c r="F641" s="50" t="inlineStr">
        <is>
          <t>Álmennyezetek</t>
        </is>
      </c>
      <c r="G641" s="995" t="n"/>
      <c r="H641" s="68" t="n"/>
      <c r="I641" s="321" t="n"/>
      <c r="J641" s="301" t="n"/>
      <c r="K641" s="301" t="n"/>
      <c r="L641" s="760" t="n"/>
      <c r="M641" s="746" t="n"/>
      <c r="O641" s="464">
        <f>ISBLANK(D641)</f>
        <v/>
      </c>
      <c r="P641" s="464">
        <f>ISBLANK(G641)</f>
        <v/>
      </c>
      <c r="Q641" s="464">
        <f>ISBLANK(M641)</f>
        <v/>
      </c>
      <c r="R641" s="464">
        <f>IF(AND(O641=P641,O641=Q641),,"!!!")</f>
        <v/>
      </c>
      <c r="T641" s="464" t="n">
        <v>639</v>
      </c>
    </row>
    <row customHeight="1" hidden="1" ht="22.5" outlineLevel="1" r="642">
      <c r="A642" s="29" t="n"/>
      <c r="B642" s="606" t="n">
        <v>300</v>
      </c>
      <c r="C642" s="617" t="n">
        <v>354</v>
      </c>
      <c r="D642" s="889" t="n">
        <v>17</v>
      </c>
      <c r="E642" s="251" t="inlineStr">
        <is>
          <t>Moisture resistant suspended ceiling (90%), 60x60 cm panels, Armstrong Optima, CRI</t>
        </is>
      </c>
      <c r="F642" s="251" t="inlineStr">
        <is>
          <t>Páraálló gipszkarton álmennyezet (90%), 60x60 cm lapokból, Amstrong Optima, CRI jelű</t>
        </is>
      </c>
      <c r="G642" s="994" t="n">
        <v>230</v>
      </c>
      <c r="H642" s="483" t="inlineStr">
        <is>
          <t>m2</t>
        </is>
      </c>
      <c r="I642" s="320" t="n"/>
      <c r="J642" s="159" t="n">
        <v>0</v>
      </c>
      <c r="K642" s="159" t="n">
        <v>0</v>
      </c>
      <c r="L642" s="753">
        <f>J642+K642</f>
        <v/>
      </c>
      <c r="M642" s="748">
        <f>L642*(G642+I642)</f>
        <v/>
      </c>
      <c r="O642" s="464">
        <f>ISBLANK(D642)</f>
        <v/>
      </c>
      <c r="P642" s="464">
        <f>ISBLANK(G642)</f>
        <v/>
      </c>
      <c r="Q642" s="464">
        <f>ISBLANK(M642)</f>
        <v/>
      </c>
      <c r="R642" s="464">
        <f>IF(AND(O642=P642,O642=Q642),,"!!!")</f>
        <v/>
      </c>
      <c r="T642" s="464" t="n">
        <v>640</v>
      </c>
    </row>
    <row customHeight="1" hidden="1" ht="22.5" outlineLevel="1" r="643">
      <c r="A643" s="29" t="n"/>
      <c r="B643" s="606" t="n">
        <v>300</v>
      </c>
      <c r="C643" s="617" t="n">
        <v>354</v>
      </c>
      <c r="D643" s="889" t="n">
        <v>18</v>
      </c>
      <c r="E643" s="251" t="inlineStr">
        <is>
          <t>Moisture resistant plasterboard suspended ceiling (100%), 60x60 cm panels, Armstrong Ceramaguard, CRS</t>
        </is>
      </c>
      <c r="F643" s="251" t="inlineStr">
        <is>
          <t>Páraálló gipszkarton álmennyezet (100%), 60x60 cm lapokból, Amstrong Ceramaguard, CRS jelű</t>
        </is>
      </c>
      <c r="G643" s="994" t="n">
        <v>25</v>
      </c>
      <c r="H643" s="483" t="inlineStr">
        <is>
          <t>m2</t>
        </is>
      </c>
      <c r="I643" s="320" t="n"/>
      <c r="J643" s="159" t="n">
        <v>0</v>
      </c>
      <c r="K643" s="159" t="n">
        <v>0</v>
      </c>
      <c r="L643" s="753">
        <f>J643+K643</f>
        <v/>
      </c>
      <c r="M643" s="748">
        <f>L643*(G643+I643)</f>
        <v/>
      </c>
      <c r="O643" s="464">
        <f>ISBLANK(D643)</f>
        <v/>
      </c>
      <c r="P643" s="464">
        <f>ISBLANK(G643)</f>
        <v/>
      </c>
      <c r="Q643" s="464">
        <f>ISBLANK(M643)</f>
        <v/>
      </c>
      <c r="R643" s="464">
        <f>IF(AND(O643=P643,O643=Q643),,"!!!")</f>
        <v/>
      </c>
      <c r="T643" s="464" t="n">
        <v>641</v>
      </c>
    </row>
    <row customHeight="1" hidden="1" ht="23.25" outlineLevel="1" r="644" thickBot="1">
      <c r="A644" s="29" t="n"/>
      <c r="B644" s="606" t="n">
        <v>300</v>
      </c>
      <c r="C644" s="617" t="n">
        <v>354</v>
      </c>
      <c r="D644" s="889" t="n">
        <v>19</v>
      </c>
      <c r="E644" s="251" t="inlineStr">
        <is>
          <t>Steam resistant metal suspended ceiling 60x60 panels, Armstrong Metal Clip-In, CRM</t>
        </is>
      </c>
      <c r="F644" s="251" t="inlineStr">
        <is>
          <t>Gőz álló fém álmennyezet 60x60 lapokból, Armstrong Metal Clip-In, CRM jelű</t>
        </is>
      </c>
      <c r="G644" s="994" t="n">
        <v>45</v>
      </c>
      <c r="H644" s="483" t="inlineStr">
        <is>
          <t>m2</t>
        </is>
      </c>
      <c r="I644" s="320" t="n"/>
      <c r="J644" s="159" t="n">
        <v>0</v>
      </c>
      <c r="K644" s="159" t="n">
        <v>0</v>
      </c>
      <c r="L644" s="753">
        <f>J644+K644</f>
        <v/>
      </c>
      <c r="M644" s="748">
        <f>L644*(G644+I644)</f>
        <v/>
      </c>
      <c r="O644" s="464">
        <f>ISBLANK(D644)</f>
        <v/>
      </c>
      <c r="P644" s="464">
        <f>ISBLANK(G644)</f>
        <v/>
      </c>
      <c r="Q644" s="464">
        <f>ISBLANK(M644)</f>
        <v/>
      </c>
      <c r="R644" s="464">
        <f>IF(AND(O644=P644,O644=Q644),,"!!!")</f>
        <v/>
      </c>
      <c r="T644" s="464" t="n">
        <v>642</v>
      </c>
    </row>
    <row customHeight="1" hidden="1" ht="13.5" outlineLevel="1" r="645" thickBot="1">
      <c r="A645" s="33" t="n"/>
      <c r="B645" s="609" t="n">
        <v>300</v>
      </c>
      <c r="C645" s="625" t="n">
        <v>354</v>
      </c>
      <c r="D645" s="431" t="n"/>
      <c r="E645" s="60" t="inlineStr">
        <is>
          <t>Floor, Ceiling covers összesen</t>
        </is>
      </c>
      <c r="F645" s="60" t="inlineStr">
        <is>
          <t>Födémburkolatok összesen</t>
        </is>
      </c>
      <c r="G645" s="993" t="n"/>
      <c r="H645" s="294" t="n"/>
      <c r="I645" s="323" t="n"/>
      <c r="J645" s="95" t="n"/>
      <c r="K645" s="23" t="n"/>
      <c r="L645" s="194" t="n"/>
      <c r="M645" s="203">
        <f>SUM(M617:M644)</f>
        <v/>
      </c>
      <c r="O645" s="464">
        <f>ISBLANK(D645)</f>
        <v/>
      </c>
      <c r="P645" s="464">
        <f>ISBLANK(G645)</f>
        <v/>
      </c>
      <c r="Q645" s="464">
        <f>ISBLANK(M645)</f>
        <v/>
      </c>
      <c r="R645" s="464">
        <f>IF(AND(O645=P645,O645=Q645),,"!!!")</f>
        <v/>
      </c>
      <c r="T645" s="464" t="n">
        <v>643</v>
      </c>
    </row>
    <row customHeight="1" hidden="1" ht="15.75" outlineLevel="1" r="646" thickBot="1">
      <c r="A646" s="576" t="n"/>
      <c r="B646" s="601" t="n">
        <v>300</v>
      </c>
      <c r="C646" s="624" t="n">
        <v>354</v>
      </c>
      <c r="D646" s="556" t="n"/>
      <c r="E646" s="1" t="inlineStr">
        <is>
          <t>Locksmith structures</t>
        </is>
      </c>
      <c r="F646" s="1" t="inlineStr">
        <is>
          <t>Lakatos szerkezetek</t>
        </is>
      </c>
      <c r="G646" s="991" t="n"/>
      <c r="H646" s="293" t="n"/>
      <c r="I646" s="325" t="n"/>
      <c r="J646" s="298" t="n"/>
      <c r="K646" s="2" t="n"/>
      <c r="L646" s="205" t="n"/>
      <c r="M646" s="206" t="n"/>
      <c r="O646" s="464">
        <f>ISBLANK(D646)</f>
        <v/>
      </c>
      <c r="P646" s="464">
        <f>ISBLANK(G646)</f>
        <v/>
      </c>
      <c r="Q646" s="464">
        <f>ISBLANK(M646)</f>
        <v/>
      </c>
      <c r="R646" s="464">
        <f>IF(AND(O646=P646,O646=Q646),,"!!!")</f>
        <v/>
      </c>
      <c r="T646" s="464" t="n">
        <v>644</v>
      </c>
    </row>
    <row customHeight="1" hidden="1" ht="67.5" outlineLevel="1" r="647">
      <c r="A647" s="29" t="n"/>
      <c r="B647" s="606" t="n">
        <v>300</v>
      </c>
      <c r="C647" s="617" t="n">
        <v>354</v>
      </c>
      <c r="D647" s="889" t="n">
        <v>20</v>
      </c>
      <c r="E647" s="682" t="inlineStr">
        <is>
          <t>Lobby - Main stair railing. 40/40 powder-coated steel railing, max. Distance 120 cm, side mounting for stair arm and floor edge, between 10.10.4. heat-reinforced (TVG, VSG) safety clamped glass with polished polished edges, handrail, height 1 meter above the walking line  RAL7016
LK1</t>
        </is>
      </c>
      <c r="F647" s="682" t="inlineStr">
        <is>
          <t>Előcsarnok - Főlépcső -korlát. 40/40 porszórt acél korlátoszlop, max távolság 120 cm, oldalsó rögzítés lépcsőkarhoz és födémszélhez, közötte 10.10.4. hőerősített (TVG, VSG) biztonsági befogott üveg csiszolt polírozott szélekkel, fogódzóval, magasság 1 méter járóvonal felett RAL7016
LK-L1</t>
        </is>
      </c>
      <c r="G647" s="994" t="n">
        <v>12.7</v>
      </c>
      <c r="H647" s="39" t="inlineStr">
        <is>
          <t>m</t>
        </is>
      </c>
      <c r="I647" s="320" t="n"/>
      <c r="J647" s="159" t="n">
        <v>0</v>
      </c>
      <c r="K647" s="159" t="n">
        <v>0</v>
      </c>
      <c r="L647" s="753">
        <f>J647+K647</f>
        <v/>
      </c>
      <c r="M647" s="748">
        <f>L647*(G647+I647)</f>
        <v/>
      </c>
      <c r="O647" s="464">
        <f>ISBLANK(D647)</f>
        <v/>
      </c>
      <c r="P647" s="464">
        <f>ISBLANK(G647)</f>
        <v/>
      </c>
      <c r="Q647" s="464">
        <f>ISBLANK(M647)</f>
        <v/>
      </c>
      <c r="R647" s="464">
        <f>IF(AND(O647=P647,O647=Q647),,"!!!")</f>
        <v/>
      </c>
      <c r="T647" s="464" t="n">
        <v>645</v>
      </c>
    </row>
    <row customHeight="1" hidden="1" ht="67.5" outlineLevel="1" r="648">
      <c r="A648" s="29" t="n"/>
      <c r="B648" s="606" t="n">
        <v>300</v>
      </c>
      <c r="C648" s="617" t="n">
        <v>354</v>
      </c>
      <c r="D648" s="889" t="n">
        <v>21</v>
      </c>
      <c r="E648" s="682" t="inlineStr">
        <is>
          <t>Staircase - Stair railing. 40/40 powder-coated steel railing, side mounting for stair armrest and floor edge, 40/5 powder-coated flat railing top and bottom bars, 40/5 powder-coated flat railing bar at 10 cm, hardwood handrail, surface-treated, height 1 meter above the walkway RAL7016
LK2</t>
        </is>
      </c>
      <c r="F648" s="682" t="inlineStr">
        <is>
          <t>Lépcsőház - Lépcső korlát. 40/40 porszórt acél korlátoszlop, oldalsó rögzítés lépcsőkarhoz és födémszélhez, 40/5 porszórt laposvas korlát felső és alsó rúd, 40/5 porszórt laposvas korlátpálca 10 cm-ként, keményfa fogódzó, felületkezelve, magasság 1 méter járóvonal felett RAL7016
LK-L2</t>
        </is>
      </c>
      <c r="G648" s="994" t="n">
        <v>19.8</v>
      </c>
      <c r="H648" s="39" t="inlineStr">
        <is>
          <t>m</t>
        </is>
      </c>
      <c r="I648" s="320" t="n"/>
      <c r="J648" s="159" t="n">
        <v>0</v>
      </c>
      <c r="K648" s="159" t="n">
        <v>0</v>
      </c>
      <c r="L648" s="753">
        <f>J648+K648</f>
        <v/>
      </c>
      <c r="M648" s="748">
        <f>L648*(G648+I648)</f>
        <v/>
      </c>
      <c r="O648" s="464">
        <f>ISBLANK(D648)</f>
        <v/>
      </c>
      <c r="P648" s="464">
        <f>ISBLANK(G648)</f>
        <v/>
      </c>
      <c r="Q648" s="464">
        <f>ISBLANK(M648)</f>
        <v/>
      </c>
      <c r="R648" s="464">
        <f>IF(AND(O648=P648,O648=Q648),,"!!!")</f>
        <v/>
      </c>
      <c r="T648" s="464" t="n">
        <v>646</v>
      </c>
    </row>
    <row customHeight="1" hidden="1" ht="56.25" outlineLevel="1" r="649">
      <c r="A649" s="29" t="n"/>
      <c r="B649" s="606" t="n">
        <v>300</v>
      </c>
      <c r="C649" s="617" t="n">
        <v>354</v>
      </c>
      <c r="D649" s="889" t="n">
        <v>22</v>
      </c>
      <c r="E649" s="682" t="inlineStr">
        <is>
          <t>Corridor railing. 40/40 powder-coated steel railing, side mounting  floor edge, 40/5 powder-coated flat railing  hardwood handrail, surface-treated, height 1 meter above the walkway RAL7016
LK3</t>
        </is>
      </c>
      <c r="F649" s="251" t="inlineStr">
        <is>
          <t>Közlekedő korlát. 40/40 porszórt acél korlátoszlop, oldalsó rögzítés lépcsőkarhoz és födémszélhez, 40/5 porszórt laposvas korlát felső rúd, keményfa fogódzó, felületkezelve, magasság 1 méter járóvonal felett RAL7016
LK-L3</t>
        </is>
      </c>
      <c r="G649" s="994" t="n">
        <v>0</v>
      </c>
      <c r="H649" s="39" t="inlineStr">
        <is>
          <t>m</t>
        </is>
      </c>
      <c r="I649" s="320" t="n"/>
      <c r="J649" s="159" t="n">
        <v>0</v>
      </c>
      <c r="K649" s="159" t="n">
        <v>0</v>
      </c>
      <c r="L649" s="753">
        <f>J649+K649</f>
        <v/>
      </c>
      <c r="M649" s="748">
        <f>L649*(G649+I649)</f>
        <v/>
      </c>
      <c r="O649" s="464">
        <f>ISBLANK(D649)</f>
        <v/>
      </c>
      <c r="P649" s="464">
        <f>ISBLANK(G649)</f>
        <v/>
      </c>
      <c r="Q649" s="464">
        <f>ISBLANK(M649)</f>
        <v/>
      </c>
      <c r="R649" s="464">
        <f>IF(AND(O649=P649,O649=Q649),,"!!!")</f>
        <v/>
      </c>
      <c r="T649" s="464" t="n">
        <v>647</v>
      </c>
    </row>
    <row customHeight="1" hidden="1" ht="67.5" outlineLevel="1" r="650">
      <c r="A650" s="29" t="n"/>
      <c r="B650" s="606" t="n">
        <v>300</v>
      </c>
      <c r="C650" s="617" t="n">
        <v>354</v>
      </c>
      <c r="D650" s="889" t="n">
        <v>23</v>
      </c>
      <c r="E650" s="682" t="inlineStr">
        <is>
          <t>Maintenance staircase - Stair railing. 40/40 powder-coated steel railing, side mounting for stair armrest and floor edge, 40/5 powder-coated flat railing top and bottom bars, 40/5 powder-coated flat railing bar at 10 cm, hardwood handrail, surface-treated, height 1 meter above the walkway RAL7016
LK3</t>
        </is>
      </c>
      <c r="F650" s="251" t="inlineStr">
        <is>
          <t>Karbantartás lépcsőház - Lépcső korlát. 40/40 porszórt acél korlátoszlop, oldalsó rögzítés lépcsőkarhoz és födémszélhez, 40/5 porszórt laposvas korlát felső és alsó rúd, 40/5 porszórt laposvas korlátpálca 10 cm-ként, keményfa fogódzó, felületkezelve, magasság 1 méter járóvonal felett RAL7016
LK-L3</t>
        </is>
      </c>
      <c r="G650" s="994" t="n">
        <v>9.9</v>
      </c>
      <c r="H650" s="39" t="inlineStr">
        <is>
          <t>m</t>
        </is>
      </c>
      <c r="I650" s="320" t="n"/>
      <c r="J650" s="159" t="n">
        <v>0</v>
      </c>
      <c r="K650" s="159" t="n">
        <v>0</v>
      </c>
      <c r="L650" s="753">
        <f>J650+K650</f>
        <v/>
      </c>
      <c r="M650" s="748">
        <f>L650*(G650+I650)</f>
        <v/>
      </c>
      <c r="O650" s="464">
        <f>ISBLANK(D650)</f>
        <v/>
      </c>
      <c r="P650" s="464">
        <f>ISBLANK(G650)</f>
        <v/>
      </c>
      <c r="Q650" s="464">
        <f>ISBLANK(M650)</f>
        <v/>
      </c>
      <c r="R650" s="464">
        <f>IF(AND(O650=P650,O650=Q650),,"!!!")</f>
        <v/>
      </c>
      <c r="T650" s="464" t="n">
        <v>648</v>
      </c>
    </row>
    <row customHeight="1" hidden="1" ht="45" outlineLevel="1" r="651">
      <c r="A651" s="29" t="n"/>
      <c r="B651" s="606" t="n">
        <v>300</v>
      </c>
      <c r="C651" s="617" t="n">
        <v>354</v>
      </c>
      <c r="D651" s="889" t="n">
        <v>24</v>
      </c>
      <c r="E651" s="682" t="inlineStr">
        <is>
          <t>Maintenance staircase - roof entrance. Frame U-section, including steel walkway, fastening to reinforced concrete slab and wall structure, hot-dip galvanized
LK4</t>
        </is>
      </c>
      <c r="F651" s="251" t="inlineStr">
        <is>
          <t>Karbantartás lépcsőház - tetőfeljáró. Vázszerkezet U szelvény, közötte acél járórács, rögzítés vasbeton födém és falszerkezethez, tüzihorganyzott kivitelben
LK-L4</t>
        </is>
      </c>
      <c r="G651" s="994" t="n">
        <v>11.8</v>
      </c>
      <c r="H651" s="39" t="inlineStr">
        <is>
          <t>m</t>
        </is>
      </c>
      <c r="I651" s="320" t="n"/>
      <c r="J651" s="159" t="n">
        <v>0</v>
      </c>
      <c r="K651" s="159" t="n">
        <v>0</v>
      </c>
      <c r="L651" s="753">
        <f>J651+K651</f>
        <v/>
      </c>
      <c r="M651" s="748">
        <f>L651*(G651+I651)</f>
        <v/>
      </c>
      <c r="O651" s="464">
        <f>ISBLANK(D651)</f>
        <v/>
      </c>
      <c r="P651" s="464">
        <f>ISBLANK(G651)</f>
        <v/>
      </c>
      <c r="Q651" s="464">
        <f>ISBLANK(M651)</f>
        <v/>
      </c>
      <c r="R651" s="464">
        <f>IF(AND(O651=P651,O651=Q651),,"!!!")</f>
        <v/>
      </c>
      <c r="T651" s="464" t="n">
        <v>649</v>
      </c>
    </row>
    <row customHeight="1" hidden="1" ht="45" outlineLevel="1" r="652">
      <c r="A652" s="29" t="n"/>
      <c r="B652" s="606" t="n">
        <v>300</v>
      </c>
      <c r="C652" s="617" t="n">
        <v>354</v>
      </c>
      <c r="D652" s="889" t="n">
        <v>25</v>
      </c>
      <c r="E652" s="682" t="inlineStr">
        <is>
          <t>Maintenance staircase - roof entrance railing. D = 40 steel handrail post, d = 40 steel handrail and lower handrail bar, 1 d = 15 steel horizontal handrail, hot-dip galvanized, fastening to the upper plane of the main girder stair height above 1 m walkway</t>
        </is>
      </c>
      <c r="F652" s="251" t="inlineStr">
        <is>
          <t>Karbantartás lépcsőház - tetőfeljáró korlát. D=40 acél korlátoszlop, d=40 acél fogódzó és alsó korlátrúd, 1 db d=15 acél vízszintes korlátpálca, tüzihorganyzott kivitelben, rögzítés lépcső főtartó felső síkjára magasság 1 méter járóvonal felett</t>
        </is>
      </c>
      <c r="G652" s="994" t="n">
        <v>5</v>
      </c>
      <c r="H652" s="39" t="inlineStr">
        <is>
          <t>m</t>
        </is>
      </c>
      <c r="I652" s="320" t="n"/>
      <c r="J652" s="159" t="n">
        <v>0</v>
      </c>
      <c r="K652" s="159" t="n">
        <v>0</v>
      </c>
      <c r="L652" s="753">
        <f>J652+K652</f>
        <v/>
      </c>
      <c r="M652" s="748">
        <f>L652*(G652+I652)</f>
        <v/>
      </c>
      <c r="O652" s="464">
        <f>ISBLANK(D652)</f>
        <v/>
      </c>
      <c r="P652" s="464">
        <f>ISBLANK(G652)</f>
        <v/>
      </c>
      <c r="Q652" s="464">
        <f>ISBLANK(M652)</f>
        <v/>
      </c>
      <c r="R652" s="464">
        <f>IF(AND(O652=P652,O652=Q652),,"!!!")</f>
        <v/>
      </c>
      <c r="T652" s="464" t="n">
        <v>650</v>
      </c>
    </row>
    <row customHeight="1" hidden="1" ht="45" outlineLevel="1" r="653">
      <c r="A653" s="29" t="n"/>
      <c r="B653" s="606" t="n">
        <v>300</v>
      </c>
      <c r="C653" s="617" t="n">
        <v>354</v>
      </c>
      <c r="D653" s="889" t="n">
        <v>26</v>
      </c>
      <c r="E653" s="682" t="inlineStr">
        <is>
          <t>"Processing hall single-arm staircase - Frame U-section, including steel walkway, fastening to reinforced concrete wall structure, hot-dip galvanized
LK5</t>
        </is>
      </c>
      <c r="F653" s="251" t="inlineStr">
        <is>
          <t>Feldolgozó csarnok egykarú lépcső - Vázszerkezet U szelvény, közötte acél járórács, rögzítés vasbeton falszerkezethez, tüzihorganyzott kivitelben
LK-L5</t>
        </is>
      </c>
      <c r="G653" s="994" t="n">
        <v>10</v>
      </c>
      <c r="H653" s="39" t="inlineStr">
        <is>
          <t>m2</t>
        </is>
      </c>
      <c r="I653" s="320" t="n"/>
      <c r="J653" s="159" t="n">
        <v>0</v>
      </c>
      <c r="K653" s="159" t="n">
        <v>0</v>
      </c>
      <c r="L653" s="753">
        <f>J653+K653</f>
        <v/>
      </c>
      <c r="M653" s="748">
        <f>L653*(G653+I653)</f>
        <v/>
      </c>
      <c r="O653" s="464">
        <f>ISBLANK(D653)</f>
        <v/>
      </c>
      <c r="P653" s="464">
        <f>ISBLANK(G653)</f>
        <v/>
      </c>
      <c r="Q653" s="464">
        <f>ISBLANK(M653)</f>
        <v/>
      </c>
      <c r="R653" s="464">
        <f>IF(AND(O653=P653,O653=Q653),,"!!!")</f>
        <v/>
      </c>
      <c r="T653" s="464" t="n">
        <v>651</v>
      </c>
    </row>
    <row customHeight="1" hidden="1" ht="45" outlineLevel="1" r="654">
      <c r="A654" s="29" t="n"/>
      <c r="B654" s="606" t="n">
        <v>300</v>
      </c>
      <c r="C654" s="617" t="n">
        <v>354</v>
      </c>
      <c r="D654" s="889" t="n">
        <v>27</v>
      </c>
      <c r="E654" s="682" t="inlineStr">
        <is>
          <t>Processing hall single-arm stair railing - D = 40 steel railing column, d = 40 steel handrail and lower railing bar, d = 15 vertical steel railing bars, in 10 cm, hot-dip galvanized design, mounting on the upper plane of the main stair tread height above 1 m</t>
        </is>
      </c>
      <c r="F654" s="682" t="inlineStr">
        <is>
          <t>Feldolgozó csarnok egykarú lépcső korlát - D=40 acél korlátoszlop, d=40 acél fogódzó és alsó korlátrúd, d=15 függőleges acél korlátpálcák, 10 cm-ként, tüzihorganyzott kivitelben, rögzítés lépcső főtartó felső síkjára magasság 1 méter járóvonal felett</t>
        </is>
      </c>
      <c r="G654" s="994" t="n">
        <v>8.5</v>
      </c>
      <c r="H654" s="39" t="inlineStr">
        <is>
          <t>m</t>
        </is>
      </c>
      <c r="I654" s="320" t="n"/>
      <c r="J654" s="159" t="n">
        <v>0</v>
      </c>
      <c r="K654" s="159" t="n">
        <v>0</v>
      </c>
      <c r="L654" s="753">
        <f>J654+K654</f>
        <v/>
      </c>
      <c r="M654" s="748">
        <f>L654*(G654+I654)</f>
        <v/>
      </c>
      <c r="O654" s="464">
        <f>ISBLANK(D654)</f>
        <v/>
      </c>
      <c r="P654" s="464">
        <f>ISBLANK(G654)</f>
        <v/>
      </c>
      <c r="Q654" s="464">
        <f>ISBLANK(M654)</f>
        <v/>
      </c>
      <c r="R654" s="464">
        <f>IF(AND(O654=P654,O654=Q654),,"!!!")</f>
        <v/>
      </c>
      <c r="T654" s="464" t="n">
        <v>652</v>
      </c>
    </row>
    <row customHeight="1" hidden="1" ht="45" outlineLevel="1" r="655">
      <c r="A655" s="29" t="n"/>
      <c r="B655" s="606" t="n">
        <v>300</v>
      </c>
      <c r="C655" s="617" t="n">
        <v>354</v>
      </c>
      <c r="D655" s="889" t="n">
        <v>28</v>
      </c>
      <c r="E655" s="682" t="inlineStr">
        <is>
          <t>"Sewage treatment single-arm staircase - Frame structure U-section, including steel walkway, fastening to steel wall frame and slab, hot-dip galvanized
LK-L6</t>
        </is>
      </c>
      <c r="F655" s="427" t="inlineStr">
        <is>
          <t>Szennyvízkezelő egykarú lépcső - Vázszerkezet U szelvény, közötte acél járórács, rögzítés acél falvázhoz, és födémhez, tüzihorganyzott kivitelben
LK-L6</t>
        </is>
      </c>
      <c r="G655" s="994" t="n">
        <v>5.2</v>
      </c>
      <c r="H655" s="39" t="inlineStr">
        <is>
          <t>m2</t>
        </is>
      </c>
      <c r="I655" s="320" t="n"/>
      <c r="J655" s="159" t="n">
        <v>0</v>
      </c>
      <c r="K655" s="159" t="n">
        <v>0</v>
      </c>
      <c r="L655" s="753">
        <f>J655+K655</f>
        <v/>
      </c>
      <c r="M655" s="748">
        <f>L655*(G655+I655)</f>
        <v/>
      </c>
      <c r="O655" s="464">
        <f>ISBLANK(D655)</f>
        <v/>
      </c>
      <c r="P655" s="464">
        <f>ISBLANK(G655)</f>
        <v/>
      </c>
      <c r="Q655" s="464">
        <f>ISBLANK(M655)</f>
        <v/>
      </c>
      <c r="R655" s="464">
        <f>IF(AND(O655=P655,O655=Q655),,"!!!")</f>
        <v/>
      </c>
      <c r="T655" s="464" t="n">
        <v>653</v>
      </c>
    </row>
    <row customHeight="1" hidden="1" ht="45" outlineLevel="1" r="656">
      <c r="A656" s="29" t="n"/>
      <c r="B656" s="606" t="n">
        <v>300</v>
      </c>
      <c r="C656" s="617" t="n">
        <v>354</v>
      </c>
      <c r="D656" s="889" t="n">
        <v>29</v>
      </c>
      <c r="E656" s="682" t="inlineStr">
        <is>
          <t>Sewage treatment single-arm stair railing - D = 40 steel railing column, d = 40 steel handrail and lower railing bar, d = 15 steel railing rod, hot-dip galvanized, mounting on the upper plane of the stair main girder height above 1 m walkway</t>
        </is>
      </c>
      <c r="F656" s="251" t="inlineStr">
        <is>
          <t>Szennyvízkezelő egykarú lépcső korlát - D=40 acél korlátoszlop, d=40 acél fogódzó és alsó korlátrúd, d=15 acél korlátpálca, tüzihorganyzott kivitelben, rögzítés lépcső főtartó felső síkjára magasság 1 méter járóvonal felett</t>
        </is>
      </c>
      <c r="G656" s="994" t="n">
        <v>5.7</v>
      </c>
      <c r="H656" s="39" t="inlineStr">
        <is>
          <t>m</t>
        </is>
      </c>
      <c r="I656" s="320" t="n"/>
      <c r="J656" s="159" t="n">
        <v>0</v>
      </c>
      <c r="K656" s="159" t="n">
        <v>0</v>
      </c>
      <c r="L656" s="753">
        <f>J656+K656</f>
        <v/>
      </c>
      <c r="M656" s="748">
        <f>L656*(G656+I656)</f>
        <v/>
      </c>
      <c r="O656" s="464">
        <f>ISBLANK(D656)</f>
        <v/>
      </c>
      <c r="P656" s="464">
        <f>ISBLANK(G656)</f>
        <v/>
      </c>
      <c r="Q656" s="464">
        <f>ISBLANK(M656)</f>
        <v/>
      </c>
      <c r="R656" s="464">
        <f>IF(AND(O656=P656,O656=Q656),,"!!!")</f>
        <v/>
      </c>
      <c r="T656" s="464" t="n">
        <v>654</v>
      </c>
    </row>
    <row customHeight="1" hidden="1" ht="45" outlineLevel="1" r="657">
      <c r="A657" s="29" t="n"/>
      <c r="B657" s="606" t="n">
        <v>300</v>
      </c>
      <c r="C657" s="617" t="n">
        <v>354</v>
      </c>
      <c r="D657" s="889" t="n">
        <v>30</v>
      </c>
      <c r="E657" s="682" t="inlineStr">
        <is>
          <t>"Boiler house single-arm staircase with 2 resting places - Frame structure U-section, between them steel walkway, fastening for steel-structured slab, hot-dip galvanized
LK-L7</t>
        </is>
      </c>
      <c r="F657" s="251" t="inlineStr">
        <is>
          <t>Kazánház egykarú lépcső 2db pihenővel - Vázszerkezet U szelvény, közötte acél járórács, rögzítés acél szerkezetű födémhez, tüzihorganyzott kivitelben
LK-L7</t>
        </is>
      </c>
      <c r="G657" s="994" t="n">
        <v>6.7</v>
      </c>
      <c r="H657" s="39" t="inlineStr">
        <is>
          <t>m2</t>
        </is>
      </c>
      <c r="I657" s="320" t="n"/>
      <c r="J657" s="159" t="n">
        <v>0</v>
      </c>
      <c r="K657" s="159" t="n">
        <v>0</v>
      </c>
      <c r="L657" s="753">
        <f>J657+K657</f>
        <v/>
      </c>
      <c r="M657" s="748">
        <f>L657*(G657+I657)</f>
        <v/>
      </c>
      <c r="O657" s="464">
        <f>ISBLANK(D657)</f>
        <v/>
      </c>
      <c r="P657" s="464">
        <f>ISBLANK(G657)</f>
        <v/>
      </c>
      <c r="Q657" s="464">
        <f>ISBLANK(M657)</f>
        <v/>
      </c>
      <c r="R657" s="464">
        <f>IF(AND(O657=P657,O657=Q657),,"!!!")</f>
        <v/>
      </c>
      <c r="T657" s="464" t="n">
        <v>655</v>
      </c>
    </row>
    <row customHeight="1" hidden="1" ht="45" outlineLevel="1" r="658">
      <c r="A658" s="29" t="n"/>
      <c r="B658" s="606" t="n">
        <v>300</v>
      </c>
      <c r="C658" s="617" t="n">
        <v>354</v>
      </c>
      <c r="D658" s="889" t="n">
        <v>31</v>
      </c>
      <c r="E658" s="682" t="inlineStr">
        <is>
          <t>Boiler house single-arm stair and podium railing - D = 40 steel railing, d = 40 steel handrail and lower railing, 1 piece d = 15 steel horizontal railing, hot-dip galvanized, mounting on the upper plane of the main staircase height above 1 m</t>
        </is>
      </c>
      <c r="F658" s="251" t="inlineStr">
        <is>
          <t>Kazánház egykarú lépcső és pódium korlát - D=40 acél korlátoszlop, d=40 acél fogódzó és alsó korlátrúd,  1 db d=15 acél vízszintes korlátpálca, tüzihorganyzott kivitelben, rögzítés lépcső főtartó felső síkjára magasság 1 méter járóvonal felett</t>
        </is>
      </c>
      <c r="G658" s="994" t="n">
        <v>23</v>
      </c>
      <c r="H658" s="39" t="inlineStr">
        <is>
          <t>m</t>
        </is>
      </c>
      <c r="I658" s="320" t="n"/>
      <c r="J658" s="159" t="n">
        <v>0</v>
      </c>
      <c r="K658" s="159" t="n">
        <v>0</v>
      </c>
      <c r="L658" s="753">
        <f>J658+K658</f>
        <v/>
      </c>
      <c r="M658" s="748">
        <f>L658*(G658+I658)</f>
        <v/>
      </c>
      <c r="O658" s="464">
        <f>ISBLANK(D658)</f>
        <v/>
      </c>
      <c r="P658" s="464">
        <f>ISBLANK(G658)</f>
        <v/>
      </c>
      <c r="Q658" s="464">
        <f>ISBLANK(M658)</f>
        <v/>
      </c>
      <c r="R658" s="464">
        <f>IF(AND(O658=P658,O658=Q658),,"!!!")</f>
        <v/>
      </c>
      <c r="T658" s="464" t="n">
        <v>656</v>
      </c>
    </row>
    <row customHeight="1" hidden="1" ht="45" outlineLevel="1" r="659">
      <c r="A659" s="29" t="n"/>
      <c r="B659" s="606" t="n">
        <v>300</v>
      </c>
      <c r="C659" s="617" t="n">
        <v>354</v>
      </c>
      <c r="D659" s="889" t="n">
        <v>32</v>
      </c>
      <c r="E659" s="682" t="inlineStr">
        <is>
          <t>"Overpass single-arm stairs (5 pcs.) - Frame U-section, including steel walkway, fastening for steel overpass, hot-dip galvanized
LK-L8</t>
        </is>
      </c>
      <c r="F659" s="251" t="inlineStr">
        <is>
          <t>Felüljáró egykarú lépcsők (5 db) - Vázszerkezet U szelvény, közötte acél járórács, rögzítés acél szerkezetű felüljáróhoz, tüzihorganyzott kivitelben
LK-L8</t>
        </is>
      </c>
      <c r="G659" s="994" t="n">
        <v>43.5</v>
      </c>
      <c r="H659" s="39" t="inlineStr">
        <is>
          <t>m2</t>
        </is>
      </c>
      <c r="I659" s="320" t="n"/>
      <c r="J659" s="159" t="n">
        <v>0</v>
      </c>
      <c r="K659" s="159" t="n">
        <v>0</v>
      </c>
      <c r="L659" s="753">
        <f>J659+K659</f>
        <v/>
      </c>
      <c r="M659" s="748">
        <f>L659*(G659+I659)</f>
        <v/>
      </c>
      <c r="O659" s="464">
        <f>ISBLANK(D659)</f>
        <v/>
      </c>
      <c r="P659" s="464">
        <f>ISBLANK(G659)</f>
        <v/>
      </c>
      <c r="Q659" s="464">
        <f>ISBLANK(M659)</f>
        <v/>
      </c>
      <c r="R659" s="464">
        <f>IF(AND(O659=P659,O659=Q659),,"!!!")</f>
        <v/>
      </c>
      <c r="T659" s="464" t="n">
        <v>657</v>
      </c>
    </row>
    <row customHeight="1" hidden="1" ht="45" outlineLevel="1" r="660">
      <c r="A660" s="29" t="n"/>
      <c r="B660" s="606" t="n">
        <v>300</v>
      </c>
      <c r="C660" s="617" t="n">
        <v>354</v>
      </c>
      <c r="D660" s="889" t="n">
        <v>33</v>
      </c>
      <c r="E660" s="682" t="inlineStr">
        <is>
          <t>Overpass single-arm stair and overpass railing - D = 40 steel railing, d = 40 steel handrail and lower railing, d = 15 vertical steel railings at a distance of 10 cm, hot-dip galvanized, fixing to the upper plane of the main staircase height above 1 m</t>
        </is>
      </c>
      <c r="F660" s="251" t="inlineStr">
        <is>
          <t>Felüljáró egykarú lépcső és felüljáró korlát - D=40 acél korlátoszlop, d=40 acél fogódzó és alsó korlátrúd, d=15 függőleges acél korlátpálcák 10 cm távolságban, tüzihorganyzott kivitelben, rögzítés lépcső főtartó felső síkjára magasság 1 méter járóvonal felett</t>
        </is>
      </c>
      <c r="G660" s="994" t="n">
        <v>209.4</v>
      </c>
      <c r="H660" s="39" t="inlineStr">
        <is>
          <t>m</t>
        </is>
      </c>
      <c r="I660" s="320" t="n"/>
      <c r="J660" s="159" t="n">
        <v>0</v>
      </c>
      <c r="K660" s="159" t="n">
        <v>0</v>
      </c>
      <c r="L660" s="753">
        <f>J660+K660</f>
        <v/>
      </c>
      <c r="M660" s="748">
        <f>L660*(G660+I660)</f>
        <v/>
      </c>
      <c r="O660" s="464">
        <f>ISBLANK(D660)</f>
        <v/>
      </c>
      <c r="P660" s="464">
        <f>ISBLANK(G660)</f>
        <v/>
      </c>
      <c r="Q660" s="464">
        <f>ISBLANK(M660)</f>
        <v/>
      </c>
      <c r="R660" s="464">
        <f>IF(AND(O660=P660,O660=Q660),,"!!!")</f>
        <v/>
      </c>
      <c r="T660" s="464" t="n">
        <v>658</v>
      </c>
    </row>
    <row customHeight="1" hidden="1" ht="33.75" outlineLevel="1" r="661">
      <c r="A661" s="29" t="n"/>
      <c r="B661" s="606" t="n">
        <v>300</v>
      </c>
      <c r="C661" s="617" t="n">
        <v>354</v>
      </c>
      <c r="D661" s="889" t="n">
        <v>34</v>
      </c>
      <c r="E661" s="682" t="inlineStr">
        <is>
          <t>"Roof superstructure - Mechanical ventilation galvanized 190/90/80, 50/50/3 closed section frame, 50/30 with metal grille 
K-03</t>
        </is>
      </c>
      <c r="F661" s="682" t="inlineStr">
        <is>
          <t>Tetőfelépítmény - Gépészeti kiszellőző  tüzihorganyzott190/90/80, 50/50/3 zártszelvény keret, 50/30 fém ráccsal
LK-03</t>
        </is>
      </c>
      <c r="G661" s="994" t="n">
        <v>3</v>
      </c>
      <c r="H661" s="429" t="inlineStr">
        <is>
          <t>db/pcs</t>
        </is>
      </c>
      <c r="I661" s="320" t="n"/>
      <c r="J661" s="159" t="n">
        <v>0</v>
      </c>
      <c r="K661" s="159" t="n">
        <v>0</v>
      </c>
      <c r="L661" s="753">
        <f>J661+K661</f>
        <v/>
      </c>
      <c r="M661" s="748">
        <f>L661*(G661+I661)</f>
        <v/>
      </c>
      <c r="O661" s="464">
        <f>ISBLANK(D661)</f>
        <v/>
      </c>
      <c r="P661" s="464">
        <f>ISBLANK(G661)</f>
        <v/>
      </c>
      <c r="Q661" s="464">
        <f>ISBLANK(M661)</f>
        <v/>
      </c>
      <c r="R661" s="464">
        <f>IF(AND(O661=P661,O661=Q661),,"!!!")</f>
        <v/>
      </c>
      <c r="T661" s="464" t="n">
        <v>659</v>
      </c>
    </row>
    <row customHeight="1" hidden="1" ht="33.75" outlineLevel="1" r="662">
      <c r="A662" s="29" t="n"/>
      <c r="B662" s="606" t="n">
        <v>300</v>
      </c>
      <c r="C662" s="617" t="n">
        <v>354</v>
      </c>
      <c r="D662" s="889" t="n">
        <v>35</v>
      </c>
      <c r="E662" s="682" t="inlineStr">
        <is>
          <t>"Roof superstructure - Mechanical ventilation galvanized 340//250/80, 50/50/3 closed section frame, 50/30 with metal grille 
LK-04</t>
        </is>
      </c>
      <c r="F662" s="682" t="inlineStr">
        <is>
          <t>Tetőfelépítmény - Gépészeti kiszellőző tüzihorganyzott 340/250/80, 50/50/3 zártszelvény keret, 50/30 fém ráccsal
LK-04</t>
        </is>
      </c>
      <c r="G662" s="994" t="n">
        <v>1</v>
      </c>
      <c r="H662" s="429" t="inlineStr">
        <is>
          <t>db/pcs</t>
        </is>
      </c>
      <c r="I662" s="320" t="n"/>
      <c r="J662" s="159" t="n">
        <v>0</v>
      </c>
      <c r="K662" s="159" t="n">
        <v>0</v>
      </c>
      <c r="L662" s="753">
        <f>J662+K662</f>
        <v/>
      </c>
      <c r="M662" s="748">
        <f>L662*(G662+I662)</f>
        <v/>
      </c>
      <c r="O662" s="464">
        <f>ISBLANK(D662)</f>
        <v/>
      </c>
      <c r="P662" s="464">
        <f>ISBLANK(G662)</f>
        <v/>
      </c>
      <c r="Q662" s="464">
        <f>ISBLANK(M662)</f>
        <v/>
      </c>
      <c r="R662" s="464">
        <f>IF(AND(O662=P662,O662=Q662),,"!!!")</f>
        <v/>
      </c>
      <c r="T662" s="464" t="n">
        <v>660</v>
      </c>
    </row>
    <row customHeight="1" hidden="1" ht="33.75" outlineLevel="1" r="663">
      <c r="A663" s="29" t="n"/>
      <c r="B663" s="606" t="n">
        <v>300</v>
      </c>
      <c r="C663" s="617" t="n">
        <v>354</v>
      </c>
      <c r="D663" s="889" t="n">
        <v>36</v>
      </c>
      <c r="E663" s="682" t="inlineStr">
        <is>
          <t>"Roof access ladder - steel structure ladder galvanized, with protective grille, exit platform, galvanized, total height: 11.2 meters
-05</t>
        </is>
      </c>
      <c r="F663" s="682" t="inlineStr">
        <is>
          <t>Tetőfeljáró létra - acél szerkezetű létra, védőráccsal, kilépő platformmal, horganyzott kivitelben, teljes magasság: 11,2 méter
LK-05</t>
        </is>
      </c>
      <c r="G663" s="994" t="n">
        <v>2</v>
      </c>
      <c r="H663" s="429" t="inlineStr">
        <is>
          <t>db/pcs</t>
        </is>
      </c>
      <c r="I663" s="320" t="n"/>
      <c r="J663" s="159" t="n">
        <v>0</v>
      </c>
      <c r="K663" s="159" t="n">
        <v>0</v>
      </c>
      <c r="L663" s="753">
        <f>J663+K663</f>
        <v/>
      </c>
      <c r="M663" s="748">
        <f>L663*(G663+I663)</f>
        <v/>
      </c>
      <c r="O663" s="464">
        <f>ISBLANK(D663)</f>
        <v/>
      </c>
      <c r="P663" s="464">
        <f>ISBLANK(G663)</f>
        <v/>
      </c>
      <c r="Q663" s="464">
        <f>ISBLANK(M663)</f>
        <v/>
      </c>
      <c r="R663" s="464">
        <f>IF(AND(O663=P663,O663=Q663),,"!!!")</f>
        <v/>
      </c>
      <c r="T663" s="464" t="n">
        <v>661</v>
      </c>
    </row>
    <row customHeight="1" hidden="1" ht="45" outlineLevel="1" r="664">
      <c r="A664" s="29" t="n"/>
      <c r="B664" s="606" t="n">
        <v>300</v>
      </c>
      <c r="C664" s="617" t="n">
        <v>354</v>
      </c>
      <c r="D664" s="889" t="n">
        <v>37</v>
      </c>
      <c r="E664" s="682" t="inlineStr">
        <is>
          <t>Roof passage ladder - steel structure ladder, with exit platform galvanized , for bridging roof sections of different heights, total height: 3.6 meters
LK-06</t>
        </is>
      </c>
      <c r="F664" s="682" t="inlineStr">
        <is>
          <t>Tetőátjáró létra - acél szerkezetű létra, tüzihorganyzott kilépő platformmal, eltérő magasságú tetőrészek áthidalására, teljes magasság: 3,6 méter
LK-06</t>
        </is>
      </c>
      <c r="G664" s="994" t="n">
        <v>4</v>
      </c>
      <c r="H664" s="429" t="inlineStr">
        <is>
          <t>db/pcs</t>
        </is>
      </c>
      <c r="I664" s="320" t="n"/>
      <c r="J664" s="159" t="n">
        <v>0</v>
      </c>
      <c r="K664" s="159" t="n">
        <v>0</v>
      </c>
      <c r="L664" s="753">
        <f>J664+K664</f>
        <v/>
      </c>
      <c r="M664" s="748">
        <f>L664*(G664+I664)</f>
        <v/>
      </c>
      <c r="O664" s="464">
        <f>ISBLANK(D664)</f>
        <v/>
      </c>
      <c r="P664" s="464">
        <f>ISBLANK(G664)</f>
        <v/>
      </c>
      <c r="Q664" s="464">
        <f>ISBLANK(M664)</f>
        <v/>
      </c>
      <c r="R664" s="464">
        <f>IF(AND(O664=P664,O664=Q664),,"!!!")</f>
        <v/>
      </c>
      <c r="T664" s="464" t="n">
        <v>662</v>
      </c>
    </row>
    <row customHeight="1" hidden="1" ht="33.75" outlineLevel="1" r="665">
      <c r="A665" s="29" t="n"/>
      <c r="B665" s="606" t="n">
        <v>300</v>
      </c>
      <c r="C665" s="617" t="n">
        <v>354</v>
      </c>
      <c r="D665" s="889" t="n">
        <v>38</v>
      </c>
      <c r="E665" s="682" t="inlineStr">
        <is>
          <t>Roof passage ladder - steel structure ladder, with exit platform, for bridging roof sections of different heights, total height:2,1 meters
LK-07</t>
        </is>
      </c>
      <c r="F665" s="682" t="inlineStr">
        <is>
          <t>Tetőátjáró létra - acél szerkezetű létra, kilépő platformmal, eltérő magasságú tetőrészek áthidalására, teljes magasság: 2,1 méter
LK-07</t>
        </is>
      </c>
      <c r="G665" s="994" t="n">
        <v>2</v>
      </c>
      <c r="H665" s="429" t="inlineStr">
        <is>
          <t>db/pcs</t>
        </is>
      </c>
      <c r="I665" s="320" t="n"/>
      <c r="J665" s="159" t="n">
        <v>0</v>
      </c>
      <c r="K665" s="159" t="n">
        <v>0</v>
      </c>
      <c r="L665" s="753">
        <f>J665+K665</f>
        <v/>
      </c>
      <c r="M665" s="748">
        <f>L665*(G665+I665)</f>
        <v/>
      </c>
      <c r="O665" s="464">
        <f>ISBLANK(D665)</f>
        <v/>
      </c>
      <c r="P665" s="464">
        <f>ISBLANK(G665)</f>
        <v/>
      </c>
      <c r="Q665" s="464">
        <f>ISBLANK(M665)</f>
        <v/>
      </c>
      <c r="R665" s="464">
        <f>IF(AND(O665=P665,O665=Q665),,"!!!")</f>
        <v/>
      </c>
      <c r="T665" s="464" t="n">
        <v>663</v>
      </c>
    </row>
    <row customHeight="1" hidden="1" ht="45" outlineLevel="1" r="666">
      <c r="A666" s="29" t="n"/>
      <c r="B666" s="606" t="n">
        <v>300</v>
      </c>
      <c r="C666" s="617" t="n">
        <v>354</v>
      </c>
      <c r="D666" s="889" t="n">
        <v>39</v>
      </c>
      <c r="E666" s="682" t="inlineStr">
        <is>
          <t>"Single-arm stairs next to the loading ramp (4 pcs.) - Frame structure U-section, steel grating between them, fastening to wall frame columns, hot-dip galvanized
LK-08</t>
        </is>
      </c>
      <c r="F666" s="682" t="inlineStr">
        <is>
          <t>Rakodórámpa melletti egykarú lépcsők (4 db) - Vázszerkezet U szelvény, közötte acél járórács, rögzítés falváz oszlopokhozz, tüzihorganyzott kivitelben
LK-08</t>
        </is>
      </c>
      <c r="G666" s="994" t="n">
        <v>17.4</v>
      </c>
      <c r="H666" s="39" t="inlineStr">
        <is>
          <t>m2</t>
        </is>
      </c>
      <c r="I666" s="320" t="n"/>
      <c r="J666" s="159" t="n">
        <v>0</v>
      </c>
      <c r="K666" s="159" t="n">
        <v>0</v>
      </c>
      <c r="L666" s="753">
        <f>J666+K666</f>
        <v/>
      </c>
      <c r="M666" s="748">
        <f>L666*(G666+I666)</f>
        <v/>
      </c>
      <c r="O666" s="464">
        <f>ISBLANK(D666)</f>
        <v/>
      </c>
      <c r="P666" s="464">
        <f>ISBLANK(G666)</f>
        <v/>
      </c>
      <c r="Q666" s="464">
        <f>ISBLANK(M666)</f>
        <v/>
      </c>
      <c r="R666" s="464">
        <f>IF(AND(O666=P666,O666=Q666),,"!!!")</f>
        <v/>
      </c>
      <c r="T666" s="464" t="n">
        <v>664</v>
      </c>
    </row>
    <row customHeight="1" hidden="1" ht="56.25" outlineLevel="1" r="667">
      <c r="A667" s="29" t="n"/>
      <c r="B667" s="606" t="n">
        <v>300</v>
      </c>
      <c r="C667" s="617" t="n">
        <v>354</v>
      </c>
      <c r="D667" s="889" t="n">
        <v>40</v>
      </c>
      <c r="E667" s="682" t="inlineStr">
        <is>
          <t xml:space="preserve">Single-arm stair railing next to loading ramp D = 40 steel railing, d = 40 steel handrail and lower railing bar, 1 piece d = 15 steel horizontal railing, hot-dip galvanized, mounting on the upper plane of the main staircase height above 1 m
</t>
        </is>
      </c>
      <c r="F667" s="682" t="inlineStr">
        <is>
          <t>Rakodórámpa melletti egykarú lépcső korlát D=40 acél korlátoszlop, d=40 acél fogódzó és alsó korlátrúd, 1 db d=15 acél vízszintes korlátpálca, tüzihorganyzott kivitelben, rögzítés lépcső főtartó felső síkjára magasság 1 méter járóvonal felett</t>
        </is>
      </c>
      <c r="G667" s="994" t="n">
        <v>27.2</v>
      </c>
      <c r="H667" s="39" t="inlineStr">
        <is>
          <t>m</t>
        </is>
      </c>
      <c r="I667" s="320" t="n"/>
      <c r="J667" s="159" t="n">
        <v>0</v>
      </c>
      <c r="K667" s="159" t="n">
        <v>0</v>
      </c>
      <c r="L667" s="753">
        <f>J667+K667</f>
        <v/>
      </c>
      <c r="M667" s="748">
        <f>L667*(G667+I667)</f>
        <v/>
      </c>
      <c r="O667" s="464">
        <f>ISBLANK(D667)</f>
        <v/>
      </c>
      <c r="P667" s="464">
        <f>ISBLANK(G667)</f>
        <v/>
      </c>
      <c r="Q667" s="464">
        <f>ISBLANK(M667)</f>
        <v/>
      </c>
      <c r="R667" s="464">
        <f>IF(AND(O667=P667,O667=Q667),,"!!!")</f>
        <v/>
      </c>
      <c r="T667" s="464" t="n">
        <v>665</v>
      </c>
    </row>
    <row customHeight="1" hidden="1" ht="56.25" outlineLevel="1" r="668">
      <c r="A668" s="29" t="n"/>
      <c r="B668" s="606" t="n">
        <v>300</v>
      </c>
      <c r="C668" s="617" t="n">
        <v>354</v>
      </c>
      <c r="D668" s="889" t="n">
        <v>41</v>
      </c>
      <c r="E668" s="682" t="inlineStr">
        <is>
          <t>"Dock gate crash protection galvaized - D = 15 cm welded steel tubular frame with flat iron fasteners, yellow-black band powder spraying 12 meter pipe section around 1 gate
LK-10</t>
        </is>
      </c>
      <c r="F668" s="682" t="inlineStr">
        <is>
          <t>Dokkolókapu melletti, rakodórámpa külső, és shaft lejárat korlátok D=40 acél korlátoszlop, d=40 acél fogódzó és alsó korlátrúd , 1 db d=15 acél vízszintes korlátpálca, tüzihorganyzott kivitelben, rögzítés padlóhoz tőcsavarokkal, 2 méter magasságban
LK09</t>
        </is>
      </c>
      <c r="G668" s="994" t="n">
        <v>74.40000000000001</v>
      </c>
      <c r="H668" s="39" t="inlineStr">
        <is>
          <t>m</t>
        </is>
      </c>
      <c r="I668" s="320" t="n"/>
      <c r="J668" s="159" t="n">
        <v>0</v>
      </c>
      <c r="K668" s="159" t="n">
        <v>0</v>
      </c>
      <c r="L668" s="753">
        <f>J668+K668</f>
        <v/>
      </c>
      <c r="M668" s="748">
        <f>L668*(G668+I668)</f>
        <v/>
      </c>
      <c r="O668" s="464">
        <f>ISBLANK(D668)</f>
        <v/>
      </c>
      <c r="P668" s="464">
        <f>ISBLANK(G668)</f>
        <v/>
      </c>
      <c r="Q668" s="464">
        <f>ISBLANK(M668)</f>
        <v/>
      </c>
      <c r="R668" s="464">
        <f>IF(AND(O668=P668,O668=Q668),,"!!!")</f>
        <v/>
      </c>
      <c r="T668" s="464" t="n">
        <v>666</v>
      </c>
    </row>
    <row customHeight="1" hidden="1" ht="45" outlineLevel="1" r="669">
      <c r="A669" s="29" t="n"/>
      <c r="B669" s="606" t="n">
        <v>300</v>
      </c>
      <c r="C669" s="617" t="n">
        <v>354</v>
      </c>
      <c r="D669" s="889" t="n">
        <v>42</v>
      </c>
      <c r="E669" s="682" t="inlineStr">
        <is>
          <t>"Docking gate impact protection - D = 15 cm welded steel tubular frame with flat iron fasteners, yellow-black band powder spraying 12 meter pipe section around 1 gate
LK-10</t>
        </is>
      </c>
      <c r="F669" s="682" t="inlineStr">
        <is>
          <t>Dokkólókapu ütközésvédelem - D=15 cm hegesztett acél csőváz keret, laposvas rögzítőkkel, sárga-fekete sávos porszórással 12 méter csőszelvény 1 db kapu körül
LK-10</t>
        </is>
      </c>
      <c r="G669" s="994" t="n">
        <v>11</v>
      </c>
      <c r="H669" s="429" t="inlineStr">
        <is>
          <t>db/pcs</t>
        </is>
      </c>
      <c r="I669" s="320" t="n"/>
      <c r="J669" s="159" t="n">
        <v>0</v>
      </c>
      <c r="K669" s="159" t="n">
        <v>0</v>
      </c>
      <c r="L669" s="753">
        <f>J669+K669</f>
        <v/>
      </c>
      <c r="M669" s="748">
        <f>L669*(G669+I669)</f>
        <v/>
      </c>
      <c r="O669" s="464">
        <f>ISBLANK(D669)</f>
        <v/>
      </c>
      <c r="P669" s="464">
        <f>ISBLANK(G669)</f>
        <v/>
      </c>
      <c r="Q669" s="464">
        <f>ISBLANK(M669)</f>
        <v/>
      </c>
      <c r="R669" s="464">
        <f>IF(AND(O669=P669,O669=Q669),,"!!!")</f>
        <v/>
      </c>
      <c r="T669" s="464" t="n">
        <v>667</v>
      </c>
    </row>
    <row customHeight="1" hidden="1" ht="45" outlineLevel="1" r="670">
      <c r="A670" s="29" t="n"/>
      <c r="B670" s="606" t="n">
        <v>300</v>
      </c>
      <c r="C670" s="617" t="n">
        <v>354</v>
      </c>
      <c r="D670" s="889" t="n">
        <v>43</v>
      </c>
      <c r="E670" s="682" t="inlineStr">
        <is>
          <t>"Gate crash protection - D = 15 cm steel column, with flat iron fasteners, yellow-black stripe powder coating on the outside and inside of the gate, height 1 m
LK-11</t>
        </is>
      </c>
      <c r="F670" s="682" t="inlineStr">
        <is>
          <t>Kapu ütközésvédelem - D=15 cm acél oszlop, laposvas rögzítőkkel, sárga-fekete sávos porszórással kapu külső és belső oldalán, 1 méter magasság
LK-11</t>
        </is>
      </c>
      <c r="G670" s="994" t="n">
        <v>104</v>
      </c>
      <c r="H670" s="429" t="inlineStr">
        <is>
          <t>db/pcs</t>
        </is>
      </c>
      <c r="I670" s="320" t="n"/>
      <c r="J670" s="159" t="n">
        <v>0</v>
      </c>
      <c r="K670" s="159" t="n">
        <v>0</v>
      </c>
      <c r="L670" s="753">
        <f>J670+K670</f>
        <v/>
      </c>
      <c r="M670" s="748">
        <f>L670*(G670+I670)</f>
        <v/>
      </c>
      <c r="O670" s="464">
        <f>ISBLANK(D670)</f>
        <v/>
      </c>
      <c r="P670" s="464">
        <f>ISBLANK(G670)</f>
        <v/>
      </c>
      <c r="Q670" s="464">
        <f>ISBLANK(M670)</f>
        <v/>
      </c>
      <c r="R670" s="464">
        <f>IF(AND(O670=P670,O670=Q670),,"!!!")</f>
        <v/>
      </c>
      <c r="T670" s="464" t="n">
        <v>668</v>
      </c>
    </row>
    <row customHeight="1" hidden="1" ht="45" outlineLevel="1" r="671">
      <c r="A671" s="29" t="n"/>
      <c r="B671" s="606" t="n">
        <v>300</v>
      </c>
      <c r="C671" s="617" t="n">
        <v>354</v>
      </c>
      <c r="D671" s="889" t="n">
        <v>44</v>
      </c>
      <c r="E671" s="682" t="inlineStr">
        <is>
          <t>"External wall protection element on loading areas - D = 8 cm steel pipe column, D = 8 cm horizontal element, demountable, replaceable connection, with yellow-black stripe powder spray 50 cm high
LK-12</t>
        </is>
      </c>
      <c r="F671" s="682" t="inlineStr">
        <is>
          <t>Külső falvédő elem rakodóteróületeken - D=8 cm acél cső oszlop, D=8 cm vízszintes elem ,bontható, cserélhető kapcsolattal, sárga-fekete sávos porszórással 50 cm magasság
LK-12</t>
        </is>
      </c>
      <c r="G671" s="994" t="n">
        <v>46</v>
      </c>
      <c r="H671" s="39" t="inlineStr">
        <is>
          <t>m</t>
        </is>
      </c>
      <c r="I671" s="320" t="n"/>
      <c r="J671" s="159" t="n">
        <v>0</v>
      </c>
      <c r="K671" s="159" t="n">
        <v>0</v>
      </c>
      <c r="L671" s="753">
        <f>J671+K671</f>
        <v/>
      </c>
      <c r="M671" s="748">
        <f>L671*(G671+I671)</f>
        <v/>
      </c>
      <c r="O671" s="464">
        <f>ISBLANK(D671)</f>
        <v/>
      </c>
      <c r="P671" s="464">
        <f>ISBLANK(G671)</f>
        <v/>
      </c>
      <c r="Q671" s="464">
        <f>ISBLANK(M671)</f>
        <v/>
      </c>
      <c r="R671" s="464">
        <f>IF(AND(O671=P671,O671=Q671),,"!!!")</f>
        <v/>
      </c>
      <c r="T671" s="464" t="n">
        <v>669</v>
      </c>
    </row>
    <row customHeight="1" hidden="1" ht="23.25" outlineLevel="1" r="672" thickBot="1">
      <c r="A672" s="29" t="n"/>
      <c r="B672" s="606" t="n">
        <v>300</v>
      </c>
      <c r="C672" s="617" t="n">
        <v>354</v>
      </c>
      <c r="D672" s="889" t="n">
        <v>45</v>
      </c>
      <c r="E672" s="94" t="inlineStr">
        <is>
          <t>Galvanized grating, oil storage galvanized
Dmension: 290x600 cm</t>
        </is>
      </c>
      <c r="F672" s="94" t="inlineStr">
        <is>
          <t>Horganyzott  járórács, olajraktárban tüzihorganyzott</t>
        </is>
      </c>
      <c r="G672" s="994" t="n">
        <v>1</v>
      </c>
      <c r="H672" s="39" t="inlineStr">
        <is>
          <t>db/pcs</t>
        </is>
      </c>
      <c r="I672" s="320" t="n"/>
      <c r="J672" s="159" t="n">
        <v>0</v>
      </c>
      <c r="K672" s="159" t="n">
        <v>0</v>
      </c>
      <c r="L672" s="753">
        <f>J672+K672</f>
        <v/>
      </c>
      <c r="M672" s="748">
        <f>L672*(G672+I672)</f>
        <v/>
      </c>
      <c r="O672" s="464">
        <f>ISBLANK(D672)</f>
        <v/>
      </c>
      <c r="P672" s="464">
        <f>ISBLANK(G672)</f>
        <v/>
      </c>
      <c r="Q672" s="464">
        <f>ISBLANK(M672)</f>
        <v/>
      </c>
      <c r="R672" s="464">
        <f>IF(AND(O672=P672,O672=Q672),,"!!!")</f>
        <v/>
      </c>
      <c r="T672" s="464" t="n">
        <v>670</v>
      </c>
    </row>
    <row customHeight="1" hidden="1" ht="13.5" outlineLevel="1" r="673" thickBot="1">
      <c r="A673" s="33" t="n"/>
      <c r="B673" s="609" t="n">
        <v>300</v>
      </c>
      <c r="C673" s="625" t="n">
        <v>354</v>
      </c>
      <c r="D673" s="431" t="n"/>
      <c r="E673" s="60" t="inlineStr">
        <is>
          <t>Locksmith structures total</t>
        </is>
      </c>
      <c r="F673" s="60" t="inlineStr">
        <is>
          <t>Lakatos szerkezetek összesen</t>
        </is>
      </c>
      <c r="G673" s="993" t="n"/>
      <c r="H673" s="294" t="n"/>
      <c r="I673" s="323" t="n"/>
      <c r="J673" s="95" t="n"/>
      <c r="K673" s="23" t="n"/>
      <c r="L673" s="194" t="n"/>
      <c r="M673" s="203">
        <f>SUM(M647:M672)</f>
        <v/>
      </c>
      <c r="O673" s="464">
        <f>ISBLANK(D673)</f>
        <v/>
      </c>
      <c r="P673" s="464">
        <f>ISBLANK(G673)</f>
        <v/>
      </c>
      <c r="Q673" s="464">
        <f>ISBLANK(M673)</f>
        <v/>
      </c>
      <c r="R673" s="464">
        <f>IF(AND(O673=P673,O673=Q673),,"!!!")</f>
        <v/>
      </c>
      <c r="T673" s="464" t="n">
        <v>671</v>
      </c>
    </row>
    <row customHeight="1" hidden="1" ht="15.75" outlineLevel="1" r="674" thickBot="1">
      <c r="A674" s="576" t="n"/>
      <c r="B674" s="601" t="n">
        <v>300</v>
      </c>
      <c r="C674" s="624" t="n">
        <v>359</v>
      </c>
      <c r="D674" s="556" t="n"/>
      <c r="E674" s="1" t="inlineStr">
        <is>
          <t>For KG 300 other items</t>
        </is>
      </c>
      <c r="F674" s="1" t="inlineStr">
        <is>
          <t>Egyéb</t>
        </is>
      </c>
      <c r="G674" s="991" t="n"/>
      <c r="H674" s="293" t="n"/>
      <c r="I674" s="325" t="n"/>
      <c r="J674" s="298" t="n"/>
      <c r="K674" s="2" t="n"/>
      <c r="L674" s="205" t="n"/>
      <c r="M674" s="206" t="n"/>
      <c r="O674" s="464">
        <f>ISBLANK(D674)</f>
        <v/>
      </c>
      <c r="P674" s="464">
        <f>ISBLANK(G674)</f>
        <v/>
      </c>
      <c r="Q674" s="464">
        <f>ISBLANK(M674)</f>
        <v/>
      </c>
      <c r="R674" s="464">
        <f>IF(AND(O674=P674,O674=Q674),,"!!!")</f>
        <v/>
      </c>
      <c r="T674" s="464" t="n">
        <v>672</v>
      </c>
    </row>
    <row customFormat="1" hidden="1" outlineLevel="1" r="675" s="88">
      <c r="A675" s="29" t="n"/>
      <c r="B675" s="606" t="n">
        <v>300</v>
      </c>
      <c r="C675" s="617" t="n">
        <v>359</v>
      </c>
      <c r="D675" s="562" t="n"/>
      <c r="E675" s="250" t="inlineStr">
        <is>
          <t xml:space="preserve">Dirt trap carpet </t>
        </is>
      </c>
      <c r="F675" s="250" t="inlineStr">
        <is>
          <t xml:space="preserve">Szennyfogó szönyeg </t>
        </is>
      </c>
      <c r="G675" s="995" t="n"/>
      <c r="H675" s="68" t="n"/>
      <c r="I675" s="321" t="n"/>
      <c r="J675" s="301" t="n"/>
      <c r="K675" s="301" t="n"/>
      <c r="L675" s="760" t="n"/>
      <c r="M675" s="746" t="n"/>
      <c r="O675" s="464">
        <f>ISBLANK(D675)</f>
        <v/>
      </c>
      <c r="P675" s="464">
        <f>ISBLANK(G675)</f>
        <v/>
      </c>
      <c r="Q675" s="464">
        <f>ISBLANK(M675)</f>
        <v/>
      </c>
      <c r="R675" s="464">
        <f>IF(AND(O675=P675,O675=Q675),,"!!!")</f>
        <v/>
      </c>
      <c r="T675" s="464" t="n">
        <v>673</v>
      </c>
    </row>
    <row hidden="1" outlineLevel="1" r="676">
      <c r="A676" s="29" t="n"/>
      <c r="B676" s="606" t="n">
        <v>300</v>
      </c>
      <c r="C676" s="617" t="n">
        <v>359</v>
      </c>
      <c r="D676" s="889" t="n">
        <v>1</v>
      </c>
      <c r="E676" s="251" t="inlineStr">
        <is>
          <t>Dimension:1000x900 mm</t>
        </is>
      </c>
      <c r="F676" s="251" t="inlineStr">
        <is>
          <t>Méret: 1000x900</t>
        </is>
      </c>
      <c r="G676" s="994" t="n">
        <v>1</v>
      </c>
      <c r="H676" s="429" t="inlineStr">
        <is>
          <t>db/pcs</t>
        </is>
      </c>
      <c r="I676" s="320" t="n"/>
      <c r="J676" s="159" t="n">
        <v>0</v>
      </c>
      <c r="K676" s="159" t="n">
        <v>0</v>
      </c>
      <c r="L676" s="753">
        <f>J676+K676</f>
        <v/>
      </c>
      <c r="M676" s="748">
        <f>L676*(G676+I676)</f>
        <v/>
      </c>
      <c r="O676" s="464">
        <f>ISBLANK(D676)</f>
        <v/>
      </c>
      <c r="P676" s="464">
        <f>ISBLANK(G676)</f>
        <v/>
      </c>
      <c r="Q676" s="464">
        <f>ISBLANK(M676)</f>
        <v/>
      </c>
      <c r="R676" s="464">
        <f>IF(AND(O676=P676,O676=Q676),,"!!!")</f>
        <v/>
      </c>
      <c r="T676" s="464" t="n">
        <v>674</v>
      </c>
    </row>
    <row hidden="1" outlineLevel="1" r="677">
      <c r="A677" s="29" t="n"/>
      <c r="B677" s="606" t="n">
        <v>300</v>
      </c>
      <c r="C677" s="617" t="n">
        <v>359</v>
      </c>
      <c r="D677" s="889" t="n">
        <v>2</v>
      </c>
      <c r="E677" s="251" t="inlineStr">
        <is>
          <t>Dimension:2200x1500 mm</t>
        </is>
      </c>
      <c r="F677" s="251" t="inlineStr">
        <is>
          <t>Méret: 2200x1500</t>
        </is>
      </c>
      <c r="G677" s="994" t="n">
        <v>2</v>
      </c>
      <c r="H677" s="429" t="inlineStr">
        <is>
          <t>db/pcs</t>
        </is>
      </c>
      <c r="I677" s="320" t="n"/>
      <c r="J677" s="159" t="n">
        <v>0</v>
      </c>
      <c r="K677" s="159" t="n">
        <v>0</v>
      </c>
      <c r="L677" s="753">
        <f>J677+K677</f>
        <v/>
      </c>
      <c r="M677" s="748">
        <f>L677*(G677+I677)</f>
        <v/>
      </c>
      <c r="O677" s="464">
        <f>ISBLANK(D677)</f>
        <v/>
      </c>
      <c r="P677" s="464">
        <f>ISBLANK(G677)</f>
        <v/>
      </c>
      <c r="Q677" s="464">
        <f>ISBLANK(M677)</f>
        <v/>
      </c>
      <c r="R677" s="464">
        <f>IF(AND(O677=P677,O677=Q677),,"!!!")</f>
        <v/>
      </c>
      <c r="T677" s="464" t="n">
        <v>675</v>
      </c>
    </row>
    <row hidden="1" outlineLevel="1" r="678">
      <c r="A678" s="29" t="n"/>
      <c r="B678" s="606" t="n">
        <v>300</v>
      </c>
      <c r="C678" s="617" t="n">
        <v>359</v>
      </c>
      <c r="D678" s="889" t="n">
        <v>3</v>
      </c>
      <c r="E678" s="251" t="inlineStr">
        <is>
          <t>Dimension:2500x1500 mm</t>
        </is>
      </c>
      <c r="F678" s="251" t="inlineStr">
        <is>
          <t>Méret: 2500x1500</t>
        </is>
      </c>
      <c r="G678" s="994" t="n">
        <v>2</v>
      </c>
      <c r="H678" s="429" t="inlineStr">
        <is>
          <t>db/pcs</t>
        </is>
      </c>
      <c r="I678" s="320" t="n"/>
      <c r="J678" s="159" t="n">
        <v>0</v>
      </c>
      <c r="K678" s="159" t="n">
        <v>0</v>
      </c>
      <c r="L678" s="753">
        <f>J678+K678</f>
        <v/>
      </c>
      <c r="M678" s="748">
        <f>L678*(G678+I678)</f>
        <v/>
      </c>
      <c r="O678" s="464">
        <f>ISBLANK(D678)</f>
        <v/>
      </c>
      <c r="P678" s="464">
        <f>ISBLANK(G678)</f>
        <v/>
      </c>
      <c r="Q678" s="464">
        <f>ISBLANK(M678)</f>
        <v/>
      </c>
      <c r="R678" s="464">
        <f>IF(AND(O678=P678,O678=Q678),,"!!!")</f>
        <v/>
      </c>
      <c r="T678" s="464" t="n">
        <v>676</v>
      </c>
    </row>
    <row customFormat="1" customHeight="1" hidden="1" ht="59.25" outlineLevel="1" r="679" s="88">
      <c r="A679" s="29" t="n"/>
      <c r="B679" s="606" t="n">
        <v>300</v>
      </c>
      <c r="C679" s="617" t="n">
        <v>359</v>
      </c>
      <c r="D679" s="889" t="n"/>
      <c r="E679" s="688" t="inlineStr">
        <is>
          <t>Edge-polished mirror in washbasins, glued to the wall, recessed design
5 mm with safety solutions. Location: lower edge is positioned at 1400 mm high above the floor.</t>
        </is>
      </c>
      <c r="F679" s="50" t="inlineStr">
        <is>
          <t>Élcsiszolt tükör mosdó helyiségekben, falazatra ragasztva süllyesztett kivitelbem
'5 mm sík, élcsiszolt fali tükör hátulról biztonsági fóliával vagy edzett üvegből, rögzítés neutrális szilikon tükörragasztóval. Elhelyezés: mosdó fölött, alsó éle padlósíktól mérten 1400mm magasságban.</t>
        </is>
      </c>
      <c r="G679" s="995" t="n"/>
      <c r="H679" s="68" t="n"/>
      <c r="I679" s="321" t="n"/>
      <c r="J679" s="301" t="n"/>
      <c r="K679" s="301" t="n"/>
      <c r="L679" s="760" t="n"/>
      <c r="M679" s="746" t="n"/>
      <c r="O679" s="464">
        <f>ISBLANK(D679)</f>
        <v/>
      </c>
      <c r="P679" s="464">
        <f>ISBLANK(G679)</f>
        <v/>
      </c>
      <c r="Q679" s="464">
        <f>ISBLANK(M679)</f>
        <v/>
      </c>
      <c r="R679" s="464">
        <f>IF(AND(O679=P679,O679=Q679),,"!!!")</f>
        <v/>
      </c>
      <c r="T679" s="464" t="n">
        <v>677</v>
      </c>
    </row>
    <row customFormat="1" hidden="1" outlineLevel="1" r="680" s="88">
      <c r="A680" s="29" t="n"/>
      <c r="B680" s="606" t="n">
        <v>300</v>
      </c>
      <c r="C680" s="617" t="n">
        <v>359</v>
      </c>
      <c r="D680" s="889" t="n">
        <v>4</v>
      </c>
      <c r="E680" s="427" t="inlineStr">
        <is>
          <t>Dimension: 80x60 cm</t>
        </is>
      </c>
      <c r="F680" s="427" t="inlineStr">
        <is>
          <t>Méret: 80x60 cm</t>
        </is>
      </c>
      <c r="G680" s="994" t="n">
        <v>5</v>
      </c>
      <c r="H680" s="429" t="inlineStr">
        <is>
          <t>db/pcs</t>
        </is>
      </c>
      <c r="I680" s="320" t="n"/>
      <c r="J680" s="159" t="n">
        <v>0</v>
      </c>
      <c r="K680" s="159" t="n">
        <v>0</v>
      </c>
      <c r="L680" s="753">
        <f>J680+K680</f>
        <v/>
      </c>
      <c r="M680" s="748">
        <f>G680*L680</f>
        <v/>
      </c>
      <c r="O680" s="464">
        <f>ISBLANK(D680)</f>
        <v/>
      </c>
      <c r="P680" s="464">
        <f>ISBLANK(G680)</f>
        <v/>
      </c>
      <c r="Q680" s="464">
        <f>ISBLANK(M680)</f>
        <v/>
      </c>
      <c r="R680" s="464">
        <f>IF(AND(O680=P680,O680=Q680),,"!!!")</f>
        <v/>
      </c>
      <c r="T680" s="464" t="n">
        <v>678</v>
      </c>
    </row>
    <row hidden="1" outlineLevel="1" r="681">
      <c r="A681" s="29" t="n"/>
      <c r="B681" s="606" t="n">
        <v>300</v>
      </c>
      <c r="C681" s="617" t="n">
        <v>359</v>
      </c>
      <c r="D681" s="889" t="n">
        <v>5</v>
      </c>
      <c r="E681" s="427" t="inlineStr">
        <is>
          <t>Dimension: 100x60 cm</t>
        </is>
      </c>
      <c r="F681" s="427" t="inlineStr">
        <is>
          <t>Méret: 100x60 cm</t>
        </is>
      </c>
      <c r="G681" s="994" t="n">
        <v>8</v>
      </c>
      <c r="H681" s="429" t="inlineStr">
        <is>
          <t>db/pcs</t>
        </is>
      </c>
      <c r="I681" s="320" t="n"/>
      <c r="J681" s="159" t="n">
        <v>0</v>
      </c>
      <c r="K681" s="159" t="n">
        <v>0</v>
      </c>
      <c r="L681" s="753">
        <f>J681+K681</f>
        <v/>
      </c>
      <c r="M681" s="748">
        <f>L681*(G681+I681)</f>
        <v/>
      </c>
      <c r="O681" s="464">
        <f>ISBLANK(D681)</f>
        <v/>
      </c>
      <c r="P681" s="464">
        <f>ISBLANK(G681)</f>
        <v/>
      </c>
      <c r="Q681" s="464">
        <f>ISBLANK(M681)</f>
        <v/>
      </c>
      <c r="R681" s="464">
        <f>IF(AND(O681=P681,O681=Q681),,"!!!")</f>
        <v/>
      </c>
      <c r="T681" s="464" t="n">
        <v>679</v>
      </c>
    </row>
    <row hidden="1" outlineLevel="1" r="682">
      <c r="A682" s="29" t="n"/>
      <c r="B682" s="606" t="n">
        <v>300</v>
      </c>
      <c r="C682" s="617" t="n">
        <v>359</v>
      </c>
      <c r="D682" s="889" t="n">
        <v>6</v>
      </c>
      <c r="E682" s="427" t="inlineStr">
        <is>
          <t>Dimension: 140x60 cm</t>
        </is>
      </c>
      <c r="F682" s="427" t="inlineStr">
        <is>
          <t>Méret: 140x60 cm</t>
        </is>
      </c>
      <c r="G682" s="994" t="n">
        <v>11</v>
      </c>
      <c r="H682" s="429" t="inlineStr">
        <is>
          <t>db/pcs</t>
        </is>
      </c>
      <c r="I682" s="320" t="n"/>
      <c r="J682" s="159" t="n">
        <v>0</v>
      </c>
      <c r="K682" s="159" t="n">
        <v>0</v>
      </c>
      <c r="L682" s="753">
        <f>J682+K682</f>
        <v/>
      </c>
      <c r="M682" s="748">
        <f>L682*(G682+I682)</f>
        <v/>
      </c>
      <c r="O682" s="464">
        <f>ISBLANK(D682)</f>
        <v/>
      </c>
      <c r="P682" s="464">
        <f>ISBLANK(G682)</f>
        <v/>
      </c>
      <c r="Q682" s="464">
        <f>ISBLANK(M682)</f>
        <v/>
      </c>
      <c r="R682" s="464">
        <f>IF(AND(O682=P682,O682=Q682),,"!!!")</f>
        <v/>
      </c>
      <c r="T682" s="464" t="n">
        <v>680</v>
      </c>
    </row>
    <row hidden="1" outlineLevel="1" r="683">
      <c r="A683" s="29" t="n"/>
      <c r="B683" s="606" t="n">
        <v>300</v>
      </c>
      <c r="C683" s="617" t="n">
        <v>359</v>
      </c>
      <c r="D683" s="889" t="n">
        <v>7</v>
      </c>
      <c r="E683" s="427" t="inlineStr">
        <is>
          <t>Dimension: 170x60 cm</t>
        </is>
      </c>
      <c r="F683" s="427" t="inlineStr">
        <is>
          <t>Méret: 170x60 cm</t>
        </is>
      </c>
      <c r="G683" s="994" t="n">
        <v>2</v>
      </c>
      <c r="H683" s="429" t="inlineStr">
        <is>
          <t>db/pcs</t>
        </is>
      </c>
      <c r="I683" s="320" t="n"/>
      <c r="J683" s="159" t="n">
        <v>0</v>
      </c>
      <c r="K683" s="159" t="n">
        <v>0</v>
      </c>
      <c r="L683" s="753">
        <f>J683+K683</f>
        <v/>
      </c>
      <c r="M683" s="748">
        <f>L683*(G683+I683)</f>
        <v/>
      </c>
      <c r="O683" s="464">
        <f>ISBLANK(D683)</f>
        <v/>
      </c>
      <c r="P683" s="464">
        <f>ISBLANK(G683)</f>
        <v/>
      </c>
      <c r="Q683" s="464">
        <f>ISBLANK(M683)</f>
        <v/>
      </c>
      <c r="R683" s="464">
        <f>IF(AND(O683=P683,O683=Q683),,"!!!")</f>
        <v/>
      </c>
      <c r="T683" s="464" t="n">
        <v>681</v>
      </c>
    </row>
    <row hidden="1" outlineLevel="1" r="684">
      <c r="A684" s="29" t="n"/>
      <c r="B684" s="606" t="n">
        <v>300</v>
      </c>
      <c r="C684" s="617" t="n">
        <v>359</v>
      </c>
      <c r="D684" s="889" t="n">
        <v>8</v>
      </c>
      <c r="E684" s="427" t="inlineStr">
        <is>
          <t>Dimension: 200x60 cm</t>
        </is>
      </c>
      <c r="F684" s="427" t="inlineStr">
        <is>
          <t>Méret: 200x60 cm</t>
        </is>
      </c>
      <c r="G684" s="994" t="n">
        <v>2</v>
      </c>
      <c r="H684" s="429" t="inlineStr">
        <is>
          <t>db/pcs</t>
        </is>
      </c>
      <c r="I684" s="320" t="n"/>
      <c r="J684" s="159" t="n">
        <v>0</v>
      </c>
      <c r="K684" s="159" t="n">
        <v>0</v>
      </c>
      <c r="L684" s="753">
        <f>J684+K684</f>
        <v/>
      </c>
      <c r="M684" s="748">
        <f>L684*(G684+I684)</f>
        <v/>
      </c>
      <c r="O684" s="464">
        <f>ISBLANK(D684)</f>
        <v/>
      </c>
      <c r="P684" s="464">
        <f>ISBLANK(G684)</f>
        <v/>
      </c>
      <c r="Q684" s="464">
        <f>ISBLANK(M684)</f>
        <v/>
      </c>
      <c r="R684" s="464">
        <f>IF(AND(O684=P684,O684=Q684),,"!!!")</f>
        <v/>
      </c>
      <c r="T684" s="464" t="n">
        <v>682</v>
      </c>
    </row>
    <row hidden="1" outlineLevel="1" r="685">
      <c r="A685" s="29" t="n"/>
      <c r="B685" s="606" t="n">
        <v>300</v>
      </c>
      <c r="C685" s="617" t="n">
        <v>359</v>
      </c>
      <c r="D685" s="889" t="n"/>
      <c r="E685" s="449" t="inlineStr">
        <is>
          <t>Fire protection (sealings)</t>
        </is>
      </c>
      <c r="F685" s="449" t="inlineStr">
        <is>
          <t>Tűzvédelem tömítések</t>
        </is>
      </c>
      <c r="G685" s="994" t="n"/>
      <c r="H685" s="39" t="n"/>
      <c r="I685" s="320" t="n"/>
      <c r="J685" s="159" t="n"/>
      <c r="K685" s="159" t="n"/>
      <c r="L685" s="753" t="n"/>
      <c r="M685" s="748" t="n"/>
      <c r="O685" s="464">
        <f>ISBLANK(D685)</f>
        <v/>
      </c>
      <c r="P685" s="464">
        <f>ISBLANK(G685)</f>
        <v/>
      </c>
      <c r="Q685" s="464">
        <f>ISBLANK(M685)</f>
        <v/>
      </c>
      <c r="R685" s="464">
        <f>IF(AND(O685=P685,O685=Q685),,"!!!")</f>
        <v/>
      </c>
      <c r="T685" s="464" t="n">
        <v>684</v>
      </c>
    </row>
    <row customHeight="1" hidden="1" ht="56.25" outlineLevel="1" r="686">
      <c r="A686" s="29" t="n"/>
      <c r="B686" s="606" t="n">
        <v>300</v>
      </c>
      <c r="C686" s="617" t="n">
        <v>359</v>
      </c>
      <c r="D686" s="889" t="n">
        <v>9</v>
      </c>
      <c r="E686" s="94" t="inlineStr">
        <is>
          <t>Closing of fire protected holes (max. 1,2mx1,2m) from two sides. HILTI CFS-CT B fire protecting board 3 pcs/m2; + HILTI CFS-CT coat 3,0 kg/m2; + HILTI CFS ACR CW fire protecting gap sealing material 310 ml; in case of Armaflex insulation: + HILTI CFS-B fire protecting bandage</t>
        </is>
      </c>
      <c r="F686" s="94" t="inlineStr">
        <is>
          <t>Tűzvédelmi áttörés lezárása nagy méretű nyílásoknál (max. 1,2m×1,2m), két oldalról (üres falnyílás ill. acélcsövek, kábeltálcák átvezetése): HILTI CFS-CT B tűzvédelmi lap 3 db/m2; + HILTI CFS-CT bevonat 3,0 kg/m2; + HILTI CFS ACR CW tűzvédelmi réstömítő massza 310 ml; Armaflex szigetelés esetén: + HILTI CFS-B tűzvédelmi bandázs</t>
        </is>
      </c>
      <c r="G686" s="994" t="n">
        <v>1</v>
      </c>
      <c r="H686" s="429" t="inlineStr">
        <is>
          <t>klts</t>
        </is>
      </c>
      <c r="I686" s="320" t="n"/>
      <c r="J686" s="159" t="n">
        <v>0</v>
      </c>
      <c r="K686" s="159" t="n">
        <v>0</v>
      </c>
      <c r="L686" s="753">
        <f>J686+K686</f>
        <v/>
      </c>
      <c r="M686" s="748">
        <f>G686*L686</f>
        <v/>
      </c>
      <c r="O686" s="464">
        <f>ISBLANK(D686)</f>
        <v/>
      </c>
      <c r="P686" s="464">
        <f>ISBLANK(G686)</f>
        <v/>
      </c>
      <c r="Q686" s="464">
        <f>ISBLANK(M686)</f>
        <v/>
      </c>
      <c r="R686" s="464">
        <f>IF(AND(O686=P686,O686=Q686),,"!!!")</f>
        <v/>
      </c>
      <c r="T686" s="464" t="n">
        <v>685</v>
      </c>
    </row>
    <row customHeight="1" hidden="1" ht="23.25" outlineLevel="1" r="687" thickBot="1">
      <c r="A687" s="29" t="n"/>
      <c r="B687" s="606" t="n">
        <v>300</v>
      </c>
      <c r="C687" s="617" t="n">
        <v>359</v>
      </c>
      <c r="D687" s="889" t="n">
        <v>10</v>
      </c>
      <c r="E687" s="251" t="inlineStr">
        <is>
          <t>Closing of fire protected holes for electrical openings (in case of walls and slabs) from two sides</t>
        </is>
      </c>
      <c r="F687" s="251" t="inlineStr">
        <is>
          <t>Tűzvédelmi áttörés lezárása elektromos nyílásoknál (falak, födémek esetén), két oldalról</t>
        </is>
      </c>
      <c r="G687" s="994" t="n">
        <v>1</v>
      </c>
      <c r="H687" s="429" t="inlineStr">
        <is>
          <t>klts</t>
        </is>
      </c>
      <c r="I687" s="320" t="n"/>
      <c r="J687" s="159" t="n">
        <v>0</v>
      </c>
      <c r="K687" s="159" t="n">
        <v>0</v>
      </c>
      <c r="L687" s="753">
        <f>J687+K687</f>
        <v/>
      </c>
      <c r="M687" s="748">
        <f>G687*L687</f>
        <v/>
      </c>
      <c r="O687" s="464">
        <f>ISBLANK(D687)</f>
        <v/>
      </c>
      <c r="P687" s="464">
        <f>ISBLANK(G687)</f>
        <v/>
      </c>
      <c r="Q687" s="464">
        <f>ISBLANK(M687)</f>
        <v/>
      </c>
      <c r="R687" s="464">
        <f>IF(AND(O687=P687,O687=Q687),,"!!!")</f>
        <v/>
      </c>
      <c r="T687" s="464" t="n">
        <v>686</v>
      </c>
    </row>
    <row customHeight="1" hidden="1" ht="13.5" outlineLevel="1" r="688" thickBot="1">
      <c r="A688" s="33" t="n"/>
      <c r="B688" s="609" t="n">
        <v>300</v>
      </c>
      <c r="C688" s="625" t="n">
        <v>359</v>
      </c>
      <c r="D688" s="431" t="n"/>
      <c r="E688" s="563" t="inlineStr">
        <is>
          <t>For KG 300 other items</t>
        </is>
      </c>
      <c r="F688" s="563" t="inlineStr">
        <is>
          <t>Egyéb</t>
        </is>
      </c>
      <c r="G688" s="993" t="n"/>
      <c r="H688" s="294" t="n"/>
      <c r="I688" s="323" t="n"/>
      <c r="J688" s="95" t="n"/>
      <c r="K688" s="23" t="n"/>
      <c r="L688" s="194" t="n"/>
      <c r="M688" s="203">
        <f>SUM(M675:M687)</f>
        <v/>
      </c>
      <c r="O688" s="464">
        <f>ISBLANK(D688)</f>
        <v/>
      </c>
      <c r="P688" s="464">
        <f>ISBLANK(G688)</f>
        <v/>
      </c>
      <c r="Q688" s="464">
        <f>ISBLANK(M688)</f>
        <v/>
      </c>
      <c r="R688" s="464">
        <f>IF(AND(O688=P688,O688=Q688),,"!!!")</f>
        <v/>
      </c>
      <c r="T688" s="464" t="n">
        <v>687</v>
      </c>
    </row>
    <row collapsed="1" customHeight="1" ht="34.9" r="689" thickBot="1">
      <c r="A689" s="373" t="n"/>
      <c r="B689" s="601" t="n">
        <v>300</v>
      </c>
      <c r="C689" s="602" t="n">
        <v>370</v>
      </c>
      <c r="D689" s="431" t="n"/>
      <c r="E689" s="21" t="inlineStr">
        <is>
          <t>Furniture, other fitments</t>
        </is>
      </c>
      <c r="F689" s="21" t="inlineStr">
        <is>
          <t>Beépített berendezések, bútorok</t>
        </is>
      </c>
      <c r="G689" s="989" t="n"/>
      <c r="H689" s="292" t="n"/>
      <c r="I689" s="311" t="n"/>
      <c r="J689" s="95" t="n"/>
      <c r="K689" s="23" t="n"/>
      <c r="L689" s="23" t="n"/>
      <c r="M689" s="191">
        <f>SUMIF(D691:D729,"&gt;0",M691:M729)</f>
        <v/>
      </c>
      <c r="O689" s="464">
        <f>ISBLANK(D689)</f>
        <v/>
      </c>
      <c r="P689" s="464">
        <f>ISBLANK(G689)</f>
        <v/>
      </c>
      <c r="Q689" s="464">
        <f>ISBLANK(M689)</f>
        <v/>
      </c>
      <c r="R689" s="464">
        <f>IF(AND(O689=P689,O689=Q689),,"!!!")</f>
        <v/>
      </c>
      <c r="T689" s="464" t="n">
        <v>688</v>
      </c>
    </row>
    <row customHeight="1" hidden="1" ht="16.5" outlineLevel="1" r="690" thickBot="1">
      <c r="A690" s="24" t="n"/>
      <c r="B690" s="603" t="n"/>
      <c r="C690" s="604" t="n"/>
      <c r="D690" s="555" t="n"/>
      <c r="E690" s="25" t="inlineStr">
        <is>
          <t>Note</t>
        </is>
      </c>
      <c r="F690" s="26" t="inlineStr">
        <is>
          <t>Megjegyzés:</t>
        </is>
      </c>
      <c r="G690" s="990" t="n"/>
      <c r="H690" s="130" t="n"/>
      <c r="I690" s="312" t="n"/>
      <c r="J690" s="131" t="n"/>
      <c r="K690" s="27" t="n"/>
      <c r="L690" s="195" t="n"/>
      <c r="M690" s="204" t="n"/>
      <c r="O690" s="464">
        <f>ISBLANK(D690)</f>
        <v/>
      </c>
      <c r="P690" s="464">
        <f>ISBLANK(G690)</f>
        <v/>
      </c>
      <c r="Q690" s="464">
        <f>ISBLANK(M690)</f>
        <v/>
      </c>
      <c r="R690" s="464">
        <f>IF(AND(O690=P690,O690=Q690),,"!!!")</f>
        <v/>
      </c>
      <c r="T690" s="464" t="n">
        <v>689</v>
      </c>
    </row>
    <row customHeight="1" hidden="1" ht="15.75" outlineLevel="1" r="691" thickBot="1">
      <c r="A691" s="576" t="n"/>
      <c r="B691" s="601" t="n">
        <v>370</v>
      </c>
      <c r="C691" s="602" t="n">
        <v>371</v>
      </c>
      <c r="D691" s="556" t="n"/>
      <c r="E691" s="1" t="inlineStr">
        <is>
          <t>General fitments</t>
        </is>
      </c>
      <c r="F691" s="1" t="inlineStr">
        <is>
          <t>Beépített bútorok</t>
        </is>
      </c>
      <c r="G691" s="991" t="n"/>
      <c r="H691" s="293" t="n"/>
      <c r="I691" s="313" t="n"/>
      <c r="J691" s="298" t="n"/>
      <c r="K691" s="2" t="n"/>
      <c r="L691" s="205" t="n"/>
      <c r="M691" s="206" t="n"/>
      <c r="O691" s="464">
        <f>ISBLANK(D691)</f>
        <v/>
      </c>
      <c r="P691" s="464">
        <f>ISBLANK(G691)</f>
        <v/>
      </c>
      <c r="Q691" s="464">
        <f>ISBLANK(M691)</f>
        <v/>
      </c>
      <c r="R691" s="464">
        <f>IF(AND(O691=P691,O691=Q691),,"!!!")</f>
        <v/>
      </c>
      <c r="T691" s="464" t="n">
        <v>690</v>
      </c>
    </row>
    <row customFormat="1" hidden="1" outlineLevel="1" r="692" s="88">
      <c r="A692" s="29" t="n"/>
      <c r="B692" s="606" t="n">
        <v>370</v>
      </c>
      <c r="C692" s="617" t="n">
        <v>371</v>
      </c>
      <c r="D692" s="889" t="n"/>
      <c r="E692" s="88" t="inlineStr">
        <is>
          <t>Reception desk</t>
        </is>
      </c>
      <c r="F692" s="88" t="inlineStr">
        <is>
          <t>Recepciós pult</t>
        </is>
      </c>
      <c r="G692" s="995" t="n"/>
      <c r="H692" s="68" t="n"/>
      <c r="I692" s="462" t="n"/>
      <c r="J692" s="301" t="n"/>
      <c r="K692" s="301" t="n"/>
      <c r="L692" s="760" t="n"/>
      <c r="M692" s="746" t="n"/>
      <c r="O692" s="464">
        <f>ISBLANK(D692)</f>
        <v/>
      </c>
      <c r="P692" s="464">
        <f>ISBLANK(G692)</f>
        <v/>
      </c>
      <c r="Q692" s="464">
        <f>ISBLANK(M692)</f>
        <v/>
      </c>
      <c r="R692" s="464">
        <f>IF(AND(O692=P692,O692=Q692),,"!!!")</f>
        <v/>
      </c>
      <c r="T692" s="464" t="n">
        <v>691</v>
      </c>
    </row>
    <row hidden="1" outlineLevel="1" r="693">
      <c r="A693" s="29" t="n"/>
      <c r="B693" s="606" t="n">
        <v>370</v>
      </c>
      <c r="C693" s="617" t="n">
        <v>371</v>
      </c>
      <c r="D693" s="889" t="n">
        <v>1</v>
      </c>
      <c r="E693" s="380" t="inlineStr">
        <is>
          <t>Dimension: 400X60 cm</t>
        </is>
      </c>
      <c r="F693" s="380" t="inlineStr">
        <is>
          <t>Méret: 400x60 cm</t>
        </is>
      </c>
      <c r="G693" s="994" t="n">
        <v>1</v>
      </c>
      <c r="H693" s="39" t="inlineStr">
        <is>
          <t>db</t>
        </is>
      </c>
      <c r="I693" s="315" t="n"/>
      <c r="J693" s="159" t="n">
        <v>0</v>
      </c>
      <c r="K693" s="159" t="n">
        <v>0</v>
      </c>
      <c r="L693" s="753">
        <f>J693+K693</f>
        <v/>
      </c>
      <c r="M693" s="748">
        <f>L693*(G693+I693)</f>
        <v/>
      </c>
      <c r="O693" s="464">
        <f>ISBLANK(D693)</f>
        <v/>
      </c>
      <c r="P693" s="464">
        <f>ISBLANK(G693)</f>
        <v/>
      </c>
      <c r="Q693" s="464">
        <f>ISBLANK(M693)</f>
        <v/>
      </c>
      <c r="R693" s="464">
        <f>IF(AND(O693=P693,O693=Q693),,"!!!")</f>
        <v/>
      </c>
      <c r="T693" s="464" t="n">
        <v>692</v>
      </c>
    </row>
    <row hidden="1" outlineLevel="1" r="694">
      <c r="A694" s="29" t="n"/>
      <c r="B694" s="606" t="n">
        <v>370</v>
      </c>
      <c r="C694" s="617" t="n">
        <v>371</v>
      </c>
      <c r="D694" s="889" t="n">
        <v>2</v>
      </c>
      <c r="E694" s="380" t="inlineStr">
        <is>
          <t>Dimension: 1190X60 cm</t>
        </is>
      </c>
      <c r="F694" s="380" t="inlineStr">
        <is>
          <t>Méret: 1190x60 cm</t>
        </is>
      </c>
      <c r="G694" s="994" t="n">
        <v>1</v>
      </c>
      <c r="H694" s="39" t="inlineStr">
        <is>
          <t>db</t>
        </is>
      </c>
      <c r="I694" s="315" t="n"/>
      <c r="J694" s="159" t="n">
        <v>0</v>
      </c>
      <c r="K694" s="159" t="n">
        <v>0</v>
      </c>
      <c r="L694" s="753">
        <f>J694+K694</f>
        <v/>
      </c>
      <c r="M694" s="748">
        <f>L694*(G694+I694)</f>
        <v/>
      </c>
      <c r="O694" s="464">
        <f>ISBLANK(D694)</f>
        <v/>
      </c>
      <c r="P694" s="464">
        <f>ISBLANK(G694)</f>
        <v/>
      </c>
      <c r="Q694" s="464">
        <f>ISBLANK(M694)</f>
        <v/>
      </c>
      <c r="R694" s="464">
        <f>IF(AND(O694=P694,O694=Q694),,"!!!")</f>
        <v/>
      </c>
      <c r="T694" s="464" t="n">
        <v>693</v>
      </c>
    </row>
    <row hidden="1" outlineLevel="1" r="695">
      <c r="A695" s="29" t="n"/>
      <c r="B695" s="606" t="n">
        <v>370</v>
      </c>
      <c r="C695" s="617" t="n">
        <v>371</v>
      </c>
      <c r="D695" s="889" t="n"/>
      <c r="E695" s="88" t="inlineStr">
        <is>
          <t>Kitchenette with built-in furniture</t>
        </is>
      </c>
      <c r="F695" s="88" t="inlineStr">
        <is>
          <t xml:space="preserve">Teakonyha beépített bútor </t>
        </is>
      </c>
      <c r="G695" s="994" t="n"/>
      <c r="H695" s="39" t="n"/>
      <c r="I695" s="315" t="n"/>
      <c r="J695" s="159" t="n"/>
      <c r="K695" s="159" t="n"/>
      <c r="L695" s="753" t="n"/>
      <c r="M695" s="748" t="n"/>
      <c r="O695" s="464">
        <f>ISBLANK(D695)</f>
        <v/>
      </c>
      <c r="P695" s="464">
        <f>ISBLANK(G695)</f>
        <v/>
      </c>
      <c r="Q695" s="464">
        <f>ISBLANK(M695)</f>
        <v/>
      </c>
      <c r="R695" s="464">
        <f>IF(AND(O695=P695,O695=Q695),,"!!!")</f>
        <v/>
      </c>
      <c r="T695" s="464" t="n">
        <v>694</v>
      </c>
    </row>
    <row customHeight="1" hidden="1" ht="78.75" outlineLevel="1" r="696">
      <c r="A696" s="29" t="n"/>
      <c r="B696" s="606" t="n">
        <v>370</v>
      </c>
      <c r="C696" s="617" t="n">
        <v>371</v>
      </c>
      <c r="D696" s="889" t="n"/>
      <c r="E696" s="427" t="inlineStr">
        <is>
          <t>Custom kitchen furniture made of laminated furniture panel, built-in dishwasher, single-basin sink, hand washer, 2 pcs built-in refrigerator and coffee machine, size (w x h x l): cabinet standing on the floor 60x240x60, cabinet on the wall 60x56x300, lower cabinet 60x91x150, counter 60x20x150, with side cover, according to joinery specification
Dimension: 60x240X210 cm</t>
        </is>
      </c>
      <c r="F696" s="427" t="inlineStr">
        <is>
          <t>Egyedi konyhabútor készítése laminált bútorlapokból, beépített mosogatógéppel, egy medencés mosogatóval, kézmosóval, 2 db beépített hűtőszekrénnyel és kávéfőzővel, méretek (sz x m x h): padlón álló szekrény  60x240x60 cm,  felsőszekrény 60x56x150 cm, alsószekrény 60x91x150 cm, pult 60x20x150 cm, takaróelemmel, asztalos konszignáció szerintMéret: 210x60 cm
Méret: 60x240x210 cm</t>
        </is>
      </c>
      <c r="G696" s="994" t="n"/>
      <c r="H696" s="39" t="n"/>
      <c r="I696" s="315" t="n"/>
      <c r="J696" s="159" t="n"/>
      <c r="K696" s="159" t="n"/>
      <c r="L696" s="753" t="n"/>
      <c r="M696" s="748" t="n"/>
      <c r="O696" s="464">
        <f>ISBLANK(D696)</f>
        <v/>
      </c>
      <c r="P696" s="464">
        <f>ISBLANK(G696)</f>
        <v/>
      </c>
      <c r="Q696" s="464">
        <f>ISBLANK(M696)</f>
        <v/>
      </c>
      <c r="R696" s="464">
        <f>IF(AND(O696=P696,O696=Q696),,"!!!")</f>
        <v/>
      </c>
      <c r="T696" s="464" t="n">
        <v>695</v>
      </c>
    </row>
    <row hidden="1" outlineLevel="1" r="697">
      <c r="A697" s="29" t="n"/>
      <c r="B697" s="606" t="n">
        <v>370</v>
      </c>
      <c r="C697" s="617" t="n">
        <v>371</v>
      </c>
      <c r="D697" s="889" t="n">
        <v>4</v>
      </c>
      <c r="E697" s="380" t="inlineStr">
        <is>
          <t>Dimension:60x240x230 cm</t>
        </is>
      </c>
      <c r="F697" s="380" t="inlineStr">
        <is>
          <t>Méret: 235x60 cm</t>
        </is>
      </c>
      <c r="G697" s="994" t="n">
        <v>1</v>
      </c>
      <c r="H697" s="39" t="inlineStr">
        <is>
          <t>piece</t>
        </is>
      </c>
      <c r="I697" s="315" t="n"/>
      <c r="J697" s="159" t="n">
        <v>0</v>
      </c>
      <c r="K697" s="159" t="n">
        <v>0</v>
      </c>
      <c r="L697" s="753">
        <f>J697+K697</f>
        <v/>
      </c>
      <c r="M697" s="748">
        <f>G697*L697</f>
        <v/>
      </c>
      <c r="O697" s="464">
        <f>ISBLANK(D697)</f>
        <v/>
      </c>
      <c r="P697" s="464">
        <f>ISBLANK(G697)</f>
        <v/>
      </c>
      <c r="Q697" s="464">
        <f>ISBLANK(M697)</f>
        <v/>
      </c>
      <c r="R697" s="464">
        <f>IF(AND(O697=P697,O697=Q697),,"!!!")</f>
        <v/>
      </c>
      <c r="T697" s="464" t="n">
        <v>696</v>
      </c>
    </row>
    <row hidden="1" outlineLevel="1" r="698">
      <c r="A698" s="29" t="n"/>
      <c r="B698" s="606" t="n">
        <v>370</v>
      </c>
      <c r="C698" s="617" t="n">
        <v>371</v>
      </c>
      <c r="D698" s="889" t="n">
        <v>5</v>
      </c>
      <c r="E698" s="380" t="inlineStr">
        <is>
          <t>Dimension: 60x240x 230 cm</t>
        </is>
      </c>
      <c r="F698" s="380" t="inlineStr">
        <is>
          <t>Méret: 230x60 cm</t>
        </is>
      </c>
      <c r="G698" s="994" t="n">
        <v>1</v>
      </c>
      <c r="H698" s="39" t="inlineStr">
        <is>
          <t>piece</t>
        </is>
      </c>
      <c r="I698" s="315" t="n"/>
      <c r="J698" s="159" t="n">
        <v>0</v>
      </c>
      <c r="K698" s="159" t="n">
        <v>0</v>
      </c>
      <c r="L698" s="753">
        <f>J698+K698</f>
        <v/>
      </c>
      <c r="M698" s="748">
        <f>G698*L698</f>
        <v/>
      </c>
      <c r="O698" s="464">
        <f>ISBLANK(D698)</f>
        <v/>
      </c>
      <c r="P698" s="464">
        <f>ISBLANK(G698)</f>
        <v/>
      </c>
      <c r="Q698" s="464">
        <f>ISBLANK(M698)</f>
        <v/>
      </c>
      <c r="R698" s="464">
        <f>IF(AND(O698=P698,O698=Q698),,"!!!")</f>
        <v/>
      </c>
      <c r="T698" s="464" t="n">
        <v>697</v>
      </c>
    </row>
    <row hidden="1" outlineLevel="1" r="699">
      <c r="A699" s="29" t="n"/>
      <c r="B699" s="606" t="n">
        <v>370</v>
      </c>
      <c r="C699" s="617" t="n">
        <v>371</v>
      </c>
      <c r="D699" s="889" t="n">
        <v>6</v>
      </c>
      <c r="E699" s="380" t="inlineStr">
        <is>
          <t>Dimension: 60x240x570 cm</t>
        </is>
      </c>
      <c r="F699" s="380" t="inlineStr">
        <is>
          <t>Méret: 570x60 cm</t>
        </is>
      </c>
      <c r="G699" s="994" t="n">
        <v>1</v>
      </c>
      <c r="H699" s="39" t="inlineStr">
        <is>
          <t>piece</t>
        </is>
      </c>
      <c r="I699" s="315" t="n"/>
      <c r="J699" s="159" t="n">
        <v>0</v>
      </c>
      <c r="K699" s="159" t="n">
        <v>0</v>
      </c>
      <c r="L699" s="753">
        <f>J699+K699</f>
        <v/>
      </c>
      <c r="M699" s="748">
        <f>L699*(G699+I699)</f>
        <v/>
      </c>
      <c r="O699" s="464">
        <f>ISBLANK(D699)</f>
        <v/>
      </c>
      <c r="P699" s="464">
        <f>ISBLANK(G699)</f>
        <v/>
      </c>
      <c r="Q699" s="464">
        <f>ISBLANK(M699)</f>
        <v/>
      </c>
      <c r="R699" s="464">
        <f>IF(AND(O699=P699,O699=Q699),,"!!!")</f>
        <v/>
      </c>
      <c r="T699" s="464" t="n">
        <v>698</v>
      </c>
    </row>
    <row hidden="1" outlineLevel="1" r="700">
      <c r="A700" s="29" t="n"/>
      <c r="B700" s="606" t="n">
        <v>370</v>
      </c>
      <c r="C700" s="617" t="n">
        <v>371</v>
      </c>
      <c r="D700" s="889" t="n"/>
      <c r="E700" s="88" t="inlineStr">
        <is>
          <t xml:space="preserve">Washbasin counter </t>
        </is>
      </c>
      <c r="F700" s="88" t="inlineStr">
        <is>
          <t>Mosdópult</t>
        </is>
      </c>
      <c r="G700" s="994" t="n"/>
      <c r="H700" s="39" t="n"/>
      <c r="I700" s="315" t="n"/>
      <c r="J700" s="159" t="n"/>
      <c r="K700" s="159" t="n"/>
      <c r="L700" s="753" t="n"/>
      <c r="M700" s="748" t="n"/>
      <c r="O700" s="464">
        <f>ISBLANK(D700)</f>
        <v/>
      </c>
      <c r="P700" s="464">
        <f>ISBLANK(G700)</f>
        <v/>
      </c>
      <c r="Q700" s="464">
        <f>ISBLANK(M700)</f>
        <v/>
      </c>
      <c r="R700" s="464">
        <f>IF(AND(O700=P700,O700=Q700),,"!!!")</f>
        <v/>
      </c>
      <c r="T700" s="464" t="n">
        <v>699</v>
      </c>
    </row>
    <row customHeight="1" hidden="1" ht="22.5" outlineLevel="1" r="701">
      <c r="A701" s="29" t="n"/>
      <c r="B701" s="606" t="n">
        <v>370</v>
      </c>
      <c r="C701" s="617" t="n">
        <v>371</v>
      </c>
      <c r="D701" s="889" t="n">
        <v>7</v>
      </c>
      <c r="E701" s="427" t="inlineStr">
        <is>
          <t>Custom washbasin with 1 pcs of built-in sink, dimension (w x h x l): 60x20x120 cm,</t>
        </is>
      </c>
      <c r="F701" s="94" t="inlineStr">
        <is>
          <t xml:space="preserve">Egyedileg gyártott mosdópult 1 db beépített mosdóval, méretek (sz x m x h): 60x20x120 cm, </t>
        </is>
      </c>
      <c r="G701" s="994" t="n">
        <v>8</v>
      </c>
      <c r="H701" s="39" t="inlineStr">
        <is>
          <t>db</t>
        </is>
      </c>
      <c r="I701" s="315" t="n"/>
      <c r="J701" s="159" t="n">
        <v>0</v>
      </c>
      <c r="K701" s="159" t="n">
        <v>0</v>
      </c>
      <c r="L701" s="753">
        <f>J701+K701</f>
        <v/>
      </c>
      <c r="M701" s="748">
        <f>L701*(G701+I701)</f>
        <v/>
      </c>
      <c r="O701" s="464">
        <f>ISBLANK(D701)</f>
        <v/>
      </c>
      <c r="P701" s="464">
        <f>ISBLANK(G701)</f>
        <v/>
      </c>
      <c r="Q701" s="464">
        <f>ISBLANK(M701)</f>
        <v/>
      </c>
      <c r="R701" s="464">
        <f>IF(AND(O701=P701,O701=Q701),,"!!!")</f>
        <v/>
      </c>
      <c r="T701" s="464" t="n">
        <v>700</v>
      </c>
    </row>
    <row customHeight="1" hidden="1" ht="22.5" outlineLevel="1" r="702">
      <c r="A702" s="29" t="n"/>
      <c r="B702" s="606" t="n">
        <v>370</v>
      </c>
      <c r="C702" s="617" t="n">
        <v>371</v>
      </c>
      <c r="D702" s="889" t="n">
        <v>8</v>
      </c>
      <c r="E702" s="427" t="inlineStr">
        <is>
          <t>Custom washbasin with 2 pcs of built-in sink, dimension (w x h x l): 60x20x140 cm,</t>
        </is>
      </c>
      <c r="F702" s="94" t="inlineStr">
        <is>
          <t xml:space="preserve">Egyedileg gyártott mosdópult 2 db beépített mosdóval, méretek (sz x m x h): 60x20x140 cm, </t>
        </is>
      </c>
      <c r="G702" s="994" t="n">
        <v>11</v>
      </c>
      <c r="H702" s="39" t="inlineStr">
        <is>
          <t>db</t>
        </is>
      </c>
      <c r="I702" s="315" t="n"/>
      <c r="J702" s="159" t="n">
        <v>0</v>
      </c>
      <c r="K702" s="159" t="n">
        <v>0</v>
      </c>
      <c r="L702" s="753">
        <f>J702+K702</f>
        <v/>
      </c>
      <c r="M702" s="748">
        <f>L702*(G702+I702)</f>
        <v/>
      </c>
      <c r="O702" s="464">
        <f>ISBLANK(D702)</f>
        <v/>
      </c>
      <c r="P702" s="464">
        <f>ISBLANK(G702)</f>
        <v/>
      </c>
      <c r="Q702" s="464">
        <f>ISBLANK(M702)</f>
        <v/>
      </c>
      <c r="R702" s="464">
        <f>IF(AND(O702=P702,O702=Q702),,"!!!")</f>
        <v/>
      </c>
      <c r="T702" s="464" t="n">
        <v>701</v>
      </c>
    </row>
    <row customHeight="1" hidden="1" ht="22.5" outlineLevel="1" r="703">
      <c r="A703" s="29" t="n"/>
      <c r="B703" s="613" t="n"/>
      <c r="C703" s="617" t="n"/>
      <c r="D703" s="889" t="n">
        <v>9</v>
      </c>
      <c r="E703" s="427" t="inlineStr">
        <is>
          <t>Custom washbasin with 2 pcs of built-in sink, dimension (w x h x l): 60x20x170 cm,</t>
        </is>
      </c>
      <c r="F703" s="94" t="inlineStr">
        <is>
          <t xml:space="preserve">Egyedileg gyártott mosdópult 2 db beépített mosdóval, méretek (sz x m x h): 60x20x170 cm, </t>
        </is>
      </c>
      <c r="G703" s="994" t="n">
        <v>2</v>
      </c>
      <c r="H703" s="39" t="inlineStr">
        <is>
          <t>db</t>
        </is>
      </c>
      <c r="I703" s="315" t="n"/>
      <c r="J703" s="159" t="n">
        <v>0</v>
      </c>
      <c r="K703" s="159" t="n">
        <v>0</v>
      </c>
      <c r="L703" s="753">
        <f>J703+K703</f>
        <v/>
      </c>
      <c r="M703" s="748">
        <f>L703*(G703+I703)</f>
        <v/>
      </c>
      <c r="O703" s="464">
        <f>ISBLANK(D703)</f>
        <v/>
      </c>
      <c r="P703" s="464">
        <f>ISBLANK(G703)</f>
        <v/>
      </c>
      <c r="Q703" s="464">
        <f>ISBLANK(M703)</f>
        <v/>
      </c>
      <c r="R703" s="464">
        <f>IF(AND(O703=P703,O703=Q703),,"!!!")</f>
        <v/>
      </c>
      <c r="T703" s="464" t="n">
        <v>702</v>
      </c>
    </row>
    <row customHeight="1" hidden="1" ht="22.5" outlineLevel="1" r="704">
      <c r="A704" s="29" t="n"/>
      <c r="B704" s="606" t="n">
        <v>370</v>
      </c>
      <c r="C704" s="617" t="n">
        <v>371</v>
      </c>
      <c r="D704" s="889" t="n">
        <v>10</v>
      </c>
      <c r="E704" s="427" t="inlineStr">
        <is>
          <t>Custom washbasin with 2 pcs of built-in sink, dimension (w x h x l): 60x20x200cm,</t>
        </is>
      </c>
      <c r="F704" s="94" t="inlineStr">
        <is>
          <t>Egyedileg gyártott mosdópult 2 db beépített mosdóval, méretek (sz x m x h): 60x20x200 cm,</t>
        </is>
      </c>
      <c r="G704" s="994" t="n">
        <v>2</v>
      </c>
      <c r="H704" s="39" t="inlineStr">
        <is>
          <t>db</t>
        </is>
      </c>
      <c r="I704" s="315" t="n"/>
      <c r="J704" s="159" t="n">
        <v>0</v>
      </c>
      <c r="K704" s="159" t="n">
        <v>0</v>
      </c>
      <c r="L704" s="753">
        <f>J704+K704</f>
        <v/>
      </c>
      <c r="M704" s="748">
        <f>L704*(G704+I704)</f>
        <v/>
      </c>
      <c r="O704" s="464">
        <f>ISBLANK(D704)</f>
        <v/>
      </c>
      <c r="P704" s="464">
        <f>ISBLANK(G704)</f>
        <v/>
      </c>
      <c r="Q704" s="464">
        <f>ISBLANK(M704)</f>
        <v/>
      </c>
      <c r="R704" s="464">
        <f>IF(AND(O704=P704,O704=Q704),,"!!!")</f>
        <v/>
      </c>
      <c r="T704" s="464" t="n">
        <v>703</v>
      </c>
    </row>
    <row customHeight="1" hidden="1" ht="22.5" outlineLevel="1" r="705">
      <c r="A705" s="29" t="n"/>
      <c r="B705" s="606" t="n">
        <v>370</v>
      </c>
      <c r="C705" s="617" t="n">
        <v>371</v>
      </c>
      <c r="D705" s="889" t="n">
        <v>11</v>
      </c>
      <c r="E705" s="427" t="inlineStr">
        <is>
          <t>Custom washbasin with 3 pcs of built-in sink, dimension (w x h x l): 60x20x380cm,</t>
        </is>
      </c>
      <c r="F705" s="94" t="inlineStr">
        <is>
          <t>Egyedileg gyártott mosdópult 3 db beépített mosdóval, méretek (sz x m x h): 60x20x380 cm,</t>
        </is>
      </c>
      <c r="G705" s="994" t="n">
        <v>1</v>
      </c>
      <c r="H705" s="39" t="inlineStr">
        <is>
          <t>db</t>
        </is>
      </c>
      <c r="I705" s="315" t="n"/>
      <c r="J705" s="159" t="n">
        <v>0</v>
      </c>
      <c r="K705" s="159" t="n">
        <v>0</v>
      </c>
      <c r="L705" s="753">
        <f>J705+K705</f>
        <v/>
      </c>
      <c r="M705" s="748">
        <f>L705*(G705+I705)</f>
        <v/>
      </c>
      <c r="O705" s="464">
        <f>ISBLANK(D705)</f>
        <v/>
      </c>
      <c r="P705" s="464">
        <f>ISBLANK(G705)</f>
        <v/>
      </c>
      <c r="Q705" s="464">
        <f>ISBLANK(M705)</f>
        <v/>
      </c>
      <c r="R705" s="464">
        <f>IF(AND(O705=P705,O705=Q705),,"!!!")</f>
        <v/>
      </c>
      <c r="T705" s="464" t="n">
        <v>704</v>
      </c>
    </row>
    <row customHeight="1" hidden="1" ht="25.5" outlineLevel="1" r="706">
      <c r="A706" s="579" t="n"/>
      <c r="B706" s="626" t="n"/>
      <c r="C706" s="627" t="n"/>
      <c r="D706" s="889" t="n"/>
      <c r="E706" s="449" t="inlineStr">
        <is>
          <t>Acoustic pods
Product: Mikomax Hush</t>
        </is>
      </c>
      <c r="F706" s="50" t="inlineStr">
        <is>
          <t>Kommunikációs fülkék
Gyártmány: Micomax Hush</t>
        </is>
      </c>
      <c r="G706" s="995" t="n"/>
      <c r="H706" s="68" t="n"/>
      <c r="I706" s="484" t="n"/>
      <c r="J706" s="486" t="n"/>
      <c r="K706" s="486" t="n"/>
      <c r="L706" s="759" t="n"/>
      <c r="M706" s="488" t="n"/>
      <c r="O706" s="464">
        <f>ISBLANK(D706)</f>
        <v/>
      </c>
      <c r="P706" s="464">
        <f>ISBLANK(G706)</f>
        <v/>
      </c>
      <c r="Q706" s="464">
        <f>ISBLANK(M706)</f>
        <v/>
      </c>
      <c r="R706" s="464">
        <f>IF(AND(O706=P706,O706=Q706),,"!!!")</f>
        <v/>
      </c>
      <c r="T706" s="464" t="n">
        <v>705</v>
      </c>
    </row>
    <row hidden="1" outlineLevel="1" r="707">
      <c r="A707" s="29" t="n"/>
      <c r="B707" s="606" t="n">
        <v>370</v>
      </c>
      <c r="C707" s="617" t="n">
        <v>371</v>
      </c>
      <c r="D707" s="889" t="n">
        <v>12</v>
      </c>
      <c r="E707" s="94" t="inlineStr">
        <is>
          <t>Phone booth</t>
        </is>
      </c>
      <c r="F707" s="94" t="inlineStr">
        <is>
          <t>Telefonfülke</t>
        </is>
      </c>
      <c r="G707" s="994" t="n">
        <v>6</v>
      </c>
      <c r="H707" s="39" t="inlineStr">
        <is>
          <t>db</t>
        </is>
      </c>
      <c r="I707" s="315" t="n"/>
      <c r="J707" s="159" t="n">
        <v>0</v>
      </c>
      <c r="K707" s="159" t="n">
        <v>0</v>
      </c>
      <c r="L707" s="753">
        <f>J707+K707</f>
        <v/>
      </c>
      <c r="M707" s="748">
        <f>L707*(G707+I707)</f>
        <v/>
      </c>
      <c r="O707" s="464">
        <f>ISBLANK(D707)</f>
        <v/>
      </c>
      <c r="P707" s="464">
        <f>ISBLANK(G707)</f>
        <v/>
      </c>
      <c r="Q707" s="464">
        <f>ISBLANK(M707)</f>
        <v/>
      </c>
      <c r="R707" s="464">
        <f>IF(AND(O707=P707,O707=Q707),,"!!!")</f>
        <v/>
      </c>
      <c r="T707" s="464" t="n">
        <v>706</v>
      </c>
    </row>
    <row hidden="1" outlineLevel="1" r="708">
      <c r="A708" s="29" t="n"/>
      <c r="B708" s="606" t="n">
        <v>370</v>
      </c>
      <c r="C708" s="617" t="n">
        <v>371</v>
      </c>
      <c r="D708" s="889" t="n">
        <v>13</v>
      </c>
      <c r="E708" s="94" t="inlineStr">
        <is>
          <t>Acoustic Meeting pod</t>
        </is>
      </c>
      <c r="F708" s="94" t="inlineStr">
        <is>
          <t>Tárgyaló fülke</t>
        </is>
      </c>
      <c r="G708" s="994" t="n">
        <v>4</v>
      </c>
      <c r="H708" s="39" t="inlineStr">
        <is>
          <t>db</t>
        </is>
      </c>
      <c r="I708" s="315" t="n"/>
      <c r="J708" s="159" t="n">
        <v>0</v>
      </c>
      <c r="K708" s="159" t="n">
        <v>0</v>
      </c>
      <c r="L708" s="753">
        <f>J708+K708</f>
        <v/>
      </c>
      <c r="M708" s="748">
        <f>L708*(G708+I708)</f>
        <v/>
      </c>
      <c r="O708" s="464">
        <f>ISBLANK(D708)</f>
        <v/>
      </c>
      <c r="P708" s="464">
        <f>ISBLANK(G708)</f>
        <v/>
      </c>
      <c r="Q708" s="464">
        <f>ISBLANK(M708)</f>
        <v/>
      </c>
      <c r="R708" s="464">
        <f>IF(AND(O708=P708,O708=Q708),,"!!!")</f>
        <v/>
      </c>
      <c r="T708" s="464" t="n">
        <v>707</v>
      </c>
    </row>
    <row customFormat="1" hidden="1" outlineLevel="1" r="709" s="88">
      <c r="A709" s="29" t="n"/>
      <c r="B709" s="613" t="n"/>
      <c r="C709" s="617" t="n"/>
      <c r="D709" s="889" t="n"/>
      <c r="E709" s="50" t="inlineStr">
        <is>
          <t>Restroom's accessories</t>
        </is>
      </c>
      <c r="F709" s="50" t="inlineStr">
        <is>
          <t>Piperék</t>
        </is>
      </c>
      <c r="G709" s="995" t="n"/>
      <c r="H709" s="68" t="n"/>
      <c r="I709" s="462" t="n"/>
      <c r="J709" s="301" t="n"/>
      <c r="K709" s="301" t="n"/>
      <c r="L709" s="760" t="n"/>
      <c r="M709" s="746" t="n"/>
      <c r="O709" s="464">
        <f>ISBLANK(D709)</f>
        <v/>
      </c>
      <c r="P709" s="464">
        <f>ISBLANK(G709)</f>
        <v/>
      </c>
      <c r="Q709" s="464">
        <f>ISBLANK(M709)</f>
        <v/>
      </c>
      <c r="R709" s="464">
        <f>IF(AND(O709=P709,O709=Q709),,"!!!")</f>
        <v/>
      </c>
      <c r="T709" s="464" t="n">
        <v>708</v>
      </c>
    </row>
    <row customHeight="1" hidden="1" ht="67.5" outlineLevel="1" r="710">
      <c r="A710" s="29" t="n"/>
      <c r="B710" s="606" t="n">
        <v>370</v>
      </c>
      <c r="C710" s="617" t="n">
        <v>371</v>
      </c>
      <c r="D710" s="889" t="n">
        <v>14</v>
      </c>
      <c r="E710" s="427" t="inlineStr">
        <is>
          <t>DELABIE wall-mounted paper towel dispenser, for 750 sheets 
With lock and standard key. With level control.
Capacity 750 sheets. Stainless steel thickness: 1mm.
Polished satin stainless steel.
Dimensions: 130 x 275 x 450mm.
Item number: DEL6607D</t>
        </is>
      </c>
      <c r="F710" s="427" t="inlineStr">
        <is>
          <t>DELABIE vandálbiztos c/z hajtott kéztörlő adagoló, r.m. acél, selyem matt, 1 mm lemezvastagság, kulccsal zárható, akár 750 lap kapacitással
Méret: 130 x 275 x 450mm.
cikkszám: DEL6607D</t>
        </is>
      </c>
      <c r="G710" s="994" t="n">
        <v>38</v>
      </c>
      <c r="H710" s="39" t="n"/>
      <c r="I710" s="315" t="n"/>
      <c r="J710" s="159" t="n">
        <v>0</v>
      </c>
      <c r="K710" s="159" t="n">
        <v>0</v>
      </c>
      <c r="L710" s="753">
        <f>J710+K710</f>
        <v/>
      </c>
      <c r="M710" s="748">
        <f>L710*(G710+I710)</f>
        <v/>
      </c>
      <c r="O710" s="464">
        <f>ISBLANK(D710)</f>
        <v/>
      </c>
      <c r="P710" s="464">
        <f>ISBLANK(G710)</f>
        <v/>
      </c>
      <c r="Q710" s="464">
        <f>ISBLANK(M710)</f>
        <v/>
      </c>
      <c r="R710" s="464">
        <f>IF(AND(O710=P710,O710=Q710),,"!!!")</f>
        <v/>
      </c>
      <c r="T710" s="464" t="n">
        <v>709</v>
      </c>
    </row>
    <row customHeight="1" hidden="1" ht="56.25" outlineLevel="1" r="711">
      <c r="A711" s="29" t="n"/>
      <c r="B711" s="606" t="n">
        <v>370</v>
      </c>
      <c r="C711" s="617" t="n">
        <v>371</v>
      </c>
      <c r="D711" s="889" t="n">
        <v>15</v>
      </c>
      <c r="E711" s="427" t="inlineStr">
        <is>
          <t>DELABIE wall-mounted, rectangular bin for paper towels and waste paper.  Robust model. Capacity 25 litres. Stainless steel thickness: 1mm. 
Dimensions: 155 x 355 x 460mm.
Item number: DEL510461S</t>
        </is>
      </c>
      <c r="F711" s="427" t="inlineStr">
        <is>
          <t>DELABIE vandálbiztos fali hulladékgyűjtő, fedő nélküli, robusztus kialakítás, 25 literes, 1 mm vastag r.m. acél, selyem
Méret: 155 x 355 x 460mm.
cikkszám: DEL510461S</t>
        </is>
      </c>
      <c r="G711" s="994" t="n">
        <v>38</v>
      </c>
      <c r="H711" s="39" t="n"/>
      <c r="I711" s="315" t="n"/>
      <c r="J711" s="159" t="n">
        <v>0</v>
      </c>
      <c r="K711" s="159" t="n">
        <v>0</v>
      </c>
      <c r="L711" s="753">
        <f>J711+K711</f>
        <v/>
      </c>
      <c r="M711" s="748">
        <f>L711*(G711+I711)</f>
        <v/>
      </c>
      <c r="O711" s="464">
        <f>ISBLANK(D711)</f>
        <v/>
      </c>
      <c r="P711" s="464">
        <f>ISBLANK(G711)</f>
        <v/>
      </c>
      <c r="Q711" s="464">
        <f>ISBLANK(M711)</f>
        <v/>
      </c>
      <c r="R711" s="464">
        <f>IF(AND(O711=P711,O711=Q711),,"!!!")</f>
        <v/>
      </c>
      <c r="T711" s="464" t="n">
        <v>710</v>
      </c>
    </row>
    <row customHeight="1" hidden="1" ht="78.75" outlineLevel="1" r="712">
      <c r="A712" s="29" t="n"/>
      <c r="B712" s="606" t="n">
        <v>370</v>
      </c>
      <c r="C712" s="617" t="n">
        <v>371</v>
      </c>
      <c r="D712" s="889" t="n">
        <v>16</v>
      </c>
      <c r="E712" s="427" t="inlineStr">
        <is>
          <t>DELABIE Jumbo toilet paper dispenser. 
One-piece hinged cover for easy maintenance and better hygiene. With lock and standard Delabie key. 
Level control. 304 stainless steel, Polished satin.
Item number: DEL2902
Large model for 400m rolls.
Item number: DEL2912</t>
        </is>
      </c>
      <c r="F712" s="427" t="inlineStr">
        <is>
          <t>DELABIE vandálbiztos jumbo mini r. m. acél wc-papír tartó, 200 m-es tekercsekhez, selyem
cikkszám: DEL2902
vagy
400 m-es tekercsekhez, selyem
cikkszám: DEL2912</t>
        </is>
      </c>
      <c r="G712" s="994" t="n">
        <v>36</v>
      </c>
      <c r="H712" s="39" t="n"/>
      <c r="I712" s="315" t="n"/>
      <c r="J712" s="159" t="n">
        <v>0</v>
      </c>
      <c r="K712" s="159" t="n">
        <v>0</v>
      </c>
      <c r="L712" s="753">
        <f>J712+K712</f>
        <v/>
      </c>
      <c r="M712" s="748">
        <f>L712*(G712+I712)</f>
        <v/>
      </c>
      <c r="O712" s="464">
        <f>ISBLANK(D712)</f>
        <v/>
      </c>
      <c r="P712" s="464">
        <f>ISBLANK(G712)</f>
        <v/>
      </c>
      <c r="Q712" s="464">
        <f>ISBLANK(M712)</f>
        <v/>
      </c>
      <c r="R712" s="464">
        <f>IF(AND(O712=P712,O712=Q712),,"!!!")</f>
        <v/>
      </c>
      <c r="T712" s="464" t="n">
        <v>711</v>
      </c>
    </row>
    <row customHeight="1" hidden="1" ht="22.5" outlineLevel="1" r="713">
      <c r="A713" s="29" t="n"/>
      <c r="B713" s="606" t="n">
        <v>370</v>
      </c>
      <c r="C713" s="617" t="n">
        <v>371</v>
      </c>
      <c r="D713" s="889" t="n">
        <v>17</v>
      </c>
      <c r="E713" s="427" t="inlineStr">
        <is>
          <t>Green-clean wall-mounted,intim bag dispenser, stainless steel,matt
Item number: GCPHF</t>
        </is>
      </c>
      <c r="F713" s="427" t="inlineStr">
        <is>
          <t>GREEN CLEAN fali intim tasak adagoló, r.m. acél, matt
cikkszám: GCPHF</t>
        </is>
      </c>
      <c r="G713" s="994" t="n">
        <v>20</v>
      </c>
      <c r="H713" s="39" t="n"/>
      <c r="I713" s="315" t="n"/>
      <c r="J713" s="159" t="n">
        <v>0</v>
      </c>
      <c r="K713" s="159" t="n">
        <v>0</v>
      </c>
      <c r="L713" s="753">
        <f>J713+K713</f>
        <v/>
      </c>
      <c r="M713" s="748">
        <f>L713*(G713+I713)</f>
        <v/>
      </c>
      <c r="O713" s="464">
        <f>ISBLANK(D713)</f>
        <v/>
      </c>
      <c r="P713" s="464">
        <f>ISBLANK(G713)</f>
        <v/>
      </c>
      <c r="Q713" s="464">
        <f>ISBLANK(M713)</f>
        <v/>
      </c>
      <c r="R713" s="464">
        <f>IF(AND(O713=P713,O713=Q713),,"!!!")</f>
        <v/>
      </c>
      <c r="T713" s="464" t="n">
        <v>712</v>
      </c>
    </row>
    <row customHeight="1" hidden="1" ht="90" outlineLevel="1" r="714">
      <c r="A714" s="29" t="n"/>
      <c r="B714" s="606" t="n">
        <v>370</v>
      </c>
      <c r="C714" s="617" t="n">
        <v>371</v>
      </c>
      <c r="D714" s="889" t="n">
        <v>18</v>
      </c>
      <c r="E714" s="427" t="inlineStr">
        <is>
          <t>DELABIE  wall-mounted stainless steel bin with lid, 4.5 litres 
Slimline wall-mounted rectangular bin for paper towels and waste paper. 
Robust model with lid.
Polished satin stainless steel.
Stainless steel 1mm thick.
Dimensions: 70 x 210 x 310mm
Item number: DEL465S</t>
        </is>
      </c>
      <c r="F714" s="427" t="inlineStr">
        <is>
          <t>DELABIE fali fedeles intim hulladékgyűjtő, keskenyített kialakítás, 4,5 liter, 1 mm vastag r.m. acél, selyem
Méret: 70 x 210 x 310mm
cikkszám: DEL465S</t>
        </is>
      </c>
      <c r="G714" s="994" t="n">
        <v>20</v>
      </c>
      <c r="H714" s="39" t="n"/>
      <c r="I714" s="315" t="n"/>
      <c r="J714" s="159" t="n">
        <v>0</v>
      </c>
      <c r="K714" s="159" t="n">
        <v>0</v>
      </c>
      <c r="L714" s="753">
        <f>J714+K714</f>
        <v/>
      </c>
      <c r="M714" s="748">
        <f>L714*(G714+I714)</f>
        <v/>
      </c>
      <c r="O714" s="464">
        <f>ISBLANK(D714)</f>
        <v/>
      </c>
      <c r="P714" s="464">
        <f>ISBLANK(G714)</f>
        <v/>
      </c>
      <c r="Q714" s="464">
        <f>ISBLANK(M714)</f>
        <v/>
      </c>
      <c r="R714" s="464">
        <f>IF(AND(O714=P714,O714=Q714),,"!!!")</f>
        <v/>
      </c>
      <c r="T714" s="464" t="n">
        <v>713</v>
      </c>
    </row>
    <row customHeight="1" hidden="1" ht="45" outlineLevel="1" r="715">
      <c r="A715" s="29" t="n"/>
      <c r="B715" s="606" t="n">
        <v>370</v>
      </c>
      <c r="C715" s="617" t="n">
        <v>371</v>
      </c>
      <c r="D715" s="889" t="n">
        <v>19</v>
      </c>
      <c r="E715" s="427" t="inlineStr">
        <is>
          <t>GREEN CLEAN  wall mounted toilet brush, Polished satin stainless steel.
Item number: B01016SN</t>
        </is>
      </c>
      <c r="F715" s="427" t="inlineStr">
        <is>
          <t>GREEN CLEAN fali wc-kefe, r.m. acél, selyem
Falra szerelhető közületi rozsdamentes acél WC kefe kivehető belső tartállyal.
cikkszám: B01016SN</t>
        </is>
      </c>
      <c r="G715" s="994" t="n">
        <v>36</v>
      </c>
      <c r="H715" s="39" t="n"/>
      <c r="I715" s="315" t="n"/>
      <c r="J715" s="159" t="n">
        <v>0</v>
      </c>
      <c r="K715" s="159" t="n">
        <v>0</v>
      </c>
      <c r="L715" s="753">
        <f>J715+K715</f>
        <v/>
      </c>
      <c r="M715" s="748">
        <f>L715*(G715+I715)</f>
        <v/>
      </c>
      <c r="O715" s="464">
        <f>ISBLANK(D715)</f>
        <v/>
      </c>
      <c r="P715" s="464">
        <f>ISBLANK(G715)</f>
        <v/>
      </c>
      <c r="Q715" s="464">
        <f>ISBLANK(M715)</f>
        <v/>
      </c>
      <c r="R715" s="464">
        <f>IF(AND(O715=P715,O715=Q715),,"!!!")</f>
        <v/>
      </c>
      <c r="T715" s="464" t="n">
        <v>714</v>
      </c>
    </row>
    <row customHeight="1" hidden="1" ht="45" outlineLevel="1" r="716">
      <c r="A716" s="29" t="n"/>
      <c r="B716" s="606" t="n">
        <v>370</v>
      </c>
      <c r="C716" s="617" t="n">
        <v>371</v>
      </c>
      <c r="D716" s="889" t="n">
        <v>20</v>
      </c>
      <c r="E716" s="427" t="inlineStr">
        <is>
          <t>GREEN CLEAN satin stainless steel double coat hook .
Concealed fixings.
Dimensions: 55 x 95 x Ø 62mm.
Item number: GCHC16D</t>
        </is>
      </c>
      <c r="F716" s="427" t="inlineStr">
        <is>
          <t>GREEN CLEAN kétágú törölköző akasztó, selyem
Méret: 55 x 95 x Ø 62mm.
cikkszám: GCHC16D</t>
        </is>
      </c>
      <c r="G716" s="994" t="n">
        <v>13</v>
      </c>
      <c r="H716" s="39" t="n"/>
      <c r="I716" s="315" t="n"/>
      <c r="J716" s="159" t="n">
        <v>0</v>
      </c>
      <c r="K716" s="159" t="n">
        <v>0</v>
      </c>
      <c r="L716" s="753">
        <f>J716+K716</f>
        <v/>
      </c>
      <c r="M716" s="748">
        <f>L716*(G716+I716)</f>
        <v/>
      </c>
      <c r="O716" s="464">
        <f>ISBLANK(D716)</f>
        <v/>
      </c>
      <c r="P716" s="464">
        <f>ISBLANK(G716)</f>
        <v/>
      </c>
      <c r="Q716" s="464">
        <f>ISBLANK(M716)</f>
        <v/>
      </c>
      <c r="R716" s="464">
        <f>IF(AND(O716=P716,O716=Q716),,"!!!")</f>
        <v/>
      </c>
      <c r="T716" s="464" t="n">
        <v>715</v>
      </c>
    </row>
    <row customHeight="1" hidden="1" ht="56.25" outlineLevel="1" r="717">
      <c r="A717" s="29" t="n"/>
      <c r="B717" s="606" t="n">
        <v>370</v>
      </c>
      <c r="C717" s="617" t="n">
        <v>371</v>
      </c>
      <c r="D717" s="889" t="n">
        <v>21</v>
      </c>
      <c r="E717" s="427" t="inlineStr">
        <is>
          <t>CWS ParadiseLine Stainless Steel, Antibacterial foam soap dispenser for 500 ml of antibact preparation for decontaminating hand washing, with lock.
Item number: 7022000</t>
        </is>
      </c>
      <c r="F717" s="427" t="inlineStr">
        <is>
          <t>CWS Paradise Antibakteriális habszappan adagoló 500 ml, rozsdamentes, Környezetbarát, rozsdamentes acél habszappan-adagoló, 1000ml, 2500 adag. Az 500 ml-es szappantartály körülbelül 1250 adagot biztosít. Tartalmaz egy zárat.
cikkszám: 7022000</t>
        </is>
      </c>
      <c r="G717" s="994" t="n">
        <v>38</v>
      </c>
      <c r="H717" s="39" t="n"/>
      <c r="I717" s="315" t="n"/>
      <c r="J717" s="159" t="n">
        <v>0</v>
      </c>
      <c r="K717" s="159" t="n">
        <v>0</v>
      </c>
      <c r="L717" s="753">
        <f>J717+K717</f>
        <v/>
      </c>
      <c r="M717" s="748">
        <f>L717*(G717+I717)</f>
        <v/>
      </c>
      <c r="O717" s="464">
        <f>ISBLANK(D717)</f>
        <v/>
      </c>
      <c r="P717" s="464">
        <f>ISBLANK(G717)</f>
        <v/>
      </c>
      <c r="Q717" s="464">
        <f>ISBLANK(M717)</f>
        <v/>
      </c>
      <c r="R717" s="464">
        <f>IF(AND(O717=P717,O717=Q717),,"!!!")</f>
        <v/>
      </c>
      <c r="T717" s="464" t="n">
        <v>716</v>
      </c>
    </row>
    <row customHeight="1" hidden="1" ht="22.5" outlineLevel="1" r="718">
      <c r="A718" s="29" t="n"/>
      <c r="B718" s="606" t="n">
        <v>370</v>
      </c>
      <c r="C718" s="617" t="n">
        <v>371</v>
      </c>
      <c r="D718" s="889" t="n">
        <v>22</v>
      </c>
      <c r="E718" s="427" t="inlineStr">
        <is>
          <t>CWS Paradise Air Bar Airfresh dispenser, Stainless Steel, 
Item number: 7663000</t>
        </is>
      </c>
      <c r="F718" s="427" t="inlineStr">
        <is>
          <t>CWS Paradise Air Bar Légfrissítő adagoló, rozsdamentes.
cikkszám: 7663000</t>
        </is>
      </c>
      <c r="G718" s="994" t="n">
        <v>33</v>
      </c>
      <c r="H718" s="39" t="n"/>
      <c r="I718" s="315" t="n"/>
      <c r="J718" s="159" t="n">
        <v>0</v>
      </c>
      <c r="K718" s="159" t="n">
        <v>0</v>
      </c>
      <c r="L718" s="753">
        <f>J718+K718</f>
        <v/>
      </c>
      <c r="M718" s="748">
        <f>L718*(G718+I718)</f>
        <v/>
      </c>
      <c r="O718" s="464">
        <f>ISBLANK(D718)</f>
        <v/>
      </c>
      <c r="P718" s="464">
        <f>ISBLANK(G718)</f>
        <v/>
      </c>
      <c r="Q718" s="464">
        <f>ISBLANK(M718)</f>
        <v/>
      </c>
      <c r="R718" s="464">
        <f>IF(AND(O718=P718,O718=Q718),,"!!!")</f>
        <v/>
      </c>
      <c r="T718" s="464" t="n">
        <v>717</v>
      </c>
    </row>
    <row customHeight="1" hidden="1" ht="123.75" outlineLevel="1" r="719">
      <c r="A719" s="29" t="n"/>
      <c r="B719" s="606" t="n">
        <v>370</v>
      </c>
      <c r="C719" s="617" t="n">
        <v>371</v>
      </c>
      <c r="D719" s="889" t="n">
        <v>23</v>
      </c>
      <c r="E719" s="427" t="inlineStr">
        <is>
          <t>HOTELLO silver, compact and powerful wall-mounted hairdryer with hose, 1200 W
8 mins automatic safety timer
“Cool touch” swivel handgrip
Extensible hose (up to m 1,20)
Easy wall-mounting without opening
2 possibilities of electrical wiring: direct connection to electrical mains (hardwire), connection with plug (softwire)
Fixation screws and screw anchors included 
Protection class: IP24
Item number: 830.01/T Silver</t>
        </is>
      </c>
      <c r="F719" s="427" t="inlineStr">
        <is>
          <t>HOTELLO Silver, Falraszerelhető gégecsöves hajszárító 1200W
Hosszú élettartamú motor
8 perces időkapcsoló
Automatikusan bekapcsol ha a leemelik a kézi szárítót.
Hideg burkolatú kézi szárító. 
1,2 m-re kihúzható gégecső
Könnyen, szétszedés nélkül falra szerelhető.
2 módon is beköthető
IP 24-es védelemmel
cikkszám: 830.01/T Silver</t>
        </is>
      </c>
      <c r="G719" s="994" t="n">
        <v>11</v>
      </c>
      <c r="H719" s="39" t="n"/>
      <c r="I719" s="315" t="n"/>
      <c r="J719" s="159" t="n">
        <v>0</v>
      </c>
      <c r="K719" s="159" t="n">
        <v>0</v>
      </c>
      <c r="L719" s="753">
        <f>J719+K719</f>
        <v/>
      </c>
      <c r="M719" s="748">
        <f>L719*(G719+I719)</f>
        <v/>
      </c>
      <c r="O719" s="464">
        <f>ISBLANK(D719)</f>
        <v/>
      </c>
      <c r="P719" s="464">
        <f>ISBLANK(G719)</f>
        <v/>
      </c>
      <c r="Q719" s="464">
        <f>ISBLANK(M719)</f>
        <v/>
      </c>
      <c r="R719" s="464">
        <f>IF(AND(O719=P719,O719=Q719),,"!!!")</f>
        <v/>
      </c>
      <c r="T719" s="464" t="n">
        <v>718</v>
      </c>
    </row>
    <row customHeight="1" hidden="1" ht="45" outlineLevel="1" r="720">
      <c r="A720" s="29" t="n"/>
      <c r="B720" s="606" t="n">
        <v>370</v>
      </c>
      <c r="C720" s="617" t="n">
        <v>371</v>
      </c>
      <c r="D720" s="889" t="n">
        <v>24</v>
      </c>
      <c r="E720" s="427" t="inlineStr">
        <is>
          <t>GREEN CLEAN waste opening integrated in sink countertop, cylinder, top rim, 150 mm diameter, 120 mm height, stainless steel, 
Item number: GCPCS</t>
        </is>
      </c>
      <c r="F720" s="427" t="inlineStr">
        <is>
          <t>GREEN CLEAN mosdópultba süllyeszthető hulladékledobó nyílás, hengeres, felső peremmel, 150 mm átmérő, 120 mm magasság, rozsdamentes acél, selyem matt
cikkszám: GCPCS</t>
        </is>
      </c>
      <c r="G720" s="994" t="n">
        <v>37</v>
      </c>
      <c r="H720" s="39" t="n"/>
      <c r="I720" s="315" t="n"/>
      <c r="J720" s="159" t="n">
        <v>0</v>
      </c>
      <c r="K720" s="159" t="n">
        <v>0</v>
      </c>
      <c r="L720" s="753">
        <f>J720+K720</f>
        <v/>
      </c>
      <c r="M720" s="748">
        <f>L720*(G720+I720)</f>
        <v/>
      </c>
      <c r="O720" s="464">
        <f>ISBLANK(D720)</f>
        <v/>
      </c>
      <c r="P720" s="464">
        <f>ISBLANK(G720)</f>
        <v/>
      </c>
      <c r="Q720" s="464">
        <f>ISBLANK(M720)</f>
        <v/>
      </c>
      <c r="R720" s="464">
        <f>IF(AND(O720=P720,O720=Q720),,"!!!")</f>
        <v/>
      </c>
      <c r="T720" s="464" t="n">
        <v>719</v>
      </c>
    </row>
    <row customHeight="1" hidden="1" ht="68.25" outlineLevel="1" r="721" thickBot="1">
      <c r="A721" s="29" t="n"/>
      <c r="B721" s="606" t="n">
        <v>370</v>
      </c>
      <c r="C721" s="617" t="n">
        <v>371</v>
      </c>
      <c r="D721" s="889" t="n">
        <v>25</v>
      </c>
      <c r="E721" s="427" t="inlineStr">
        <is>
          <t>GREEN CLEAN wall-mounted, rectangular bin for paper towels and waste paper.  Robust model.
Capacity 45 litres. 
Polished satin stainless steel. 
Dimensions: 381*508*230 mm
Item number: GCP20S</t>
        </is>
      </c>
      <c r="F721" s="427" t="inlineStr">
        <is>
          <t>GREEN CLEAN Fali, fedő nélküli hulladékgyűjtő, nagy kapacitású, 45 liter, rozsdamentes acél, matt
méretek: 381*508*230 mm
cikkszám: GCP20S</t>
        </is>
      </c>
      <c r="G721" s="994" t="n">
        <v>37</v>
      </c>
      <c r="H721" s="39" t="n"/>
      <c r="I721" s="315" t="n"/>
      <c r="J721" s="159" t="n">
        <v>0</v>
      </c>
      <c r="K721" s="159" t="n">
        <v>0</v>
      </c>
      <c r="L721" s="753">
        <f>J721+K721</f>
        <v/>
      </c>
      <c r="M721" s="748">
        <f>L721*(G721+I721)</f>
        <v/>
      </c>
      <c r="O721" s="464">
        <f>ISBLANK(D721)</f>
        <v/>
      </c>
      <c r="P721" s="464">
        <f>ISBLANK(G721)</f>
        <v/>
      </c>
      <c r="Q721" s="464">
        <f>ISBLANK(M721)</f>
        <v/>
      </c>
      <c r="R721" s="464">
        <f>IF(AND(O721=P721,O721=Q721),,"!!!")</f>
        <v/>
      </c>
      <c r="T721" s="464" t="n">
        <v>720</v>
      </c>
    </row>
    <row customHeight="1" hidden="1" ht="13.5" outlineLevel="1" r="722" thickBot="1">
      <c r="A722" s="33" t="n"/>
      <c r="B722" s="609" t="n">
        <v>370</v>
      </c>
      <c r="C722" s="625" t="n">
        <v>371</v>
      </c>
      <c r="D722" s="431" t="n"/>
      <c r="E722" s="60" t="inlineStr">
        <is>
          <t>General fitments total</t>
        </is>
      </c>
      <c r="F722" s="60" t="inlineStr">
        <is>
          <t>Beépített bútorok összesen</t>
        </is>
      </c>
      <c r="G722" s="993" t="n"/>
      <c r="H722" s="294" t="n"/>
      <c r="I722" s="452" t="n"/>
      <c r="J722" s="95" t="n"/>
      <c r="K722" s="23" t="n"/>
      <c r="L722" s="194" t="n"/>
      <c r="M722" s="203">
        <f>SUM(M692:M721)</f>
        <v/>
      </c>
      <c r="O722" s="464">
        <f>ISBLANK(D722)</f>
        <v/>
      </c>
      <c r="P722" s="464">
        <f>ISBLANK(G722)</f>
        <v/>
      </c>
      <c r="Q722" s="464">
        <f>ISBLANK(M722)</f>
        <v/>
      </c>
      <c r="R722" s="464">
        <f>IF(AND(O722=P722,O722=Q722),,"!!!")</f>
        <v/>
      </c>
      <c r="T722" s="464" t="n">
        <v>721</v>
      </c>
    </row>
    <row customHeight="1" hidden="1" ht="15.75" outlineLevel="1" r="723" thickBot="1">
      <c r="A723" s="576" t="n"/>
      <c r="B723" s="601" t="n">
        <v>600</v>
      </c>
      <c r="C723" s="624" t="n">
        <v>619</v>
      </c>
      <c r="D723" s="556" t="n"/>
      <c r="E723" s="1" t="inlineStr">
        <is>
          <t xml:space="preserve">Other items </t>
        </is>
      </c>
      <c r="F723" s="1" t="inlineStr">
        <is>
          <t>Egyéb</t>
        </is>
      </c>
      <c r="G723" s="991" t="n"/>
      <c r="H723" s="293" t="n"/>
      <c r="I723" s="313" t="n"/>
      <c r="J723" s="298" t="n"/>
      <c r="K723" s="2" t="n"/>
      <c r="L723" s="205" t="n"/>
      <c r="M723" s="206" t="n"/>
      <c r="O723" s="464">
        <f>ISBLANK(D723)</f>
        <v/>
      </c>
      <c r="P723" s="464">
        <f>ISBLANK(G723)</f>
        <v/>
      </c>
      <c r="Q723" s="464">
        <f>ISBLANK(M723)</f>
        <v/>
      </c>
      <c r="R723" s="464">
        <f>IF(AND(O723=P723,O723=Q723),,"!!!")</f>
        <v/>
      </c>
      <c r="T723" s="464" t="n">
        <v>722</v>
      </c>
    </row>
    <row hidden="1" outlineLevel="1" r="724">
      <c r="A724" s="29" t="n"/>
      <c r="B724" s="606" t="n">
        <v>600</v>
      </c>
      <c r="C724" s="617" t="n">
        <v>619</v>
      </c>
      <c r="D724" s="889" t="n">
        <v>1</v>
      </c>
      <c r="E724" s="94" t="inlineStr">
        <is>
          <t>Pnuching bag</t>
        </is>
      </c>
      <c r="F724" s="94" t="inlineStr">
        <is>
          <t>Boxzsák</t>
        </is>
      </c>
      <c r="G724" s="994" t="n">
        <v>2</v>
      </c>
      <c r="H724" s="39" t="inlineStr">
        <is>
          <t>klts</t>
        </is>
      </c>
      <c r="I724" s="315" t="n"/>
      <c r="J724" s="159" t="n">
        <v>0</v>
      </c>
      <c r="K724" s="159" t="n">
        <v>0</v>
      </c>
      <c r="L724" s="753">
        <f>J724+K724</f>
        <v/>
      </c>
      <c r="M724" s="748">
        <f>L724*(G724+I724)</f>
        <v/>
      </c>
      <c r="O724" s="464">
        <f>ISBLANK(D724)</f>
        <v/>
      </c>
      <c r="P724" s="464">
        <f>ISBLANK(G724)</f>
        <v/>
      </c>
      <c r="Q724" s="464">
        <f>ISBLANK(M724)</f>
        <v/>
      </c>
      <c r="R724" s="464">
        <f>IF(AND(O724=P724,O724=Q724),,"!!!")</f>
        <v/>
      </c>
      <c r="T724" s="464" t="n">
        <v>723</v>
      </c>
    </row>
    <row hidden="1" outlineLevel="1" r="725">
      <c r="A725" s="29" t="n"/>
      <c r="B725" s="606" t="n">
        <v>600</v>
      </c>
      <c r="C725" s="617" t="n">
        <v>619</v>
      </c>
      <c r="D725" s="889" t="n">
        <v>2</v>
      </c>
      <c r="E725" s="94" t="inlineStr">
        <is>
          <t>Master key system with 3 levels</t>
        </is>
      </c>
      <c r="F725" s="94" t="inlineStr">
        <is>
          <t>Főkulcsrendszer 3 szintű</t>
        </is>
      </c>
      <c r="G725" s="994" t="n">
        <v>1</v>
      </c>
      <c r="H725" s="39" t="inlineStr">
        <is>
          <t>klts</t>
        </is>
      </c>
      <c r="I725" s="315" t="n"/>
      <c r="J725" s="159" t="n">
        <v>0</v>
      </c>
      <c r="K725" s="159" t="n">
        <v>0</v>
      </c>
      <c r="L725" s="753">
        <f>J725+K725</f>
        <v/>
      </c>
      <c r="M725" s="748">
        <f>L725*(G725+I725)</f>
        <v/>
      </c>
      <c r="O725" s="464">
        <f>ISBLANK(D725)</f>
        <v/>
      </c>
      <c r="P725" s="464">
        <f>ISBLANK(G725)</f>
        <v/>
      </c>
      <c r="Q725" s="464">
        <f>ISBLANK(M725)</f>
        <v/>
      </c>
      <c r="R725" s="464">
        <f>IF(AND(O725=P725,O725=Q725),,"!!!")</f>
        <v/>
      </c>
      <c r="T725" s="464" t="n">
        <v>724</v>
      </c>
    </row>
    <row hidden="1" outlineLevel="1" r="726">
      <c r="A726" s="29" t="n"/>
      <c r="B726" s="606" t="n">
        <v>600</v>
      </c>
      <c r="C726" s="617" t="n">
        <v>619</v>
      </c>
      <c r="D726" s="889" t="n">
        <v>3</v>
      </c>
      <c r="E726" s="94" t="inlineStr">
        <is>
          <t>pictograms</t>
        </is>
      </c>
      <c r="F726" s="94" t="inlineStr">
        <is>
          <t>Piktogrammok</t>
        </is>
      </c>
      <c r="G726" s="994" t="n">
        <v>1</v>
      </c>
      <c r="H726" s="39" t="inlineStr">
        <is>
          <t>klts</t>
        </is>
      </c>
      <c r="I726" s="315" t="n"/>
      <c r="J726" s="159" t="n">
        <v>0</v>
      </c>
      <c r="K726" s="159" t="n">
        <v>0</v>
      </c>
      <c r="L726" s="753">
        <f>J726+K726</f>
        <v/>
      </c>
      <c r="M726" s="748">
        <f>L726*(G726+I726)</f>
        <v/>
      </c>
      <c r="O726" s="464">
        <f>ISBLANK(D726)</f>
        <v/>
      </c>
      <c r="P726" s="464">
        <f>ISBLANK(G726)</f>
        <v/>
      </c>
      <c r="Q726" s="464">
        <f>ISBLANK(M726)</f>
        <v/>
      </c>
      <c r="R726" s="464">
        <f>IF(AND(O726=P726,O726=Q726),,"!!!")</f>
        <v/>
      </c>
      <c r="T726" s="464" t="n">
        <v>725</v>
      </c>
    </row>
    <row hidden="1" outlineLevel="1" r="727">
      <c r="A727" s="29" t="n"/>
      <c r="B727" s="606" t="n">
        <v>600</v>
      </c>
      <c r="C727" s="617" t="n">
        <v>619</v>
      </c>
      <c r="D727" s="889" t="n">
        <v>4</v>
      </c>
      <c r="E727" s="94" t="inlineStr">
        <is>
          <t>Subtitling</t>
        </is>
      </c>
      <c r="F727" s="94" t="inlineStr">
        <is>
          <t>Feliratozás</t>
        </is>
      </c>
      <c r="G727" s="994" t="n">
        <v>1</v>
      </c>
      <c r="H727" s="39" t="inlineStr">
        <is>
          <t>klts</t>
        </is>
      </c>
      <c r="I727" s="315" t="n"/>
      <c r="J727" s="159" t="n"/>
      <c r="K727" s="159" t="n">
        <v>0</v>
      </c>
      <c r="L727" s="753">
        <f>J727+K727</f>
        <v/>
      </c>
      <c r="M727" s="748">
        <f>L727*(G727+I727)</f>
        <v/>
      </c>
      <c r="O727" s="464">
        <f>ISBLANK(D727)</f>
        <v/>
      </c>
      <c r="P727" s="464">
        <f>ISBLANK(G727)</f>
        <v/>
      </c>
      <c r="Q727" s="464">
        <f>ISBLANK(M727)</f>
        <v/>
      </c>
      <c r="R727" s="464">
        <f>IF(AND(O727=P727,O727=Q727),,"!!!")</f>
        <v/>
      </c>
      <c r="T727" s="464" t="n">
        <v>726</v>
      </c>
    </row>
    <row customHeight="1" hidden="1" ht="13.5" outlineLevel="1" r="728" thickBot="1">
      <c r="A728" s="29" t="n"/>
      <c r="B728" s="606" t="n">
        <v>600</v>
      </c>
      <c r="C728" s="617" t="n">
        <v>619</v>
      </c>
      <c r="D728" s="889" t="n">
        <v>5</v>
      </c>
      <c r="E728" s="94" t="inlineStr">
        <is>
          <t>Information system</t>
        </is>
      </c>
      <c r="F728" s="94" t="inlineStr">
        <is>
          <t>Információs rendszer</t>
        </is>
      </c>
      <c r="G728" s="994" t="n">
        <v>1</v>
      </c>
      <c r="H728" s="39" t="inlineStr">
        <is>
          <t>klts</t>
        </is>
      </c>
      <c r="I728" s="315" t="n"/>
      <c r="J728" s="159" t="n">
        <v>0</v>
      </c>
      <c r="K728" s="159" t="n">
        <v>0</v>
      </c>
      <c r="L728" s="753">
        <f>J728+K728</f>
        <v/>
      </c>
      <c r="M728" s="748">
        <f>L728*(G728+I728)</f>
        <v/>
      </c>
      <c r="O728" s="464">
        <f>ISBLANK(D728)</f>
        <v/>
      </c>
      <c r="P728" s="464">
        <f>ISBLANK(G728)</f>
        <v/>
      </c>
      <c r="Q728" s="464">
        <f>ISBLANK(M728)</f>
        <v/>
      </c>
      <c r="R728" s="464">
        <f>IF(AND(O728=P728,O728=Q728),,"!!!")</f>
        <v/>
      </c>
      <c r="T728" s="464" t="n">
        <v>727</v>
      </c>
    </row>
    <row customHeight="1" hidden="1" ht="13.5" outlineLevel="1" r="729" thickBot="1">
      <c r="A729" s="33" t="n"/>
      <c r="B729" s="609" t="n">
        <v>600</v>
      </c>
      <c r="C729" s="625" t="n">
        <v>619</v>
      </c>
      <c r="D729" s="431" t="n"/>
      <c r="E729" s="563" t="inlineStr">
        <is>
          <t>Other items total</t>
        </is>
      </c>
      <c r="F729" s="563" t="inlineStr">
        <is>
          <t>Egyéb összesen</t>
        </is>
      </c>
      <c r="G729" s="993" t="n"/>
      <c r="H729" s="294" t="n"/>
      <c r="I729" s="452" t="n"/>
      <c r="J729" s="95" t="n"/>
      <c r="K729" s="23" t="n"/>
      <c r="L729" s="194" t="n"/>
      <c r="M729" s="203">
        <f>SUM(M724:M728)</f>
        <v/>
      </c>
      <c r="O729" s="464">
        <f>ISBLANK(D729)</f>
        <v/>
      </c>
      <c r="P729" s="464">
        <f>ISBLANK(G729)</f>
        <v/>
      </c>
      <c r="Q729" s="464">
        <f>ISBLANK(M729)</f>
        <v/>
      </c>
      <c r="R729" s="464">
        <f>IF(AND(O729=P729,O729=Q729),,"!!!")</f>
        <v/>
      </c>
      <c r="T729" s="464" t="n">
        <v>728</v>
      </c>
    </row>
    <row collapsed="1" customHeight="1" ht="34.9" r="730" thickBot="1">
      <c r="A730" s="373" t="n"/>
      <c r="B730" s="601" t="n">
        <v>300</v>
      </c>
      <c r="C730" s="602" t="n">
        <v>390</v>
      </c>
      <c r="D730" s="431" t="n"/>
      <c r="E730" s="21" t="inlineStr">
        <is>
          <t>Site deployment, preparation and cleaning:</t>
        </is>
      </c>
      <c r="F730" s="21" t="inlineStr">
        <is>
          <t xml:space="preserve">Előkészítés, felvonulás, takarítás </t>
        </is>
      </c>
      <c r="G730" s="989" t="n"/>
      <c r="H730" s="292" t="n"/>
      <c r="I730" s="311" t="n"/>
      <c r="J730" s="95" t="n"/>
      <c r="K730" s="23" t="n"/>
      <c r="L730" s="23" t="n"/>
      <c r="M730" s="191">
        <f>SUMIF(D732:D793,"&gt;0",M732:M793)</f>
        <v/>
      </c>
      <c r="O730" s="464">
        <f>ISBLANK(D730)</f>
        <v/>
      </c>
      <c r="P730" s="464">
        <f>ISBLANK(G730)</f>
        <v/>
      </c>
      <c r="Q730" s="464">
        <f>ISBLANK(M730)</f>
        <v/>
      </c>
      <c r="R730" s="464">
        <f>IF(AND(O730=P730,O730=Q730),,"!!!")</f>
        <v/>
      </c>
      <c r="T730" s="464" t="n">
        <v>729</v>
      </c>
    </row>
    <row customHeight="1" hidden="1" ht="16.5" outlineLevel="1" r="731" thickBot="1">
      <c r="A731" s="24" t="n"/>
      <c r="B731" s="603" t="n"/>
      <c r="C731" s="604" t="n"/>
      <c r="D731" s="555" t="n"/>
      <c r="E731" s="25" t="inlineStr">
        <is>
          <t>Note</t>
        </is>
      </c>
      <c r="F731" s="26" t="inlineStr">
        <is>
          <t>Megjegyzés:</t>
        </is>
      </c>
      <c r="G731" s="990" t="n"/>
      <c r="H731" s="130" t="n"/>
      <c r="I731" s="312" t="n"/>
      <c r="J731" s="131" t="n"/>
      <c r="K731" s="27" t="n"/>
      <c r="L731" s="195" t="n"/>
      <c r="M731" s="204" t="n"/>
      <c r="O731" s="464">
        <f>ISBLANK(D731)</f>
        <v/>
      </c>
      <c r="P731" s="464">
        <f>ISBLANK(G731)</f>
        <v/>
      </c>
      <c r="Q731" s="464">
        <f>ISBLANK(M731)</f>
        <v/>
      </c>
      <c r="R731" s="464">
        <f>IF(AND(O731=P731,O731=Q731),,"!!!")</f>
        <v/>
      </c>
      <c r="T731" s="464" t="n">
        <v>730</v>
      </c>
    </row>
    <row customHeight="1" hidden="1" ht="15.75" outlineLevel="1" r="732" thickBot="1">
      <c r="A732" s="576" t="n"/>
      <c r="B732" s="601" t="n">
        <v>300</v>
      </c>
      <c r="C732" s="624" t="n">
        <v>391</v>
      </c>
      <c r="D732" s="556" t="n"/>
      <c r="E732" s="1" t="inlineStr">
        <is>
          <t>Site deployment and cleaning</t>
        </is>
      </c>
      <c r="F732" s="1" t="inlineStr">
        <is>
          <t>Felvonulás és takarítás</t>
        </is>
      </c>
      <c r="G732" s="991" t="n"/>
      <c r="H732" s="293" t="n"/>
      <c r="I732" s="313" t="n"/>
      <c r="J732" s="298" t="n"/>
      <c r="K732" s="2" t="n"/>
      <c r="L732" s="205" t="n"/>
      <c r="M732" s="206" t="n"/>
      <c r="O732" s="464">
        <f>ISBLANK(D732)</f>
        <v/>
      </c>
      <c r="P732" s="464">
        <f>ISBLANK(G732)</f>
        <v/>
      </c>
      <c r="Q732" s="464">
        <f>ISBLANK(M732)</f>
        <v/>
      </c>
      <c r="R732" s="464">
        <f>IF(AND(O732=P732,O732=Q732),,"!!!")</f>
        <v/>
      </c>
      <c r="T732" s="464" t="n">
        <v>731</v>
      </c>
    </row>
    <row hidden="1" outlineLevel="1" r="733">
      <c r="A733" s="29" t="n"/>
      <c r="B733" s="606" t="n">
        <v>600</v>
      </c>
      <c r="C733" s="617" t="n">
        <v>619</v>
      </c>
      <c r="D733" s="889" t="n">
        <v>1</v>
      </c>
      <c r="E733" s="94" t="inlineStr">
        <is>
          <t>Costs of fences required for the construction</t>
        </is>
      </c>
      <c r="F733" s="94" t="inlineStr">
        <is>
          <t>A munkavégzéshez szükséges kerítések készítésének költségei</t>
        </is>
      </c>
      <c r="G733" s="994" t="n">
        <v>1</v>
      </c>
      <c r="H733" s="39" t="inlineStr">
        <is>
          <t>unit</t>
        </is>
      </c>
      <c r="I733" s="315" t="n"/>
      <c r="J733" s="159" t="n">
        <v>0</v>
      </c>
      <c r="K733" s="159" t="n">
        <v>0</v>
      </c>
      <c r="L733" s="753">
        <f>J733+K733</f>
        <v/>
      </c>
      <c r="M733" s="748">
        <f>L733*(G733+I733)</f>
        <v/>
      </c>
      <c r="O733" s="464">
        <f>ISBLANK(D733)</f>
        <v/>
      </c>
      <c r="P733" s="464">
        <f>ISBLANK(G733)</f>
        <v/>
      </c>
      <c r="Q733" s="464">
        <f>ISBLANK(M733)</f>
        <v/>
      </c>
      <c r="R733" s="464">
        <f>IF(AND(O733=P733,O733=Q733),,"!!!")</f>
        <v/>
      </c>
      <c r="T733" s="464" t="n">
        <v>732</v>
      </c>
    </row>
    <row hidden="1" outlineLevel="1" r="734">
      <c r="A734" s="29" t="n"/>
      <c r="B734" s="606" t="n">
        <v>300</v>
      </c>
      <c r="C734" s="617" t="n">
        <v>391</v>
      </c>
      <c r="D734" s="889" t="n">
        <v>2</v>
      </c>
      <c r="E734" s="94" t="inlineStr">
        <is>
          <t>Costs of Construction Information Table</t>
        </is>
      </c>
      <c r="F734" s="94" t="inlineStr">
        <is>
          <t>Építési információs tábla költségei.</t>
        </is>
      </c>
      <c r="G734" s="994" t="n">
        <v>1</v>
      </c>
      <c r="H734" s="39" t="inlineStr">
        <is>
          <t>db</t>
        </is>
      </c>
      <c r="I734" s="315" t="n"/>
      <c r="J734" s="159" t="n">
        <v>0</v>
      </c>
      <c r="K734" s="159" t="n">
        <v>0</v>
      </c>
      <c r="L734" s="753">
        <f>J734+K734</f>
        <v/>
      </c>
      <c r="M734" s="748">
        <f>L734*(G734+I734)</f>
        <v/>
      </c>
      <c r="O734" s="464">
        <f>ISBLANK(D734)</f>
        <v/>
      </c>
      <c r="P734" s="464">
        <f>ISBLANK(G734)</f>
        <v/>
      </c>
      <c r="Q734" s="464">
        <f>ISBLANK(M734)</f>
        <v/>
      </c>
      <c r="R734" s="464">
        <f>IF(AND(O734=P734,O734=Q734),,"!!!")</f>
        <v/>
      </c>
      <c r="T734" s="464" t="n">
        <v>733</v>
      </c>
    </row>
    <row hidden="1" outlineLevel="1" r="735">
      <c r="A735" s="29" t="n"/>
      <c r="B735" s="606" t="n">
        <v>300</v>
      </c>
      <c r="C735" s="617" t="n">
        <v>391</v>
      </c>
      <c r="D735" s="889" t="n">
        <v>3</v>
      </c>
      <c r="E735" s="94" t="inlineStr">
        <is>
          <t>Costs of the construction site's guarding</t>
        </is>
      </c>
      <c r="F735" s="94" t="inlineStr">
        <is>
          <t>Az építési hely őrzésének költségei</t>
        </is>
      </c>
      <c r="G735" s="994" t="n">
        <v>1</v>
      </c>
      <c r="H735" s="39" t="inlineStr">
        <is>
          <t>klt</t>
        </is>
      </c>
      <c r="I735" s="315" t="n"/>
      <c r="J735" s="159" t="n">
        <v>0</v>
      </c>
      <c r="K735" s="159" t="n">
        <v>0</v>
      </c>
      <c r="L735" s="753">
        <f>J735+K735</f>
        <v/>
      </c>
      <c r="M735" s="748">
        <f>L735*(G735+I735)</f>
        <v/>
      </c>
      <c r="O735" s="464">
        <f>ISBLANK(D735)</f>
        <v/>
      </c>
      <c r="P735" s="464">
        <f>ISBLANK(G735)</f>
        <v/>
      </c>
      <c r="Q735" s="464">
        <f>ISBLANK(M735)</f>
        <v/>
      </c>
      <c r="R735" s="464">
        <f>IF(AND(O735=P735,O735=Q735),,"!!!")</f>
        <v/>
      </c>
      <c r="T735" s="464" t="n">
        <v>734</v>
      </c>
    </row>
    <row hidden="1" outlineLevel="1" r="736">
      <c r="A736" s="29" t="n"/>
      <c r="B736" s="606" t="n">
        <v>300</v>
      </c>
      <c r="C736" s="617" t="n">
        <v>391</v>
      </c>
      <c r="D736" s="889" t="n">
        <v>4</v>
      </c>
      <c r="E736" s="94" t="inlineStr">
        <is>
          <t>Containers of the Contractor</t>
        </is>
      </c>
      <c r="F736" s="94" t="inlineStr">
        <is>
          <t>Kivitelező saját felvonulási konténerei</t>
        </is>
      </c>
      <c r="G736" s="994" t="n">
        <v>1</v>
      </c>
      <c r="H736" s="39" t="inlineStr">
        <is>
          <t>klt</t>
        </is>
      </c>
      <c r="I736" s="315" t="n"/>
      <c r="J736" s="159" t="n">
        <v>0</v>
      </c>
      <c r="K736" s="159" t="n">
        <v>0</v>
      </c>
      <c r="L736" s="753">
        <f>J736+K736</f>
        <v/>
      </c>
      <c r="M736" s="748">
        <f>L736*(G736+I736)</f>
        <v/>
      </c>
      <c r="O736" s="464">
        <f>ISBLANK(D736)</f>
        <v/>
      </c>
      <c r="P736" s="464">
        <f>ISBLANK(G736)</f>
        <v/>
      </c>
      <c r="Q736" s="464">
        <f>ISBLANK(M736)</f>
        <v/>
      </c>
      <c r="R736" s="464">
        <f>IF(AND(O736=P736,O736=Q736),,"!!!")</f>
        <v/>
      </c>
      <c r="T736" s="464" t="n">
        <v>735</v>
      </c>
    </row>
    <row hidden="1" outlineLevel="1" r="737">
      <c r="A737" s="29" t="n"/>
      <c r="B737" s="606" t="n">
        <v>300</v>
      </c>
      <c r="C737" s="617" t="n">
        <v>391</v>
      </c>
      <c r="D737" s="889" t="n">
        <v>5</v>
      </c>
      <c r="E737" s="94" t="inlineStr">
        <is>
          <t>Sanitary container</t>
        </is>
      </c>
      <c r="F737" s="94" t="inlineStr">
        <is>
          <t>Szaniter konténer</t>
        </is>
      </c>
      <c r="G737" s="994" t="n">
        <v>1</v>
      </c>
      <c r="H737" s="39" t="inlineStr">
        <is>
          <t>klt</t>
        </is>
      </c>
      <c r="I737" s="315" t="n"/>
      <c r="J737" s="159" t="n">
        <v>0</v>
      </c>
      <c r="K737" s="159" t="n">
        <v>0</v>
      </c>
      <c r="L737" s="753">
        <f>J737+K737</f>
        <v/>
      </c>
      <c r="M737" s="748">
        <f>L737*(G737+I737)</f>
        <v/>
      </c>
      <c r="O737" s="464">
        <f>ISBLANK(D737)</f>
        <v/>
      </c>
      <c r="P737" s="464">
        <f>ISBLANK(G737)</f>
        <v/>
      </c>
      <c r="Q737" s="464">
        <f>ISBLANK(M737)</f>
        <v/>
      </c>
      <c r="R737" s="464">
        <f>IF(AND(O737=P737,O737=Q737),,"!!!")</f>
        <v/>
      </c>
      <c r="T737" s="464" t="n">
        <v>736</v>
      </c>
    </row>
    <row customHeight="1" hidden="1" ht="191.25" outlineLevel="1" r="738">
      <c r="A738" s="29" t="inlineStr">
        <is>
          <t>x</t>
        </is>
      </c>
      <c r="B738" s="606" t="n">
        <v>300</v>
      </c>
      <c r="C738" s="617" t="n">
        <v>391</v>
      </c>
      <c r="D738" s="889" t="n">
        <v>6</v>
      </c>
      <c r="E738" s="94" t="inlineStr">
        <is>
          <t xml:space="preserve">Double office container for the Client
Office container with appropriately designed electric heating and cooling in all rooms. Plastic  tilt and turn windows with insulated glazing, external shutters (secured against lifting) and with internal placement shields. Illumination: min. 500 lux, reflection free, for computer work.
Doors with central locking system (3 keys for each doors), constrution according to the locking plans.
In offices, tables, chais, cabinets, loading shelves, A3 color printer + scanner, with paint change, regular maintenance, trash cans.
Own sanitary rooms (for men, women) in toilet areas with paper towel holder and soap dispenser.
Kitchenette with sink, refrigerator, coffee maker, microwave, trash can
All consumables, coffee, sugar, tea needs to be supplied for the entire project execution period. </t>
        </is>
      </c>
      <c r="F738" s="94" t="inlineStr">
        <is>
          <t>Dupla iroda megrendelő számára
Irodakonténer elektromos fűtéssel minden helyiségben, valamint hűtőberendezések minden helyiségben megfelelően méretezve, Műanyag ablakok hőszigetelő üvegezéssel, nyíló-bukó szárnyakkal, és külső redőnnyel (feltolás ellen biztosítva), belső elhelyezésű, betekintés ellen védő zsalukkal. Világítással (tükrözésmentes, komputeres munkához) min. 500 lux: Ajtók profilcilnderrel központi záras rendszerben (minden ajtóhoz 3 kulcs), kivitel a zárterv alapján,
Irodahelyiségekben asztalok, székek, szekrények, rakodó polcok,  A3 szines nyomtató+ szkenner, festékcserével, rendszeres karbantartással, szemetes kosarakkal.
Saját  szaniter helyiségek (ffi, női)  WC-területeken papírtörülközőtartóval, szappanadagolóval.
Teakonyha mosogatóval, hűtőszekrénnyel, kávéfőzővel, mikrohullámú sütővel, szemetes kosárral.
Minden fogyasztási cikket, úgymint kávé, cukor, tea a projekt teljes megvalósítási ideje alatt biztostani kell.</t>
        </is>
      </c>
      <c r="G738" s="994" t="n">
        <v>2</v>
      </c>
      <c r="H738" s="39" t="inlineStr">
        <is>
          <t>kpl</t>
        </is>
      </c>
      <c r="I738" s="315" t="n"/>
      <c r="J738" s="159" t="n">
        <v>0</v>
      </c>
      <c r="K738" s="159" t="n">
        <v>0</v>
      </c>
      <c r="L738" s="753">
        <f>J738+K738</f>
        <v/>
      </c>
      <c r="M738" s="748">
        <f>L738*(G738+I738)</f>
        <v/>
      </c>
      <c r="O738" s="464">
        <f>ISBLANK(D738)</f>
        <v/>
      </c>
      <c r="P738" s="464">
        <f>ISBLANK(G738)</f>
        <v/>
      </c>
      <c r="Q738" s="464">
        <f>ISBLANK(M738)</f>
        <v/>
      </c>
      <c r="R738" s="464">
        <f>IF(AND(O738=P738,O738=Q738),,"!!!")</f>
        <v/>
      </c>
      <c r="T738" s="464" t="n">
        <v>737</v>
      </c>
    </row>
    <row hidden="1" outlineLevel="1" r="739">
      <c r="A739" s="29" t="n"/>
      <c r="B739" s="606" t="n">
        <v>300</v>
      </c>
      <c r="C739" s="617" t="n">
        <v>391</v>
      </c>
      <c r="D739" s="889" t="n">
        <v>7</v>
      </c>
      <c r="E739" s="94" t="inlineStr">
        <is>
          <t>Double meeting room container for the Client with tables</t>
        </is>
      </c>
      <c r="F739" s="94" t="inlineStr">
        <is>
          <t>Dupla tárgyalókonténer megrendelő számára asztalokkalés székekkel</t>
        </is>
      </c>
      <c r="G739" s="994" t="n">
        <v>1</v>
      </c>
      <c r="H739" s="39" t="inlineStr">
        <is>
          <t>klt</t>
        </is>
      </c>
      <c r="I739" s="315" t="n"/>
      <c r="J739" s="159" t="n">
        <v>0</v>
      </c>
      <c r="K739" s="159" t="n">
        <v>0</v>
      </c>
      <c r="L739" s="753">
        <f>J739+K739</f>
        <v/>
      </c>
      <c r="M739" s="748">
        <f>L739*(G739+I739)</f>
        <v/>
      </c>
      <c r="O739" s="464">
        <f>ISBLANK(D739)</f>
        <v/>
      </c>
      <c r="P739" s="464">
        <f>ISBLANK(G739)</f>
        <v/>
      </c>
      <c r="Q739" s="464">
        <f>ISBLANK(M739)</f>
        <v/>
      </c>
      <c r="R739" s="464">
        <f>IF(AND(O739=P739,O739=Q739),,"!!!")</f>
        <v/>
      </c>
      <c r="T739" s="464" t="n">
        <v>738</v>
      </c>
    </row>
    <row customHeight="1" hidden="1" ht="33.75" outlineLevel="1" r="740">
      <c r="A740" s="29" t="inlineStr">
        <is>
          <t>x</t>
        </is>
      </c>
      <c r="B740" s="606" t="n">
        <v>300</v>
      </c>
      <c r="C740" s="617" t="n">
        <v>391</v>
      </c>
      <c r="D740" s="889" t="n">
        <v>8</v>
      </c>
      <c r="E740" s="94" t="inlineStr">
        <is>
          <t>The hard-standing car park for the Employer’s representative and the Engineer – 15 places shall be conveniently adjacent to each other with suitable external lighting.</t>
        </is>
      </c>
      <c r="F740" s="94" t="inlineStr">
        <is>
          <t>Szilárd burkolatú parkoló a Megrendelő képviselője és a Mérnök számára: 15 hely egymás mellett kényelmesen kialakítva, megfelelő külső világítással ellátva.</t>
        </is>
      </c>
      <c r="G740" s="994" t="n">
        <v>1</v>
      </c>
      <c r="H740" s="39" t="inlineStr">
        <is>
          <t>klt</t>
        </is>
      </c>
      <c r="I740" s="315" t="n"/>
      <c r="J740" s="159" t="n">
        <v>0</v>
      </c>
      <c r="K740" s="159" t="n">
        <v>0</v>
      </c>
      <c r="L740" s="753">
        <f>J740+K740</f>
        <v/>
      </c>
      <c r="M740" s="748">
        <f>L740*(G740+I740)</f>
        <v/>
      </c>
      <c r="O740" s="464">
        <f>ISBLANK(D740)</f>
        <v/>
      </c>
      <c r="P740" s="464">
        <f>ISBLANK(G740)</f>
        <v/>
      </c>
      <c r="Q740" s="464">
        <f>ISBLANK(M740)</f>
        <v/>
      </c>
      <c r="R740" s="464">
        <f>IF(AND(O740=P740,O740=Q740),,"!!!")</f>
        <v/>
      </c>
      <c r="T740" s="464" t="n">
        <v>739</v>
      </c>
    </row>
    <row customHeight="1" hidden="1" ht="101.25" outlineLevel="1" r="741">
      <c r="A741" s="29" t="inlineStr">
        <is>
          <t>x</t>
        </is>
      </c>
      <c r="B741" s="606" t="n">
        <v>300</v>
      </c>
      <c r="C741" s="617" t="n">
        <v>391</v>
      </c>
      <c r="D741" s="889" t="n">
        <v>9</v>
      </c>
      <c r="E741" s="94" t="inlineStr">
        <is>
          <t>The Contractor will provide deployment facilities for the team which will install the process technological equipment for 3 months, as follow:
- incl. necessary planum, infrastructure
-10 containers with 100 lockers each
-1 toilet container for above qty of personell (women/men)
1 container – lunch room 
The Contractor shall provide a daily cleaning service to the facilities, including the provision of the required supplies.</t>
        </is>
      </c>
      <c r="F741" s="94" t="inlineStr">
        <is>
          <t>Vállalkozó felvonulási létesítményeket biztosít 3 hónap időtartamra a technológiai berendezéseket telepítő csapat számára az alábbiak szerint:
- szükséges ágyazattal, infrastruktúrával
- 10 konténer, konténerenként 10 öltözőszekrénnyel
- WC konténer fenti mennyiségű öltöző számára (női/férfi)
- 1 konténer - étkezőhelyiség
A Vállalkozó naponta takarítja a konténereket és biztosítja a az ehhez szükséges kellékeket.</t>
        </is>
      </c>
      <c r="G741" s="994" t="n">
        <v>1</v>
      </c>
      <c r="H741" s="39" t="inlineStr">
        <is>
          <t>klt</t>
        </is>
      </c>
      <c r="I741" s="315" t="n"/>
      <c r="J741" s="159" t="n">
        <v>0</v>
      </c>
      <c r="K741" s="159" t="n">
        <v>0</v>
      </c>
      <c r="L741" s="753">
        <f>J741+K741</f>
        <v/>
      </c>
      <c r="M741" s="748">
        <f>L741*(G741+I741)</f>
        <v/>
      </c>
      <c r="O741" s="464">
        <f>ISBLANK(D741)</f>
        <v/>
      </c>
      <c r="P741" s="464">
        <f>ISBLANK(G741)</f>
        <v/>
      </c>
      <c r="Q741" s="464">
        <f>ISBLANK(M741)</f>
        <v/>
      </c>
      <c r="R741" s="464">
        <f>IF(AND(O741=P741,O741=Q741),,"!!!")</f>
        <v/>
      </c>
      <c r="T741" s="464" t="n">
        <v>740</v>
      </c>
    </row>
    <row customHeight="1" hidden="1" ht="22.5" outlineLevel="1" r="742">
      <c r="A742" s="29" t="inlineStr">
        <is>
          <t>x</t>
        </is>
      </c>
      <c r="B742" s="606" t="n">
        <v>300</v>
      </c>
      <c r="C742" s="617" t="n">
        <v>391</v>
      </c>
      <c r="D742" s="889" t="n">
        <v>10</v>
      </c>
      <c r="E742" s="94" t="inlineStr">
        <is>
          <t>The Contractor will install one ramp for tires washing for trucks which exit from the site.</t>
        </is>
      </c>
      <c r="F742" s="94" t="inlineStr">
        <is>
          <t>A Vállalkozó egy rámpát telepít a helyszínről távozó teherautók gumiabroncsainak a mosására.</t>
        </is>
      </c>
      <c r="G742" s="994" t="n">
        <v>1</v>
      </c>
      <c r="H742" s="39" t="inlineStr">
        <is>
          <t>klt</t>
        </is>
      </c>
      <c r="I742" s="315" t="n"/>
      <c r="J742" s="159" t="n">
        <v>0</v>
      </c>
      <c r="K742" s="159" t="n">
        <v>0</v>
      </c>
      <c r="L742" s="753">
        <f>J742+K742</f>
        <v/>
      </c>
      <c r="M742" s="748">
        <f>L742*(G742+I742)</f>
        <v/>
      </c>
      <c r="O742" s="464">
        <f>ISBLANK(D742)</f>
        <v/>
      </c>
      <c r="P742" s="464">
        <f>ISBLANK(G742)</f>
        <v/>
      </c>
      <c r="Q742" s="464">
        <f>ISBLANK(M742)</f>
        <v/>
      </c>
      <c r="R742" s="464">
        <f>IF(AND(O742=P742,O742=Q742),,"!!!")</f>
        <v/>
      </c>
      <c r="T742" s="464" t="n">
        <v>741</v>
      </c>
    </row>
    <row hidden="1" outlineLevel="1" r="743">
      <c r="A743" s="29" t="n"/>
      <c r="B743" s="606" t="n">
        <v>300</v>
      </c>
      <c r="C743" s="617" t="n">
        <v>391</v>
      </c>
      <c r="D743" s="889" t="n">
        <v>11</v>
      </c>
      <c r="E743" s="94" t="inlineStr">
        <is>
          <t>Mobile toilet according to the prescribed health and safety regulations</t>
        </is>
      </c>
      <c r="F743" s="94" t="inlineStr">
        <is>
          <t>Mobil WC munkavédelmi előírások szerinti szükséges számban</t>
        </is>
      </c>
      <c r="G743" s="994" t="n">
        <v>1</v>
      </c>
      <c r="H743" s="39" t="inlineStr">
        <is>
          <t>klt</t>
        </is>
      </c>
      <c r="I743" s="315" t="n"/>
      <c r="J743" s="159" t="n">
        <v>0</v>
      </c>
      <c r="K743" s="159" t="n">
        <v>0</v>
      </c>
      <c r="L743" s="753">
        <f>J743+K743</f>
        <v/>
      </c>
      <c r="M743" s="748">
        <f>L743*(G743+I743)</f>
        <v/>
      </c>
      <c r="O743" s="464">
        <f>ISBLANK(D743)</f>
        <v/>
      </c>
      <c r="P743" s="464">
        <f>ISBLANK(G743)</f>
        <v/>
      </c>
      <c r="Q743" s="464">
        <f>ISBLANK(M743)</f>
        <v/>
      </c>
      <c r="R743" s="464">
        <f>IF(AND(O743=P743,O743=Q743),,"!!!")</f>
        <v/>
      </c>
      <c r="T743" s="464" t="n">
        <v>742</v>
      </c>
    </row>
    <row hidden="1" outlineLevel="1" r="744">
      <c r="A744" s="29" t="n"/>
      <c r="B744" s="606" t="n">
        <v>300</v>
      </c>
      <c r="C744" s="617" t="n">
        <v>391</v>
      </c>
      <c r="D744" s="889" t="n">
        <v>12</v>
      </c>
      <c r="E744" s="94" t="inlineStr">
        <is>
          <t>Crane</t>
        </is>
      </c>
      <c r="F744" s="94" t="inlineStr">
        <is>
          <t>Daru</t>
        </is>
      </c>
      <c r="G744" s="994" t="n">
        <v>1</v>
      </c>
      <c r="H744" s="39" t="inlineStr">
        <is>
          <t>kpl</t>
        </is>
      </c>
      <c r="I744" s="315" t="n"/>
      <c r="J744" s="159" t="n">
        <v>0</v>
      </c>
      <c r="K744" s="159" t="n">
        <v>0</v>
      </c>
      <c r="L744" s="753">
        <f>J744+K744</f>
        <v/>
      </c>
      <c r="M744" s="748">
        <f>L744*(G744+I744)</f>
        <v/>
      </c>
      <c r="O744" s="464">
        <f>ISBLANK(D744)</f>
        <v/>
      </c>
      <c r="P744" s="464">
        <f>ISBLANK(G744)</f>
        <v/>
      </c>
      <c r="Q744" s="464">
        <f>ISBLANK(M744)</f>
        <v/>
      </c>
      <c r="R744" s="464">
        <f>IF(AND(O744=P744,O744=Q744),,"!!!")</f>
        <v/>
      </c>
      <c r="T744" s="464" t="n">
        <v>743</v>
      </c>
    </row>
    <row hidden="1" outlineLevel="1" r="745">
      <c r="A745" s="29" t="n"/>
      <c r="B745" s="606" t="n">
        <v>300</v>
      </c>
      <c r="C745" s="617" t="n">
        <v>391</v>
      </c>
      <c r="D745" s="889" t="n">
        <v>13</v>
      </c>
      <c r="E745" s="94" t="inlineStr">
        <is>
          <t>Concrete pump</t>
        </is>
      </c>
      <c r="F745" s="94" t="inlineStr">
        <is>
          <t>Betonpumpa</t>
        </is>
      </c>
      <c r="G745" s="994" t="n">
        <v>1</v>
      </c>
      <c r="H745" s="39" t="inlineStr">
        <is>
          <t>kpl</t>
        </is>
      </c>
      <c r="I745" s="315" t="n"/>
      <c r="J745" s="159" t="n">
        <v>0</v>
      </c>
      <c r="K745" s="159" t="n">
        <v>0</v>
      </c>
      <c r="L745" s="753">
        <f>J745+K745</f>
        <v/>
      </c>
      <c r="M745" s="748">
        <f>L745*(G745+I745)</f>
        <v/>
      </c>
      <c r="O745" s="464">
        <f>ISBLANK(D745)</f>
        <v/>
      </c>
      <c r="P745" s="464">
        <f>ISBLANK(G745)</f>
        <v/>
      </c>
      <c r="Q745" s="464">
        <f>ISBLANK(M745)</f>
        <v/>
      </c>
      <c r="R745" s="464">
        <f>IF(AND(O745=P745,O745=Q745),,"!!!")</f>
        <v/>
      </c>
      <c r="T745" s="464" t="n">
        <v>744</v>
      </c>
    </row>
    <row customHeight="1" hidden="1" ht="90" outlineLevel="1" r="746">
      <c r="A746" s="29" t="inlineStr">
        <is>
          <t>x</t>
        </is>
      </c>
      <c r="B746" s="606" t="n">
        <v>300</v>
      </c>
      <c r="C746" s="617" t="n">
        <v>391</v>
      </c>
      <c r="D746" s="889" t="n">
        <v>11</v>
      </c>
      <c r="E746" s="94" t="inlineStr">
        <is>
          <t>Winterization
- according to needs of construsction technology
- For Installations work of Client's Contractors min. 10°C temperature to be constantly provided incl. necessary temporary separations in following areas:
- machine areas, conveyor installation area, glue kitchen, tool storage, boiler equipment, compressed air equipment, waste water treatment equipment</t>
        </is>
      </c>
      <c r="F746" s="94" t="inlineStr">
        <is>
          <t>Téliesítés
- építési technológia igényei szerint, 
- következő helyiségekben Építtető vállalkozóinak munkavégzéséhez min. 10°C hőmérséklet állandó biztosításával, szükség szerint ideiglenes lehatárolásával:
- machine areas, conveyor installation area, glue kitchen, tool storage, boiler equipment, compressed air equipment, waste water treatment equipment</t>
        </is>
      </c>
      <c r="G746" s="994" t="n">
        <v>1</v>
      </c>
      <c r="H746" s="39" t="inlineStr">
        <is>
          <t>kpl</t>
        </is>
      </c>
      <c r="I746" s="315" t="n"/>
      <c r="J746" s="159" t="n">
        <v>0</v>
      </c>
      <c r="K746" s="159" t="n">
        <v>0</v>
      </c>
      <c r="L746" s="753">
        <f>J746+K746</f>
        <v/>
      </c>
      <c r="M746" s="748">
        <f>L746*(G746+I746)</f>
        <v/>
      </c>
      <c r="O746" s="464">
        <f>ISBLANK(D746)</f>
        <v/>
      </c>
      <c r="P746" s="464">
        <f>ISBLANK(G746)</f>
        <v/>
      </c>
      <c r="Q746" s="464">
        <f>ISBLANK(M746)</f>
        <v/>
      </c>
      <c r="R746" s="464">
        <f>IF(AND(O746=P746,O746=Q746),,"!!!")</f>
        <v/>
      </c>
      <c r="T746" s="464" t="n">
        <v>745</v>
      </c>
    </row>
    <row hidden="1" outlineLevel="1" r="747">
      <c r="A747" s="29" t="n"/>
      <c r="B747" s="606" t="n">
        <v>300</v>
      </c>
      <c r="C747" s="617" t="n">
        <v>391</v>
      </c>
      <c r="D747" s="889" t="n">
        <v>15</v>
      </c>
      <c r="E747" s="94" t="inlineStr">
        <is>
          <t>Development of pedestrian traffic with fences</t>
        </is>
      </c>
      <c r="F747" s="94" t="inlineStr">
        <is>
          <t>Gyalogos forgalom kialakítása korláttal</t>
        </is>
      </c>
      <c r="G747" s="994" t="n">
        <v>1</v>
      </c>
      <c r="H747" s="39" t="inlineStr">
        <is>
          <t>kpl</t>
        </is>
      </c>
      <c r="I747" s="315" t="n"/>
      <c r="J747" s="159" t="n">
        <v>0</v>
      </c>
      <c r="K747" s="159" t="n">
        <v>0</v>
      </c>
      <c r="L747" s="753">
        <f>J747+K747</f>
        <v/>
      </c>
      <c r="M747" s="748">
        <f>L747*(G747+I747)</f>
        <v/>
      </c>
      <c r="O747" s="464">
        <f>ISBLANK(D747)</f>
        <v/>
      </c>
      <c r="P747" s="464">
        <f>ISBLANK(G747)</f>
        <v/>
      </c>
      <c r="Q747" s="464">
        <f>ISBLANK(M747)</f>
        <v/>
      </c>
      <c r="R747" s="464">
        <f>IF(AND(O747=P747,O747=Q747),,"!!!")</f>
        <v/>
      </c>
      <c r="T747" s="464" t="n">
        <v>746</v>
      </c>
    </row>
    <row hidden="1" outlineLevel="1" r="748">
      <c r="A748" s="29" t="n"/>
      <c r="B748" s="606" t="n">
        <v>300</v>
      </c>
      <c r="C748" s="617" t="n">
        <v>391</v>
      </c>
      <c r="D748" s="889" t="n">
        <v>16</v>
      </c>
      <c r="E748" s="94" t="inlineStr">
        <is>
          <t>Traffic technology</t>
        </is>
      </c>
      <c r="F748" s="94" t="inlineStr">
        <is>
          <t>Forgalomtechnika</t>
        </is>
      </c>
      <c r="G748" s="994" t="n">
        <v>1</v>
      </c>
      <c r="H748" s="39" t="inlineStr">
        <is>
          <t>kpl</t>
        </is>
      </c>
      <c r="I748" s="315" t="n"/>
      <c r="J748" s="159" t="n">
        <v>0</v>
      </c>
      <c r="K748" s="159" t="n">
        <v>0</v>
      </c>
      <c r="L748" s="753">
        <f>J748+K748</f>
        <v/>
      </c>
      <c r="M748" s="748">
        <f>L748*(G748+I748)</f>
        <v/>
      </c>
      <c r="O748" s="464">
        <f>ISBLANK(D748)</f>
        <v/>
      </c>
      <c r="P748" s="464">
        <f>ISBLANK(G748)</f>
        <v/>
      </c>
      <c r="Q748" s="464">
        <f>ISBLANK(M748)</f>
        <v/>
      </c>
      <c r="R748" s="464">
        <f>IF(AND(O748=P748,O748=Q748),,"!!!")</f>
        <v/>
      </c>
      <c r="T748" s="464" t="n">
        <v>747</v>
      </c>
    </row>
    <row hidden="1" outlineLevel="1" r="749">
      <c r="A749" s="29" t="n"/>
      <c r="B749" s="606" t="n">
        <v>300</v>
      </c>
      <c r="C749" s="617" t="n">
        <v>391</v>
      </c>
      <c r="D749" s="889" t="n">
        <v>17</v>
      </c>
      <c r="E749" s="94" t="inlineStr">
        <is>
          <t>Public land reservation</t>
        </is>
      </c>
      <c r="F749" s="94" t="inlineStr">
        <is>
          <t xml:space="preserve">Közterületfoglalás </t>
        </is>
      </c>
      <c r="G749" s="994" t="n">
        <v>1</v>
      </c>
      <c r="H749" s="39" t="inlineStr">
        <is>
          <t>klt</t>
        </is>
      </c>
      <c r="I749" s="315" t="n"/>
      <c r="J749" s="159" t="n">
        <v>0</v>
      </c>
      <c r="K749" s="159" t="n">
        <v>0</v>
      </c>
      <c r="L749" s="753">
        <f>J749+K749</f>
        <v/>
      </c>
      <c r="M749" s="748">
        <f>L749*(G749+I749)</f>
        <v/>
      </c>
      <c r="O749" s="464">
        <f>ISBLANK(D749)</f>
        <v/>
      </c>
      <c r="P749" s="464">
        <f>ISBLANK(G749)</f>
        <v/>
      </c>
      <c r="Q749" s="464">
        <f>ISBLANK(M749)</f>
        <v/>
      </c>
      <c r="R749" s="464">
        <f>IF(AND(O749=P749,O749=Q749),,"!!!")</f>
        <v/>
      </c>
      <c r="T749" s="464" t="n">
        <v>748</v>
      </c>
    </row>
    <row hidden="1" outlineLevel="1" r="750">
      <c r="A750" s="29" t="n"/>
      <c r="B750" s="606" t="n">
        <v>300</v>
      </c>
      <c r="C750" s="617" t="n">
        <v>391</v>
      </c>
      <c r="D750" s="889" t="n">
        <v>18</v>
      </c>
      <c r="E750" s="94" t="inlineStr">
        <is>
          <t>Preliminary stocktaking</t>
        </is>
      </c>
      <c r="F750" s="94" t="inlineStr">
        <is>
          <t xml:space="preserve">Előzetes állapotfelvétel </t>
        </is>
      </c>
      <c r="G750" s="994" t="n">
        <v>1</v>
      </c>
      <c r="H750" s="39" t="inlineStr">
        <is>
          <t>kpl</t>
        </is>
      </c>
      <c r="I750" s="315" t="n"/>
      <c r="J750" s="159" t="n">
        <v>0</v>
      </c>
      <c r="K750" s="159" t="n">
        <v>0</v>
      </c>
      <c r="L750" s="753">
        <f>J750+K750</f>
        <v/>
      </c>
      <c r="M750" s="748">
        <f>L750*(G750+I750)</f>
        <v/>
      </c>
      <c r="O750" s="464">
        <f>ISBLANK(D750)</f>
        <v/>
      </c>
      <c r="P750" s="464">
        <f>ISBLANK(G750)</f>
        <v/>
      </c>
      <c r="Q750" s="464">
        <f>ISBLANK(M750)</f>
        <v/>
      </c>
      <c r="R750" s="464">
        <f>IF(AND(O750=P750,O750=Q750),,"!!!")</f>
        <v/>
      </c>
      <c r="T750" s="464" t="n">
        <v>749</v>
      </c>
    </row>
    <row hidden="1" outlineLevel="1" r="751">
      <c r="A751" s="29" t="n"/>
      <c r="B751" s="606" t="n">
        <v>300</v>
      </c>
      <c r="C751" s="617" t="n">
        <v>391</v>
      </c>
      <c r="D751" s="889" t="n">
        <v>19</v>
      </c>
      <c r="E751" s="94" t="inlineStr">
        <is>
          <t>Post stocktaking</t>
        </is>
      </c>
      <c r="F751" s="94" t="inlineStr">
        <is>
          <t>Utólagos állapotfelvétel</t>
        </is>
      </c>
      <c r="G751" s="994" t="n">
        <v>1</v>
      </c>
      <c r="H751" s="39" t="inlineStr">
        <is>
          <t>kpl</t>
        </is>
      </c>
      <c r="I751" s="315" t="n"/>
      <c r="J751" s="159" t="n">
        <v>0</v>
      </c>
      <c r="K751" s="159" t="n">
        <v>0</v>
      </c>
      <c r="L751" s="753">
        <f>J751+K751</f>
        <v/>
      </c>
      <c r="M751" s="748">
        <f>L751*(G751+I751)</f>
        <v/>
      </c>
      <c r="O751" s="464">
        <f>ISBLANK(D751)</f>
        <v/>
      </c>
      <c r="P751" s="464">
        <f>ISBLANK(G751)</f>
        <v/>
      </c>
      <c r="Q751" s="464">
        <f>ISBLANK(M751)</f>
        <v/>
      </c>
      <c r="R751" s="464">
        <f>IF(AND(O751=P751,O751=Q751),,"!!!")</f>
        <v/>
      </c>
      <c r="T751" s="464" t="n">
        <v>750</v>
      </c>
    </row>
    <row hidden="1" outlineLevel="1" r="752">
      <c r="A752" s="29" t="n"/>
      <c r="B752" s="606" t="n">
        <v>300</v>
      </c>
      <c r="C752" s="617" t="n">
        <v>391</v>
      </c>
      <c r="D752" s="889" t="n">
        <v>20</v>
      </c>
      <c r="E752" s="94" t="inlineStr">
        <is>
          <t>Construction insurance</t>
        </is>
      </c>
      <c r="F752" s="94" t="inlineStr">
        <is>
          <t xml:space="preserve">Építésszerelési biztosítás </t>
        </is>
      </c>
      <c r="G752" s="994" t="n">
        <v>1</v>
      </c>
      <c r="H752" s="39" t="inlineStr">
        <is>
          <t>kpl</t>
        </is>
      </c>
      <c r="I752" s="315" t="n"/>
      <c r="J752" s="159" t="n">
        <v>0</v>
      </c>
      <c r="K752" s="159" t="n">
        <v>0</v>
      </c>
      <c r="L752" s="753">
        <f>J752+K752</f>
        <v/>
      </c>
      <c r="M752" s="748">
        <f>L752*(G752+I752)</f>
        <v/>
      </c>
      <c r="O752" s="464">
        <f>ISBLANK(D752)</f>
        <v/>
      </c>
      <c r="P752" s="464">
        <f>ISBLANK(G752)</f>
        <v/>
      </c>
      <c r="Q752" s="464">
        <f>ISBLANK(M752)</f>
        <v/>
      </c>
      <c r="R752" s="464">
        <f>IF(AND(O752=P752,O752=Q752),,"!!!")</f>
        <v/>
      </c>
      <c r="T752" s="464" t="n">
        <v>751</v>
      </c>
    </row>
    <row hidden="1" outlineLevel="1" r="753">
      <c r="A753" s="29" t="n"/>
      <c r="B753" s="606" t="n">
        <v>300</v>
      </c>
      <c r="C753" s="617" t="n">
        <v>391</v>
      </c>
      <c r="D753" s="889" t="n">
        <v>21</v>
      </c>
      <c r="E753" s="94" t="inlineStr">
        <is>
          <t>Costs of Professional Archaelogical Supervision</t>
        </is>
      </c>
      <c r="F753" s="94" t="inlineStr">
        <is>
          <t>Régészeti szakfelügyelet költségei</t>
        </is>
      </c>
      <c r="G753" s="994" t="n">
        <v>1</v>
      </c>
      <c r="H753" s="39" t="inlineStr">
        <is>
          <t>kpl</t>
        </is>
      </c>
      <c r="I753" s="315" t="n"/>
      <c r="J753" s="159" t="n">
        <v>0</v>
      </c>
      <c r="K753" s="159" t="n">
        <v>0</v>
      </c>
      <c r="L753" s="753">
        <f>J753+K753</f>
        <v/>
      </c>
      <c r="M753" s="748">
        <f>L753*(G753+I753)</f>
        <v/>
      </c>
      <c r="O753" s="464">
        <f>ISBLANK(D753)</f>
        <v/>
      </c>
      <c r="P753" s="464">
        <f>ISBLANK(G753)</f>
        <v/>
      </c>
      <c r="Q753" s="464">
        <f>ISBLANK(M753)</f>
        <v/>
      </c>
      <c r="R753" s="464">
        <f>IF(AND(O753=P753,O753=Q753),,"!!!")</f>
        <v/>
      </c>
      <c r="T753" s="464" t="n">
        <v>752</v>
      </c>
    </row>
    <row hidden="1" outlineLevel="1" r="754">
      <c r="A754" s="29" t="n"/>
      <c r="B754" s="606" t="n">
        <v>300</v>
      </c>
      <c r="C754" s="617" t="n">
        <v>391</v>
      </c>
      <c r="D754" s="889" t="n">
        <v>22</v>
      </c>
      <c r="E754" s="94" t="inlineStr">
        <is>
          <t>Costs of geodesy</t>
        </is>
      </c>
      <c r="F754" s="94" t="inlineStr">
        <is>
          <t>Geodézia költsége</t>
        </is>
      </c>
      <c r="G754" s="994" t="n">
        <v>1</v>
      </c>
      <c r="H754" s="39" t="inlineStr">
        <is>
          <t>kpl</t>
        </is>
      </c>
      <c r="I754" s="315" t="n"/>
      <c r="J754" s="159" t="n">
        <v>0</v>
      </c>
      <c r="K754" s="159" t="n">
        <v>0</v>
      </c>
      <c r="L754" s="753">
        <f>J754+K754</f>
        <v/>
      </c>
      <c r="M754" s="748">
        <f>L754*(G754+I754)</f>
        <v/>
      </c>
      <c r="O754" s="464">
        <f>ISBLANK(D754)</f>
        <v/>
      </c>
      <c r="P754" s="464">
        <f>ISBLANK(G754)</f>
        <v/>
      </c>
      <c r="Q754" s="464">
        <f>ISBLANK(M754)</f>
        <v/>
      </c>
      <c r="R754" s="464">
        <f>IF(AND(O754=P754,O754=Q754),,"!!!")</f>
        <v/>
      </c>
      <c r="T754" s="464" t="n">
        <v>753</v>
      </c>
    </row>
    <row customHeight="1" hidden="1" ht="22.5" outlineLevel="1" r="755">
      <c r="A755" s="29" t="n"/>
      <c r="B755" s="606" t="n">
        <v>300</v>
      </c>
      <c r="C755" s="617" t="n">
        <v>391</v>
      </c>
      <c r="D755" s="889" t="n">
        <v>23</v>
      </c>
      <c r="E755" s="94" t="inlineStr">
        <is>
          <t>Health and safety coordination of the contractors employed by the Client</t>
        </is>
      </c>
      <c r="F755" s="94" t="inlineStr">
        <is>
          <t xml:space="preserve">Munkabiztonsági és egészségvédelmi koordináció Megrendelő által foglalkoztatott más vállalkozók bevonását követően </t>
        </is>
      </c>
      <c r="G755" s="994" t="n">
        <v>0</v>
      </c>
      <c r="H755" s="39" t="inlineStr">
        <is>
          <t>/hó</t>
        </is>
      </c>
      <c r="I755" s="315" t="n"/>
      <c r="J755" s="159" t="n">
        <v>0</v>
      </c>
      <c r="K755" s="159" t="n">
        <v>0</v>
      </c>
      <c r="L755" s="753">
        <f>J755+K755</f>
        <v/>
      </c>
      <c r="M755" s="748">
        <f>L755*(G755+I755)</f>
        <v/>
      </c>
      <c r="O755" s="464">
        <f>ISBLANK(D755)</f>
        <v/>
      </c>
      <c r="P755" s="464">
        <f>ISBLANK(G755)</f>
        <v/>
      </c>
      <c r="Q755" s="464">
        <f>ISBLANK(M755)</f>
        <v/>
      </c>
      <c r="R755" s="464">
        <f>IF(AND(O755=P755,O755=Q755),,"!!!")</f>
        <v/>
      </c>
      <c r="T755" s="464" t="n">
        <v>754</v>
      </c>
    </row>
    <row customHeight="1" hidden="1" ht="13.5" outlineLevel="1" r="756" thickBot="1">
      <c r="A756" s="29" t="n"/>
      <c r="B756" s="606" t="n">
        <v>300</v>
      </c>
      <c r="C756" s="617" t="n">
        <v>391</v>
      </c>
      <c r="D756" s="889" t="n">
        <v>24</v>
      </c>
      <c r="E756" s="94" t="inlineStr">
        <is>
          <t>Daily cleaning for dust-free areas</t>
        </is>
      </c>
      <c r="F756" s="94" t="inlineStr">
        <is>
          <t>Napi takarítások pormentes területek biztosítása</t>
        </is>
      </c>
      <c r="G756" s="994" t="n">
        <v>1</v>
      </c>
      <c r="H756" s="39" t="inlineStr">
        <is>
          <t>ktg</t>
        </is>
      </c>
      <c r="I756" s="315" t="n"/>
      <c r="J756" s="159" t="n">
        <v>0</v>
      </c>
      <c r="K756" s="159" t="n">
        <v>0</v>
      </c>
      <c r="L756" s="753">
        <f>J756+K756</f>
        <v/>
      </c>
      <c r="M756" s="748">
        <f>L756*(G756+I756)</f>
        <v/>
      </c>
      <c r="O756" s="464">
        <f>ISBLANK(D756)</f>
        <v/>
      </c>
      <c r="P756" s="464">
        <f>ISBLANK(G756)</f>
        <v/>
      </c>
      <c r="Q756" s="464">
        <f>ISBLANK(M756)</f>
        <v/>
      </c>
      <c r="R756" s="464">
        <f>IF(AND(O756=P756,O756=Q756),,"!!!")</f>
        <v/>
      </c>
      <c r="T756" s="464" t="n">
        <v>755</v>
      </c>
    </row>
    <row customHeight="1" hidden="1" ht="13.5" outlineLevel="1" r="757" thickBot="1">
      <c r="A757" s="33" t="n"/>
      <c r="B757" s="609" t="n">
        <v>300</v>
      </c>
      <c r="C757" s="625" t="n">
        <v>391</v>
      </c>
      <c r="D757" s="431" t="n"/>
      <c r="E757" s="60" t="inlineStr">
        <is>
          <t>Site deployment and cleaning total</t>
        </is>
      </c>
      <c r="F757" s="60" t="inlineStr">
        <is>
          <t>Felvonulás és takarítás összesen</t>
        </is>
      </c>
      <c r="G757" s="993" t="n"/>
      <c r="H757" s="294" t="n"/>
      <c r="I757" s="452" t="n"/>
      <c r="J757" s="95" t="n"/>
      <c r="K757" s="23" t="n"/>
      <c r="L757" s="194" t="n"/>
      <c r="M757" s="203">
        <f>SUM(M733:M756)</f>
        <v/>
      </c>
      <c r="O757" s="464">
        <f>ISBLANK(D757)</f>
        <v/>
      </c>
      <c r="P757" s="464">
        <f>ISBLANK(G757)</f>
        <v/>
      </c>
      <c r="Q757" s="464">
        <f>ISBLANK(M757)</f>
        <v/>
      </c>
      <c r="R757" s="464">
        <f>IF(AND(O757=P757,O757=Q757),,"!!!")</f>
        <v/>
      </c>
      <c r="T757" s="464" t="n">
        <v>756</v>
      </c>
    </row>
    <row customHeight="1" hidden="1" ht="15.75" outlineLevel="1" r="758" thickBot="1">
      <c r="A758" s="576" t="n"/>
      <c r="B758" s="601" t="n">
        <v>300</v>
      </c>
      <c r="C758" s="624" t="n">
        <v>392</v>
      </c>
      <c r="D758" s="556" t="n"/>
      <c r="E758" s="1" t="n"/>
      <c r="F758" s="1" t="inlineStr">
        <is>
          <t>Építési áramellátás</t>
        </is>
      </c>
      <c r="G758" s="991" t="n"/>
      <c r="H758" s="293" t="n"/>
      <c r="I758" s="313" t="n"/>
      <c r="J758" s="298" t="n"/>
      <c r="K758" s="2" t="n"/>
      <c r="L758" s="205" t="n"/>
      <c r="M758" s="206" t="n"/>
      <c r="O758" s="464">
        <f>ISBLANK(D758)</f>
        <v/>
      </c>
      <c r="P758" s="464">
        <f>ISBLANK(G758)</f>
        <v/>
      </c>
      <c r="Q758" s="464">
        <f>ISBLANK(M758)</f>
        <v/>
      </c>
      <c r="R758" s="464">
        <f>IF(AND(O758=P758,O758=Q758),,"!!!")</f>
        <v/>
      </c>
      <c r="T758" s="464" t="n">
        <v>757</v>
      </c>
    </row>
    <row hidden="1" outlineLevel="1" r="759">
      <c r="A759" s="29" t="n"/>
      <c r="B759" s="606" t="n">
        <v>300</v>
      </c>
      <c r="C759" s="617" t="n">
        <v>392</v>
      </c>
      <c r="D759" s="889" t="n">
        <v>1</v>
      </c>
      <c r="E759" s="94" t="inlineStr">
        <is>
          <t>Installation and maintenance of construction power supply</t>
        </is>
      </c>
      <c r="F759" s="94" t="inlineStr">
        <is>
          <t>Építési áramellátás szerelése és helyszínen tartása</t>
        </is>
      </c>
      <c r="G759" s="994" t="n">
        <v>1</v>
      </c>
      <c r="H759" s="39" t="inlineStr">
        <is>
          <t>kpl</t>
        </is>
      </c>
      <c r="I759" s="315" t="n"/>
      <c r="J759" s="159" t="n">
        <v>0</v>
      </c>
      <c r="K759" s="159" t="n">
        <v>0</v>
      </c>
      <c r="L759" s="753">
        <f>J759+K759</f>
        <v/>
      </c>
      <c r="M759" s="748">
        <f>L759*(G759+I759)</f>
        <v/>
      </c>
      <c r="O759" s="464">
        <f>ISBLANK(D759)</f>
        <v/>
      </c>
      <c r="P759" s="464">
        <f>ISBLANK(G759)</f>
        <v/>
      </c>
      <c r="Q759" s="464">
        <f>ISBLANK(M759)</f>
        <v/>
      </c>
      <c r="R759" s="464">
        <f>IF(AND(O759=P759,O759=Q759),,"!!!")</f>
        <v/>
      </c>
      <c r="T759" s="464" t="n">
        <v>758</v>
      </c>
    </row>
    <row hidden="1" outlineLevel="1" r="760">
      <c r="A760" s="29" t="n"/>
      <c r="B760" s="606" t="n">
        <v>300</v>
      </c>
      <c r="C760" s="617" t="n">
        <v>392</v>
      </c>
      <c r="D760" s="889" t="n">
        <v>2</v>
      </c>
      <c r="E760" s="94" t="inlineStr">
        <is>
          <t>Installation and maintenance of construction site lighting</t>
        </is>
      </c>
      <c r="F760" s="94" t="inlineStr">
        <is>
          <t>Építési megvilágítás felszerelése és helyszínen tartása</t>
        </is>
      </c>
      <c r="G760" s="994" t="n">
        <v>1</v>
      </c>
      <c r="H760" s="39" t="inlineStr">
        <is>
          <t>kpl</t>
        </is>
      </c>
      <c r="I760" s="315" t="n"/>
      <c r="J760" s="159" t="n">
        <v>0</v>
      </c>
      <c r="K760" s="159" t="n">
        <v>0</v>
      </c>
      <c r="L760" s="753">
        <f>J760+K760</f>
        <v/>
      </c>
      <c r="M760" s="748">
        <f>L760*(G760+I760)</f>
        <v/>
      </c>
      <c r="O760" s="464">
        <f>ISBLANK(D760)</f>
        <v/>
      </c>
      <c r="P760" s="464">
        <f>ISBLANK(G760)</f>
        <v/>
      </c>
      <c r="Q760" s="464">
        <f>ISBLANK(M760)</f>
        <v/>
      </c>
      <c r="R760" s="464">
        <f>IF(AND(O760=P760,O760=Q760),,"!!!")</f>
        <v/>
      </c>
      <c r="T760" s="464" t="n">
        <v>759</v>
      </c>
    </row>
    <row customHeight="1" hidden="1" ht="13.5" outlineLevel="1" r="761" thickBot="1">
      <c r="A761" s="29" t="n"/>
      <c r="B761" s="606" t="n">
        <v>300</v>
      </c>
      <c r="C761" s="617" t="n">
        <v>392</v>
      </c>
      <c r="D761" s="889" t="n">
        <v>3</v>
      </c>
      <c r="E761" s="94" t="inlineStr">
        <is>
          <t>Temporary electricity meters (all miscellaneous fees)</t>
        </is>
      </c>
      <c r="F761" s="94" t="inlineStr">
        <is>
          <t>Ideiglenes  mérőóra kiépítése/áram</t>
        </is>
      </c>
      <c r="G761" s="994" t="n">
        <v>1</v>
      </c>
      <c r="H761" s="39" t="inlineStr">
        <is>
          <t>unit</t>
        </is>
      </c>
      <c r="I761" s="315" t="n"/>
      <c r="J761" s="159" t="n">
        <v>0</v>
      </c>
      <c r="K761" s="159" t="n">
        <v>0</v>
      </c>
      <c r="L761" s="753">
        <f>J761+K761</f>
        <v/>
      </c>
      <c r="M761" s="748">
        <f>L761*(G761+I761)</f>
        <v/>
      </c>
      <c r="O761" s="464">
        <f>ISBLANK(D761)</f>
        <v/>
      </c>
      <c r="P761" s="464">
        <f>ISBLANK(G761)</f>
        <v/>
      </c>
      <c r="Q761" s="464">
        <f>ISBLANK(M761)</f>
        <v/>
      </c>
      <c r="R761" s="464">
        <f>IF(AND(O761=P761,O761=Q761),,"!!!")</f>
        <v/>
      </c>
      <c r="T761" s="464" t="n">
        <v>760</v>
      </c>
    </row>
    <row customHeight="1" hidden="1" ht="13.5" outlineLevel="1" r="762" thickBot="1">
      <c r="A762" s="33" t="n"/>
      <c r="B762" s="609" t="n">
        <v>300</v>
      </c>
      <c r="C762" s="625" t="n">
        <v>392</v>
      </c>
      <c r="D762" s="431" t="n"/>
      <c r="E762" s="60" t="inlineStr">
        <is>
          <t>Construction power supply total</t>
        </is>
      </c>
      <c r="F762" s="60" t="inlineStr">
        <is>
          <t>Építési áramellátás összenes</t>
        </is>
      </c>
      <c r="G762" s="993" t="n"/>
      <c r="H762" s="294" t="n"/>
      <c r="I762" s="452" t="n"/>
      <c r="J762" s="95" t="n"/>
      <c r="K762" s="23" t="n"/>
      <c r="L762" s="194" t="n"/>
      <c r="M762" s="203">
        <f>SUM(M759:M761)</f>
        <v/>
      </c>
      <c r="O762" s="464">
        <f>ISBLANK(D762)</f>
        <v/>
      </c>
      <c r="P762" s="464">
        <f>ISBLANK(G762)</f>
        <v/>
      </c>
      <c r="Q762" s="464">
        <f>ISBLANK(M762)</f>
        <v/>
      </c>
      <c r="R762" s="464">
        <f>IF(AND(O762=P762,O762=Q762),,"!!!")</f>
        <v/>
      </c>
      <c r="T762" s="464" t="n">
        <v>761</v>
      </c>
    </row>
    <row customHeight="1" hidden="1" ht="15.75" outlineLevel="1" r="763" thickBot="1">
      <c r="A763" s="576" t="n"/>
      <c r="B763" s="601" t="n">
        <v>300</v>
      </c>
      <c r="C763" s="624" t="n">
        <v>393</v>
      </c>
      <c r="D763" s="563" t="n"/>
      <c r="E763" s="1" t="n"/>
      <c r="F763" s="1" t="n"/>
      <c r="G763" s="991" t="n"/>
      <c r="H763" s="293" t="n"/>
      <c r="I763" s="313" t="n"/>
      <c r="J763" s="298" t="n"/>
      <c r="K763" s="2" t="n"/>
      <c r="L763" s="205" t="n"/>
      <c r="M763" s="206" t="n"/>
      <c r="O763" s="464">
        <f>ISBLANK(D763)</f>
        <v/>
      </c>
      <c r="P763" s="464">
        <f>ISBLANK(G763)</f>
        <v/>
      </c>
      <c r="Q763" s="464">
        <f>ISBLANK(M763)</f>
        <v/>
      </c>
      <c r="R763" s="464">
        <f>IF(AND(O763=P763,O763=Q763),,"!!!")</f>
        <v/>
      </c>
      <c r="T763" s="464" t="n">
        <v>762</v>
      </c>
    </row>
    <row hidden="1" outlineLevel="1" r="764">
      <c r="A764" s="29" t="n"/>
      <c r="B764" s="606" t="n">
        <v>300</v>
      </c>
      <c r="C764" s="617" t="n">
        <v>393</v>
      </c>
      <c r="D764" s="889" t="n">
        <v>1</v>
      </c>
      <c r="E764" s="94" t="inlineStr">
        <is>
          <t>Installation and maintenance of construction water supply</t>
        </is>
      </c>
      <c r="F764" s="94" t="inlineStr">
        <is>
          <t>Építési vízellátás kiépítése és fenntartása</t>
        </is>
      </c>
      <c r="G764" s="994" t="n">
        <v>1</v>
      </c>
      <c r="H764" s="39" t="inlineStr">
        <is>
          <t>kpl</t>
        </is>
      </c>
      <c r="I764" s="315" t="n"/>
      <c r="J764" s="159" t="n">
        <v>0</v>
      </c>
      <c r="K764" s="159" t="n">
        <v>0</v>
      </c>
      <c r="L764" s="753">
        <f>J764+K764</f>
        <v/>
      </c>
      <c r="M764" s="748">
        <f>L764*(G764+I764)</f>
        <v/>
      </c>
      <c r="O764" s="464">
        <f>ISBLANK(D764)</f>
        <v/>
      </c>
      <c r="P764" s="464">
        <f>ISBLANK(G764)</f>
        <v/>
      </c>
      <c r="Q764" s="464">
        <f>ISBLANK(M764)</f>
        <v/>
      </c>
      <c r="R764" s="464">
        <f>IF(AND(O764=P764,O764=Q764),,"!!!")</f>
        <v/>
      </c>
      <c r="T764" s="464" t="n">
        <v>763</v>
      </c>
    </row>
    <row hidden="1" outlineLevel="1" r="765">
      <c r="A765" s="29" t="n"/>
      <c r="B765" s="606" t="n">
        <v>300</v>
      </c>
      <c r="C765" s="617" t="n">
        <v>393</v>
      </c>
      <c r="D765" s="889" t="n">
        <v>2</v>
      </c>
      <c r="E765" s="94" t="inlineStr">
        <is>
          <t>Installation and maintenance of construction sewage supply</t>
        </is>
      </c>
      <c r="F765" s="94" t="inlineStr">
        <is>
          <t>Építési szennyvízkezelés kiépítése és fenntartása</t>
        </is>
      </c>
      <c r="G765" s="994" t="n">
        <v>1</v>
      </c>
      <c r="H765" s="39" t="inlineStr">
        <is>
          <t>kpl</t>
        </is>
      </c>
      <c r="I765" s="315" t="n"/>
      <c r="J765" s="159" t="n">
        <v>0</v>
      </c>
      <c r="K765" s="159" t="n">
        <v>0</v>
      </c>
      <c r="L765" s="753">
        <f>J765+K765</f>
        <v/>
      </c>
      <c r="M765" s="748">
        <f>L765*(G765+I765)</f>
        <v/>
      </c>
      <c r="O765" s="464">
        <f>ISBLANK(D765)</f>
        <v/>
      </c>
      <c r="P765" s="464">
        <f>ISBLANK(G765)</f>
        <v/>
      </c>
      <c r="Q765" s="464">
        <f>ISBLANK(M765)</f>
        <v/>
      </c>
      <c r="R765" s="464">
        <f>IF(AND(O765=P765,O765=Q765),,"!!!")</f>
        <v/>
      </c>
      <c r="T765" s="464" t="n">
        <v>764</v>
      </c>
    </row>
    <row customHeight="1" hidden="1" ht="13.5" outlineLevel="1" r="766" thickBot="1">
      <c r="A766" s="29" t="n"/>
      <c r="B766" s="606" t="n">
        <v>300</v>
      </c>
      <c r="C766" s="617" t="n">
        <v>393</v>
      </c>
      <c r="D766" s="889" t="n">
        <v>3</v>
      </c>
      <c r="E766" s="94" t="inlineStr">
        <is>
          <t>Temporary water meters (all miscellaneous fees)</t>
        </is>
      </c>
      <c r="F766" s="94" t="inlineStr">
        <is>
          <t>Ideiglenes mérnőóra kiépítése / víz</t>
        </is>
      </c>
      <c r="G766" s="994" t="n">
        <v>1</v>
      </c>
      <c r="H766" s="39" t="inlineStr">
        <is>
          <t>unit</t>
        </is>
      </c>
      <c r="I766" s="315" t="n"/>
      <c r="J766" s="159" t="n">
        <v>0</v>
      </c>
      <c r="K766" s="159" t="n">
        <v>0</v>
      </c>
      <c r="L766" s="753">
        <f>J766+K766</f>
        <v/>
      </c>
      <c r="M766" s="748">
        <f>L766*(G766+I766)</f>
        <v/>
      </c>
      <c r="O766" s="464">
        <f>ISBLANK(D766)</f>
        <v/>
      </c>
      <c r="P766" s="464">
        <f>ISBLANK(G766)</f>
        <v/>
      </c>
      <c r="Q766" s="464">
        <f>ISBLANK(M766)</f>
        <v/>
      </c>
      <c r="R766" s="464">
        <f>IF(AND(O766=P766,O766=Q766),,"!!!")</f>
        <v/>
      </c>
      <c r="T766" s="464" t="n">
        <v>765</v>
      </c>
    </row>
    <row customHeight="1" hidden="1" ht="13.5" outlineLevel="1" r="767" thickBot="1">
      <c r="A767" s="33" t="n"/>
      <c r="B767" s="609" t="n">
        <v>300</v>
      </c>
      <c r="C767" s="625" t="n">
        <v>393</v>
      </c>
      <c r="D767" s="431" t="n"/>
      <c r="E767" s="60" t="inlineStr">
        <is>
          <t>Temporary water supply total</t>
        </is>
      </c>
      <c r="F767" s="60" t="inlineStr">
        <is>
          <t>Ideiglenes vízellátás összesen</t>
        </is>
      </c>
      <c r="G767" s="993" t="n"/>
      <c r="H767" s="294" t="n"/>
      <c r="I767" s="452" t="n"/>
      <c r="J767" s="95" t="n"/>
      <c r="K767" s="23" t="n"/>
      <c r="L767" s="194" t="n"/>
      <c r="M767" s="203">
        <f>SUM(M764:M766)</f>
        <v/>
      </c>
      <c r="O767" s="464">
        <f>ISBLANK(D767)</f>
        <v/>
      </c>
      <c r="P767" s="464">
        <f>ISBLANK(G767)</f>
        <v/>
      </c>
      <c r="Q767" s="464">
        <f>ISBLANK(M767)</f>
        <v/>
      </c>
      <c r="R767" s="464">
        <f>IF(AND(O767=P767,O767=Q767),,"!!!")</f>
        <v/>
      </c>
      <c r="T767" s="464" t="n">
        <v>766</v>
      </c>
    </row>
    <row customHeight="1" hidden="1" ht="15.75" outlineLevel="1" r="768" thickBot="1">
      <c r="A768" s="576" t="n"/>
      <c r="B768" s="601" t="n">
        <v>300</v>
      </c>
      <c r="C768" s="624" t="n">
        <v>394</v>
      </c>
      <c r="D768" s="556" t="n"/>
      <c r="E768" s="1" t="inlineStr">
        <is>
          <t>Additional protective structures</t>
        </is>
      </c>
      <c r="F768" s="1" t="inlineStr">
        <is>
          <t>Kiegészítő védőszerkezetek</t>
        </is>
      </c>
      <c r="G768" s="991" t="n"/>
      <c r="H768" s="293" t="n"/>
      <c r="I768" s="313" t="n"/>
      <c r="J768" s="298" t="n"/>
      <c r="K768" s="2" t="n"/>
      <c r="L768" s="205" t="n"/>
      <c r="M768" s="206" t="n"/>
      <c r="O768" s="464">
        <f>ISBLANK(D768)</f>
        <v/>
      </c>
      <c r="P768" s="464">
        <f>ISBLANK(G768)</f>
        <v/>
      </c>
      <c r="Q768" s="464">
        <f>ISBLANK(M768)</f>
        <v/>
      </c>
      <c r="R768" s="464">
        <f>IF(AND(O768=P768,O768=Q768),,"!!!")</f>
        <v/>
      </c>
      <c r="T768" s="464" t="n">
        <v>767</v>
      </c>
    </row>
    <row customHeight="1" hidden="1" ht="45" outlineLevel="1" r="769">
      <c r="A769" s="29" t="n"/>
      <c r="B769" s="606" t="n">
        <v>300</v>
      </c>
      <c r="C769" s="617" t="n">
        <v>394</v>
      </c>
      <c r="D769" s="889" t="n">
        <v>1</v>
      </c>
      <c r="E769" s="94" t="inlineStr">
        <is>
          <t>Coverage of openings - professional coverage of ditches and openings from wood (board), including non-sliő fastenings, operation is required according to the instructions of the Client, Construction Site Manager or the Security Service.</t>
        </is>
      </c>
      <c r="F769" s="94" t="inlineStr">
        <is>
          <t>Nyílások lefedése -  árok- és nyílásfedések szakszerű elkékszítése fából (deszka), beleértve ennek csúszásmentes rögzítését, az építtető, az építésvezető ill. a biztonsági szolgálat különleges rendelkezése szerint üzemeltetni</t>
        </is>
      </c>
      <c r="G769" s="994" t="n">
        <v>1</v>
      </c>
      <c r="H769" s="39" t="inlineStr">
        <is>
          <t>ktg</t>
        </is>
      </c>
      <c r="I769" s="315" t="n"/>
      <c r="J769" s="159" t="n">
        <v>0</v>
      </c>
      <c r="K769" s="159" t="n">
        <v>0</v>
      </c>
      <c r="L769" s="753">
        <f>J769+K769</f>
        <v/>
      </c>
      <c r="M769" s="748">
        <f>L769*(G769+I769)</f>
        <v/>
      </c>
      <c r="O769" s="464">
        <f>ISBLANK(D769)</f>
        <v/>
      </c>
      <c r="P769" s="464">
        <f>ISBLANK(G769)</f>
        <v/>
      </c>
      <c r="Q769" s="464">
        <f>ISBLANK(M769)</f>
        <v/>
      </c>
      <c r="R769" s="464">
        <f>IF(AND(O769=P769,O769=Q769),,"!!!")</f>
        <v/>
      </c>
      <c r="T769" s="464" t="n">
        <v>768</v>
      </c>
    </row>
    <row hidden="1" outlineLevel="1" r="770">
      <c r="A770" s="29" t="n"/>
      <c r="B770" s="606" t="n">
        <v>300</v>
      </c>
      <c r="C770" s="617" t="n">
        <v>394</v>
      </c>
      <c r="D770" s="889" t="n">
        <v>2</v>
      </c>
      <c r="E770" s="94" t="inlineStr">
        <is>
          <t xml:space="preserve">Plates above wires </t>
        </is>
      </c>
      <c r="F770" s="94" t="inlineStr">
        <is>
          <t>Áthajtólemezek vezeték felett</t>
        </is>
      </c>
      <c r="G770" s="994" t="n">
        <v>1</v>
      </c>
      <c r="H770" s="39" t="inlineStr">
        <is>
          <t>ktg</t>
        </is>
      </c>
      <c r="I770" s="315" t="n"/>
      <c r="J770" s="159" t="n">
        <v>0</v>
      </c>
      <c r="K770" s="159" t="n">
        <v>0</v>
      </c>
      <c r="L770" s="753">
        <f>J770+K770</f>
        <v/>
      </c>
      <c r="M770" s="748">
        <f>L770*(G770+I770)</f>
        <v/>
      </c>
      <c r="O770" s="464">
        <f>ISBLANK(D770)</f>
        <v/>
      </c>
      <c r="P770" s="464">
        <f>ISBLANK(G770)</f>
        <v/>
      </c>
      <c r="Q770" s="464">
        <f>ISBLANK(M770)</f>
        <v/>
      </c>
      <c r="R770" s="464">
        <f>IF(AND(O770=P770,O770=Q770),,"!!!")</f>
        <v/>
      </c>
      <c r="T770" s="464" t="n">
        <v>769</v>
      </c>
    </row>
    <row hidden="1" outlineLevel="1" r="771">
      <c r="A771" s="29" t="n"/>
      <c r="B771" s="606" t="n">
        <v>300</v>
      </c>
      <c r="C771" s="617" t="n">
        <v>394</v>
      </c>
      <c r="D771" s="889" t="n">
        <v>3</v>
      </c>
      <c r="E771" s="94" t="inlineStr">
        <is>
          <t>Construction guard rail</t>
        </is>
      </c>
      <c r="F771" s="94" t="inlineStr">
        <is>
          <t>Védőkorlátok</t>
        </is>
      </c>
      <c r="G771" s="994" t="n">
        <v>1</v>
      </c>
      <c r="H771" s="39" t="inlineStr">
        <is>
          <t>unit</t>
        </is>
      </c>
      <c r="I771" s="315" t="n"/>
      <c r="J771" s="159" t="n">
        <v>0</v>
      </c>
      <c r="K771" s="159" t="n">
        <v>0</v>
      </c>
      <c r="L771" s="753">
        <f>J771+K771</f>
        <v/>
      </c>
      <c r="M771" s="748">
        <f>L771*(G771+I771)</f>
        <v/>
      </c>
      <c r="O771" s="464">
        <f>ISBLANK(D771)</f>
        <v/>
      </c>
      <c r="P771" s="464">
        <f>ISBLANK(G771)</f>
        <v/>
      </c>
      <c r="Q771" s="464">
        <f>ISBLANK(M771)</f>
        <v/>
      </c>
      <c r="R771" s="464">
        <f>IF(AND(O771=P771,O771=Q771),,"!!!")</f>
        <v/>
      </c>
      <c r="T771" s="464" t="n">
        <v>770</v>
      </c>
    </row>
    <row hidden="1" outlineLevel="1" r="772">
      <c r="A772" s="29" t="n"/>
      <c r="B772" s="606" t="n">
        <v>300</v>
      </c>
      <c r="C772" s="617" t="n">
        <v>394</v>
      </c>
      <c r="D772" s="889" t="n">
        <v>4</v>
      </c>
      <c r="E772" s="94" t="inlineStr">
        <is>
          <t>Protection of prepared surfaces</t>
        </is>
      </c>
      <c r="F772" s="94" t="inlineStr">
        <is>
          <t>Elkészített felületek védelme</t>
        </is>
      </c>
      <c r="G772" s="994" t="n">
        <v>1</v>
      </c>
      <c r="H772" s="39" t="inlineStr">
        <is>
          <t>kpl</t>
        </is>
      </c>
      <c r="I772" s="315" t="n"/>
      <c r="J772" s="159" t="n">
        <v>0</v>
      </c>
      <c r="K772" s="159" t="n">
        <v>0</v>
      </c>
      <c r="L772" s="753">
        <f>J772+K772</f>
        <v/>
      </c>
      <c r="M772" s="748">
        <f>L772*(G772+I772)</f>
        <v/>
      </c>
      <c r="O772" s="464">
        <f>ISBLANK(D772)</f>
        <v/>
      </c>
      <c r="P772" s="464">
        <f>ISBLANK(G772)</f>
        <v/>
      </c>
      <c r="Q772" s="464">
        <f>ISBLANK(M772)</f>
        <v/>
      </c>
      <c r="R772" s="464">
        <f>IF(AND(O772=P772,O772=Q772),,"!!!")</f>
        <v/>
      </c>
      <c r="T772" s="464" t="n">
        <v>771</v>
      </c>
    </row>
    <row hidden="1" outlineLevel="1" r="773">
      <c r="A773" s="29" t="n"/>
      <c r="B773" s="606" t="n">
        <v>300</v>
      </c>
      <c r="C773" s="617" t="n">
        <v>394</v>
      </c>
      <c r="D773" s="889" t="n">
        <v>5</v>
      </c>
      <c r="E773" s="94" t="inlineStr">
        <is>
          <t>Temporary lighting protection</t>
        </is>
      </c>
      <c r="F773" s="94" t="inlineStr">
        <is>
          <t>Ideiglenes villámvédelem</t>
        </is>
      </c>
      <c r="G773" s="994" t="n">
        <v>1</v>
      </c>
      <c r="H773" s="39" t="inlineStr">
        <is>
          <t>ktg</t>
        </is>
      </c>
      <c r="I773" s="315" t="n"/>
      <c r="J773" s="159" t="n">
        <v>0</v>
      </c>
      <c r="K773" s="159" t="n">
        <v>0</v>
      </c>
      <c r="L773" s="753">
        <f>J773+K773</f>
        <v/>
      </c>
      <c r="M773" s="748">
        <f>L773*(G773+I773)</f>
        <v/>
      </c>
      <c r="O773" s="464">
        <f>ISBLANK(D773)</f>
        <v/>
      </c>
      <c r="P773" s="464">
        <f>ISBLANK(G773)</f>
        <v/>
      </c>
      <c r="Q773" s="464">
        <f>ISBLANK(M773)</f>
        <v/>
      </c>
      <c r="R773" s="464">
        <f>IF(AND(O773=P773,O773=Q773),,"!!!")</f>
        <v/>
      </c>
      <c r="T773" s="464" t="n">
        <v>772</v>
      </c>
    </row>
    <row customHeight="1" hidden="1" ht="13.5" outlineLevel="1" r="774" thickBot="1">
      <c r="A774" s="29" t="inlineStr">
        <is>
          <t>x</t>
        </is>
      </c>
      <c r="B774" s="606" t="n">
        <v>300</v>
      </c>
      <c r="C774" s="617" t="n">
        <v>394</v>
      </c>
      <c r="D774" s="889" t="n">
        <v>6</v>
      </c>
      <c r="E774" s="94" t="inlineStr">
        <is>
          <t>Temporary protection against bird nesting on steep earthbanks</t>
        </is>
      </c>
      <c r="F774" s="94" t="inlineStr">
        <is>
          <t>Függőleges földpartok ideiglenes védelme madarak befészkelése ellen</t>
        </is>
      </c>
      <c r="G774" s="994" t="n">
        <v>1</v>
      </c>
      <c r="H774" s="39" t="inlineStr">
        <is>
          <t>ktg</t>
        </is>
      </c>
      <c r="I774" s="315" t="n"/>
      <c r="J774" s="159" t="n">
        <v>0</v>
      </c>
      <c r="K774" s="159" t="n">
        <v>0</v>
      </c>
      <c r="L774" s="753">
        <f>J774+K774</f>
        <v/>
      </c>
      <c r="M774" s="748">
        <f>L774*(G774+I774)</f>
        <v/>
      </c>
      <c r="O774" s="464">
        <f>ISBLANK(D774)</f>
        <v/>
      </c>
      <c r="P774" s="464">
        <f>ISBLANK(G774)</f>
        <v/>
      </c>
      <c r="Q774" s="464">
        <f>ISBLANK(M774)</f>
        <v/>
      </c>
      <c r="R774" s="464">
        <f>IF(AND(O774=P774,O774=Q774),,"!!!")</f>
        <v/>
      </c>
      <c r="T774" s="464" t="n">
        <v>773</v>
      </c>
    </row>
    <row customHeight="1" hidden="1" ht="13.5" outlineLevel="1" r="775" thickBot="1">
      <c r="A775" s="33" t="n"/>
      <c r="B775" s="609" t="n">
        <v>300</v>
      </c>
      <c r="C775" s="625" t="n">
        <v>394</v>
      </c>
      <c r="D775" s="431" t="n"/>
      <c r="E775" s="60" t="inlineStr">
        <is>
          <t>Additional protective structures total</t>
        </is>
      </c>
      <c r="F775" s="60" t="inlineStr">
        <is>
          <t>Kiegészítő védőszerkezetek összesen</t>
        </is>
      </c>
      <c r="G775" s="993" t="n"/>
      <c r="H775" s="294" t="n"/>
      <c r="I775" s="452" t="n"/>
      <c r="J775" s="95" t="n"/>
      <c r="K775" s="23" t="n"/>
      <c r="L775" s="194" t="n"/>
      <c r="M775" s="203">
        <f>SUM(M769:M774)</f>
        <v/>
      </c>
      <c r="O775" s="464">
        <f>ISBLANK(D775)</f>
        <v/>
      </c>
      <c r="P775" s="464">
        <f>ISBLANK(G775)</f>
        <v/>
      </c>
      <c r="Q775" s="464">
        <f>ISBLANK(M775)</f>
        <v/>
      </c>
      <c r="R775" s="464">
        <f>IF(AND(O775=P775,O775=Q775),,"!!!")</f>
        <v/>
      </c>
      <c r="T775" s="464" t="n">
        <v>774</v>
      </c>
    </row>
    <row customHeight="1" hidden="1" ht="15.75" outlineLevel="1" r="776" thickBot="1">
      <c r="A776" s="576" t="n"/>
      <c r="B776" s="601" t="n">
        <v>300</v>
      </c>
      <c r="C776" s="624" t="n">
        <v>395</v>
      </c>
      <c r="D776" s="556" t="n"/>
      <c r="E776" s="1" t="inlineStr">
        <is>
          <t>Waste Management</t>
        </is>
      </c>
      <c r="F776" s="1" t="inlineStr">
        <is>
          <t>Hulladékkezelés</t>
        </is>
      </c>
      <c r="G776" s="991" t="n"/>
      <c r="H776" s="293" t="n"/>
      <c r="I776" s="313" t="n"/>
      <c r="J776" s="298" t="n"/>
      <c r="K776" s="2" t="n"/>
      <c r="L776" s="205" t="n"/>
      <c r="M776" s="206" t="n"/>
      <c r="O776" s="464">
        <f>ISBLANK(D776)</f>
        <v/>
      </c>
      <c r="P776" s="464">
        <f>ISBLANK(G776)</f>
        <v/>
      </c>
      <c r="Q776" s="464">
        <f>ISBLANK(M776)</f>
        <v/>
      </c>
      <c r="R776" s="464">
        <f>IF(AND(O776=P776,O776=Q776),,"!!!")</f>
        <v/>
      </c>
      <c r="T776" s="464" t="n">
        <v>775</v>
      </c>
    </row>
    <row hidden="1" outlineLevel="1" r="777">
      <c r="A777" s="29" t="n"/>
      <c r="B777" s="606" t="n">
        <v>300</v>
      </c>
      <c r="C777" s="617" t="n">
        <v>395</v>
      </c>
      <c r="D777" s="889" t="n">
        <v>1</v>
      </c>
      <c r="E777" s="94" t="inlineStr">
        <is>
          <t>Removing communal waste from construction site</t>
        </is>
      </c>
      <c r="F777" s="94" t="inlineStr">
        <is>
          <t>Építési területen található kommunális hulladék eltávolítása</t>
        </is>
      </c>
      <c r="G777" s="994" t="n">
        <v>1</v>
      </c>
      <c r="H777" s="39" t="inlineStr">
        <is>
          <t>ktg</t>
        </is>
      </c>
      <c r="I777" s="315" t="n"/>
      <c r="J777" s="159" t="n">
        <v>0</v>
      </c>
      <c r="K777" s="159" t="n">
        <v>0</v>
      </c>
      <c r="L777" s="753">
        <f>J777+K777</f>
        <v/>
      </c>
      <c r="M777" s="748">
        <f>L777*(G777+I777)</f>
        <v/>
      </c>
      <c r="O777" s="464">
        <f>ISBLANK(D777)</f>
        <v/>
      </c>
      <c r="P777" s="464">
        <f>ISBLANK(G777)</f>
        <v/>
      </c>
      <c r="Q777" s="464">
        <f>ISBLANK(M777)</f>
        <v/>
      </c>
      <c r="R777" s="464">
        <f>IF(AND(O777=P777,O777=Q777),,"!!!")</f>
        <v/>
      </c>
      <c r="T777" s="464" t="n">
        <v>776</v>
      </c>
    </row>
    <row hidden="1" outlineLevel="1" r="778">
      <c r="A778" s="29" t="n"/>
      <c r="B778" s="606" t="n">
        <v>300</v>
      </c>
      <c r="C778" s="617" t="n">
        <v>395</v>
      </c>
      <c r="D778" s="889" t="n">
        <v>2</v>
      </c>
      <c r="E778" s="94" t="inlineStr">
        <is>
          <t>Transport of construction waste</t>
        </is>
      </c>
      <c r="F778" s="94" t="inlineStr">
        <is>
          <t>Építési hulladék elszállítása</t>
        </is>
      </c>
      <c r="G778" s="994" t="n">
        <v>1</v>
      </c>
      <c r="H778" s="39" t="inlineStr">
        <is>
          <t>ktg</t>
        </is>
      </c>
      <c r="I778" s="315" t="n"/>
      <c r="J778" s="159" t="n">
        <v>0</v>
      </c>
      <c r="K778" s="159" t="n">
        <v>0</v>
      </c>
      <c r="L778" s="753">
        <f>J778+K778</f>
        <v/>
      </c>
      <c r="M778" s="748">
        <f>L778*(G778+I778)</f>
        <v/>
      </c>
      <c r="O778" s="464">
        <f>ISBLANK(D778)</f>
        <v/>
      </c>
      <c r="P778" s="464">
        <f>ISBLANK(G778)</f>
        <v/>
      </c>
      <c r="Q778" s="464">
        <f>ISBLANK(M778)</f>
        <v/>
      </c>
      <c r="R778" s="464">
        <f>IF(AND(O778=P778,O778=Q778),,"!!!")</f>
        <v/>
      </c>
      <c r="T778" s="464" t="n">
        <v>777</v>
      </c>
    </row>
    <row hidden="1" outlineLevel="1" r="779">
      <c r="A779" s="29" t="n"/>
      <c r="B779" s="606" t="n">
        <v>300</v>
      </c>
      <c r="C779" s="617" t="n">
        <v>395</v>
      </c>
      <c r="D779" s="889" t="n">
        <v>3</v>
      </c>
      <c r="E779" s="94" t="inlineStr">
        <is>
          <t>Transport of contaminated soil</t>
        </is>
      </c>
      <c r="F779" s="94" t="inlineStr">
        <is>
          <t>Szennyezett talaj elszállítása</t>
        </is>
      </c>
      <c r="G779" s="994" t="n">
        <v>0</v>
      </c>
      <c r="H779" s="39" t="inlineStr">
        <is>
          <t>/m3</t>
        </is>
      </c>
      <c r="I779" s="315" t="n"/>
      <c r="J779" s="159" t="n">
        <v>0</v>
      </c>
      <c r="K779" s="159" t="n">
        <v>0</v>
      </c>
      <c r="L779" s="753">
        <f>J779+K779</f>
        <v/>
      </c>
      <c r="M779" s="748">
        <f>L779*(G779+I779)</f>
        <v/>
      </c>
      <c r="O779" s="464">
        <f>ISBLANK(D779)</f>
        <v/>
      </c>
      <c r="P779" s="464">
        <f>ISBLANK(G779)</f>
        <v/>
      </c>
      <c r="Q779" s="464">
        <f>ISBLANK(M779)</f>
        <v/>
      </c>
      <c r="R779" s="464">
        <f>IF(AND(O779=P779,O779=Q779),,"!!!")</f>
        <v/>
      </c>
      <c r="T779" s="464" t="n">
        <v>778</v>
      </c>
    </row>
    <row customHeight="1" hidden="1" ht="13.5" outlineLevel="1" r="780" thickBot="1">
      <c r="A780" s="29" t="n"/>
      <c r="B780" s="606" t="n">
        <v>300</v>
      </c>
      <c r="C780" s="617" t="n">
        <v>395</v>
      </c>
      <c r="D780" s="889" t="n">
        <v>4</v>
      </c>
      <c r="E780" s="94" t="inlineStr">
        <is>
          <t>Transport of hazardous waste</t>
        </is>
      </c>
      <c r="F780" s="94" t="inlineStr">
        <is>
          <t>Veszélyes hulladék elszállítása</t>
        </is>
      </c>
      <c r="G780" s="994" t="n">
        <v>0</v>
      </c>
      <c r="H780" s="39" t="inlineStr">
        <is>
          <t>/m3</t>
        </is>
      </c>
      <c r="I780" s="315" t="n"/>
      <c r="J780" s="159" t="n">
        <v>0</v>
      </c>
      <c r="K780" s="159" t="n">
        <v>0</v>
      </c>
      <c r="L780" s="753">
        <f>J780+K780</f>
        <v/>
      </c>
      <c r="M780" s="748">
        <f>L780*(G780+I780)</f>
        <v/>
      </c>
      <c r="O780" s="464">
        <f>ISBLANK(D780)</f>
        <v/>
      </c>
      <c r="P780" s="464">
        <f>ISBLANK(G780)</f>
        <v/>
      </c>
      <c r="Q780" s="464">
        <f>ISBLANK(M780)</f>
        <v/>
      </c>
      <c r="R780" s="464">
        <f>IF(AND(O780=P780,O780=Q780),,"!!!")</f>
        <v/>
      </c>
      <c r="T780" s="464" t="n">
        <v>779</v>
      </c>
    </row>
    <row customHeight="1" hidden="1" ht="13.5" outlineLevel="1" r="781" thickBot="1">
      <c r="A781" s="33" t="n"/>
      <c r="B781" s="601" t="n">
        <v>300</v>
      </c>
      <c r="C781" s="624" t="n">
        <v>395</v>
      </c>
      <c r="D781" s="431" t="n"/>
      <c r="E781" s="60" t="inlineStr">
        <is>
          <t>Waste Management total</t>
        </is>
      </c>
      <c r="F781" s="60" t="inlineStr">
        <is>
          <t>Hulladékkezelés összesen</t>
        </is>
      </c>
      <c r="G781" s="993" t="n"/>
      <c r="H781" s="294" t="n"/>
      <c r="I781" s="452" t="n"/>
      <c r="J781" s="95" t="n"/>
      <c r="K781" s="23" t="n"/>
      <c r="L781" s="194" t="n"/>
      <c r="M781" s="203">
        <f>SUM(M777:M780)</f>
        <v/>
      </c>
      <c r="O781" s="464">
        <f>ISBLANK(D781)</f>
        <v/>
      </c>
      <c r="P781" s="464">
        <f>ISBLANK(G781)</f>
        <v/>
      </c>
      <c r="Q781" s="464">
        <f>ISBLANK(M781)</f>
        <v/>
      </c>
      <c r="R781" s="464">
        <f>IF(AND(O781=P781,O781=Q781),,"!!!")</f>
        <v/>
      </c>
      <c r="T781" s="464" t="n">
        <v>780</v>
      </c>
    </row>
    <row customHeight="1" hidden="1" ht="15.75" outlineLevel="1" r="782" thickBot="1">
      <c r="A782" s="580" t="n"/>
      <c r="B782" s="601" t="n">
        <v>300</v>
      </c>
      <c r="C782" s="624" t="n">
        <v>396</v>
      </c>
      <c r="D782" s="564" t="n"/>
      <c r="E782" s="34" t="inlineStr">
        <is>
          <t>Cleaning</t>
        </is>
      </c>
      <c r="F782" s="34" t="inlineStr">
        <is>
          <t>Takarítás</t>
        </is>
      </c>
      <c r="G782" s="991" t="n"/>
      <c r="H782" s="295" t="n"/>
      <c r="I782" s="333" t="n"/>
      <c r="J782" s="304" t="n"/>
      <c r="K782" s="35" t="n"/>
      <c r="L782" s="211" t="n"/>
      <c r="M782" s="212" t="n"/>
      <c r="O782" s="464">
        <f>ISBLANK(D782)</f>
        <v/>
      </c>
      <c r="P782" s="464">
        <f>ISBLANK(G782)</f>
        <v/>
      </c>
      <c r="Q782" s="464">
        <f>ISBLANK(M782)</f>
        <v/>
      </c>
      <c r="R782" s="464">
        <f>IF(AND(O782=P782,O782=Q782),,"!!!")</f>
        <v/>
      </c>
      <c r="T782" s="464" t="n">
        <v>781</v>
      </c>
    </row>
    <row customHeight="1" hidden="1" ht="13.5" outlineLevel="1" r="783" thickBot="1">
      <c r="A783" s="36" t="n"/>
      <c r="B783" s="606" t="n">
        <v>300</v>
      </c>
      <c r="C783" s="617" t="n">
        <v>396</v>
      </c>
      <c r="D783" s="889" t="n">
        <v>1</v>
      </c>
      <c r="E783" s="94" t="inlineStr">
        <is>
          <t>Cleaning</t>
        </is>
      </c>
      <c r="F783" s="94" t="inlineStr">
        <is>
          <t>Pipere takarítás</t>
        </is>
      </c>
      <c r="G783" s="994" t="n">
        <v>1</v>
      </c>
      <c r="H783" s="39" t="inlineStr">
        <is>
          <t>ktg</t>
        </is>
      </c>
      <c r="I783" s="315" t="n"/>
      <c r="J783" s="159" t="n">
        <v>0</v>
      </c>
      <c r="K783" s="159" t="n">
        <v>0</v>
      </c>
      <c r="L783" s="753">
        <f>J783+K783</f>
        <v/>
      </c>
      <c r="M783" s="748">
        <f>L783*(G783+I783)</f>
        <v/>
      </c>
      <c r="O783" s="464">
        <f>ISBLANK(D783)</f>
        <v/>
      </c>
      <c r="P783" s="464">
        <f>ISBLANK(G783)</f>
        <v/>
      </c>
      <c r="Q783" s="464">
        <f>ISBLANK(M783)</f>
        <v/>
      </c>
      <c r="R783" s="464">
        <f>IF(AND(O783=P783,O783=Q783),,"!!!")</f>
        <v/>
      </c>
      <c r="T783" s="464" t="n">
        <v>782</v>
      </c>
    </row>
    <row customHeight="1" hidden="1" ht="13.5" outlineLevel="1" r="784" thickBot="1">
      <c r="A784" s="40" t="n"/>
      <c r="B784" s="628" t="n"/>
      <c r="C784" s="629" t="n"/>
      <c r="D784" s="434" t="n"/>
      <c r="E784" s="91" t="n"/>
      <c r="F784" s="91" t="n"/>
      <c r="G784" s="1007" t="n"/>
      <c r="H784" s="294" t="n"/>
      <c r="I784" s="452" t="n"/>
      <c r="J784" s="95" t="n"/>
      <c r="K784" s="95" t="n"/>
      <c r="L784" s="213" t="n"/>
      <c r="M784" s="226" t="n"/>
      <c r="O784" s="464">
        <f>ISBLANK(D784)</f>
        <v/>
      </c>
      <c r="P784" s="464">
        <f>ISBLANK(G784)</f>
        <v/>
      </c>
      <c r="Q784" s="464">
        <f>ISBLANK(M784)</f>
        <v/>
      </c>
      <c r="R784" s="464">
        <f>IF(AND(O784=P784,O784=Q784),,"!!!")</f>
        <v/>
      </c>
      <c r="T784" s="464" t="n">
        <v>783</v>
      </c>
    </row>
    <row customHeight="1" hidden="1" ht="15.75" outlineLevel="1" r="785" thickBot="1">
      <c r="A785" s="580" t="n"/>
      <c r="B785" s="601" t="n">
        <v>300</v>
      </c>
      <c r="C785" s="624" t="n">
        <v>397</v>
      </c>
      <c r="D785" s="564" t="n"/>
      <c r="E785" s="34" t="inlineStr">
        <is>
          <t>Documentation, permits</t>
        </is>
      </c>
      <c r="F785" s="34" t="inlineStr">
        <is>
          <t>Dokumentáció, engedélyek</t>
        </is>
      </c>
      <c r="G785" s="991" t="n"/>
      <c r="H785" s="295" t="n"/>
      <c r="I785" s="333" t="n"/>
      <c r="J785" s="304" t="n"/>
      <c r="K785" s="35" t="n"/>
      <c r="L785" s="211" t="n"/>
      <c r="M785" s="212" t="n"/>
      <c r="O785" s="464">
        <f>ISBLANK(D785)</f>
        <v/>
      </c>
      <c r="P785" s="464">
        <f>ISBLANK(G785)</f>
        <v/>
      </c>
      <c r="Q785" s="464">
        <f>ISBLANK(M785)</f>
        <v/>
      </c>
      <c r="R785" s="464">
        <f>IF(AND(O785=P785,O785=Q785),,"!!!")</f>
        <v/>
      </c>
      <c r="T785" s="464" t="n">
        <v>784</v>
      </c>
    </row>
    <row customHeight="1" hidden="1" ht="22.5" outlineLevel="1" r="786">
      <c r="A786" s="29" t="n"/>
      <c r="B786" s="606" t="n">
        <v>300</v>
      </c>
      <c r="C786" s="617" t="n">
        <v>397</v>
      </c>
      <c r="D786" s="889" t="n">
        <v>1</v>
      </c>
      <c r="E786" s="94" t="inlineStr">
        <is>
          <t>As-built documentation: 3 copies on paper basis, 1 electronic format (uploading)</t>
        </is>
      </c>
      <c r="F786" s="94" t="inlineStr">
        <is>
          <t>Átadási dokumentáció: 3 pld. Papír, 1 elektronikus (feltöltés) alapon</t>
        </is>
      </c>
      <c r="G786" s="994" t="n">
        <v>1</v>
      </c>
      <c r="H786" s="39" t="inlineStr">
        <is>
          <t>ktg</t>
        </is>
      </c>
      <c r="I786" s="315" t="n"/>
      <c r="J786" s="159" t="n">
        <v>0</v>
      </c>
      <c r="K786" s="159" t="n">
        <v>0</v>
      </c>
      <c r="L786" s="753">
        <f>J786+K786</f>
        <v/>
      </c>
      <c r="M786" s="748">
        <f>L786*(G786+I786)</f>
        <v/>
      </c>
      <c r="O786" s="464">
        <f>ISBLANK(D786)</f>
        <v/>
      </c>
      <c r="P786" s="464">
        <f>ISBLANK(G786)</f>
        <v/>
      </c>
      <c r="Q786" s="464">
        <f>ISBLANK(M786)</f>
        <v/>
      </c>
      <c r="R786" s="464">
        <f>IF(AND(O786=P786,O786=Q786),,"!!!")</f>
        <v/>
      </c>
      <c r="T786" s="464" t="n">
        <v>785</v>
      </c>
    </row>
    <row hidden="1" outlineLevel="1" r="787">
      <c r="A787" s="29" t="n"/>
      <c r="B787" s="606" t="n">
        <v>300</v>
      </c>
      <c r="C787" s="617" t="n">
        <v>397</v>
      </c>
      <c r="D787" s="889" t="n">
        <v>2</v>
      </c>
      <c r="E787" s="94" t="inlineStr">
        <is>
          <t>As-built plans in editable (dwg.) and in pdf. format</t>
        </is>
      </c>
      <c r="F787" s="94" t="inlineStr">
        <is>
          <t>Megvalósulási tervek szerkeszthető (dwg.) és pdf. formátumban</t>
        </is>
      </c>
      <c r="G787" s="994" t="n">
        <v>1</v>
      </c>
      <c r="H787" s="39" t="inlineStr">
        <is>
          <t>ktg</t>
        </is>
      </c>
      <c r="I787" s="315" t="n"/>
      <c r="J787" s="159" t="n">
        <v>0</v>
      </c>
      <c r="K787" s="159" t="n">
        <v>0</v>
      </c>
      <c r="L787" s="753">
        <f>J787+K787</f>
        <v/>
      </c>
      <c r="M787" s="748">
        <f>L787*(G787+I787)</f>
        <v/>
      </c>
      <c r="O787" s="464">
        <f>ISBLANK(D787)</f>
        <v/>
      </c>
      <c r="P787" s="464">
        <f>ISBLANK(G787)</f>
        <v/>
      </c>
      <c r="Q787" s="464">
        <f>ISBLANK(M787)</f>
        <v/>
      </c>
      <c r="R787" s="464">
        <f>IF(AND(O787=P787,O787=Q787),,"!!!")</f>
        <v/>
      </c>
      <c r="T787" s="464" t="n">
        <v>786</v>
      </c>
    </row>
    <row customHeight="1" hidden="1" ht="22.5" outlineLevel="1" r="788">
      <c r="A788" s="29" t="n"/>
      <c r="B788" s="606" t="n">
        <v>300</v>
      </c>
      <c r="C788" s="617" t="n">
        <v>397</v>
      </c>
      <c r="D788" s="889" t="n">
        <v>3</v>
      </c>
      <c r="E788" s="94" t="inlineStr">
        <is>
          <t>Additional handover documentation is paper and pdf. Format for authorities</t>
        </is>
      </c>
      <c r="F788" s="94" t="inlineStr">
        <is>
          <t>További átadási dokumentációk papír és pdf. Formátumban hatóságok részére</t>
        </is>
      </c>
      <c r="G788" s="994" t="n">
        <v>1</v>
      </c>
      <c r="H788" s="39" t="inlineStr">
        <is>
          <t>ktg</t>
        </is>
      </c>
      <c r="I788" s="315" t="n"/>
      <c r="J788" s="159" t="n">
        <v>0</v>
      </c>
      <c r="K788" s="159" t="n">
        <v>0</v>
      </c>
      <c r="L788" s="753">
        <f>J788+K788</f>
        <v/>
      </c>
      <c r="M788" s="748">
        <f>L788*(G788+I788)</f>
        <v/>
      </c>
      <c r="O788" s="464">
        <f>ISBLANK(D788)</f>
        <v/>
      </c>
      <c r="P788" s="464">
        <f>ISBLANK(G788)</f>
        <v/>
      </c>
      <c r="Q788" s="464">
        <f>ISBLANK(M788)</f>
        <v/>
      </c>
      <c r="R788" s="464">
        <f>IF(AND(O788=P788,O788=Q788),,"!!!")</f>
        <v/>
      </c>
      <c r="T788" s="464" t="n">
        <v>787</v>
      </c>
    </row>
    <row customHeight="1" hidden="1" ht="22.5" outlineLevel="1" r="789">
      <c r="A789" s="29" t="n"/>
      <c r="B789" s="606" t="n">
        <v>300</v>
      </c>
      <c r="C789" s="617" t="n">
        <v>397</v>
      </c>
      <c r="D789" s="889" t="n">
        <v>4</v>
      </c>
      <c r="E789" s="94" t="inlineStr">
        <is>
          <t>Documentation to be uploaded to ETDR for authority in pdf/A format For commissioning permit</t>
        </is>
      </c>
      <c r="F789" s="94" t="inlineStr">
        <is>
          <t>Hatóság számára ETDR-ben feltöltendő dokumentáció pdf/A formátumban Használatbavételi engedélyhez</t>
        </is>
      </c>
      <c r="G789" s="994" t="n">
        <v>1</v>
      </c>
      <c r="H789" s="39" t="inlineStr">
        <is>
          <t>ktg</t>
        </is>
      </c>
      <c r="I789" s="315" t="n"/>
      <c r="J789" s="159" t="n">
        <v>0</v>
      </c>
      <c r="K789" s="159" t="n">
        <v>0</v>
      </c>
      <c r="L789" s="753">
        <f>J789+K789</f>
        <v/>
      </c>
      <c r="M789" s="748">
        <f>L789*(G789+I789)</f>
        <v/>
      </c>
      <c r="O789" s="464">
        <f>ISBLANK(D789)</f>
        <v/>
      </c>
      <c r="P789" s="464">
        <f>ISBLANK(G789)</f>
        <v/>
      </c>
      <c r="Q789" s="464">
        <f>ISBLANK(M789)</f>
        <v/>
      </c>
      <c r="R789" s="464">
        <f>IF(AND(O789=P789,O789=Q789),,"!!!")</f>
        <v/>
      </c>
      <c r="T789" s="464" t="n">
        <v>788</v>
      </c>
    </row>
    <row customHeight="1" hidden="1" ht="146.25" outlineLevel="1" r="790">
      <c r="A790" s="29" t="inlineStr">
        <is>
          <t>x</t>
        </is>
      </c>
      <c r="B790" s="606" t="n">
        <v>300</v>
      </c>
      <c r="C790" s="617" t="n">
        <v>397</v>
      </c>
      <c r="D790" s="889" t="n">
        <v>5</v>
      </c>
      <c r="E790" s="94" t="inlineStr">
        <is>
          <t xml:space="preserve">Documentation and plans to be prepared by the Contractor
Shop Design
showing dimensions, sections, connection elements, calculations. Detail design, shop and production drawings shall be prepared in sufficient detail, by the Contractor, to permit procurement, manufacture, fabrication, construction and installation of facilities.  
All Contractor’s Documents shall be delivered to the Engineer in 4 (four) hard copies, 1 electronic scanned copy bearing the signature and stamp of the Contractor and the Contractor's Representative and 1 electronic editable copy (AutoCad, Excel, Word as applicable).
</t>
        </is>
      </c>
      <c r="F790" s="94" t="inlineStr">
        <is>
          <t xml:space="preserve">Vállalkozó által készítendő dokumentumok
Szerelési- és gyártmánytervezés 
bemutatva a méreteket, metszeteket, csatlakozó elemeket, számításokat. Vállalkozó részletes tervrajzokat, műhelyrajzokat és gyártási rajzokat készít megfelelő részletességgel, amelyek lehetővé teszik a berendezések beszerzését, gyártását, előállítását, építését és telepítését.
Vállalkozó valamennyi Dokumentumát 4 (négy) nyomtatott példányban, 1 elektronikus szkennelt példányban, a Vállalkozó és a Vállalkozó Képviselőjének aláírásával és bélyegzőjével ellátva, valamint 1 elektronikus szerkeszthető példányban (AutoCad, Excel, Word) juttatja el a Mérnök részére.
</t>
        </is>
      </c>
      <c r="G790" s="994" t="n">
        <v>1</v>
      </c>
      <c r="H790" s="39" t="inlineStr">
        <is>
          <t>ktg</t>
        </is>
      </c>
      <c r="I790" s="315" t="n"/>
      <c r="J790" s="159" t="n">
        <v>0</v>
      </c>
      <c r="K790" s="159" t="n">
        <v>0</v>
      </c>
      <c r="L790" s="753">
        <f>J790+K790</f>
        <v/>
      </c>
      <c r="M790" s="748">
        <f>L790*(G790+I790)</f>
        <v/>
      </c>
      <c r="O790" s="464">
        <f>ISBLANK(D790)</f>
        <v/>
      </c>
      <c r="P790" s="464">
        <f>ISBLANK(G790)</f>
        <v/>
      </c>
      <c r="Q790" s="464">
        <f>ISBLANK(M790)</f>
        <v/>
      </c>
      <c r="R790" s="464">
        <f>IF(AND(O790=P790,O790=Q790),,"!!!")</f>
        <v/>
      </c>
      <c r="T790" s="464" t="n">
        <v>789</v>
      </c>
    </row>
    <row customHeight="1" hidden="1" ht="90" outlineLevel="1" r="791">
      <c r="A791" s="29" t="n"/>
      <c r="B791" s="606" t="n">
        <v>300</v>
      </c>
      <c r="C791" s="617" t="n">
        <v>397</v>
      </c>
      <c r="D791" s="889" t="n">
        <v>6</v>
      </c>
      <c r="E791" s="94" t="inlineStr">
        <is>
          <t xml:space="preserve">Establishment / Installation permits planning, permitting, official commissioning
Steam
Fire alarm
Compressor
Sprinkler
ect.
</t>
        </is>
      </c>
      <c r="F791" s="94" t="inlineStr">
        <is>
          <t xml:space="preserve">Létesítési engedélyek tervezés, engedélyeztetés, hatósági üzembe helyezés
Gőz
Tűzjelző
Compresszor
Sprinkler
stb
</t>
        </is>
      </c>
      <c r="G791" s="994" t="n">
        <v>1</v>
      </c>
      <c r="H791" s="39" t="inlineStr">
        <is>
          <t>ktg</t>
        </is>
      </c>
      <c r="I791" s="315" t="n"/>
      <c r="J791" s="159" t="n">
        <v>0</v>
      </c>
      <c r="K791" s="159" t="n">
        <v>0</v>
      </c>
      <c r="L791" s="753">
        <f>J791+K791</f>
        <v/>
      </c>
      <c r="M791" s="748">
        <f>L791*(G791+I791)</f>
        <v/>
      </c>
      <c r="O791" s="464">
        <f>ISBLANK(D791)</f>
        <v/>
      </c>
      <c r="P791" s="464">
        <f>ISBLANK(G791)</f>
        <v/>
      </c>
      <c r="Q791" s="464">
        <f>ISBLANK(M791)</f>
        <v/>
      </c>
      <c r="R791" s="464">
        <f>IF(AND(O791=P791,O791=Q791),,"!!!")</f>
        <v/>
      </c>
      <c r="T791" s="464" t="n">
        <v>790</v>
      </c>
    </row>
    <row customHeight="1" hidden="1" ht="23.25" outlineLevel="1" r="792" thickBot="1">
      <c r="A792" s="29" t="n"/>
      <c r="B792" s="613" t="n"/>
      <c r="C792" s="617" t="n">
        <v>397</v>
      </c>
      <c r="D792" s="889" t="n">
        <v>7</v>
      </c>
      <c r="E792" s="94" t="inlineStr">
        <is>
          <t>Additional establishment / Installation permits planning, permitting, official commissioning if not included in the works</t>
        </is>
      </c>
      <c r="F792" s="94" t="inlineStr">
        <is>
          <t>További létesítési engedélyek tervezés, engedélyeztetés, hatósági üzembe helyezés ha nem szerepel a szakágaknál</t>
        </is>
      </c>
      <c r="G792" s="994" t="n">
        <v>1</v>
      </c>
      <c r="H792" s="39" t="inlineStr">
        <is>
          <t>ktg</t>
        </is>
      </c>
      <c r="I792" s="315" t="n"/>
      <c r="J792" s="159" t="n"/>
      <c r="K792" s="159" t="n">
        <v>0</v>
      </c>
      <c r="L792" s="753">
        <f>J792+K792</f>
        <v/>
      </c>
      <c r="M792" s="748">
        <f>G792*L792</f>
        <v/>
      </c>
      <c r="O792" s="464">
        <f>ISBLANK(D792)</f>
        <v/>
      </c>
      <c r="P792" s="464">
        <f>ISBLANK(G792)</f>
        <v/>
      </c>
      <c r="Q792" s="464">
        <f>ISBLANK(M792)</f>
        <v/>
      </c>
      <c r="R792" s="464">
        <f>IF(AND(O792=P792,O792=Q792),,"!!!")</f>
        <v/>
      </c>
      <c r="T792" s="464" t="n">
        <v>791</v>
      </c>
    </row>
    <row customHeight="1" hidden="1" ht="13.5" outlineLevel="1" r="793" thickBot="1">
      <c r="A793" s="33" t="n"/>
      <c r="B793" s="601" t="n">
        <v>300</v>
      </c>
      <c r="C793" s="624" t="n">
        <v>397</v>
      </c>
      <c r="D793" s="431" t="n"/>
      <c r="E793" s="60" t="inlineStr">
        <is>
          <t>As built documentation total</t>
        </is>
      </c>
      <c r="F793" s="60" t="inlineStr">
        <is>
          <t>Átadási dokumentáció összesen</t>
        </is>
      </c>
      <c r="G793" s="993" t="n"/>
      <c r="H793" s="294" t="n"/>
      <c r="I793" s="452" t="n"/>
      <c r="J793" s="95" t="n"/>
      <c r="K793" s="23" t="n"/>
      <c r="L793" s="194" t="n"/>
      <c r="M793" s="203">
        <f>SUM(M786:M792)</f>
        <v/>
      </c>
      <c r="O793" s="464">
        <f>ISBLANK(D793)</f>
        <v/>
      </c>
      <c r="P793" s="464">
        <f>ISBLANK(G793)</f>
        <v/>
      </c>
      <c r="Q793" s="464">
        <f>ISBLANK(M793)</f>
        <v/>
      </c>
      <c r="R793" s="464">
        <f>IF(AND(O793=P793,O793=Q793),,"!!!")</f>
        <v/>
      </c>
      <c r="T793" s="464" t="n">
        <v>792</v>
      </c>
    </row>
    <row collapsed="1" customHeight="1" ht="34.9" r="794" thickBot="1">
      <c r="A794" s="373" t="n"/>
      <c r="B794" s="601" t="n">
        <v>400</v>
      </c>
      <c r="C794" s="602" t="n">
        <v>410</v>
      </c>
      <c r="D794" s="431" t="n"/>
      <c r="E794" s="21" t="inlineStr">
        <is>
          <t>Water, sewerage, rainwater systems</t>
        </is>
      </c>
      <c r="F794" s="21" t="inlineStr">
        <is>
          <t>Víz, csatorna, esővíz, rendszerek</t>
        </is>
      </c>
      <c r="G794" s="989" t="n"/>
      <c r="H794" s="292" t="n"/>
      <c r="I794" s="311" t="n"/>
      <c r="J794" s="95" t="n"/>
      <c r="K794" s="23" t="n"/>
      <c r="L794" s="23" t="n"/>
      <c r="M794" s="191">
        <f>SUMIF(D796:D1253,"&gt;0",M796:M1253)</f>
        <v/>
      </c>
      <c r="O794" s="464">
        <f>ISBLANK(D794)</f>
        <v/>
      </c>
      <c r="P794" s="464">
        <f>ISBLANK(G794)</f>
        <v/>
      </c>
      <c r="Q794" s="464">
        <f>ISBLANK(M794)</f>
        <v/>
      </c>
      <c r="R794" s="464">
        <f>IF(AND(O794=P794,O794=Q794),,"!!!")</f>
        <v/>
      </c>
      <c r="T794" s="464" t="n">
        <v>793</v>
      </c>
    </row>
    <row customFormat="1" customHeight="1" ht="16.5" outlineLevel="1" r="795" s="590" thickBot="1">
      <c r="A795" s="45" t="n"/>
      <c r="B795" s="612" t="n"/>
      <c r="C795" s="630" t="n"/>
      <c r="D795" s="565" t="n"/>
      <c r="E795" s="96" t="inlineStr">
        <is>
          <t>Note</t>
        </is>
      </c>
      <c r="F795" s="97" t="inlineStr">
        <is>
          <t>Megjegyzés:</t>
        </is>
      </c>
      <c r="G795" s="1008" t="n"/>
      <c r="H795" s="130" t="n"/>
      <c r="I795" s="312" t="n"/>
      <c r="J795" s="131" t="n"/>
      <c r="K795" s="98" t="n"/>
      <c r="L795" s="215" t="n"/>
      <c r="M795" s="196" t="n"/>
      <c r="O795" s="464">
        <f>ISBLANK(D795)</f>
        <v/>
      </c>
      <c r="P795" s="464">
        <f>ISBLANK(G795)</f>
        <v/>
      </c>
      <c r="Q795" s="464">
        <f>ISBLANK(M795)</f>
        <v/>
      </c>
      <c r="R795" s="464">
        <f>IF(AND(O795=P795,O795=Q795),,"!!!")</f>
        <v/>
      </c>
      <c r="T795" s="464" t="n">
        <v>794</v>
      </c>
    </row>
    <row customFormat="1" customHeight="1" ht="15.75" outlineLevel="1" r="796" s="590" thickBot="1">
      <c r="A796" s="581" t="n"/>
      <c r="B796" s="631" t="n">
        <v>400</v>
      </c>
      <c r="C796" s="632" t="n">
        <v>411</v>
      </c>
      <c r="D796" s="566" t="n"/>
      <c r="E796" s="99" t="inlineStr">
        <is>
          <t>Drainage</t>
        </is>
      </c>
      <c r="F796" s="99" t="inlineStr">
        <is>
          <t>Vízelvezetés</t>
        </is>
      </c>
      <c r="G796" s="1009" t="n"/>
      <c r="H796" s="100" t="n"/>
      <c r="I796" s="334" t="n"/>
      <c r="J796" s="299" t="n"/>
      <c r="K796" s="101" t="n"/>
      <c r="L796" s="216" t="n"/>
      <c r="M796" s="217" t="n"/>
      <c r="O796" s="464">
        <f>ISBLANK(D796)</f>
        <v/>
      </c>
      <c r="P796" s="464">
        <f>ISBLANK(G796)</f>
        <v/>
      </c>
      <c r="Q796" s="464">
        <f>ISBLANK(M796)</f>
        <v/>
      </c>
      <c r="R796" s="464">
        <f>IF(AND(O796=P796,O796=Q796),,"!!!")</f>
        <v/>
      </c>
      <c r="T796" s="464" t="n">
        <v>795</v>
      </c>
    </row>
    <row customFormat="1" customHeight="1" ht="15" outlineLevel="1" r="797" s="590">
      <c r="A797" s="169" t="n"/>
      <c r="B797" s="618" t="n"/>
      <c r="C797" s="725" t="n"/>
      <c r="D797" s="438" t="n"/>
      <c r="E797" s="104" t="n"/>
      <c r="F797" s="104" t="n"/>
      <c r="G797" s="996" t="n"/>
      <c r="H797" s="765" t="n"/>
      <c r="I797" s="335" t="n"/>
      <c r="J797" s="300" t="n"/>
      <c r="K797" s="52" t="n"/>
      <c r="L797" s="197" t="n"/>
      <c r="M797" s="198" t="n"/>
      <c r="O797" s="464">
        <f>ISBLANK(D797)</f>
        <v/>
      </c>
      <c r="P797" s="464">
        <f>ISBLANK(G797)</f>
        <v/>
      </c>
      <c r="Q797" s="464">
        <f>ISBLANK(M797)</f>
        <v/>
      </c>
      <c r="R797" s="464">
        <f>IF(AND(O797=P797,O797=Q797),,"!!!")</f>
        <v/>
      </c>
      <c r="T797" s="464" t="n">
        <v>796</v>
      </c>
    </row>
    <row customFormat="1" customHeight="1" ht="24" outlineLevel="1" r="798" s="590">
      <c r="A798" s="169" t="n"/>
      <c r="B798" s="618" t="n"/>
      <c r="C798" s="725" t="n"/>
      <c r="D798" s="438" t="n"/>
      <c r="E798" s="252" t="inlineStr">
        <is>
          <t>General comments and requirements valid for the entire section:</t>
        </is>
      </c>
      <c r="F798" s="253" t="inlineStr">
        <is>
          <t>Egész fejezetre vonatkozó álltalános megjegyzések, elvárások:</t>
        </is>
      </c>
      <c r="G798" s="996" t="n"/>
      <c r="H798" s="765" t="n"/>
      <c r="I798" s="335" t="n"/>
      <c r="J798" s="300" t="n"/>
      <c r="K798" s="52" t="n"/>
      <c r="L798" s="197" t="n"/>
      <c r="M798" s="198" t="n"/>
      <c r="O798" s="464">
        <f>ISBLANK(D798)</f>
        <v/>
      </c>
      <c r="P798" s="464">
        <f>ISBLANK(G798)</f>
        <v/>
      </c>
      <c r="Q798" s="464">
        <f>ISBLANK(M798)</f>
        <v/>
      </c>
      <c r="R798" s="464">
        <f>IF(AND(O798=P798,O798=Q798),,"!!!")</f>
        <v/>
      </c>
      <c r="T798" s="464" t="n">
        <v>797</v>
      </c>
    </row>
    <row customFormat="1" customHeight="1" ht="36" outlineLevel="1" r="799" s="590">
      <c r="A799" s="169" t="n"/>
      <c r="B799" s="618" t="n"/>
      <c r="C799" s="725" t="n"/>
      <c r="D799" s="438" t="n"/>
      <c r="E799" s="254" t="inlineStr">
        <is>
          <t>SUPPORT: Supports, struts, hangers, clamps and brackets should be counted to and priced with the actual item!</t>
        </is>
      </c>
      <c r="F799" s="255" t="inlineStr">
        <is>
          <t>TARTÓZÁS: Támaszokat, tartókat, függesztőket, bilincseket csővezetékekhez, és berendezésekhez, mindig az aktuális tételhez kell árazni!</t>
        </is>
      </c>
      <c r="G799" s="996" t="n"/>
      <c r="H799" s="765" t="n"/>
      <c r="I799" s="335" t="n"/>
      <c r="J799" s="300" t="n"/>
      <c r="K799" s="52" t="n"/>
      <c r="L799" s="197" t="n"/>
      <c r="M799" s="198" t="n"/>
      <c r="O799" s="464">
        <f>ISBLANK(D799)</f>
        <v/>
      </c>
      <c r="P799" s="464">
        <f>ISBLANK(G799)</f>
        <v/>
      </c>
      <c r="Q799" s="464">
        <f>ISBLANK(M799)</f>
        <v/>
      </c>
      <c r="R799" s="464">
        <f>IF(AND(O799=P799,O799=Q799),,"!!!")</f>
        <v/>
      </c>
      <c r="T799" s="464" t="n">
        <v>798</v>
      </c>
    </row>
    <row customFormat="1" customHeight="1" ht="144" outlineLevel="1" r="800" s="590">
      <c r="A800" s="169" t="n"/>
      <c r="B800" s="618" t="n"/>
      <c r="C800" s="725" t="n"/>
      <c r="D800" s="438" t="n"/>
      <c r="E800" s="256"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800" s="257"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csatornaoldalon-vízoldalon, stb.
Csöveknél: tartók, csőbilincsek, idomok, kuplungok, hozaganyagok, tömítések, tűzgátló átvezetések, tűzgátló tömítések, stb.
Csővezetéki szerelvényeknél: ellenkarimák, csavarok, hollandik, menetes végeg v. menetvágások, tömítések, esetleges tartók, rögzítések, stb. anyagárait tartalmaznia kell!</t>
        </is>
      </c>
      <c r="G800" s="996" t="n"/>
      <c r="H800" s="765" t="n"/>
      <c r="I800" s="335" t="n"/>
      <c r="J800" s="300" t="n"/>
      <c r="K800" s="52" t="n"/>
      <c r="L800" s="197" t="n"/>
      <c r="M800" s="198" t="n"/>
      <c r="O800" s="464">
        <f>ISBLANK(D800)</f>
        <v/>
      </c>
      <c r="P800" s="464">
        <f>ISBLANK(G800)</f>
        <v/>
      </c>
      <c r="Q800" s="464">
        <f>ISBLANK(M800)</f>
        <v/>
      </c>
      <c r="R800" s="464">
        <f>IF(AND(O800=P800,O800=Q800),,"!!!")</f>
        <v/>
      </c>
      <c r="T800" s="464" t="n">
        <v>799</v>
      </c>
    </row>
    <row customFormat="1" customHeight="1" ht="216" outlineLevel="1" r="801" s="590">
      <c r="A801" s="169" t="n"/>
      <c r="B801" s="618" t="n"/>
      <c r="C801" s="725" t="n"/>
      <c r="D801" s="438" t="n"/>
      <c r="E801" s="256"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801" s="257" t="inlineStr">
        <is>
          <t>Az egység munkadíjakat úgy kell meghatározni, hogy kompletten a tervek szerinti helyekre beépítve, működőképes állapotban átadható berendezéseket kapjunk végeredményűl. Nyomáspróbát, tömörségi próbát, próbaüzemet és beüzemelést az egység munkadíjaknak tartalmaznia kell.
Pl.: Berendezéseknél: Komplett élőmunkamennyiségét tartalmaznia kell a telepítéstől az összes csatlakozás elkészítéséig, szigetelések, javítófestések, szigetelések, burkolatok, stb. elkészítéséig.
Csöveknél: tartók előkészítésének, bilincsek előszerelésének, csövek helyére építésének, rögzítésének, csökapcsolatok technológiájának függvényében azok létrehozásának, stb. élőmunka árát.
Csővezetéki szerelvényeknél: ellenkarimák felhegesztésének, hollandis csatlakozók felszerelésének, menetvágások elkészítésének, tömítések elkészítésének, esetleges tartók és rögzítések, stb. elkészítésének élőmunka vonzatait kell árazni!</t>
        </is>
      </c>
      <c r="G801" s="996" t="n"/>
      <c r="H801" s="765" t="n"/>
      <c r="I801" s="335" t="n"/>
      <c r="J801" s="300" t="n"/>
      <c r="K801" s="52" t="n"/>
      <c r="L801" s="197" t="n"/>
      <c r="M801" s="198" t="n"/>
      <c r="O801" s="464">
        <f>ISBLANK(D801)</f>
        <v/>
      </c>
      <c r="P801" s="464">
        <f>ISBLANK(G801)</f>
        <v/>
      </c>
      <c r="Q801" s="464">
        <f>ISBLANK(M801)</f>
        <v/>
      </c>
      <c r="R801" s="464">
        <f>IF(AND(O801=P801,O801=Q801),,"!!!")</f>
        <v/>
      </c>
      <c r="T801" s="464" t="n">
        <v>800</v>
      </c>
    </row>
    <row customFormat="1" customHeight="1" ht="15" outlineLevel="1" r="802" s="590">
      <c r="A802" s="169" t="n"/>
      <c r="B802" s="618" t="n"/>
      <c r="C802" s="725" t="n"/>
      <c r="D802" s="438" t="n"/>
      <c r="E802" s="105" t="n"/>
      <c r="F802" s="106" t="n"/>
      <c r="G802" s="996" t="n"/>
      <c r="H802" s="765" t="n"/>
      <c r="I802" s="335" t="n"/>
      <c r="J802" s="300" t="n"/>
      <c r="K802" s="52" t="n"/>
      <c r="L802" s="197" t="n"/>
      <c r="M802" s="198" t="n"/>
      <c r="O802" s="464">
        <f>ISBLANK(D802)</f>
        <v/>
      </c>
      <c r="P802" s="464">
        <f>ISBLANK(G802)</f>
        <v/>
      </c>
      <c r="Q802" s="464">
        <f>ISBLANK(M802)</f>
        <v/>
      </c>
      <c r="R802" s="464">
        <f>IF(AND(O802=P802,O802=Q802),,"!!!")</f>
        <v/>
      </c>
      <c r="T802" s="464" t="n">
        <v>801</v>
      </c>
    </row>
    <row customFormat="1" customHeight="1" ht="15" outlineLevel="1" r="803" s="590">
      <c r="A803" s="169" t="n"/>
      <c r="B803" s="618" t="n"/>
      <c r="C803" s="725" t="n"/>
      <c r="D803" s="438" t="n"/>
      <c r="E803" s="489" t="inlineStr">
        <is>
          <t>Wastewater</t>
        </is>
      </c>
      <c r="F803" s="490" t="inlineStr">
        <is>
          <t>Szennyvíz</t>
        </is>
      </c>
      <c r="G803" s="996" t="n"/>
      <c r="H803" s="765" t="n"/>
      <c r="I803" s="335" t="n"/>
      <c r="J803" s="300" t="n"/>
      <c r="K803" s="52" t="n"/>
      <c r="L803" s="197" t="n"/>
      <c r="M803" s="198" t="n"/>
      <c r="O803" s="464">
        <f>ISBLANK(D803)</f>
        <v/>
      </c>
      <c r="P803" s="464">
        <f>ISBLANK(G803)</f>
        <v/>
      </c>
      <c r="Q803" s="464">
        <f>ISBLANK(M803)</f>
        <v/>
      </c>
      <c r="R803" s="464">
        <f>IF(AND(O803=P803,O803=Q803),,"!!!")</f>
        <v/>
      </c>
      <c r="T803" s="464" t="n">
        <v>802</v>
      </c>
    </row>
    <row customFormat="1" customHeight="1" ht="15" outlineLevel="1" r="804" s="590">
      <c r="A804" s="169" t="n"/>
      <c r="B804" s="618" t="n"/>
      <c r="C804" s="725" t="n"/>
      <c r="D804" s="438" t="n"/>
      <c r="E804" s="258" t="inlineStr">
        <is>
          <t>Piping</t>
        </is>
      </c>
      <c r="F804" s="259" t="inlineStr">
        <is>
          <t>Csővezetékek</t>
        </is>
      </c>
      <c r="G804" s="996" t="n"/>
      <c r="H804" s="765" t="n"/>
      <c r="I804" s="335" t="n"/>
      <c r="J804" s="300" t="n"/>
      <c r="K804" s="52" t="n"/>
      <c r="L804" s="197" t="n"/>
      <c r="M804" s="198" t="n"/>
      <c r="O804" s="464">
        <f>ISBLANK(D804)</f>
        <v/>
      </c>
      <c r="P804" s="464">
        <f>ISBLANK(G804)</f>
        <v/>
      </c>
      <c r="Q804" s="464">
        <f>ISBLANK(M804)</f>
        <v/>
      </c>
      <c r="R804" s="464">
        <f>IF(AND(O804=P804,O804=Q804),,"!!!")</f>
        <v/>
      </c>
      <c r="T804" s="464" t="n">
        <v>803</v>
      </c>
    </row>
    <row customFormat="1" customHeight="1" ht="22.5" outlineLevel="1" r="805" s="590">
      <c r="A805" s="169" t="n"/>
      <c r="B805" s="618" t="n"/>
      <c r="C805" s="725" t="n"/>
      <c r="D805" s="438" t="n"/>
      <c r="E805" s="260" t="inlineStr">
        <is>
          <t>Plastic pipe installation is recommended only above +5°C ambient temperature!</t>
        </is>
      </c>
      <c r="F805" s="261" t="inlineStr">
        <is>
          <t>Műanyag cső szerelést végezni csak +5°C környezeti hőmérséklet felett ajánlott!</t>
        </is>
      </c>
      <c r="G805" s="1010" t="n"/>
      <c r="H805" s="765" t="n"/>
      <c r="I805" s="336" t="n"/>
      <c r="J805" s="300" t="n"/>
      <c r="K805" s="52" t="n"/>
      <c r="L805" s="197" t="n"/>
      <c r="M805" s="198" t="n"/>
      <c r="O805" s="464">
        <f>ISBLANK(D805)</f>
        <v/>
      </c>
      <c r="P805" s="464">
        <f>ISBLANK(G805)</f>
        <v/>
      </c>
      <c r="Q805" s="464">
        <f>ISBLANK(M805)</f>
        <v/>
      </c>
      <c r="R805" s="464">
        <f>IF(AND(O805=P805,O805=Q805),,"!!!")</f>
        <v/>
      </c>
      <c r="T805" s="464" t="n">
        <v>804</v>
      </c>
    </row>
    <row customFormat="1" customHeight="1" ht="67.5" outlineLevel="1" r="806" s="590">
      <c r="A806" s="169" t="n"/>
      <c r="B806" s="618" t="n"/>
      <c r="C806" s="725" t="n"/>
      <c r="D806" s="438" t="n"/>
      <c r="E806" s="260" t="inlineStr">
        <is>
          <t>PVC drain pipe general quality requirements:
Pipelife KA, KG-PVC spigot-and-socket type connection with rubber sealing ring, prefabricated fittings, section-wise leakage test, acoustic insulation if required, support construction, completely installed. 
Wastewater drainage below DN100 with KA-PVC, while above DN100 with KG-PVC should be installed.</t>
        </is>
      </c>
      <c r="F806" s="261" t="inlineStr">
        <is>
          <t>Tokos PVC lefolyócső általános minőségi elvárások:
Pipelife KA, KG-PVC gumigyűrűs tokos kötésekkel, előregyártott idomokkal, szakaszos tömörségi próbával, szükség szerint hang szigeteléssel, tartózással, kompletten szerelve. 
Szennyvíz elvezetést D110 méret alatt KA-PVC-vel, míg felette KG-PVC-vel kell szerelni.</t>
        </is>
      </c>
      <c r="G806" s="1010" t="n"/>
      <c r="H806" s="765" t="n"/>
      <c r="I806" s="336" t="n"/>
      <c r="J806" s="300" t="n"/>
      <c r="K806" s="52" t="n"/>
      <c r="L806" s="197" t="n"/>
      <c r="M806" s="198" t="n"/>
      <c r="O806" s="464">
        <f>ISBLANK(D806)</f>
        <v/>
      </c>
      <c r="P806" s="464">
        <f>ISBLANK(G806)</f>
        <v/>
      </c>
      <c r="Q806" s="464">
        <f>ISBLANK(M806)</f>
        <v/>
      </c>
      <c r="R806" s="464">
        <f>IF(AND(O806=P806,O806=Q806),,"!!!")</f>
        <v/>
      </c>
      <c r="T806" s="464" t="n">
        <v>805</v>
      </c>
    </row>
    <row customFormat="1" customHeight="1" ht="56.25" outlineLevel="1" r="807" s="590">
      <c r="A807" s="169" t="n"/>
      <c r="B807" s="618" t="n"/>
      <c r="C807" s="725" t="n"/>
      <c r="D807" s="438" t="n"/>
      <c r="E807" s="260" t="inlineStr">
        <is>
          <t>HD PE drain pipe general quality requirements:
Geberit PE HD drain pipe, with welded or electrofusion coupling, prefabricated fittings, section-wise leakage test. Size range from DN32 to DN300. Allowed temperature range 0-80°C. PN1,5 pressure rate. UV resistant.</t>
        </is>
      </c>
      <c r="F807" s="261" t="inlineStr">
        <is>
          <t>HD PE lefolyócső általános minőségi elvárások:
Geberit PE HD lefolyócső, with welded or electrofusion coupling, előregyártott idomokkal, szakaszos tömörségipróbával. D32-tól D315-ig tart a méretskála. Megengedett hőmérésklet tartomány 0-80°C. PN1,5 nyomásfokozatú. UV álló.</t>
        </is>
      </c>
      <c r="G807" s="1010" t="n"/>
      <c r="H807" s="765" t="n"/>
      <c r="I807" s="336" t="n"/>
      <c r="J807" s="300" t="n"/>
      <c r="K807" s="52" t="n"/>
      <c r="L807" s="197" t="n"/>
      <c r="M807" s="198" t="n"/>
      <c r="O807" s="464">
        <f>ISBLANK(D807)</f>
        <v/>
      </c>
      <c r="P807" s="464">
        <f>ISBLANK(G807)</f>
        <v/>
      </c>
      <c r="Q807" s="464">
        <f>ISBLANK(M807)</f>
        <v/>
      </c>
      <c r="R807" s="464">
        <f>IF(AND(O807=P807,O807=Q807),,"!!!")</f>
        <v/>
      </c>
      <c r="T807" s="464" t="n">
        <v>806</v>
      </c>
    </row>
    <row customFormat="1" customHeight="1" ht="56.25" outlineLevel="1" r="808" s="590">
      <c r="A808" s="169" t="n"/>
      <c r="B808" s="618" t="n"/>
      <c r="C808" s="725" t="n"/>
      <c r="D808" s="438" t="n"/>
      <c r="E808" s="262" t="inlineStr">
        <is>
          <t xml:space="preserve">HCS1:
Sound attenuation effect: Geberit Isol 17mm dampens 20dB(A). In accordance with MSZ EN 14366. This insulation must be between the pipe and clamp too! Allowed temperature of medium -20 - 80°C-ig. Fire resistance class: B2 </t>
        </is>
      </c>
      <c r="F808" s="263" t="inlineStr">
        <is>
          <t xml:space="preserve">HCS1:
Hangcsillapító hatás Geberit Isol 17mm. 20dB(A)-t csillapít MSZ EN 14366 szerint. Csőbilincsek és haszoncsővek között is ennek a szigetelésnek kell lennie! Megengedett közeghőm. -20 - 80°C-ig. Tűzvédelmi besorolás: B2 </t>
        </is>
      </c>
      <c r="G808" s="1010" t="n"/>
      <c r="H808" s="765" t="n"/>
      <c r="I808" s="337" t="n"/>
      <c r="J808" s="300" t="n"/>
      <c r="K808" s="52" t="n"/>
      <c r="L808" s="197" t="n"/>
      <c r="M808" s="198" t="n"/>
      <c r="O808" s="464">
        <f>ISBLANK(D808)</f>
        <v/>
      </c>
      <c r="P808" s="464">
        <f>ISBLANK(G808)</f>
        <v/>
      </c>
      <c r="Q808" s="464">
        <f>ISBLANK(M808)</f>
        <v/>
      </c>
      <c r="R808" s="464">
        <f>IF(AND(O808=P808,O808=Q808),,"!!!")</f>
        <v/>
      </c>
      <c r="T808" s="464" t="n">
        <v>807</v>
      </c>
    </row>
    <row customFormat="1" customHeight="1" ht="67.5" outlineLevel="1" r="809" s="590">
      <c r="A809" s="169" t="n"/>
      <c r="B809" s="618" t="n"/>
      <c r="C809" s="725" t="n"/>
      <c r="D809" s="438" t="n"/>
      <c r="E809" s="262" t="inlineStr">
        <is>
          <t>Armaflex AC:
Synthetic rubber based closed cell structure to prevent condensation, elastic thermal insulation. Allowed temperature of medium -50 - +110°C-ig (band: +85°C). Fire resistance class: DL-s3, d0 (considerable participation in fire, strong smoker production, no flaming droplets/particles)</t>
        </is>
      </c>
      <c r="F809" s="263" t="inlineStr">
        <is>
          <t>Armaflex AC:
Szintetikus gumi alapú zártcellás szerkezetű páralecsapódás megelőzésére, rugalmas hőszigetelés. Megengedett közeghőm. -50 - +110°C-ig (szalag +85°C). Tűzvédelmi besorolás: DL-s3, d0 (lényeges részvétel a tűzben, erősen füstképző, égve nem csepegő)</t>
        </is>
      </c>
      <c r="G809" s="1010" t="n"/>
      <c r="H809" s="765" t="n"/>
      <c r="I809" s="337" t="n"/>
      <c r="J809" s="300" t="n"/>
      <c r="K809" s="52" t="n"/>
      <c r="L809" s="197" t="n"/>
      <c r="M809" s="198" t="n"/>
      <c r="O809" s="464">
        <f>ISBLANK(D809)</f>
        <v/>
      </c>
      <c r="P809" s="464">
        <f>ISBLANK(G809)</f>
        <v/>
      </c>
      <c r="Q809" s="464">
        <f>ISBLANK(M809)</f>
        <v/>
      </c>
      <c r="R809" s="464">
        <f>IF(AND(O809=P809,O809=Q809),,"!!!")</f>
        <v/>
      </c>
      <c r="T809" s="464" t="n">
        <v>808</v>
      </c>
    </row>
    <row customFormat="1" customHeight="1" ht="67.5" outlineLevel="1" r="810" s="590">
      <c r="A810" s="169" t="n"/>
      <c r="B810" s="618" t="n"/>
      <c r="C810" s="725" t="n"/>
      <c r="D810" s="438" t="n"/>
      <c r="E810" s="262" t="inlineStr">
        <is>
          <t>Under reinforced concrete slabs spigot-and-socket type main line or stack can not be placed! Here only welded polyethylene pipes can be used! By pipe stacks application of long sockets is necessary! In sewage systems minimum 0,5% sloping is required everywhere!
Reinforcing steel assembly and concreting only allowed after a succesful leakage test!</t>
        </is>
      </c>
      <c r="F810" s="263" t="inlineStr">
        <is>
          <t>Vasalt aljzat alá gumigyűrűs tokos kötésű alap ill. ejtővezetéki csatornacső sem szerelhető! Itt csak hegesztett PE csövek alkalmazhatóak! Ejtővezetékeknél hosszútokok alkalmazása szükséges! Szenyvíz rendszerben min. 0,5%-os lejtés szükséges mindenhol!
Vasalni, betonozni csak a sikeres tömörségi próba után szabad!</t>
        </is>
      </c>
      <c r="G810" s="1010" t="n"/>
      <c r="H810" s="765" t="n"/>
      <c r="I810" s="337" t="n"/>
      <c r="J810" s="300" t="n"/>
      <c r="K810" s="52" t="n"/>
      <c r="L810" s="197" t="n"/>
      <c r="M810" s="198" t="n"/>
      <c r="O810" s="464">
        <f>ISBLANK(D810)</f>
        <v/>
      </c>
      <c r="P810" s="464">
        <f>ISBLANK(G810)</f>
        <v/>
      </c>
      <c r="Q810" s="464">
        <f>ISBLANK(M810)</f>
        <v/>
      </c>
      <c r="R810" s="464">
        <f>IF(AND(O810=P810,O810=Q810),,"!!!")</f>
        <v/>
      </c>
      <c r="T810" s="464" t="n">
        <v>809</v>
      </c>
    </row>
    <row customFormat="1" customHeight="1" ht="78.75" outlineLevel="1" r="811" s="590">
      <c r="A811" s="169" t="n"/>
      <c r="B811" s="618" t="n"/>
      <c r="C811" s="725" t="n"/>
      <c r="D811" s="438" t="n"/>
      <c r="E811" s="264" t="inlineStr">
        <is>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is>
      </c>
      <c r="F811" s="264" t="inlineStr">
        <is>
          <t>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t>
        </is>
      </c>
      <c r="G811" s="1010" t="n"/>
      <c r="H811" s="765" t="n"/>
      <c r="I811" s="337" t="n"/>
      <c r="J811" s="300" t="n"/>
      <c r="K811" s="52" t="n"/>
      <c r="L811" s="197" t="n"/>
      <c r="M811" s="198" t="n"/>
      <c r="O811" s="464">
        <f>ISBLANK(D811)</f>
        <v/>
      </c>
      <c r="P811" s="464">
        <f>ISBLANK(G811)</f>
        <v/>
      </c>
      <c r="Q811" s="464">
        <f>ISBLANK(M811)</f>
        <v/>
      </c>
      <c r="R811" s="464">
        <f>IF(AND(O811=P811,O811=Q811),,"!!!")</f>
        <v/>
      </c>
      <c r="T811" s="464" t="n">
        <v>810</v>
      </c>
    </row>
    <row customFormat="1" customHeight="1" ht="15" outlineLevel="1" r="812" s="590">
      <c r="A812" s="169" t="n"/>
      <c r="B812" s="618" t="n"/>
      <c r="C812" s="725" t="n"/>
      <c r="D812" s="438" t="n"/>
      <c r="E812" s="116" t="n"/>
      <c r="F812" s="116" t="n"/>
      <c r="G812" s="996" t="n"/>
      <c r="H812" s="765" t="n"/>
      <c r="I812" s="335" t="n"/>
      <c r="J812" s="300" t="n"/>
      <c r="K812" s="52" t="n"/>
      <c r="L812" s="197" t="n"/>
      <c r="M812" s="198" t="n"/>
      <c r="O812" s="464">
        <f>ISBLANK(D812)</f>
        <v/>
      </c>
      <c r="P812" s="464">
        <f>ISBLANK(G812)</f>
        <v/>
      </c>
      <c r="Q812" s="464">
        <f>ISBLANK(M812)</f>
        <v/>
      </c>
      <c r="R812" s="464">
        <f>IF(AND(O812=P812,O812=Q812),,"!!!")</f>
        <v/>
      </c>
      <c r="T812" s="464" t="n">
        <v>811</v>
      </c>
    </row>
    <row customFormat="1" customHeight="1" ht="15" outlineLevel="1" r="813" s="590">
      <c r="A813" s="169" t="n"/>
      <c r="B813" s="618" t="n"/>
      <c r="C813" s="725" t="n"/>
      <c r="D813" s="438" t="n"/>
      <c r="E813" s="116" t="inlineStr">
        <is>
          <t>Sewage and condensate pipes</t>
        </is>
      </c>
      <c r="F813" s="116" t="inlineStr">
        <is>
          <t>Szennyíz és kondenzátum csővezetékek</t>
        </is>
      </c>
      <c r="G813" s="996" t="n"/>
      <c r="H813" s="765" t="n"/>
      <c r="I813" s="335" t="n"/>
      <c r="J813" s="300" t="n"/>
      <c r="K813" s="52" t="n"/>
      <c r="L813" s="197" t="n"/>
      <c r="M813" s="198" t="n"/>
      <c r="O813" s="464">
        <f>ISBLANK(D813)</f>
        <v/>
      </c>
      <c r="P813" s="464">
        <f>ISBLANK(G813)</f>
        <v/>
      </c>
      <c r="Q813" s="464">
        <f>ISBLANK(M813)</f>
        <v/>
      </c>
      <c r="R813" s="464">
        <f>IF(AND(O813=P813,O813=Q813),,"!!!")</f>
        <v/>
      </c>
      <c r="T813" s="464" t="n">
        <v>812</v>
      </c>
    </row>
    <row customFormat="1" outlineLevel="1" r="814" s="732">
      <c r="A814" s="169" t="n"/>
      <c r="B814" s="618" t="n"/>
      <c r="C814" s="725" t="n"/>
      <c r="D814" s="438" t="n"/>
      <c r="E814" s="763" t="inlineStr">
        <is>
          <t>HD-PE, welded</t>
        </is>
      </c>
      <c r="F814" s="763" t="inlineStr">
        <is>
          <t>HD-PE, hegesztett</t>
        </is>
      </c>
      <c r="G814" s="994" t="n"/>
      <c r="H814" s="171" t="n"/>
      <c r="I814" s="369" t="n"/>
      <c r="J814" s="300" t="n"/>
      <c r="K814" s="52" t="n"/>
      <c r="L814" s="197" t="n"/>
      <c r="M814" s="236" t="n"/>
      <c r="O814" s="464">
        <f>ISBLANK(D814)</f>
        <v/>
      </c>
      <c r="P814" s="464">
        <f>ISBLANK(G814)</f>
        <v/>
      </c>
      <c r="Q814" s="464">
        <f>ISBLANK(M814)</f>
        <v/>
      </c>
      <c r="R814" s="464">
        <f>IF(AND(O814=P814,O814=Q814),,"!!!")</f>
        <v/>
      </c>
      <c r="T814" s="464" t="n">
        <v>813</v>
      </c>
    </row>
    <row customFormat="1" outlineLevel="1" r="815" s="590">
      <c r="A815" s="29" t="n"/>
      <c r="B815" s="606" t="n">
        <v>400</v>
      </c>
      <c r="C815" s="617" t="n">
        <v>411</v>
      </c>
      <c r="D815" s="426" t="n">
        <v>1</v>
      </c>
      <c r="E815" s="689" t="inlineStr">
        <is>
          <t>DN40 (ø40 x 3)</t>
        </is>
      </c>
      <c r="F815" s="689" t="inlineStr">
        <is>
          <t>DN40 (ø40 x 3)</t>
        </is>
      </c>
      <c r="G815" s="994" t="n">
        <v>45</v>
      </c>
      <c r="H815" s="39" t="inlineStr">
        <is>
          <t>lm/fm</t>
        </is>
      </c>
      <c r="I815" s="315" t="n"/>
      <c r="J815" s="159" t="n">
        <v>0</v>
      </c>
      <c r="K815" s="159" t="n">
        <v>0</v>
      </c>
      <c r="L815" s="753">
        <f>J815+K815</f>
        <v/>
      </c>
      <c r="M815" s="748">
        <f>L815*(G815+I815)</f>
        <v/>
      </c>
      <c r="O815" s="464">
        <f>ISBLANK(D815)</f>
        <v/>
      </c>
      <c r="P815" s="464">
        <f>ISBLANK(G815)</f>
        <v/>
      </c>
      <c r="Q815" s="464">
        <f>ISBLANK(M815)</f>
        <v/>
      </c>
      <c r="R815" s="464">
        <f>IF(AND(O815=P815,O815=Q815),,"!!!")</f>
        <v/>
      </c>
      <c r="T815" s="464" t="n">
        <v>814</v>
      </c>
    </row>
    <row customFormat="1" outlineLevel="1" r="816" s="590">
      <c r="A816" s="29" t="n"/>
      <c r="B816" s="606" t="n">
        <v>400</v>
      </c>
      <c r="C816" s="617" t="n">
        <v>411</v>
      </c>
      <c r="D816" s="426" t="n">
        <v>2</v>
      </c>
      <c r="E816" s="689" t="inlineStr">
        <is>
          <t>DN50 (ø50 x 3)</t>
        </is>
      </c>
      <c r="F816" s="689" t="inlineStr">
        <is>
          <t>DN50 (ø50 x 3)</t>
        </is>
      </c>
      <c r="G816" s="994" t="n">
        <v>1110</v>
      </c>
      <c r="H816" s="39" t="inlineStr">
        <is>
          <t>lm/fm</t>
        </is>
      </c>
      <c r="I816" s="315" t="n"/>
      <c r="J816" s="159" t="n">
        <v>0</v>
      </c>
      <c r="K816" s="159" t="n">
        <v>0</v>
      </c>
      <c r="L816" s="753">
        <f>J816+K816</f>
        <v/>
      </c>
      <c r="M816" s="748">
        <f>L816*(G816+I816)</f>
        <v/>
      </c>
      <c r="O816" s="464">
        <f>ISBLANK(D816)</f>
        <v/>
      </c>
      <c r="P816" s="464">
        <f>ISBLANK(G816)</f>
        <v/>
      </c>
      <c r="Q816" s="464">
        <f>ISBLANK(M816)</f>
        <v/>
      </c>
      <c r="R816" s="464">
        <f>IF(AND(O816=P816,O816=Q816),,"!!!")</f>
        <v/>
      </c>
      <c r="T816" s="464" t="n">
        <v>815</v>
      </c>
    </row>
    <row customFormat="1" outlineLevel="1" r="817" s="590">
      <c r="A817" s="29" t="n"/>
      <c r="B817" s="606" t="n">
        <v>400</v>
      </c>
      <c r="C817" s="617" t="n">
        <v>411</v>
      </c>
      <c r="D817" s="426" t="n">
        <v>3</v>
      </c>
      <c r="E817" s="689" t="inlineStr">
        <is>
          <t>DN56 (ø56 x 3)</t>
        </is>
      </c>
      <c r="F817" s="689" t="inlineStr">
        <is>
          <t>DN56 (ø56 x 3)</t>
        </is>
      </c>
      <c r="G817" s="994" t="n">
        <v>75</v>
      </c>
      <c r="H817" s="39" t="inlineStr">
        <is>
          <t>lm/fm</t>
        </is>
      </c>
      <c r="I817" s="315" t="n"/>
      <c r="J817" s="159" t="n">
        <v>0</v>
      </c>
      <c r="K817" s="159" t="n">
        <v>0</v>
      </c>
      <c r="L817" s="753">
        <f>J817+K817</f>
        <v/>
      </c>
      <c r="M817" s="748">
        <f>L817*(G817+I817)</f>
        <v/>
      </c>
      <c r="O817" s="464">
        <f>ISBLANK(D817)</f>
        <v/>
      </c>
      <c r="P817" s="464">
        <f>ISBLANK(G817)</f>
        <v/>
      </c>
      <c r="Q817" s="464">
        <f>ISBLANK(M817)</f>
        <v/>
      </c>
      <c r="R817" s="464">
        <f>IF(AND(O817=P817,O817=Q817),,"!!!")</f>
        <v/>
      </c>
      <c r="T817" s="464" t="n">
        <v>816</v>
      </c>
    </row>
    <row customFormat="1" outlineLevel="1" r="818" s="590">
      <c r="A818" s="29" t="n"/>
      <c r="B818" s="606" t="n">
        <v>400</v>
      </c>
      <c r="C818" s="617" t="n">
        <v>411</v>
      </c>
      <c r="D818" s="426" t="n">
        <v>4</v>
      </c>
      <c r="E818" s="689" t="inlineStr">
        <is>
          <t>DN60 (ø63 x 3)</t>
        </is>
      </c>
      <c r="F818" s="689" t="inlineStr">
        <is>
          <t>DN60 (ø63 x 3)</t>
        </is>
      </c>
      <c r="G818" s="994" t="n">
        <v>34</v>
      </c>
      <c r="H818" s="39" t="inlineStr">
        <is>
          <t>lm/fm</t>
        </is>
      </c>
      <c r="I818" s="315" t="n"/>
      <c r="J818" s="159" t="n">
        <v>0</v>
      </c>
      <c r="K818" s="159" t="n">
        <v>0</v>
      </c>
      <c r="L818" s="753">
        <f>J818+K818</f>
        <v/>
      </c>
      <c r="M818" s="748">
        <f>L818*(G818+I818)</f>
        <v/>
      </c>
      <c r="O818" s="464">
        <f>ISBLANK(D818)</f>
        <v/>
      </c>
      <c r="P818" s="464">
        <f>ISBLANK(G818)</f>
        <v/>
      </c>
      <c r="Q818" s="464">
        <f>ISBLANK(M818)</f>
        <v/>
      </c>
      <c r="R818" s="464">
        <f>IF(AND(O818=P818,O818=Q818),,"!!!")</f>
        <v/>
      </c>
      <c r="T818" s="464" t="n">
        <v>817</v>
      </c>
    </row>
    <row customFormat="1" outlineLevel="1" r="819" s="590">
      <c r="A819" s="29" t="n"/>
      <c r="B819" s="606" t="n">
        <v>400</v>
      </c>
      <c r="C819" s="617" t="n">
        <v>411</v>
      </c>
      <c r="D819" s="426" t="n">
        <v>5</v>
      </c>
      <c r="E819" s="689" t="inlineStr">
        <is>
          <t>DN70 (ø75 x 3)</t>
        </is>
      </c>
      <c r="F819" s="689" t="inlineStr">
        <is>
          <t>DN70 (ø75 x 3)</t>
        </is>
      </c>
      <c r="G819" s="994" t="n">
        <v>46</v>
      </c>
      <c r="H819" s="39" t="inlineStr">
        <is>
          <t>lm/fm</t>
        </is>
      </c>
      <c r="I819" s="315" t="n"/>
      <c r="J819" s="159" t="n">
        <v>0</v>
      </c>
      <c r="K819" s="159" t="n">
        <v>0</v>
      </c>
      <c r="L819" s="753">
        <f>J819+K819</f>
        <v/>
      </c>
      <c r="M819" s="748">
        <f>L819*(G819+I819)</f>
        <v/>
      </c>
      <c r="O819" s="464">
        <f>ISBLANK(D819)</f>
        <v/>
      </c>
      <c r="P819" s="464">
        <f>ISBLANK(G819)</f>
        <v/>
      </c>
      <c r="Q819" s="464">
        <f>ISBLANK(M819)</f>
        <v/>
      </c>
      <c r="R819" s="464">
        <f>IF(AND(O819=P819,O819=Q819),,"!!!")</f>
        <v/>
      </c>
      <c r="T819" s="464" t="n">
        <v>818</v>
      </c>
    </row>
    <row customFormat="1" outlineLevel="1" r="820" s="590">
      <c r="A820" s="29" t="n"/>
      <c r="B820" s="606" t="n">
        <v>400</v>
      </c>
      <c r="C820" s="617" t="n">
        <v>411</v>
      </c>
      <c r="D820" s="426" t="n">
        <v>6</v>
      </c>
      <c r="E820" s="689" t="inlineStr">
        <is>
          <t>DN100 (ø110 x 4.3)</t>
        </is>
      </c>
      <c r="F820" s="689" t="inlineStr">
        <is>
          <t>DN100 (ø110 x 4.3)</t>
        </is>
      </c>
      <c r="G820" s="994" t="n">
        <v>249</v>
      </c>
      <c r="H820" s="39" t="inlineStr">
        <is>
          <t>lm/fm</t>
        </is>
      </c>
      <c r="I820" s="315" t="n"/>
      <c r="J820" s="159" t="n">
        <v>0</v>
      </c>
      <c r="K820" s="159" t="n">
        <v>0</v>
      </c>
      <c r="L820" s="753">
        <f>J820+K820</f>
        <v/>
      </c>
      <c r="M820" s="748">
        <f>L820*(G820+I820)</f>
        <v/>
      </c>
      <c r="O820" s="464">
        <f>ISBLANK(D820)</f>
        <v/>
      </c>
      <c r="P820" s="464">
        <f>ISBLANK(G820)</f>
        <v/>
      </c>
      <c r="Q820" s="464">
        <f>ISBLANK(M820)</f>
        <v/>
      </c>
      <c r="R820" s="464">
        <f>IF(AND(O820=P820,O820=Q820),,"!!!")</f>
        <v/>
      </c>
      <c r="T820" s="464" t="n">
        <v>819</v>
      </c>
    </row>
    <row customFormat="1" outlineLevel="1" r="821" s="590">
      <c r="A821" s="29" t="n"/>
      <c r="B821" s="606" t="n">
        <v>400</v>
      </c>
      <c r="C821" s="617" t="n">
        <v>411</v>
      </c>
      <c r="D821" s="426" t="n">
        <v>7</v>
      </c>
      <c r="E821" s="689" t="inlineStr">
        <is>
          <t>DN125 (ø125 x 4.9)</t>
        </is>
      </c>
      <c r="F821" s="689" t="inlineStr">
        <is>
          <t>DN125 (ø125 x 4.9)</t>
        </is>
      </c>
      <c r="G821" s="994" t="n">
        <v>683</v>
      </c>
      <c r="H821" s="39" t="inlineStr">
        <is>
          <t>lm/fm</t>
        </is>
      </c>
      <c r="I821" s="315" t="n"/>
      <c r="J821" s="159" t="n">
        <v>0</v>
      </c>
      <c r="K821" s="159" t="n">
        <v>0</v>
      </c>
      <c r="L821" s="753">
        <f>J821+K821</f>
        <v/>
      </c>
      <c r="M821" s="748">
        <f>L821*(G821+I821)</f>
        <v/>
      </c>
      <c r="O821" s="464">
        <f>ISBLANK(D821)</f>
        <v/>
      </c>
      <c r="P821" s="464">
        <f>ISBLANK(G821)</f>
        <v/>
      </c>
      <c r="Q821" s="464">
        <f>ISBLANK(M821)</f>
        <v/>
      </c>
      <c r="R821" s="464">
        <f>IF(AND(O821=P821,O821=Q821),,"!!!")</f>
        <v/>
      </c>
      <c r="T821" s="464" t="n">
        <v>820</v>
      </c>
    </row>
    <row customFormat="1" outlineLevel="1" r="822" s="590">
      <c r="A822" s="29" t="n"/>
      <c r="B822" s="613" t="n"/>
      <c r="C822" s="617" t="n"/>
      <c r="D822" s="141" t="n"/>
      <c r="E822" s="763" t="inlineStr">
        <is>
          <t>Insulation</t>
        </is>
      </c>
      <c r="F822" s="763" t="inlineStr">
        <is>
          <t>Szigetelés</t>
        </is>
      </c>
      <c r="G822" s="994" t="n"/>
      <c r="H822" s="39" t="n"/>
      <c r="I822" s="315" t="n"/>
      <c r="J822" s="159" t="n"/>
      <c r="K822" s="159" t="n"/>
      <c r="L822" s="753" t="n"/>
      <c r="M822" s="748" t="n"/>
      <c r="O822" s="464">
        <f>ISBLANK(D822)</f>
        <v/>
      </c>
      <c r="P822" s="464">
        <f>ISBLANK(G822)</f>
        <v/>
      </c>
      <c r="Q822" s="464">
        <f>ISBLANK(M822)</f>
        <v/>
      </c>
      <c r="R822" s="464">
        <f>IF(AND(O822=P822,O822=Q822),,"!!!")</f>
        <v/>
      </c>
      <c r="T822" s="464" t="n">
        <v>821</v>
      </c>
    </row>
    <row customFormat="1" customHeight="1" ht="33.75" outlineLevel="1" r="823" s="590">
      <c r="A823" s="29" t="n"/>
      <c r="B823" s="606" t="n">
        <v>400</v>
      </c>
      <c r="C823" s="617" t="n">
        <v>411</v>
      </c>
      <c r="D823" s="426" t="n">
        <v>8</v>
      </c>
      <c r="E823" s="689" t="inlineStr">
        <is>
          <t>Sound attenuating insulation
- manufacturer: Geberit
- type: Isol Flex</t>
        </is>
      </c>
      <c r="F823" s="689" t="inlineStr">
        <is>
          <t>Sound attenuating insulation
- gyártó: Geberit
- type: Isol Flex</t>
        </is>
      </c>
      <c r="G823" s="994" t="n">
        <v>115</v>
      </c>
      <c r="H823" s="39" t="inlineStr">
        <is>
          <t>lm/fm</t>
        </is>
      </c>
      <c r="I823" s="315" t="n"/>
      <c r="J823" s="159" t="n">
        <v>0</v>
      </c>
      <c r="K823" s="159" t="n">
        <v>0</v>
      </c>
      <c r="L823" s="753">
        <f>J823+K823</f>
        <v/>
      </c>
      <c r="M823" s="748">
        <f>L823*(G823+I823)</f>
        <v/>
      </c>
      <c r="O823" s="464">
        <f>ISBLANK(D823)</f>
        <v/>
      </c>
      <c r="P823" s="464">
        <f>ISBLANK(G823)</f>
        <v/>
      </c>
      <c r="Q823" s="464">
        <f>ISBLANK(M823)</f>
        <v/>
      </c>
      <c r="R823" s="464">
        <f>IF(AND(O823=P823,O823=Q823),,"!!!")</f>
        <v/>
      </c>
      <c r="T823" s="464" t="n">
        <v>822</v>
      </c>
    </row>
    <row customFormat="1" outlineLevel="1" r="824" s="590">
      <c r="A824" s="29" t="n"/>
      <c r="B824" s="613" t="n"/>
      <c r="C824" s="617" t="n"/>
      <c r="D824" s="141" t="n"/>
      <c r="E824" s="763" t="inlineStr">
        <is>
          <t>KA PVC, glued</t>
        </is>
      </c>
      <c r="F824" s="763" t="inlineStr">
        <is>
          <t>KA PVC, ragasztott</t>
        </is>
      </c>
      <c r="G824" s="994" t="n"/>
      <c r="H824" s="39" t="n"/>
      <c r="I824" s="315" t="n"/>
      <c r="J824" s="159" t="n"/>
      <c r="K824" s="159" t="n"/>
      <c r="L824" s="753" t="n"/>
      <c r="M824" s="748" t="n"/>
      <c r="O824" s="464">
        <f>ISBLANK(D824)</f>
        <v/>
      </c>
      <c r="P824" s="464">
        <f>ISBLANK(G824)</f>
        <v/>
      </c>
      <c r="Q824" s="464">
        <f>ISBLANK(M824)</f>
        <v/>
      </c>
      <c r="R824" s="464">
        <f>IF(AND(O824=P824,O824=Q824),,"!!!")</f>
        <v/>
      </c>
      <c r="T824" s="464" t="n">
        <v>823</v>
      </c>
    </row>
    <row customFormat="1" outlineLevel="1" r="825" s="590">
      <c r="A825" s="29" t="n"/>
      <c r="B825" s="606" t="n">
        <v>400</v>
      </c>
      <c r="C825" s="617" t="n">
        <v>411</v>
      </c>
      <c r="D825" s="426" t="n">
        <v>9</v>
      </c>
      <c r="E825" s="689" t="inlineStr">
        <is>
          <t>DN32</t>
        </is>
      </c>
      <c r="F825" s="689" t="inlineStr">
        <is>
          <t>DN32</t>
        </is>
      </c>
      <c r="G825" s="994" t="n">
        <v>148</v>
      </c>
      <c r="H825" s="39" t="inlineStr">
        <is>
          <t>lm/fm</t>
        </is>
      </c>
      <c r="I825" s="315" t="n"/>
      <c r="J825" s="159" t="n">
        <v>0</v>
      </c>
      <c r="K825" s="159" t="n">
        <v>0</v>
      </c>
      <c r="L825" s="753">
        <f>J825+K825</f>
        <v/>
      </c>
      <c r="M825" s="748">
        <f>L825*(G825+I825)</f>
        <v/>
      </c>
      <c r="O825" s="464">
        <f>ISBLANK(D825)</f>
        <v/>
      </c>
      <c r="P825" s="464">
        <f>ISBLANK(G825)</f>
        <v/>
      </c>
      <c r="Q825" s="464">
        <f>ISBLANK(M825)</f>
        <v/>
      </c>
      <c r="R825" s="464">
        <f>IF(AND(O825=P825,O825=Q825),,"!!!")</f>
        <v/>
      </c>
      <c r="T825" s="464" t="n">
        <v>824</v>
      </c>
    </row>
    <row customFormat="1" outlineLevel="1" r="826" s="590">
      <c r="A826" s="29" t="n"/>
      <c r="B826" s="606" t="n">
        <v>400</v>
      </c>
      <c r="C826" s="617" t="n">
        <v>411</v>
      </c>
      <c r="D826" s="426" t="n">
        <v>10</v>
      </c>
      <c r="E826" s="689" t="inlineStr">
        <is>
          <t>DN40</t>
        </is>
      </c>
      <c r="F826" s="689" t="inlineStr">
        <is>
          <t>DN40</t>
        </is>
      </c>
      <c r="G826" s="994" t="n">
        <v>127</v>
      </c>
      <c r="H826" s="39" t="inlineStr">
        <is>
          <t>lm/fm</t>
        </is>
      </c>
      <c r="I826" s="315" t="n"/>
      <c r="J826" s="159" t="n">
        <v>0</v>
      </c>
      <c r="K826" s="159" t="n">
        <v>0</v>
      </c>
      <c r="L826" s="753">
        <f>J826+K826</f>
        <v/>
      </c>
      <c r="M826" s="748">
        <f>L826*(G826+I826)</f>
        <v/>
      </c>
      <c r="O826" s="464">
        <f>ISBLANK(D826)</f>
        <v/>
      </c>
      <c r="P826" s="464">
        <f>ISBLANK(G826)</f>
        <v/>
      </c>
      <c r="Q826" s="464">
        <f>ISBLANK(M826)</f>
        <v/>
      </c>
      <c r="R826" s="464">
        <f>IF(AND(O826=P826,O826=Q826),,"!!!")</f>
        <v/>
      </c>
      <c r="T826" s="464" t="n">
        <v>825</v>
      </c>
    </row>
    <row customFormat="1" outlineLevel="1" r="827" s="590">
      <c r="A827" s="29" t="n"/>
      <c r="B827" s="606" t="n">
        <v>400</v>
      </c>
      <c r="C827" s="617" t="n">
        <v>411</v>
      </c>
      <c r="D827" s="426" t="n">
        <v>11</v>
      </c>
      <c r="E827" s="689" t="inlineStr">
        <is>
          <t>DN50</t>
        </is>
      </c>
      <c r="F827" s="689" t="inlineStr">
        <is>
          <t>DN50</t>
        </is>
      </c>
      <c r="G827" s="994" t="n">
        <v>263</v>
      </c>
      <c r="H827" s="39" t="inlineStr">
        <is>
          <t>lm/fm</t>
        </is>
      </c>
      <c r="I827" s="315" t="n"/>
      <c r="J827" s="159" t="n">
        <v>0</v>
      </c>
      <c r="K827" s="159" t="n">
        <v>0</v>
      </c>
      <c r="L827" s="753">
        <f>J827+K827</f>
        <v/>
      </c>
      <c r="M827" s="748">
        <f>L827*(G827+I827)</f>
        <v/>
      </c>
      <c r="O827" s="464">
        <f>ISBLANK(D827)</f>
        <v/>
      </c>
      <c r="P827" s="464">
        <f>ISBLANK(G827)</f>
        <v/>
      </c>
      <c r="Q827" s="464">
        <f>ISBLANK(M827)</f>
        <v/>
      </c>
      <c r="R827" s="464">
        <f>IF(AND(O827=P827,O827=Q827),,"!!!")</f>
        <v/>
      </c>
      <c r="T827" s="464" t="n">
        <v>826</v>
      </c>
    </row>
    <row customFormat="1" outlineLevel="1" r="828" s="590">
      <c r="A828" s="29" t="n"/>
      <c r="B828" s="613" t="n"/>
      <c r="C828" s="617" t="n"/>
      <c r="D828" s="141" t="n"/>
      <c r="E828" s="689" t="n"/>
      <c r="F828" s="689" t="n"/>
      <c r="G828" s="994" t="n"/>
      <c r="H828" s="39" t="n"/>
      <c r="I828" s="315" t="n"/>
      <c r="J828" s="159" t="n"/>
      <c r="K828" s="159" t="n"/>
      <c r="L828" s="753" t="n"/>
      <c r="M828" s="748" t="n"/>
      <c r="O828" s="464">
        <f>ISBLANK(D828)</f>
        <v/>
      </c>
      <c r="P828" s="464">
        <f>ISBLANK(G828)</f>
        <v/>
      </c>
      <c r="Q828" s="464">
        <f>ISBLANK(M828)</f>
        <v/>
      </c>
      <c r="R828" s="464">
        <f>IF(AND(O828=P828,O828=Q828),,"!!!")</f>
        <v/>
      </c>
      <c r="T828" s="464" t="n">
        <v>827</v>
      </c>
    </row>
    <row customFormat="1" customHeight="1" ht="15" outlineLevel="1" r="829" s="590">
      <c r="A829" s="29" t="n"/>
      <c r="B829" s="613" t="n"/>
      <c r="C829" s="617" t="n"/>
      <c r="D829" s="141" t="n"/>
      <c r="E829" s="764" t="inlineStr">
        <is>
          <t>Plumbing fixtures</t>
        </is>
      </c>
      <c r="F829" s="764" t="inlineStr">
        <is>
          <t>Szaniterek</t>
        </is>
      </c>
      <c r="G829" s="996" t="n"/>
      <c r="H829" s="765" t="n"/>
      <c r="I829" s="335" t="n"/>
      <c r="J829" s="159" t="n"/>
      <c r="K829" s="159" t="n"/>
      <c r="L829" s="753" t="n"/>
      <c r="M829" s="748" t="n"/>
      <c r="O829" s="464">
        <f>ISBLANK(D829)</f>
        <v/>
      </c>
      <c r="P829" s="464">
        <f>ISBLANK(G829)</f>
        <v/>
      </c>
      <c r="Q829" s="464">
        <f>ISBLANK(M829)</f>
        <v/>
      </c>
      <c r="R829" s="464">
        <f>IF(AND(O829=P829,O829=Q829),,"!!!")</f>
        <v/>
      </c>
      <c r="T829" s="464" t="n">
        <v>828</v>
      </c>
    </row>
    <row customFormat="1" customHeight="1" ht="78.75" outlineLevel="1" r="830" s="732">
      <c r="A830" s="29" t="n"/>
      <c r="B830" s="606" t="n">
        <v>400</v>
      </c>
      <c r="C830" s="617" t="n">
        <v>411</v>
      </c>
      <c r="D830" s="426" t="n">
        <v>12</v>
      </c>
      <c r="E830" s="689" t="inlineStr">
        <is>
          <t>Wash basin trap and water connection assemby on a mounting plate, for concealed installation, with brass valves and integrated odor trap
- water connections: DN15
- drainage connection in/out: DN32/40
- manufacturer: Hütterer &amp; Lechner
- type HL134</t>
        </is>
      </c>
      <c r="F830" s="689" t="inlineStr">
        <is>
          <t>Mosdószifon és vízcsatlakozó egység rögzítő lemezzel, rejtett beépítésre, bronz szelepekkel, intergrált bűzzárral
- víz csatlakozások: DN15
- szennyvíz csatlakozás be/kilépő: DN32/40
- gyártó: Hütterer &amp; Lechner
- típus HL134</t>
        </is>
      </c>
      <c r="G830" s="994" t="n">
        <v>3</v>
      </c>
      <c r="H830" s="39" t="inlineStr">
        <is>
          <t>pc/db</t>
        </is>
      </c>
      <c r="I830" s="315" t="n"/>
      <c r="J830" s="159" t="n">
        <v>0</v>
      </c>
      <c r="K830" s="159" t="n">
        <v>0</v>
      </c>
      <c r="L830" s="753">
        <f>J830+K830</f>
        <v/>
      </c>
      <c r="M830" s="748">
        <f>L830*(G830+I830)</f>
        <v/>
      </c>
      <c r="O830" s="464">
        <f>ISBLANK(D830)</f>
        <v/>
      </c>
      <c r="P830" s="464">
        <f>ISBLANK(G830)</f>
        <v/>
      </c>
      <c r="Q830" s="464">
        <f>ISBLANK(M830)</f>
        <v/>
      </c>
      <c r="R830" s="464">
        <f>IF(AND(O830=P830,O830=Q830),,"!!!")</f>
        <v/>
      </c>
      <c r="T830" s="464" t="n">
        <v>829</v>
      </c>
    </row>
    <row customFormat="1" customHeight="1" ht="78.75" outlineLevel="1" r="831" s="590">
      <c r="A831" s="29" t="n"/>
      <c r="B831" s="606" t="n">
        <v>400</v>
      </c>
      <c r="C831" s="617" t="n">
        <v>411</v>
      </c>
      <c r="D831" s="426" t="n">
        <v>13</v>
      </c>
      <c r="E831" s="689" t="inlineStr">
        <is>
          <t>Siphon for condensate from air conditioning systems, for in-wall installation, with odour trap protected from drying out, demountable for cleaning
- inlet: DN20-32
- outlet: DN32
- manufacturer: Hütterer &amp; Lechner
- type: HL138</t>
        </is>
      </c>
      <c r="F831" s="689" t="inlineStr">
        <is>
          <t>Kondenzátum-szifon légkondicionáló rendszerekhez, falban való beépítésre, kiszáradás ellen védett bűzzárral, tisztításhoz szétszerelhető
- bemenet: DN20-32
- kimenet: DN32
- gyártó: Hütterer &amp; Lechner
- típus: HL138</t>
        </is>
      </c>
      <c r="G831" s="994" t="n">
        <v>33</v>
      </c>
      <c r="H831" s="39" t="inlineStr">
        <is>
          <t>pc/db</t>
        </is>
      </c>
      <c r="I831" s="315" t="n"/>
      <c r="J831" s="159" t="n">
        <v>0</v>
      </c>
      <c r="K831" s="159" t="n">
        <v>0</v>
      </c>
      <c r="L831" s="753">
        <f>J831+K831</f>
        <v/>
      </c>
      <c r="M831" s="748">
        <f>L831*(G831+I831)</f>
        <v/>
      </c>
      <c r="O831" s="464">
        <f>ISBLANK(D831)</f>
        <v/>
      </c>
      <c r="P831" s="464">
        <f>ISBLANK(G831)</f>
        <v/>
      </c>
      <c r="Q831" s="464">
        <f>ISBLANK(M831)</f>
        <v/>
      </c>
      <c r="R831" s="464">
        <f>IF(AND(O831=P831,O831=Q831),,"!!!")</f>
        <v/>
      </c>
      <c r="T831" s="464" t="n">
        <v>830</v>
      </c>
    </row>
    <row customFormat="1" customHeight="1" ht="90" outlineLevel="1" r="832" s="590">
      <c r="A832" s="29" t="inlineStr">
        <is>
          <t>x</t>
        </is>
      </c>
      <c r="B832" s="606" t="n">
        <v>400</v>
      </c>
      <c r="C832" s="617" t="n">
        <v>411</v>
      </c>
      <c r="D832" s="426" t="n">
        <v>14</v>
      </c>
      <c r="E832" s="689" t="inlineStr">
        <is>
          <t>Floor drain with sealing flange, odour trap w. water seal and backflow prevention, w. cut-to-length grate frame 12 - 70 mm / 123 x 123 mm and stainless steel grate 115 x 115 mm, delivered with installation frame and cover
- inlet: DN40/50
- outlet: DN50
- manufacturer: Hütterer &amp; Lechner
- type: HL300</t>
        </is>
      </c>
      <c r="F832" s="689" t="inlineStr">
        <is>
          <t>Padlóösszefolyó szigetelőgallérral, bűzzáral, visszafolyásgátlóval, méretre vágható rácstartóval 12 - 70mm / 123 x 123mm, és rozsdamentes acél ráccsal, beépítéshez segédkerettel és takarófedéllel szállítva
- bemenet: DN40/50
- kimenet: DN50
- gyártó: Hütterer &amp; Lechner
- típus: HL300</t>
        </is>
      </c>
      <c r="G832" s="994" t="n">
        <v>5</v>
      </c>
      <c r="H832" s="39" t="inlineStr">
        <is>
          <t>pc/db</t>
        </is>
      </c>
      <c r="I832" s="315" t="n"/>
      <c r="J832" s="159" t="n">
        <v>0</v>
      </c>
      <c r="K832" s="159" t="n">
        <v>0</v>
      </c>
      <c r="L832" s="753">
        <f>J832+K832</f>
        <v/>
      </c>
      <c r="M832" s="748">
        <f>L832*(G832+I832)</f>
        <v/>
      </c>
      <c r="O832" s="464">
        <f>ISBLANK(D832)</f>
        <v/>
      </c>
      <c r="P832" s="464">
        <f>ISBLANK(G832)</f>
        <v/>
      </c>
      <c r="Q832" s="464">
        <f>ISBLANK(M832)</f>
        <v/>
      </c>
      <c r="R832" s="464">
        <f>IF(AND(O832=P832,O832=Q832),,"!!!")</f>
        <v/>
      </c>
      <c r="T832" s="464" t="n">
        <v>831</v>
      </c>
    </row>
    <row customFormat="1" customHeight="1" ht="78.75" outlineLevel="1" r="833" s="590">
      <c r="A833" s="29" t="inlineStr">
        <is>
          <t>x</t>
        </is>
      </c>
      <c r="B833" s="606" t="n">
        <v>400</v>
      </c>
      <c r="C833" s="617" t="n">
        <v>411</v>
      </c>
      <c r="D833" s="426" t="n">
        <v>15</v>
      </c>
      <c r="E833" s="689" t="inlineStr">
        <is>
          <t>Floor drain with sealing flange, vertical outlet, PRIMUS odour trap w. water seal, w. cut-to-length grate frame 12 - 70 mm / 123 x 123 mm and stainless steel grate 115 x 115 mm, delivered with installation frame and cover
- outlet: DN50/75/110
- manufacturer: Hütterer &amp; Lechner
- type: HL310nPr</t>
        </is>
      </c>
      <c r="F833" s="689" t="inlineStr">
        <is>
          <t>Padlóösszefolyó szigetelőgallérral, függőleges kimenettel, bűzzáral, méretre vágható rácstartóval 12 - 70mm / 123 x 123mm, és rozsdamentes acél ráccsal, beépítéshez segédkerettel és takarófedéllel szállítva
- kimenet: DN50/75/110
- gyártó: Hütterer &amp; Lechner
- típus: HL310nPr</t>
        </is>
      </c>
      <c r="G833" s="994" t="n">
        <v>44</v>
      </c>
      <c r="H833" s="39" t="inlineStr">
        <is>
          <t>pc/db</t>
        </is>
      </c>
      <c r="I833" s="315" t="n"/>
      <c r="J833" s="159" t="n">
        <v>0</v>
      </c>
      <c r="K833" s="159" t="n">
        <v>0</v>
      </c>
      <c r="L833" s="753">
        <f>J833+K833</f>
        <v/>
      </c>
      <c r="M833" s="748">
        <f>L833*(G833+I833)</f>
        <v/>
      </c>
      <c r="O833" s="464">
        <f>ISBLANK(D833)</f>
        <v/>
      </c>
      <c r="P833" s="464">
        <f>ISBLANK(G833)</f>
        <v/>
      </c>
      <c r="Q833" s="464">
        <f>ISBLANK(M833)</f>
        <v/>
      </c>
      <c r="R833" s="464">
        <f>IF(AND(O833=P833,O833=Q833),,"!!!")</f>
        <v/>
      </c>
      <c r="T833" s="464" t="n">
        <v>832</v>
      </c>
    </row>
    <row customFormat="1" customHeight="1" ht="56.25" outlineLevel="1" r="834" s="590">
      <c r="A834" s="29" t="n"/>
      <c r="B834" s="606" t="n">
        <v>400</v>
      </c>
      <c r="C834" s="617" t="n">
        <v>411</v>
      </c>
      <c r="D834" s="426" t="n">
        <v>16</v>
      </c>
      <c r="E834" s="689" t="inlineStr">
        <is>
          <t>Air admittance valve
with removable insect screen, thermal insulation casing
- size: DN50/75/110
- manufacturer: Hütterer &amp; Lechner
- type: HL900</t>
        </is>
      </c>
      <c r="F834" s="689" t="inlineStr">
        <is>
          <t>Légbeszívó szelep
levehető rovarfogó ráccsal, hőszigetelő burkolattal
- méret: DN50/75/110
- gyártó: Hütterer &amp; Lechner
- típus: HL900</t>
        </is>
      </c>
      <c r="G834" s="994" t="n">
        <v>8</v>
      </c>
      <c r="H834" s="39" t="inlineStr">
        <is>
          <t>pc/db</t>
        </is>
      </c>
      <c r="I834" s="315" t="n"/>
      <c r="J834" s="159" t="n">
        <v>0</v>
      </c>
      <c r="K834" s="159" t="n">
        <v>0</v>
      </c>
      <c r="L834" s="753">
        <f>J834+K834</f>
        <v/>
      </c>
      <c r="M834" s="748">
        <f>L834*(G834+I834)</f>
        <v/>
      </c>
      <c r="O834" s="464">
        <f>ISBLANK(D834)</f>
        <v/>
      </c>
      <c r="P834" s="464">
        <f>ISBLANK(G834)</f>
        <v/>
      </c>
      <c r="Q834" s="464">
        <f>ISBLANK(M834)</f>
        <v/>
      </c>
      <c r="R834" s="464">
        <f>IF(AND(O834=P834,O834=Q834),,"!!!")</f>
        <v/>
      </c>
      <c r="T834" s="464" t="n">
        <v>833</v>
      </c>
    </row>
    <row customFormat="1" customHeight="1" ht="67.5" outlineLevel="1" r="835" s="590">
      <c r="A835" s="29" t="n"/>
      <c r="B835" s="606" t="n">
        <v>400</v>
      </c>
      <c r="C835" s="617" t="n">
        <v>411</v>
      </c>
      <c r="D835" s="426" t="n">
        <v>17</v>
      </c>
      <c r="E835" s="689" t="inlineStr">
        <is>
          <t>Air admittance valve
for concealed installation, with removable membrane insert, cut-to-length neck and cover plate
- size: DN50/75
- manufacturer: Hütterer &amp; Lechner
- type: HL905</t>
        </is>
      </c>
      <c r="F835" s="689" t="inlineStr">
        <is>
          <t>Légbeszívó szelep
rejtett beépítésre, kivehető membránnal, méretre vágható nyakkal és takarólappal
- méret: DN50/75
- gyártó: Hütterer &amp; Lechner
- típus: HL905</t>
        </is>
      </c>
      <c r="G835" s="994" t="n">
        <v>18</v>
      </c>
      <c r="H835" s="39" t="inlineStr">
        <is>
          <t>pc/db</t>
        </is>
      </c>
      <c r="I835" s="315" t="n"/>
      <c r="J835" s="159" t="n">
        <v>0</v>
      </c>
      <c r="K835" s="159" t="n">
        <v>0</v>
      </c>
      <c r="L835" s="753">
        <f>J835+K835</f>
        <v/>
      </c>
      <c r="M835" s="748">
        <f>L835*(G835+I835)</f>
        <v/>
      </c>
      <c r="O835" s="464">
        <f>ISBLANK(D835)</f>
        <v/>
      </c>
      <c r="P835" s="464">
        <f>ISBLANK(G835)</f>
        <v/>
      </c>
      <c r="Q835" s="464">
        <f>ISBLANK(M835)</f>
        <v/>
      </c>
      <c r="R835" s="464">
        <f>IF(AND(O835=P835,O835=Q835),,"!!!")</f>
        <v/>
      </c>
      <c r="T835" s="464" t="n">
        <v>834</v>
      </c>
    </row>
    <row customFormat="1" customHeight="1" ht="45" outlineLevel="1" r="836" s="590">
      <c r="A836" s="29" t="n"/>
      <c r="B836" s="606" t="n">
        <v>400</v>
      </c>
      <c r="C836" s="617" t="n">
        <v>411</v>
      </c>
      <c r="D836" s="426" t="n">
        <v>18</v>
      </c>
      <c r="E836" s="689" t="inlineStr">
        <is>
          <t>Drip funnel w. odor trap
- outlet: DN32
- manufacturer: Hütterer &amp; Lechner
- type: HL21</t>
        </is>
      </c>
      <c r="F836" s="689" t="inlineStr">
        <is>
          <t>Csepegtető tölcsér bűzzárral
- kimenet: DN32
- gyártó: Hütterer &amp; Lechner
- típus: HL21</t>
        </is>
      </c>
      <c r="G836" s="994" t="n">
        <v>3</v>
      </c>
      <c r="H836" s="39" t="inlineStr">
        <is>
          <t>pc/db</t>
        </is>
      </c>
      <c r="I836" s="315" t="n"/>
      <c r="J836" s="159" t="n">
        <v>0</v>
      </c>
      <c r="K836" s="159" t="n">
        <v>0</v>
      </c>
      <c r="L836" s="753">
        <f>J836+K836</f>
        <v/>
      </c>
      <c r="M836" s="748">
        <f>L836*(G836+I836)</f>
        <v/>
      </c>
      <c r="O836" s="464">
        <f>ISBLANK(D836)</f>
        <v/>
      </c>
      <c r="P836" s="464">
        <f>ISBLANK(G836)</f>
        <v/>
      </c>
      <c r="Q836" s="464">
        <f>ISBLANK(M836)</f>
        <v/>
      </c>
      <c r="R836" s="464">
        <f>IF(AND(O836=P836,O836=Q836),,"!!!")</f>
        <v/>
      </c>
      <c r="T836" s="464" t="n">
        <v>835</v>
      </c>
    </row>
    <row customFormat="1" customHeight="1" ht="33.75" outlineLevel="1" r="837" s="590">
      <c r="A837" s="29" t="n"/>
      <c r="B837" s="606" t="n">
        <v>400</v>
      </c>
      <c r="C837" s="617" t="n">
        <v>411</v>
      </c>
      <c r="D837" s="426" t="n"/>
      <c r="E837" s="689" t="inlineStr">
        <is>
          <t>HD-PE rodding eye
Sewer rodding eye with removable cap, complete with all necessary auxiliary materials and sealings.</t>
        </is>
      </c>
      <c r="F837" s="689" t="inlineStr">
        <is>
          <t>HD-PE tisztító idom
Csatorna tisztító idom és a tisztító nyílást fedő levehető fedél, a szükséges tömítésekkel, és segédanyagokkal kompletten</t>
        </is>
      </c>
      <c r="G837" s="994" t="n"/>
      <c r="H837" s="39" t="n"/>
      <c r="I837" s="315" t="n"/>
      <c r="J837" s="159" t="n"/>
      <c r="K837" s="159" t="n"/>
      <c r="L837" s="753" t="n"/>
      <c r="M837" s="748" t="n"/>
      <c r="O837" s="464">
        <f>ISBLANK(D837)</f>
        <v/>
      </c>
      <c r="P837" s="464">
        <f>ISBLANK(G837)</f>
        <v/>
      </c>
      <c r="Q837" s="464">
        <f>ISBLANK(M837)</f>
        <v/>
      </c>
      <c r="R837" s="464">
        <f>IF(AND(O837=P837,O837=Q837),,"!!!")</f>
        <v/>
      </c>
      <c r="T837" s="464" t="n">
        <v>836</v>
      </c>
    </row>
    <row customFormat="1" outlineLevel="1" r="838" s="590">
      <c r="A838" s="29" t="n"/>
      <c r="B838" s="606" t="n">
        <v>400</v>
      </c>
      <c r="C838" s="617" t="n">
        <v>411</v>
      </c>
      <c r="D838" s="426" t="n">
        <v>19</v>
      </c>
      <c r="E838" s="689" t="inlineStr">
        <is>
          <t>DN70</t>
        </is>
      </c>
      <c r="F838" s="689" t="inlineStr">
        <is>
          <t>DN70</t>
        </is>
      </c>
      <c r="G838" s="994" t="n">
        <v>2</v>
      </c>
      <c r="H838" s="39" t="inlineStr">
        <is>
          <t>pc/db</t>
        </is>
      </c>
      <c r="I838" s="315" t="n"/>
      <c r="J838" s="159" t="n">
        <v>0</v>
      </c>
      <c r="K838" s="159" t="n">
        <v>0</v>
      </c>
      <c r="L838" s="753">
        <f>J838+K838</f>
        <v/>
      </c>
      <c r="M838" s="748">
        <f>L838*(G838+I838)</f>
        <v/>
      </c>
      <c r="O838" s="464">
        <f>ISBLANK(D838)</f>
        <v/>
      </c>
      <c r="P838" s="464">
        <f>ISBLANK(G838)</f>
        <v/>
      </c>
      <c r="Q838" s="464">
        <f>ISBLANK(M838)</f>
        <v/>
      </c>
      <c r="R838" s="464">
        <f>IF(AND(O838=P838,O838=Q838),,"!!!")</f>
        <v/>
      </c>
      <c r="T838" s="464" t="n">
        <v>837</v>
      </c>
    </row>
    <row customFormat="1" outlineLevel="1" r="839" s="590">
      <c r="A839" s="29" t="n"/>
      <c r="B839" s="606" t="n">
        <v>400</v>
      </c>
      <c r="C839" s="617" t="n">
        <v>411</v>
      </c>
      <c r="D839" s="426" t="n">
        <v>20</v>
      </c>
      <c r="E839" s="689" t="inlineStr">
        <is>
          <t>DN100</t>
        </is>
      </c>
      <c r="F839" s="689" t="inlineStr">
        <is>
          <t>DN100</t>
        </is>
      </c>
      <c r="G839" s="994" t="n">
        <v>22</v>
      </c>
      <c r="H839" s="39" t="inlineStr">
        <is>
          <t>pc/db</t>
        </is>
      </c>
      <c r="I839" s="315" t="n"/>
      <c r="J839" s="159" t="n">
        <v>0</v>
      </c>
      <c r="K839" s="159" t="n">
        <v>0</v>
      </c>
      <c r="L839" s="753">
        <f>J839+K839</f>
        <v/>
      </c>
      <c r="M839" s="748">
        <f>L839*(G839+I839)</f>
        <v/>
      </c>
      <c r="O839" s="464">
        <f>ISBLANK(D839)</f>
        <v/>
      </c>
      <c r="P839" s="464">
        <f>ISBLANK(G839)</f>
        <v/>
      </c>
      <c r="Q839" s="464">
        <f>ISBLANK(M839)</f>
        <v/>
      </c>
      <c r="R839" s="464">
        <f>IF(AND(O839=P839,O839=Q839),,"!!!")</f>
        <v/>
      </c>
      <c r="T839" s="464" t="n">
        <v>838</v>
      </c>
    </row>
    <row customFormat="1" outlineLevel="1" r="840" s="590">
      <c r="A840" s="29" t="n"/>
      <c r="B840" s="606" t="n">
        <v>400</v>
      </c>
      <c r="C840" s="617" t="n">
        <v>411</v>
      </c>
      <c r="D840" s="426" t="n">
        <v>21</v>
      </c>
      <c r="E840" s="689" t="inlineStr">
        <is>
          <t>DN125</t>
        </is>
      </c>
      <c r="F840" s="689" t="inlineStr">
        <is>
          <t>DN125</t>
        </is>
      </c>
      <c r="G840" s="994" t="n">
        <v>69</v>
      </c>
      <c r="H840" s="39" t="inlineStr">
        <is>
          <t>pc/db</t>
        </is>
      </c>
      <c r="I840" s="315" t="n"/>
      <c r="J840" s="159" t="n">
        <v>0</v>
      </c>
      <c r="K840" s="159" t="n">
        <v>0</v>
      </c>
      <c r="L840" s="753">
        <f>J840+K840</f>
        <v/>
      </c>
      <c r="M840" s="748">
        <f>L840*(G840+I840)</f>
        <v/>
      </c>
      <c r="O840" s="464">
        <f>ISBLANK(D840)</f>
        <v/>
      </c>
      <c r="P840" s="464">
        <f>ISBLANK(G840)</f>
        <v/>
      </c>
      <c r="Q840" s="464">
        <f>ISBLANK(M840)</f>
        <v/>
      </c>
      <c r="R840" s="464">
        <f>IF(AND(O840=P840,O840=Q840),,"!!!")</f>
        <v/>
      </c>
      <c r="T840" s="464" t="n">
        <v>839</v>
      </c>
    </row>
    <row customFormat="1" customHeight="1" ht="78.75" outlineLevel="1" r="841" s="590">
      <c r="A841" s="29" t="inlineStr">
        <is>
          <t>x</t>
        </is>
      </c>
      <c r="B841" s="606" t="n">
        <v>400</v>
      </c>
      <c r="C841" s="617" t="n">
        <v>411</v>
      </c>
      <c r="D841" s="426" t="n">
        <v>22</v>
      </c>
      <c r="E841" s="689" t="inlineStr">
        <is>
          <t>Fire protective collar, to conduct a plastic sewer pipe across a fire sction border, fire stop seal of plastic pipe penetrations in walls and floors
- manufacturer: Hilti
- type: CFS-C P, or technically equivalent other product compliant with the current OTSZ and the relevant fire protection regulations valid for the given building</t>
        </is>
      </c>
      <c r="F841" s="689" t="inlineStr">
        <is>
          <t>Tűzvédelmi mandzsetta, műanyag szennyvíz vezeték tűzszakasz határon való átvezetésésekre, fűzgátló lezárás műanyagcsövek fal- és födémátvezetésénél
- gyártó: Hilti
- típus: CFS-C P, vagy ezzel műszakilag egyenértékű más, a hatályos OTSZ-nek és a vonatkozó, az adott épületre érvényes tűzvédelmi előírásoknak megfelelő termék</t>
        </is>
      </c>
      <c r="G841" s="994" t="n">
        <v>6</v>
      </c>
      <c r="H841" s="39" t="inlineStr">
        <is>
          <t>pc/db</t>
        </is>
      </c>
      <c r="I841" s="315" t="n"/>
      <c r="J841" s="159" t="n">
        <v>0</v>
      </c>
      <c r="K841" s="159" t="n">
        <v>0</v>
      </c>
      <c r="L841" s="753">
        <f>J841+K841</f>
        <v/>
      </c>
      <c r="M841" s="748">
        <f>L841*(G841+I841)</f>
        <v/>
      </c>
      <c r="O841" s="464">
        <f>ISBLANK(D841)</f>
        <v/>
      </c>
      <c r="P841" s="464">
        <f>ISBLANK(G841)</f>
        <v/>
      </c>
      <c r="Q841" s="464">
        <f>ISBLANK(M841)</f>
        <v/>
      </c>
      <c r="R841" s="464">
        <f>IF(AND(O841=P841,O841=Q841),,"!!!")</f>
        <v/>
      </c>
      <c r="T841" s="464" t="n">
        <v>840</v>
      </c>
    </row>
    <row customFormat="1" outlineLevel="1" r="842" s="590">
      <c r="A842" s="29" t="n"/>
      <c r="B842" s="613" t="n"/>
      <c r="C842" s="617" t="n"/>
      <c r="D842" s="889" t="n"/>
      <c r="E842" s="763" t="inlineStr">
        <is>
          <t>Equipment</t>
        </is>
      </c>
      <c r="F842" s="763" t="inlineStr">
        <is>
          <t>Berendezés</t>
        </is>
      </c>
      <c r="G842" s="994" t="n"/>
      <c r="H842" s="39" t="n"/>
      <c r="I842" s="315" t="n"/>
      <c r="J842" s="159" t="n"/>
      <c r="K842" s="159" t="n"/>
      <c r="L842" s="753" t="n"/>
      <c r="M842" s="748" t="n"/>
      <c r="O842" s="464">
        <f>ISBLANK(D842)</f>
        <v/>
      </c>
      <c r="P842" s="464">
        <f>ISBLANK(G842)</f>
        <v/>
      </c>
      <c r="Q842" s="464">
        <f>ISBLANK(M842)</f>
        <v/>
      </c>
      <c r="R842" s="464">
        <f>IF(AND(O842=P842,O842=Q842),,"!!!")</f>
        <v/>
      </c>
      <c r="T842" s="464" t="n">
        <v>841</v>
      </c>
    </row>
    <row customFormat="1" customHeight="1" ht="123.75" outlineLevel="1" r="843" s="590">
      <c r="A843" s="29" t="n"/>
      <c r="B843" s="606" t="n">
        <v>400</v>
      </c>
      <c r="C843" s="617" t="n">
        <v>411</v>
      </c>
      <c r="D843" s="426" t="n">
        <v>23</v>
      </c>
      <c r="E843" s="94" t="inlineStr">
        <is>
          <t>Pump PS-4
Baller
fully submersible cast iron sewage pump with macerator, IP68 protection class, temperature and ingress monitoring
- nominal head, Δp [mwg]: 9
- nominal flow, V̇ [m³/h]: 10
- pressure connection: D75/110
- nominal power consumption [kW]: 0.5
- manufacturer: Grundfos
- type: GTF 500
MEI &gt;0,4</t>
        </is>
      </c>
      <c r="F843" s="94" t="inlineStr">
        <is>
          <t>PS-4 szivattyú
Baller
merülő, öntöttvas szennyvízszivattyú, aprító-darabolóval, IP68 védelemmel, hőmérséklet és szivárgás figyeléssel
- névleges emelőmagasság, Δp [mvo]: 9
- névleges térfogatáram flow, V̇ [m³/h]: 10
- nyomócsonk: D75/110
- névleges el. fogyasztás [kW]: 1.5
- gyártó: Wilo
- típus: Rexa CUT GI03.26/S-T15-2-540
MEI &gt;0,4</t>
        </is>
      </c>
      <c r="G843" s="994" t="n">
        <v>1</v>
      </c>
      <c r="H843" s="39" t="inlineStr">
        <is>
          <t>pc/db</t>
        </is>
      </c>
      <c r="I843" s="315" t="n"/>
      <c r="J843" s="159" t="n">
        <v>0</v>
      </c>
      <c r="K843" s="159" t="n">
        <v>0</v>
      </c>
      <c r="L843" s="753">
        <f>J843+K843</f>
        <v/>
      </c>
      <c r="M843" s="748">
        <f>L843*(G843+I843)</f>
        <v/>
      </c>
      <c r="O843" s="464">
        <f>ISBLANK(D843)</f>
        <v/>
      </c>
      <c r="P843" s="464">
        <f>ISBLANK(G843)</f>
        <v/>
      </c>
      <c r="Q843" s="464">
        <f>ISBLANK(M843)</f>
        <v/>
      </c>
      <c r="R843" s="464">
        <f>IF(AND(O843=P843,O843=Q843),,"!!!")</f>
        <v/>
      </c>
      <c r="T843" s="464" t="n">
        <v>842</v>
      </c>
    </row>
    <row customFormat="1" outlineLevel="1" r="844" s="590">
      <c r="A844" s="29" t="n"/>
      <c r="B844" s="613" t="n"/>
      <c r="C844" s="617" t="n"/>
      <c r="D844" s="889" t="n"/>
      <c r="E844" s="412" t="inlineStr">
        <is>
          <t>Rainwater</t>
        </is>
      </c>
      <c r="F844" s="412" t="inlineStr">
        <is>
          <t>Esővíz</t>
        </is>
      </c>
      <c r="G844" s="994" t="n"/>
      <c r="H844" s="39" t="n"/>
      <c r="I844" s="315" t="n"/>
      <c r="J844" s="159" t="n"/>
      <c r="K844" s="159" t="n"/>
      <c r="L844" s="753" t="n"/>
      <c r="M844" s="748" t="n"/>
      <c r="O844" s="464">
        <f>ISBLANK(D844)</f>
        <v/>
      </c>
      <c r="P844" s="464">
        <f>ISBLANK(G844)</f>
        <v/>
      </c>
      <c r="Q844" s="464">
        <f>ISBLANK(M844)</f>
        <v/>
      </c>
      <c r="R844" s="464">
        <f>IF(AND(O844=P844,O844=Q844),,"!!!")</f>
        <v/>
      </c>
      <c r="T844" s="464" t="n">
        <v>843</v>
      </c>
    </row>
    <row customFormat="1" outlineLevel="1" r="845" s="590">
      <c r="A845" s="29" t="n"/>
      <c r="B845" s="613" t="n"/>
      <c r="C845" s="617" t="n"/>
      <c r="D845" s="889" t="n"/>
      <c r="E845" s="116" t="inlineStr">
        <is>
          <t>Piping</t>
        </is>
      </c>
      <c r="F845" s="116" t="inlineStr">
        <is>
          <t>Csővezetékek</t>
        </is>
      </c>
      <c r="G845" s="994" t="n"/>
      <c r="H845" s="39" t="n"/>
      <c r="I845" s="315" t="n"/>
      <c r="J845" s="159" t="n"/>
      <c r="K845" s="159" t="n"/>
      <c r="L845" s="753" t="n"/>
      <c r="M845" s="748" t="n"/>
      <c r="O845" s="464">
        <f>ISBLANK(D845)</f>
        <v/>
      </c>
      <c r="P845" s="464">
        <f>ISBLANK(G845)</f>
        <v/>
      </c>
      <c r="Q845" s="464">
        <f>ISBLANK(M845)</f>
        <v/>
      </c>
      <c r="R845" s="464">
        <f>IF(AND(O845=P845,O845=Q845),,"!!!")</f>
        <v/>
      </c>
      <c r="T845" s="464" t="n">
        <v>844</v>
      </c>
    </row>
    <row customFormat="1" customHeight="1" ht="22.5" outlineLevel="1" r="846" s="590">
      <c r="A846" s="29" t="n"/>
      <c r="B846" s="613" t="n"/>
      <c r="C846" s="617" t="n"/>
      <c r="D846" s="889" t="n"/>
      <c r="E846" s="107" t="inlineStr">
        <is>
          <t>Plastic pipe installation is recommended only above +5°C ambient temperature!</t>
        </is>
      </c>
      <c r="F846" s="107" t="inlineStr">
        <is>
          <t>Műanyag cső szerelést csinálni csak +5°C környezeti hőmérséklet felett ajánlott!</t>
        </is>
      </c>
      <c r="G846" s="994" t="n"/>
      <c r="H846" s="39" t="n"/>
      <c r="I846" s="315" t="n"/>
      <c r="J846" s="159" t="n"/>
      <c r="K846" s="159" t="n"/>
      <c r="L846" s="753" t="n"/>
      <c r="M846" s="748" t="n"/>
      <c r="O846" s="464">
        <f>ISBLANK(D846)</f>
        <v/>
      </c>
      <c r="P846" s="464">
        <f>ISBLANK(G846)</f>
        <v/>
      </c>
      <c r="Q846" s="464">
        <f>ISBLANK(M846)</f>
        <v/>
      </c>
      <c r="R846" s="464">
        <f>IF(AND(O846=P846,O846=Q846),,"!!!")</f>
        <v/>
      </c>
      <c r="T846" s="464" t="n">
        <v>845</v>
      </c>
    </row>
    <row customFormat="1" customHeight="1" ht="67.5" outlineLevel="1" r="847" s="590">
      <c r="A847" s="29" t="n"/>
      <c r="B847" s="613" t="n"/>
      <c r="C847" s="617" t="n"/>
      <c r="D847" s="889" t="n"/>
      <c r="E847" s="108" t="inlineStr">
        <is>
          <t>Geberit PE HD general quality requirements:
Geberit PE HD drain piperendszer leszívásos esővíz rendszerhez, hegesztett vagy elektrofittinges kötésekkel, előregyártott idomokkal, szakaszos tömörségipróbával. D32-tól D315-ig tart a méretskála. Megengedett hőmérésklet tartomány 0-80°C. PN1,5 nyomásfokozatú. UV álló.</t>
        </is>
      </c>
      <c r="F847" s="108" t="inlineStr">
        <is>
          <t>Geberit PE HD általános minőségi elvárások:
Geberit PE HD lefolyócsőrendszer leszívásos esővíz rendszerhez, hegesztett vagy elektrofittinges kötésekkel, előregyártott idomokkal, szakaszos tömörségipróbával. D32-tól D315-ig tart a méretskála. Megengedett hőmérésklet tartomány 0-80°C. PN1,5 nyomásfokozatú. UV álló.</t>
        </is>
      </c>
      <c r="G847" s="994" t="n"/>
      <c r="H847" s="39" t="n"/>
      <c r="I847" s="315" t="n"/>
      <c r="J847" s="159" t="n"/>
      <c r="K847" s="159" t="n"/>
      <c r="L847" s="753" t="n"/>
      <c r="M847" s="748" t="n"/>
      <c r="O847" s="464">
        <f>ISBLANK(D847)</f>
        <v/>
      </c>
      <c r="P847" s="464">
        <f>ISBLANK(G847)</f>
        <v/>
      </c>
      <c r="Q847" s="464">
        <f>ISBLANK(M847)</f>
        <v/>
      </c>
      <c r="R847" s="464">
        <f>IF(AND(O847=P847,O847=Q847),,"!!!")</f>
        <v/>
      </c>
      <c r="T847" s="464" t="n">
        <v>846</v>
      </c>
    </row>
    <row customFormat="1" customHeight="1" ht="56.25" outlineLevel="1" r="848" s="590">
      <c r="A848" s="29" t="n"/>
      <c r="B848" s="613" t="n"/>
      <c r="C848" s="617" t="n"/>
      <c r="D848" s="889" t="n"/>
      <c r="E848" s="108" t="inlineStr">
        <is>
          <t>Under reinforced concrete slabs spigot-and-socket type main line or stack can not be placed! Here only welded polyethylene pipes can be used! By pipe stacks application of long sockets is necessary!
Reinforcing steel assembly and concreting only allowed after a succesful leakage test!</t>
        </is>
      </c>
      <c r="F848" s="108" t="inlineStr">
        <is>
          <t>Vasalt aljzat alá gumigyűrűs tokos kötésű alap ill. ejtővezetéki csatornacső sem szerelhető! Itt csak hegesztett PE csövek alkalmazhatóak! Ejtővezetékeknél hosszútokok alkalmazása szükséges!
Vassalni, betonozni csak a sikeres tömörségi próba után szabad!</t>
        </is>
      </c>
      <c r="G848" s="994" t="n"/>
      <c r="H848" s="39" t="n"/>
      <c r="I848" s="315" t="n"/>
      <c r="J848" s="159" t="n"/>
      <c r="K848" s="159" t="n"/>
      <c r="L848" s="753" t="n"/>
      <c r="M848" s="748" t="n"/>
      <c r="O848" s="464">
        <f>ISBLANK(D848)</f>
        <v/>
      </c>
      <c r="P848" s="464">
        <f>ISBLANK(G848)</f>
        <v/>
      </c>
      <c r="Q848" s="464">
        <f>ISBLANK(M848)</f>
        <v/>
      </c>
      <c r="R848" s="464">
        <f>IF(AND(O848=P848,O848=Q848),,"!!!")</f>
        <v/>
      </c>
      <c r="T848" s="464" t="n">
        <v>847</v>
      </c>
    </row>
    <row customFormat="1" customHeight="1" ht="90" outlineLevel="1" r="849" s="590">
      <c r="A849" s="29" t="n"/>
      <c r="B849" s="613" t="n"/>
      <c r="C849" s="617" t="n"/>
      <c r="D849" s="889" t="n"/>
      <c r="E849" s="108" t="inlineStr">
        <is>
          <t>Support construction general quality requirements:
Complete support construction in a distance defined in design and technical description, for which galvanised steel clamps/brackets, supports/hangers should be used with vibration and noise insulating rubber inlays. Building should comply to the extreme earthquake resistance requirements, just as well the mechanical installation should, therefore deviation from design and technical description is strictly prohibited!</t>
        </is>
      </c>
      <c r="F849" s="108" t="inlineStr">
        <is>
          <t>Tartózással kapcsolatos általános elvárások:
Komplett tartózást, a terv és műszaki leírás szerinti megfogási távolságokkal kell elkészíteni, melyhez horganyzott kivitelű típus csőbilincseket, csőtartókat és függesztőket kell használni rezgés- és hangszigetelt betétekkel.
Vasbeton födém esetén a kísérő sínnel gyámolított tartózás nem szükséges.</t>
        </is>
      </c>
      <c r="G849" s="994" t="n"/>
      <c r="H849" s="39" t="n"/>
      <c r="I849" s="315" t="n"/>
      <c r="J849" s="159" t="n"/>
      <c r="K849" s="159" t="n"/>
      <c r="L849" s="753" t="n"/>
      <c r="M849" s="748" t="n"/>
      <c r="O849" s="464">
        <f>ISBLANK(D849)</f>
        <v/>
      </c>
      <c r="P849" s="464">
        <f>ISBLANK(G849)</f>
        <v/>
      </c>
      <c r="Q849" s="464">
        <f>ISBLANK(M849)</f>
        <v/>
      </c>
      <c r="R849" s="464">
        <f>IF(AND(O849=P849,O849=Q849),,"!!!")</f>
        <v/>
      </c>
      <c r="T849" s="464" t="n">
        <v>848</v>
      </c>
    </row>
    <row customFormat="1" customHeight="1" ht="135" outlineLevel="1" r="850" s="590">
      <c r="A850" s="29" t="n"/>
      <c r="B850" s="613" t="n"/>
      <c r="C850" s="617" t="n"/>
      <c r="D850" s="889" t="n"/>
      <c r="E850" s="108" t="inlineStr">
        <is>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
Armaflex AC: Synthetic rubber based closed cell insulation to prevent condensation, elastic material. Allowed temperature range of medium from -50 to +110°C-ig (band +85°C). Fire resistance classification: DL-s3, d0 (considerable participation in fire, strong smoke production, no flaming droplets/particles), or other technically equivalent product.</t>
        </is>
      </c>
      <c r="F850" s="108" t="inlineStr">
        <is>
          <t>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Armaflex AC: Szintetikus guni alapú zártcellás szerkezetű páralecsapódás megelőzésére, rugalmas hőszigetelés. Megengedett közeghőm. -50 - +110°C-ig (szalag +85°C). Tűzvédelmi besorolás: DL-s3, d0 (lényeges részvétel a tűzben, erősen füstképző, égve nem csepegő) (Vagy vele műszakilag egyenértékű.</t>
        </is>
      </c>
      <c r="G850" s="994" t="n"/>
      <c r="H850" s="39" t="n"/>
      <c r="I850" s="315" t="n"/>
      <c r="J850" s="159" t="n"/>
      <c r="K850" s="159" t="n"/>
      <c r="L850" s="753" t="n"/>
      <c r="M850" s="748" t="n"/>
      <c r="O850" s="464">
        <f>ISBLANK(D850)</f>
        <v/>
      </c>
      <c r="P850" s="464">
        <f>ISBLANK(G850)</f>
        <v/>
      </c>
      <c r="Q850" s="464">
        <f>ISBLANK(M850)</f>
        <v/>
      </c>
      <c r="R850" s="464">
        <f>IF(AND(O850=P850,O850=Q850),,"!!!")</f>
        <v/>
      </c>
      <c r="T850" s="464" t="n">
        <v>849</v>
      </c>
    </row>
    <row customFormat="1" customHeight="1" ht="56.25" outlineLevel="1" r="851" s="590">
      <c r="A851" s="29" t="n"/>
      <c r="B851" s="613" t="n"/>
      <c r="C851" s="617" t="n"/>
      <c r="D851" s="889" t="n"/>
      <c r="E851" s="108" t="inlineStr">
        <is>
          <t>Sound absorbing insulation: general quality requirements: 
Sound attenuation effect: Geberit Isol 17mm dampens 20dB(A). In accordance with MSZ EN 14366. This insulation must be between the pipe and clamp too! Allowed temperature of medium -20 - 80°C-ig. Fire resistance class: B2</t>
        </is>
      </c>
      <c r="F851" s="108" t="inlineStr">
        <is>
          <t xml:space="preserve">Hangcsillapító hőszigetelés általános minőségi elvárásai: 
Hangcsillapító hatás Geberit Isol 17mm. 20dB(A)-t csillapít MSZ EN 14366 szerint. Csőbilincsek és haszoncsővek között is ennek a szigetelésnek kell lennie! Megengedett közeghőm. -20 - 80°C-ig. Tűzvédelmi besorolás: B2 </t>
        </is>
      </c>
      <c r="G851" s="994" t="n"/>
      <c r="H851" s="39" t="n"/>
      <c r="I851" s="315" t="n"/>
      <c r="J851" s="159" t="n"/>
      <c r="K851" s="159" t="n"/>
      <c r="L851" s="753" t="n"/>
      <c r="M851" s="748" t="n"/>
      <c r="O851" s="464">
        <f>ISBLANK(D851)</f>
        <v/>
      </c>
      <c r="P851" s="464">
        <f>ISBLANK(G851)</f>
        <v/>
      </c>
      <c r="Q851" s="464">
        <f>ISBLANK(M851)</f>
        <v/>
      </c>
      <c r="R851" s="464">
        <f>IF(AND(O851=P851,O851=Q851),,"!!!")</f>
        <v/>
      </c>
      <c r="T851" s="464" t="n">
        <v>850</v>
      </c>
    </row>
    <row customFormat="1" outlineLevel="1" r="852" s="590">
      <c r="A852" s="29" t="n"/>
      <c r="B852" s="613" t="n"/>
      <c r="C852" s="617" t="n"/>
      <c r="D852" s="889" t="n"/>
      <c r="E852" s="116" t="n"/>
      <c r="F852" s="116" t="n"/>
      <c r="G852" s="994" t="n"/>
      <c r="H852" s="39" t="n"/>
      <c r="I852" s="315" t="n"/>
      <c r="J852" s="159" t="n"/>
      <c r="K852" s="159" t="n"/>
      <c r="L852" s="753" t="n"/>
      <c r="M852" s="748" t="n"/>
      <c r="O852" s="464">
        <f>ISBLANK(D852)</f>
        <v/>
      </c>
      <c r="P852" s="464">
        <f>ISBLANK(G852)</f>
        <v/>
      </c>
      <c r="Q852" s="464">
        <f>ISBLANK(M852)</f>
        <v/>
      </c>
      <c r="R852" s="464">
        <f>IF(AND(O852=P852,O852=Q852),,"!!!")</f>
        <v/>
      </c>
      <c r="T852" s="464" t="n">
        <v>851</v>
      </c>
    </row>
    <row customFormat="1" outlineLevel="1" r="853" s="590">
      <c r="A853" s="29" t="n"/>
      <c r="B853" s="613" t="n"/>
      <c r="C853" s="617" t="n"/>
      <c r="D853" s="889" t="n"/>
      <c r="E853" s="116" t="inlineStr">
        <is>
          <t>Rainwater pipes</t>
        </is>
      </c>
      <c r="F853" s="116" t="inlineStr">
        <is>
          <t>Esővíz csővezetékek</t>
        </is>
      </c>
      <c r="G853" s="994" t="n"/>
      <c r="H853" s="39" t="n"/>
      <c r="I853" s="315" t="n"/>
      <c r="J853" s="159" t="n"/>
      <c r="K853" s="159" t="n"/>
      <c r="L853" s="753" t="n"/>
      <c r="M853" s="748" t="n"/>
      <c r="O853" s="464">
        <f>ISBLANK(D853)</f>
        <v/>
      </c>
      <c r="P853" s="464">
        <f>ISBLANK(G853)</f>
        <v/>
      </c>
      <c r="Q853" s="464">
        <f>ISBLANK(M853)</f>
        <v/>
      </c>
      <c r="R853" s="464">
        <f>IF(AND(O853=P853,O853=Q853),,"!!!")</f>
        <v/>
      </c>
      <c r="T853" s="464" t="n">
        <v>852</v>
      </c>
    </row>
    <row customFormat="1" outlineLevel="1" r="854" s="590">
      <c r="A854" s="29" t="n"/>
      <c r="B854" s="613" t="n"/>
      <c r="C854" s="617" t="n"/>
      <c r="D854" s="889" t="n"/>
      <c r="E854" s="763" t="inlineStr">
        <is>
          <t>HD-PE, welded</t>
        </is>
      </c>
      <c r="F854" s="763" t="inlineStr">
        <is>
          <t>HD-PE, hegesztett</t>
        </is>
      </c>
      <c r="G854" s="994" t="n"/>
      <c r="H854" s="39" t="n"/>
      <c r="I854" s="315" t="n"/>
      <c r="J854" s="159" t="n"/>
      <c r="K854" s="159" t="n"/>
      <c r="L854" s="753" t="n"/>
      <c r="M854" s="748" t="n"/>
      <c r="O854" s="464">
        <f>ISBLANK(D854)</f>
        <v/>
      </c>
      <c r="P854" s="464">
        <f>ISBLANK(G854)</f>
        <v/>
      </c>
      <c r="Q854" s="464">
        <f>ISBLANK(M854)</f>
        <v/>
      </c>
      <c r="R854" s="464">
        <f>IF(AND(O854=P854,O854=Q854),,"!!!")</f>
        <v/>
      </c>
      <c r="T854" s="464" t="n">
        <v>853</v>
      </c>
    </row>
    <row customFormat="1" outlineLevel="1" r="855" s="590">
      <c r="A855" s="29" t="n"/>
      <c r="B855" s="606" t="n">
        <v>400</v>
      </c>
      <c r="C855" s="617" t="n">
        <v>411</v>
      </c>
      <c r="D855" s="426" t="n">
        <v>24</v>
      </c>
      <c r="E855" s="689" t="inlineStr">
        <is>
          <t>DN40 (ø40 x 3)</t>
        </is>
      </c>
      <c r="F855" s="689" t="inlineStr">
        <is>
          <t>DN40 (ø40 x 3)</t>
        </is>
      </c>
      <c r="G855" s="994" t="n">
        <v>25.9</v>
      </c>
      <c r="H855" s="39" t="inlineStr">
        <is>
          <t>lm/fm</t>
        </is>
      </c>
      <c r="I855" s="315" t="n"/>
      <c r="J855" s="159" t="n">
        <v>0</v>
      </c>
      <c r="K855" s="159" t="n">
        <v>0</v>
      </c>
      <c r="L855" s="753">
        <f>J855+K855</f>
        <v/>
      </c>
      <c r="M855" s="748">
        <f>L855*(G855+I855)</f>
        <v/>
      </c>
      <c r="O855" s="464">
        <f>ISBLANK(D855)</f>
        <v/>
      </c>
      <c r="P855" s="464">
        <f>ISBLANK(G855)</f>
        <v/>
      </c>
      <c r="Q855" s="464">
        <f>ISBLANK(M855)</f>
        <v/>
      </c>
      <c r="R855" s="464">
        <f>IF(AND(O855=P855,O855=Q855),,"!!!")</f>
        <v/>
      </c>
      <c r="T855" s="464" t="n">
        <v>854</v>
      </c>
    </row>
    <row customFormat="1" outlineLevel="1" r="856" s="590">
      <c r="A856" s="29" t="n"/>
      <c r="B856" s="606" t="n">
        <v>400</v>
      </c>
      <c r="C856" s="617" t="n">
        <v>411</v>
      </c>
      <c r="D856" s="426" t="n">
        <v>25</v>
      </c>
      <c r="E856" s="689" t="inlineStr">
        <is>
          <t>DN50 (ø50 x 3)</t>
        </is>
      </c>
      <c r="F856" s="689" t="inlineStr">
        <is>
          <t>DN50 (ø50 x 3)</t>
        </is>
      </c>
      <c r="G856" s="994" t="n">
        <v>121.3</v>
      </c>
      <c r="H856" s="39" t="inlineStr">
        <is>
          <t>lm/fm</t>
        </is>
      </c>
      <c r="I856" s="315" t="n"/>
      <c r="J856" s="159" t="n">
        <v>0</v>
      </c>
      <c r="K856" s="159" t="n">
        <v>0</v>
      </c>
      <c r="L856" s="753">
        <f>J856+K856</f>
        <v/>
      </c>
      <c r="M856" s="748">
        <f>L856*(G856+I856)</f>
        <v/>
      </c>
      <c r="O856" s="464">
        <f>ISBLANK(D856)</f>
        <v/>
      </c>
      <c r="P856" s="464">
        <f>ISBLANK(G856)</f>
        <v/>
      </c>
      <c r="Q856" s="464">
        <f>ISBLANK(M856)</f>
        <v/>
      </c>
      <c r="R856" s="464">
        <f>IF(AND(O856=P856,O856=Q856),,"!!!")</f>
        <v/>
      </c>
      <c r="T856" s="464" t="n">
        <v>855</v>
      </c>
    </row>
    <row customFormat="1" outlineLevel="1" r="857" s="590">
      <c r="A857" s="29" t="n"/>
      <c r="B857" s="606" t="n">
        <v>400</v>
      </c>
      <c r="C857" s="617" t="n">
        <v>411</v>
      </c>
      <c r="D857" s="426" t="n">
        <v>26</v>
      </c>
      <c r="E857" s="689" t="inlineStr">
        <is>
          <t>DN56 (ø56 x 3)</t>
        </is>
      </c>
      <c r="F857" s="689" t="inlineStr">
        <is>
          <t>DN56 (ø56 x 3)</t>
        </is>
      </c>
      <c r="G857" s="994" t="n">
        <v>101</v>
      </c>
      <c r="H857" s="39" t="inlineStr">
        <is>
          <t>lm/fm</t>
        </is>
      </c>
      <c r="I857" s="315" t="n"/>
      <c r="J857" s="159" t="n">
        <v>0</v>
      </c>
      <c r="K857" s="159" t="n">
        <v>0</v>
      </c>
      <c r="L857" s="753">
        <f>J857+K857</f>
        <v/>
      </c>
      <c r="M857" s="748">
        <f>L857*(G857+I857)</f>
        <v/>
      </c>
      <c r="O857" s="464">
        <f>ISBLANK(D857)</f>
        <v/>
      </c>
      <c r="P857" s="464">
        <f>ISBLANK(G857)</f>
        <v/>
      </c>
      <c r="Q857" s="464">
        <f>ISBLANK(M857)</f>
        <v/>
      </c>
      <c r="R857" s="464">
        <f>IF(AND(O857=P857,O857=Q857),,"!!!")</f>
        <v/>
      </c>
      <c r="T857" s="464" t="n">
        <v>856</v>
      </c>
    </row>
    <row customFormat="1" outlineLevel="1" r="858" s="590">
      <c r="A858" s="29" t="n"/>
      <c r="B858" s="606" t="n">
        <v>400</v>
      </c>
      <c r="C858" s="617" t="n">
        <v>411</v>
      </c>
      <c r="D858" s="426" t="n">
        <v>27</v>
      </c>
      <c r="E858" s="689" t="inlineStr">
        <is>
          <t>DN60 (ø63 x 3)</t>
        </is>
      </c>
      <c r="F858" s="689" t="inlineStr">
        <is>
          <t>DN60 (ø63 x 3)</t>
        </is>
      </c>
      <c r="G858" s="994" t="n">
        <v>106.4</v>
      </c>
      <c r="H858" s="39" t="inlineStr">
        <is>
          <t>lm/fm</t>
        </is>
      </c>
      <c r="I858" s="315" t="n"/>
      <c r="J858" s="159" t="n">
        <v>0</v>
      </c>
      <c r="K858" s="159" t="n">
        <v>0</v>
      </c>
      <c r="L858" s="753">
        <f>J858+K858</f>
        <v/>
      </c>
      <c r="M858" s="748">
        <f>L858*(G858+I858)</f>
        <v/>
      </c>
      <c r="O858" s="464">
        <f>ISBLANK(D858)</f>
        <v/>
      </c>
      <c r="P858" s="464">
        <f>ISBLANK(G858)</f>
        <v/>
      </c>
      <c r="Q858" s="464">
        <f>ISBLANK(M858)</f>
        <v/>
      </c>
      <c r="R858" s="464">
        <f>IF(AND(O858=P858,O858=Q858),,"!!!")</f>
        <v/>
      </c>
      <c r="T858" s="464" t="n">
        <v>857</v>
      </c>
    </row>
    <row customFormat="1" outlineLevel="1" r="859" s="590">
      <c r="A859" s="29" t="n"/>
      <c r="B859" s="606" t="n">
        <v>400</v>
      </c>
      <c r="C859" s="617" t="n">
        <v>411</v>
      </c>
      <c r="D859" s="426" t="n">
        <v>28</v>
      </c>
      <c r="E859" s="689" t="inlineStr">
        <is>
          <t>DN70 (ø75 x 3)</t>
        </is>
      </c>
      <c r="F859" s="689" t="inlineStr">
        <is>
          <t>DN70 (ø75 x 3)</t>
        </is>
      </c>
      <c r="G859" s="994" t="n">
        <v>159.7</v>
      </c>
      <c r="H859" s="39" t="inlineStr">
        <is>
          <t>lm/fm</t>
        </is>
      </c>
      <c r="I859" s="315" t="n"/>
      <c r="J859" s="159" t="n">
        <v>0</v>
      </c>
      <c r="K859" s="159" t="n">
        <v>0</v>
      </c>
      <c r="L859" s="753">
        <f>J859+K859</f>
        <v/>
      </c>
      <c r="M859" s="748">
        <f>L859*(G859+I859)</f>
        <v/>
      </c>
      <c r="O859" s="464">
        <f>ISBLANK(D859)</f>
        <v/>
      </c>
      <c r="P859" s="464">
        <f>ISBLANK(G859)</f>
        <v/>
      </c>
      <c r="Q859" s="464">
        <f>ISBLANK(M859)</f>
        <v/>
      </c>
      <c r="R859" s="464">
        <f>IF(AND(O859=P859,O859=Q859),,"!!!")</f>
        <v/>
      </c>
      <c r="T859" s="464" t="n">
        <v>858</v>
      </c>
    </row>
    <row customFormat="1" outlineLevel="1" r="860" s="590">
      <c r="A860" s="29" t="n"/>
      <c r="B860" s="606" t="n">
        <v>400</v>
      </c>
      <c r="C860" s="617" t="n">
        <v>411</v>
      </c>
      <c r="D860" s="426" t="n">
        <v>29</v>
      </c>
      <c r="E860" s="689" t="inlineStr">
        <is>
          <t>DN90 (ø90 x 3.5)</t>
        </is>
      </c>
      <c r="F860" s="689" t="inlineStr">
        <is>
          <t>DN90 (ø90 x 3.5)</t>
        </is>
      </c>
      <c r="G860" s="994" t="n">
        <v>143.6</v>
      </c>
      <c r="H860" s="39" t="inlineStr">
        <is>
          <t>lm/fm</t>
        </is>
      </c>
      <c r="I860" s="315" t="n"/>
      <c r="J860" s="159" t="n">
        <v>0</v>
      </c>
      <c r="K860" s="159" t="n">
        <v>0</v>
      </c>
      <c r="L860" s="753">
        <f>J860+K860</f>
        <v/>
      </c>
      <c r="M860" s="748">
        <f>L860*(G860+I860)</f>
        <v/>
      </c>
      <c r="O860" s="464">
        <f>ISBLANK(D860)</f>
        <v/>
      </c>
      <c r="P860" s="464">
        <f>ISBLANK(G860)</f>
        <v/>
      </c>
      <c r="Q860" s="464">
        <f>ISBLANK(M860)</f>
        <v/>
      </c>
      <c r="R860" s="464">
        <f>IF(AND(O860=P860,O860=Q860),,"!!!")</f>
        <v/>
      </c>
      <c r="T860" s="464" t="n">
        <v>859</v>
      </c>
    </row>
    <row customFormat="1" outlineLevel="1" r="861" s="590">
      <c r="A861" s="29" t="n"/>
      <c r="B861" s="606" t="n">
        <v>400</v>
      </c>
      <c r="C861" s="617" t="n">
        <v>411</v>
      </c>
      <c r="D861" s="426" t="n">
        <v>30</v>
      </c>
      <c r="E861" s="689" t="inlineStr">
        <is>
          <t>DN100 (ø110 x 4.3)</t>
        </is>
      </c>
      <c r="F861" s="689" t="inlineStr">
        <is>
          <t>DN100 (ø110 x 4.3)</t>
        </is>
      </c>
      <c r="G861" s="994" t="n">
        <v>132.4</v>
      </c>
      <c r="H861" s="39" t="inlineStr">
        <is>
          <t>lm/fm</t>
        </is>
      </c>
      <c r="I861" s="315" t="n"/>
      <c r="J861" s="159" t="n">
        <v>0</v>
      </c>
      <c r="K861" s="159" t="n">
        <v>0</v>
      </c>
      <c r="L861" s="753">
        <f>J861+K861</f>
        <v/>
      </c>
      <c r="M861" s="748">
        <f>L861*(G861+I861)</f>
        <v/>
      </c>
      <c r="O861" s="464">
        <f>ISBLANK(D861)</f>
        <v/>
      </c>
      <c r="P861" s="464">
        <f>ISBLANK(G861)</f>
        <v/>
      </c>
      <c r="Q861" s="464">
        <f>ISBLANK(M861)</f>
        <v/>
      </c>
      <c r="R861" s="464">
        <f>IF(AND(O861=P861,O861=Q861),,"!!!")</f>
        <v/>
      </c>
      <c r="T861" s="464" t="n">
        <v>860</v>
      </c>
    </row>
    <row customFormat="1" outlineLevel="1" r="862" s="590">
      <c r="A862" s="29" t="n"/>
      <c r="B862" s="606" t="n">
        <v>400</v>
      </c>
      <c r="C862" s="617" t="n">
        <v>411</v>
      </c>
      <c r="D862" s="426" t="n">
        <v>31</v>
      </c>
      <c r="E862" s="689" t="inlineStr">
        <is>
          <t>DN125 (ø125 x 4.9)</t>
        </is>
      </c>
      <c r="F862" s="689" t="inlineStr">
        <is>
          <t>DN125 (ø125 x 4.9)</t>
        </is>
      </c>
      <c r="G862" s="994" t="n">
        <v>260</v>
      </c>
      <c r="H862" s="39" t="inlineStr">
        <is>
          <t>lm/fm</t>
        </is>
      </c>
      <c r="I862" s="315" t="n"/>
      <c r="J862" s="159" t="n">
        <v>0</v>
      </c>
      <c r="K862" s="159" t="n">
        <v>0</v>
      </c>
      <c r="L862" s="753">
        <f>J862+K862</f>
        <v/>
      </c>
      <c r="M862" s="748">
        <f>L862*(G862+I862)</f>
        <v/>
      </c>
      <c r="O862" s="464">
        <f>ISBLANK(D862)</f>
        <v/>
      </c>
      <c r="P862" s="464">
        <f>ISBLANK(G862)</f>
        <v/>
      </c>
      <c r="Q862" s="464">
        <f>ISBLANK(M862)</f>
        <v/>
      </c>
      <c r="R862" s="464">
        <f>IF(AND(O862=P862,O862=Q862),,"!!!")</f>
        <v/>
      </c>
      <c r="T862" s="464" t="n">
        <v>861</v>
      </c>
    </row>
    <row customFormat="1" outlineLevel="1" r="863" s="590">
      <c r="A863" s="29" t="n"/>
      <c r="B863" s="606" t="n">
        <v>400</v>
      </c>
      <c r="C863" s="617" t="n">
        <v>411</v>
      </c>
      <c r="D863" s="426" t="n">
        <v>32</v>
      </c>
      <c r="E863" s="689" t="inlineStr">
        <is>
          <t>DN150 (ø160 x 6.2)</t>
        </is>
      </c>
      <c r="F863" s="689" t="inlineStr">
        <is>
          <t>DN150 (ø160 x 6.2)</t>
        </is>
      </c>
      <c r="G863" s="994" t="n">
        <v>540.4</v>
      </c>
      <c r="H863" s="39" t="inlineStr">
        <is>
          <t>lm/fm</t>
        </is>
      </c>
      <c r="I863" s="315" t="n"/>
      <c r="J863" s="159" t="n">
        <v>0</v>
      </c>
      <c r="K863" s="159" t="n">
        <v>0</v>
      </c>
      <c r="L863" s="753">
        <f>J863+K863</f>
        <v/>
      </c>
      <c r="M863" s="748">
        <f>L863*(G863+I863)</f>
        <v/>
      </c>
      <c r="O863" s="464">
        <f>ISBLANK(D863)</f>
        <v/>
      </c>
      <c r="P863" s="464">
        <f>ISBLANK(G863)</f>
        <v/>
      </c>
      <c r="Q863" s="464">
        <f>ISBLANK(M863)</f>
        <v/>
      </c>
      <c r="R863" s="464">
        <f>IF(AND(O863=P863,O863=Q863),,"!!!")</f>
        <v/>
      </c>
      <c r="T863" s="464" t="n">
        <v>862</v>
      </c>
    </row>
    <row customFormat="1" outlineLevel="1" r="864" s="590">
      <c r="A864" s="29" t="n"/>
      <c r="B864" s="606" t="n">
        <v>400</v>
      </c>
      <c r="C864" s="617" t="n">
        <v>411</v>
      </c>
      <c r="D864" s="426" t="n">
        <v>33</v>
      </c>
      <c r="E864" s="689" t="inlineStr">
        <is>
          <t>DN200 (ø200 x 6.2)</t>
        </is>
      </c>
      <c r="F864" s="689" t="inlineStr">
        <is>
          <t>DN200 (ø200 x 6.2)</t>
        </is>
      </c>
      <c r="G864" s="994" t="n">
        <v>304.3</v>
      </c>
      <c r="H864" s="39" t="inlineStr">
        <is>
          <t>lm/fm</t>
        </is>
      </c>
      <c r="I864" s="315" t="n"/>
      <c r="J864" s="159" t="n">
        <v>0</v>
      </c>
      <c r="K864" s="159" t="n">
        <v>0</v>
      </c>
      <c r="L864" s="753">
        <f>J864+K864</f>
        <v/>
      </c>
      <c r="M864" s="748">
        <f>L864*(G864+I864)</f>
        <v/>
      </c>
      <c r="O864" s="464">
        <f>ISBLANK(D864)</f>
        <v/>
      </c>
      <c r="P864" s="464">
        <f>ISBLANK(G864)</f>
        <v/>
      </c>
      <c r="Q864" s="464">
        <f>ISBLANK(M864)</f>
        <v/>
      </c>
      <c r="R864" s="464">
        <f>IF(AND(O864=P864,O864=Q864),,"!!!")</f>
        <v/>
      </c>
      <c r="T864" s="464" t="n">
        <v>863</v>
      </c>
    </row>
    <row customFormat="1" outlineLevel="1" r="865" s="590">
      <c r="A865" s="29" t="n"/>
      <c r="B865" s="606" t="n">
        <v>400</v>
      </c>
      <c r="C865" s="617" t="n">
        <v>411</v>
      </c>
      <c r="D865" s="426" t="n">
        <v>34</v>
      </c>
      <c r="E865" s="689" t="inlineStr">
        <is>
          <t>DN200 (ø200 x 6.2) PN4</t>
        </is>
      </c>
      <c r="F865" s="689" t="inlineStr">
        <is>
          <t>DN200 (ø200 x 6.2) PN4</t>
        </is>
      </c>
      <c r="G865" s="994" t="n">
        <v>112.4</v>
      </c>
      <c r="H865" s="39" t="inlineStr">
        <is>
          <t>lm/fm</t>
        </is>
      </c>
      <c r="I865" s="315" t="n"/>
      <c r="J865" s="159" t="n">
        <v>0</v>
      </c>
      <c r="K865" s="159" t="n">
        <v>0</v>
      </c>
      <c r="L865" s="753">
        <f>J865+K865</f>
        <v/>
      </c>
      <c r="M865" s="748">
        <f>L865*(G865+I865)</f>
        <v/>
      </c>
      <c r="O865" s="464">
        <f>ISBLANK(D865)</f>
        <v/>
      </c>
      <c r="P865" s="464">
        <f>ISBLANK(G865)</f>
        <v/>
      </c>
      <c r="Q865" s="464">
        <f>ISBLANK(M865)</f>
        <v/>
      </c>
      <c r="R865" s="464">
        <f>IF(AND(O865=P865,O865=Q865),,"!!!")</f>
        <v/>
      </c>
      <c r="T865" s="464" t="n">
        <v>864</v>
      </c>
    </row>
    <row customFormat="1" outlineLevel="1" r="866" s="590">
      <c r="A866" s="29" t="n"/>
      <c r="B866" s="606" t="n">
        <v>400</v>
      </c>
      <c r="C866" s="617" t="n">
        <v>411</v>
      </c>
      <c r="D866" s="426" t="n">
        <v>35</v>
      </c>
      <c r="E866" s="689" t="inlineStr">
        <is>
          <t>DN250 (ø250 x 7.8)</t>
        </is>
      </c>
      <c r="F866" s="689" t="inlineStr">
        <is>
          <t>DN250 (ø250 x 7.8)</t>
        </is>
      </c>
      <c r="G866" s="994" t="n">
        <v>187</v>
      </c>
      <c r="H866" s="39" t="inlineStr">
        <is>
          <t>lm/fm</t>
        </is>
      </c>
      <c r="I866" s="315" t="n"/>
      <c r="J866" s="159" t="n">
        <v>0</v>
      </c>
      <c r="K866" s="159" t="n">
        <v>0</v>
      </c>
      <c r="L866" s="753">
        <f>J866+K866</f>
        <v/>
      </c>
      <c r="M866" s="748">
        <f>L866*(G866+I866)</f>
        <v/>
      </c>
      <c r="O866" s="464">
        <f>ISBLANK(D866)</f>
        <v/>
      </c>
      <c r="P866" s="464">
        <f>ISBLANK(G866)</f>
        <v/>
      </c>
      <c r="Q866" s="464">
        <f>ISBLANK(M866)</f>
        <v/>
      </c>
      <c r="R866" s="464">
        <f>IF(AND(O866=P866,O866=Q866),,"!!!")</f>
        <v/>
      </c>
      <c r="T866" s="464" t="n">
        <v>865</v>
      </c>
    </row>
    <row customFormat="1" outlineLevel="1" r="867" s="590">
      <c r="A867" s="29" t="n"/>
      <c r="B867" s="606" t="n">
        <v>400</v>
      </c>
      <c r="C867" s="617" t="n">
        <v>411</v>
      </c>
      <c r="D867" s="426" t="n">
        <v>36</v>
      </c>
      <c r="E867" s="689" t="inlineStr">
        <is>
          <t>DN250 (ø250 x 7.8) PN4</t>
        </is>
      </c>
      <c r="F867" s="689" t="inlineStr">
        <is>
          <t>DN250 (ø250 x 7.8) PN4</t>
        </is>
      </c>
      <c r="G867" s="994" t="n">
        <v>235</v>
      </c>
      <c r="H867" s="39" t="inlineStr">
        <is>
          <t>lm/fm</t>
        </is>
      </c>
      <c r="I867" s="315" t="n"/>
      <c r="J867" s="159" t="n">
        <v>0</v>
      </c>
      <c r="K867" s="159" t="n">
        <v>0</v>
      </c>
      <c r="L867" s="753">
        <f>J867+K867</f>
        <v/>
      </c>
      <c r="M867" s="748">
        <f>L867*(G867+I867)</f>
        <v/>
      </c>
      <c r="O867" s="464">
        <f>ISBLANK(D867)</f>
        <v/>
      </c>
      <c r="P867" s="464">
        <f>ISBLANK(G867)</f>
        <v/>
      </c>
      <c r="Q867" s="464">
        <f>ISBLANK(M867)</f>
        <v/>
      </c>
      <c r="R867" s="464">
        <f>IF(AND(O867=P867,O867=Q867),,"!!!")</f>
        <v/>
      </c>
      <c r="T867" s="464" t="n">
        <v>866</v>
      </c>
    </row>
    <row customFormat="1" outlineLevel="1" r="868" s="590">
      <c r="A868" s="29" t="n"/>
      <c r="B868" s="606" t="n">
        <v>400</v>
      </c>
      <c r="C868" s="617" t="n">
        <v>411</v>
      </c>
      <c r="D868" s="426" t="n">
        <v>37</v>
      </c>
      <c r="E868" s="689" t="inlineStr">
        <is>
          <t>DN300 (ø315 x 9.8)</t>
        </is>
      </c>
      <c r="F868" s="689" t="inlineStr">
        <is>
          <t>DN300 (ø315 x 9.8)</t>
        </is>
      </c>
      <c r="G868" s="994" t="n">
        <v>10</v>
      </c>
      <c r="H868" s="39" t="inlineStr">
        <is>
          <t>lm/fm</t>
        </is>
      </c>
      <c r="I868" s="315" t="n"/>
      <c r="J868" s="159" t="n">
        <v>0</v>
      </c>
      <c r="K868" s="159" t="n">
        <v>0</v>
      </c>
      <c r="L868" s="753">
        <f>J868+K868</f>
        <v/>
      </c>
      <c r="M868" s="748">
        <f>L868*(G868+I868)</f>
        <v/>
      </c>
      <c r="O868" s="464">
        <f>ISBLANK(D868)</f>
        <v/>
      </c>
      <c r="P868" s="464">
        <f>ISBLANK(G868)</f>
        <v/>
      </c>
      <c r="Q868" s="464">
        <f>ISBLANK(M868)</f>
        <v/>
      </c>
      <c r="R868" s="464">
        <f>IF(AND(O868=P868,O868=Q868),,"!!!")</f>
        <v/>
      </c>
      <c r="T868" s="464" t="n">
        <v>867</v>
      </c>
    </row>
    <row customFormat="1" outlineLevel="1" r="869" s="590">
      <c r="A869" s="29" t="n"/>
      <c r="B869" s="613" t="n"/>
      <c r="C869" s="617" t="n"/>
      <c r="D869" s="889" t="n"/>
      <c r="E869" s="763" t="inlineStr">
        <is>
          <t>HD-PE, welded (emergency overflow system)</t>
        </is>
      </c>
      <c r="F869" s="763" t="inlineStr">
        <is>
          <t>HD-PE, hegesztett (vésztúlfolyó rendszer)</t>
        </is>
      </c>
      <c r="G869" s="994" t="n"/>
      <c r="H869" s="39" t="n"/>
      <c r="I869" s="315" t="n"/>
      <c r="J869" s="159" t="n"/>
      <c r="K869" s="159" t="n"/>
      <c r="L869" s="753" t="n"/>
      <c r="M869" s="748" t="n"/>
      <c r="O869" s="464">
        <f>ISBLANK(D869)</f>
        <v/>
      </c>
      <c r="P869" s="464">
        <f>ISBLANK(G869)</f>
        <v/>
      </c>
      <c r="Q869" s="464">
        <f>ISBLANK(M869)</f>
        <v/>
      </c>
      <c r="R869" s="464">
        <f>IF(AND(O869=P869,O869=Q869),,"!!!")</f>
        <v/>
      </c>
      <c r="T869" s="464" t="n">
        <v>868</v>
      </c>
    </row>
    <row customFormat="1" outlineLevel="1" r="870" s="590">
      <c r="A870" s="29" t="n"/>
      <c r="B870" s="606" t="n">
        <v>400</v>
      </c>
      <c r="C870" s="617" t="n">
        <v>411</v>
      </c>
      <c r="D870" s="426" t="n">
        <v>38</v>
      </c>
      <c r="E870" s="689" t="inlineStr">
        <is>
          <t>DN30 (ø32 x 3)</t>
        </is>
      </c>
      <c r="F870" s="689" t="inlineStr">
        <is>
          <t>DN30 (ø32 x 3)</t>
        </is>
      </c>
      <c r="G870" s="994" t="n">
        <v>0</v>
      </c>
      <c r="H870" s="39" t="inlineStr">
        <is>
          <t>lm/fm</t>
        </is>
      </c>
      <c r="I870" s="315" t="n"/>
      <c r="J870" s="159" t="n">
        <v>0</v>
      </c>
      <c r="K870" s="159" t="n">
        <v>0</v>
      </c>
      <c r="L870" s="753">
        <f>J870+K870</f>
        <v/>
      </c>
      <c r="M870" s="748">
        <f>L870*(G870+I870)</f>
        <v/>
      </c>
      <c r="O870" s="464">
        <f>ISBLANK(D870)</f>
        <v/>
      </c>
      <c r="P870" s="464">
        <f>ISBLANK(G870)</f>
        <v/>
      </c>
      <c r="Q870" s="464">
        <f>ISBLANK(M870)</f>
        <v/>
      </c>
      <c r="R870" s="464">
        <f>IF(AND(O870=P870,O870=Q870),,"!!!")</f>
        <v/>
      </c>
      <c r="T870" s="464" t="n">
        <v>869</v>
      </c>
    </row>
    <row customFormat="1" outlineLevel="1" r="871" s="590">
      <c r="A871" s="29" t="n"/>
      <c r="B871" s="606" t="n">
        <v>400</v>
      </c>
      <c r="C871" s="617" t="n">
        <v>411</v>
      </c>
      <c r="D871" s="426" t="n">
        <v>39</v>
      </c>
      <c r="E871" s="689" t="inlineStr">
        <is>
          <t>DN40 (ø40 x 3)</t>
        </is>
      </c>
      <c r="F871" s="689" t="inlineStr">
        <is>
          <t>DN40 (ø40 x 3)</t>
        </is>
      </c>
      <c r="G871" s="994" t="n">
        <v>13.1</v>
      </c>
      <c r="H871" s="39" t="inlineStr">
        <is>
          <t>lm/fm</t>
        </is>
      </c>
      <c r="I871" s="315" t="n"/>
      <c r="J871" s="159" t="n">
        <v>0</v>
      </c>
      <c r="K871" s="159" t="n">
        <v>0</v>
      </c>
      <c r="L871" s="753">
        <f>J871+K871</f>
        <v/>
      </c>
      <c r="M871" s="748">
        <f>L871*(G871+I871)</f>
        <v/>
      </c>
      <c r="O871" s="464">
        <f>ISBLANK(D871)</f>
        <v/>
      </c>
      <c r="P871" s="464">
        <f>ISBLANK(G871)</f>
        <v/>
      </c>
      <c r="Q871" s="464">
        <f>ISBLANK(M871)</f>
        <v/>
      </c>
      <c r="R871" s="464">
        <f>IF(AND(O871=P871,O871=Q871),,"!!!")</f>
        <v/>
      </c>
      <c r="T871" s="464" t="n">
        <v>870</v>
      </c>
    </row>
    <row customFormat="1" outlineLevel="1" r="872" s="590">
      <c r="A872" s="29" t="n"/>
      <c r="B872" s="606" t="n">
        <v>400</v>
      </c>
      <c r="C872" s="617" t="n">
        <v>411</v>
      </c>
      <c r="D872" s="426" t="n">
        <v>40</v>
      </c>
      <c r="E872" s="689" t="inlineStr">
        <is>
          <t>DN50 (ø50 x 3)</t>
        </is>
      </c>
      <c r="F872" s="689" t="inlineStr">
        <is>
          <t>DN50 (ø50 x 3)</t>
        </is>
      </c>
      <c r="G872" s="994" t="n">
        <v>137</v>
      </c>
      <c r="H872" s="39" t="inlineStr">
        <is>
          <t>lm/fm</t>
        </is>
      </c>
      <c r="I872" s="315" t="n"/>
      <c r="J872" s="159" t="n">
        <v>0</v>
      </c>
      <c r="K872" s="159" t="n">
        <v>0</v>
      </c>
      <c r="L872" s="753">
        <f>J872+K872</f>
        <v/>
      </c>
      <c r="M872" s="748">
        <f>L872*(G872+I872)</f>
        <v/>
      </c>
      <c r="O872" s="464">
        <f>ISBLANK(D872)</f>
        <v/>
      </c>
      <c r="P872" s="464">
        <f>ISBLANK(G872)</f>
        <v/>
      </c>
      <c r="Q872" s="464">
        <f>ISBLANK(M872)</f>
        <v/>
      </c>
      <c r="R872" s="464">
        <f>IF(AND(O872=P872,O872=Q872),,"!!!")</f>
        <v/>
      </c>
      <c r="T872" s="464" t="n">
        <v>871</v>
      </c>
    </row>
    <row customFormat="1" outlineLevel="1" r="873" s="590">
      <c r="A873" s="29" t="n"/>
      <c r="B873" s="606" t="n">
        <v>400</v>
      </c>
      <c r="C873" s="617" t="n">
        <v>411</v>
      </c>
      <c r="D873" s="426" t="n">
        <v>41</v>
      </c>
      <c r="E873" s="689" t="inlineStr">
        <is>
          <t>DN56 (ø56 x 3)</t>
        </is>
      </c>
      <c r="F873" s="689" t="inlineStr">
        <is>
          <t>DN56 (ø56 x 3)</t>
        </is>
      </c>
      <c r="G873" s="994" t="n">
        <v>70.3</v>
      </c>
      <c r="H873" s="39" t="inlineStr">
        <is>
          <t>lm/fm</t>
        </is>
      </c>
      <c r="I873" s="315" t="n"/>
      <c r="J873" s="159" t="n">
        <v>0</v>
      </c>
      <c r="K873" s="159" t="n">
        <v>0</v>
      </c>
      <c r="L873" s="753">
        <f>J873+K873</f>
        <v/>
      </c>
      <c r="M873" s="748">
        <f>L873*(G873+I873)</f>
        <v/>
      </c>
      <c r="O873" s="464">
        <f>ISBLANK(D873)</f>
        <v/>
      </c>
      <c r="P873" s="464">
        <f>ISBLANK(G873)</f>
        <v/>
      </c>
      <c r="Q873" s="464">
        <f>ISBLANK(M873)</f>
        <v/>
      </c>
      <c r="R873" s="464">
        <f>IF(AND(O873=P873,O873=Q873),,"!!!")</f>
        <v/>
      </c>
      <c r="T873" s="464" t="n">
        <v>872</v>
      </c>
    </row>
    <row customFormat="1" outlineLevel="1" r="874" s="590">
      <c r="A874" s="29" t="n"/>
      <c r="B874" s="606" t="n">
        <v>400</v>
      </c>
      <c r="C874" s="617" t="n">
        <v>411</v>
      </c>
      <c r="D874" s="426" t="n">
        <v>42</v>
      </c>
      <c r="E874" s="689" t="inlineStr">
        <is>
          <t>DN60 (ø63 x 3)</t>
        </is>
      </c>
      <c r="F874" s="689" t="inlineStr">
        <is>
          <t>DN60 (ø63 x 3)</t>
        </is>
      </c>
      <c r="G874" s="994" t="n">
        <v>148.5</v>
      </c>
      <c r="H874" s="39" t="inlineStr">
        <is>
          <t>lm/fm</t>
        </is>
      </c>
      <c r="I874" s="315" t="n"/>
      <c r="J874" s="159" t="n">
        <v>0</v>
      </c>
      <c r="K874" s="159" t="n">
        <v>0</v>
      </c>
      <c r="L874" s="753">
        <f>J874+K874</f>
        <v/>
      </c>
      <c r="M874" s="748">
        <f>L874*(G874+I874)</f>
        <v/>
      </c>
      <c r="O874" s="464">
        <f>ISBLANK(D874)</f>
        <v/>
      </c>
      <c r="P874" s="464">
        <f>ISBLANK(G874)</f>
        <v/>
      </c>
      <c r="Q874" s="464">
        <f>ISBLANK(M874)</f>
        <v/>
      </c>
      <c r="R874" s="464">
        <f>IF(AND(O874=P874,O874=Q874),,"!!!")</f>
        <v/>
      </c>
      <c r="T874" s="464" t="n">
        <v>873</v>
      </c>
    </row>
    <row customFormat="1" outlineLevel="1" r="875" s="590">
      <c r="A875" s="29" t="n"/>
      <c r="B875" s="606" t="n">
        <v>400</v>
      </c>
      <c r="C875" s="617" t="n">
        <v>411</v>
      </c>
      <c r="D875" s="426" t="n">
        <v>43</v>
      </c>
      <c r="E875" s="689" t="inlineStr">
        <is>
          <t>DN70 (ø75 x 3)</t>
        </is>
      </c>
      <c r="F875" s="689" t="inlineStr">
        <is>
          <t>DN70 (ø75 x 3)</t>
        </is>
      </c>
      <c r="G875" s="994" t="n">
        <v>168.4</v>
      </c>
      <c r="H875" s="39" t="inlineStr">
        <is>
          <t>lm/fm</t>
        </is>
      </c>
      <c r="I875" s="315" t="n"/>
      <c r="J875" s="159" t="n">
        <v>0</v>
      </c>
      <c r="K875" s="159" t="n">
        <v>0</v>
      </c>
      <c r="L875" s="753">
        <f>J875+K875</f>
        <v/>
      </c>
      <c r="M875" s="748">
        <f>L875*(G875+I875)</f>
        <v/>
      </c>
      <c r="O875" s="464">
        <f>ISBLANK(D875)</f>
        <v/>
      </c>
      <c r="P875" s="464">
        <f>ISBLANK(G875)</f>
        <v/>
      </c>
      <c r="Q875" s="464">
        <f>ISBLANK(M875)</f>
        <v/>
      </c>
      <c r="R875" s="464">
        <f>IF(AND(O875=P875,O875=Q875),,"!!!")</f>
        <v/>
      </c>
      <c r="T875" s="464" t="n">
        <v>874</v>
      </c>
    </row>
    <row customFormat="1" outlineLevel="1" r="876" s="590">
      <c r="A876" s="29" t="n"/>
      <c r="B876" s="606" t="n">
        <v>400</v>
      </c>
      <c r="C876" s="617" t="n">
        <v>411</v>
      </c>
      <c r="D876" s="426" t="n">
        <v>44</v>
      </c>
      <c r="E876" s="689" t="inlineStr">
        <is>
          <t>DN90 (ø90 x 3.5)</t>
        </is>
      </c>
      <c r="F876" s="689" t="inlineStr">
        <is>
          <t>DN90 (ø90 x 3.5)</t>
        </is>
      </c>
      <c r="G876" s="994" t="n">
        <v>147.2</v>
      </c>
      <c r="H876" s="39" t="inlineStr">
        <is>
          <t>lm/fm</t>
        </is>
      </c>
      <c r="I876" s="315" t="n"/>
      <c r="J876" s="159" t="n">
        <v>0</v>
      </c>
      <c r="K876" s="159" t="n">
        <v>0</v>
      </c>
      <c r="L876" s="753">
        <f>J876+K876</f>
        <v/>
      </c>
      <c r="M876" s="748">
        <f>L876*(G876+I876)</f>
        <v/>
      </c>
      <c r="O876" s="464">
        <f>ISBLANK(D876)</f>
        <v/>
      </c>
      <c r="P876" s="464">
        <f>ISBLANK(G876)</f>
        <v/>
      </c>
      <c r="Q876" s="464">
        <f>ISBLANK(M876)</f>
        <v/>
      </c>
      <c r="R876" s="464">
        <f>IF(AND(O876=P876,O876=Q876),,"!!!")</f>
        <v/>
      </c>
      <c r="T876" s="464" t="n">
        <v>875</v>
      </c>
    </row>
    <row customFormat="1" outlineLevel="1" r="877" s="590">
      <c r="A877" s="29" t="n"/>
      <c r="B877" s="606" t="n">
        <v>400</v>
      </c>
      <c r="C877" s="617" t="n">
        <v>411</v>
      </c>
      <c r="D877" s="426" t="n">
        <v>45</v>
      </c>
      <c r="E877" s="689" t="inlineStr">
        <is>
          <t>DN100 (ø110 x 4.3)</t>
        </is>
      </c>
      <c r="F877" s="689" t="inlineStr">
        <is>
          <t>DN100 (ø110 x 4.3)</t>
        </is>
      </c>
      <c r="G877" s="994" t="n">
        <v>117.8</v>
      </c>
      <c r="H877" s="39" t="inlineStr">
        <is>
          <t>lm/fm</t>
        </is>
      </c>
      <c r="I877" s="315" t="n"/>
      <c r="J877" s="159" t="n">
        <v>0</v>
      </c>
      <c r="K877" s="159" t="n">
        <v>0</v>
      </c>
      <c r="L877" s="753">
        <f>J877+K877</f>
        <v/>
      </c>
      <c r="M877" s="748">
        <f>L877*(G877+I877)</f>
        <v/>
      </c>
      <c r="O877" s="464">
        <f>ISBLANK(D877)</f>
        <v/>
      </c>
      <c r="P877" s="464">
        <f>ISBLANK(G877)</f>
        <v/>
      </c>
      <c r="Q877" s="464">
        <f>ISBLANK(M877)</f>
        <v/>
      </c>
      <c r="R877" s="464">
        <f>IF(AND(O877=P877,O877=Q877),,"!!!")</f>
        <v/>
      </c>
      <c r="T877" s="464" t="n">
        <v>876</v>
      </c>
    </row>
    <row customFormat="1" outlineLevel="1" r="878" s="590">
      <c r="A878" s="29" t="n"/>
      <c r="B878" s="606" t="n">
        <v>400</v>
      </c>
      <c r="C878" s="617" t="n">
        <v>411</v>
      </c>
      <c r="D878" s="426" t="n">
        <v>46</v>
      </c>
      <c r="E878" s="689" t="inlineStr">
        <is>
          <t>DN125 (ø125 x 4.9)</t>
        </is>
      </c>
      <c r="F878" s="689" t="inlineStr">
        <is>
          <t>DN125 (ø125 x 4.9)</t>
        </is>
      </c>
      <c r="G878" s="994" t="n">
        <v>310.5</v>
      </c>
      <c r="H878" s="39" t="inlineStr">
        <is>
          <t>lm/fm</t>
        </is>
      </c>
      <c r="I878" s="315" t="n"/>
      <c r="J878" s="159" t="n">
        <v>0</v>
      </c>
      <c r="K878" s="159" t="n">
        <v>0</v>
      </c>
      <c r="L878" s="753">
        <f>J878+K878</f>
        <v/>
      </c>
      <c r="M878" s="748">
        <f>L878*(G878+I878)</f>
        <v/>
      </c>
      <c r="O878" s="464">
        <f>ISBLANK(D878)</f>
        <v/>
      </c>
      <c r="P878" s="464">
        <f>ISBLANK(G878)</f>
        <v/>
      </c>
      <c r="Q878" s="464">
        <f>ISBLANK(M878)</f>
        <v/>
      </c>
      <c r="R878" s="464">
        <f>IF(AND(O878=P878,O878=Q878),,"!!!")</f>
        <v/>
      </c>
      <c r="T878" s="464" t="n">
        <v>877</v>
      </c>
    </row>
    <row customFormat="1" outlineLevel="1" r="879" s="590">
      <c r="A879" s="29" t="n"/>
      <c r="B879" s="606" t="n">
        <v>400</v>
      </c>
      <c r="C879" s="617" t="n">
        <v>411</v>
      </c>
      <c r="D879" s="426" t="n">
        <v>47</v>
      </c>
      <c r="E879" s="689" t="inlineStr">
        <is>
          <t>DN150 (ø160 x 6.2)</t>
        </is>
      </c>
      <c r="F879" s="689" t="inlineStr">
        <is>
          <t>DN150 (ø160 x 6.2)</t>
        </is>
      </c>
      <c r="G879" s="994" t="n">
        <v>530.2</v>
      </c>
      <c r="H879" s="39" t="inlineStr">
        <is>
          <t>lm/fm</t>
        </is>
      </c>
      <c r="I879" s="315" t="n"/>
      <c r="J879" s="159" t="n">
        <v>0</v>
      </c>
      <c r="K879" s="159" t="n">
        <v>0</v>
      </c>
      <c r="L879" s="753">
        <f>J879+K879</f>
        <v/>
      </c>
      <c r="M879" s="748">
        <f>L879*(G879+I879)</f>
        <v/>
      </c>
      <c r="O879" s="464">
        <f>ISBLANK(D879)</f>
        <v/>
      </c>
      <c r="P879" s="464">
        <f>ISBLANK(G879)</f>
        <v/>
      </c>
      <c r="Q879" s="464">
        <f>ISBLANK(M879)</f>
        <v/>
      </c>
      <c r="R879" s="464">
        <f>IF(AND(O879=P879,O879=Q879),,"!!!")</f>
        <v/>
      </c>
      <c r="T879" s="464" t="n">
        <v>878</v>
      </c>
    </row>
    <row customFormat="1" outlineLevel="1" r="880" s="590">
      <c r="A880" s="29" t="n"/>
      <c r="B880" s="606" t="n">
        <v>400</v>
      </c>
      <c r="C880" s="617" t="n">
        <v>411</v>
      </c>
      <c r="D880" s="426" t="n">
        <v>48</v>
      </c>
      <c r="E880" s="689" t="inlineStr">
        <is>
          <t>DN200 (ø200 x 6.2)</t>
        </is>
      </c>
      <c r="F880" s="689" t="inlineStr">
        <is>
          <t>DN200 (ø200 x 6.2)</t>
        </is>
      </c>
      <c r="G880" s="994" t="n">
        <v>396.7</v>
      </c>
      <c r="H880" s="39" t="inlineStr">
        <is>
          <t>lm/fm</t>
        </is>
      </c>
      <c r="I880" s="315" t="n"/>
      <c r="J880" s="159" t="n">
        <v>0</v>
      </c>
      <c r="K880" s="159" t="n">
        <v>0</v>
      </c>
      <c r="L880" s="753" t="n">
        <v>0</v>
      </c>
      <c r="M880" s="748">
        <f>L880*(G880+I880)</f>
        <v/>
      </c>
      <c r="O880" s="464">
        <f>ISBLANK(D880)</f>
        <v/>
      </c>
      <c r="P880" s="464">
        <f>ISBLANK(G880)</f>
        <v/>
      </c>
      <c r="Q880" s="464">
        <f>ISBLANK(M880)</f>
        <v/>
      </c>
      <c r="R880" s="464">
        <f>IF(AND(O880=P880,O880=Q880),,"!!!")</f>
        <v/>
      </c>
      <c r="T880" s="464" t="n">
        <v>879</v>
      </c>
    </row>
    <row customFormat="1" outlineLevel="1" r="881" s="590">
      <c r="A881" s="29" t="n"/>
      <c r="B881" s="606" t="n">
        <v>400</v>
      </c>
      <c r="C881" s="617" t="n">
        <v>411</v>
      </c>
      <c r="D881" s="426" t="n">
        <v>49</v>
      </c>
      <c r="E881" s="689" t="inlineStr">
        <is>
          <t>DN200 (ø200 x 6.2) PN4</t>
        </is>
      </c>
      <c r="F881" s="689" t="inlineStr">
        <is>
          <t>DN200 (ø200 x 6.2) PN4</t>
        </is>
      </c>
      <c r="G881" s="994" t="n">
        <v>47.9</v>
      </c>
      <c r="H881" s="39" t="inlineStr">
        <is>
          <t>lm/fm</t>
        </is>
      </c>
      <c r="I881" s="315" t="n"/>
      <c r="J881" s="159" t="n">
        <v>0</v>
      </c>
      <c r="K881" s="159" t="n">
        <v>0</v>
      </c>
      <c r="L881" s="753" t="n">
        <v>0</v>
      </c>
      <c r="M881" s="748">
        <f>L881*(G881+I881)</f>
        <v/>
      </c>
      <c r="O881" s="464">
        <f>ISBLANK(D881)</f>
        <v/>
      </c>
      <c r="P881" s="464">
        <f>ISBLANK(G881)</f>
        <v/>
      </c>
      <c r="Q881" s="464">
        <f>ISBLANK(M881)</f>
        <v/>
      </c>
      <c r="R881" s="464">
        <f>IF(AND(O881=P881,O881=Q881),,"!!!")</f>
        <v/>
      </c>
      <c r="T881" s="464" t="n">
        <v>880</v>
      </c>
    </row>
    <row customFormat="1" outlineLevel="1" r="882" s="590">
      <c r="A882" s="29" t="n"/>
      <c r="B882" s="606" t="n">
        <v>400</v>
      </c>
      <c r="C882" s="617" t="n">
        <v>411</v>
      </c>
      <c r="D882" s="426" t="n">
        <v>50</v>
      </c>
      <c r="E882" s="689" t="inlineStr">
        <is>
          <t>DN250 (ø250 x 7.8)</t>
        </is>
      </c>
      <c r="F882" s="689" t="inlineStr">
        <is>
          <t>DN250 (ø250 x 7.8)</t>
        </is>
      </c>
      <c r="G882" s="994" t="n">
        <v>271.3</v>
      </c>
      <c r="H882" s="39" t="inlineStr">
        <is>
          <t>lm/fm</t>
        </is>
      </c>
      <c r="I882" s="315" t="n"/>
      <c r="J882" s="159" t="n">
        <v>0</v>
      </c>
      <c r="K882" s="159" t="n">
        <v>0</v>
      </c>
      <c r="L882" s="753" t="n">
        <v>0</v>
      </c>
      <c r="M882" s="748">
        <f>L882*(G882+I882)</f>
        <v/>
      </c>
      <c r="O882" s="464">
        <f>ISBLANK(D882)</f>
        <v/>
      </c>
      <c r="P882" s="464">
        <f>ISBLANK(G882)</f>
        <v/>
      </c>
      <c r="Q882" s="464">
        <f>ISBLANK(M882)</f>
        <v/>
      </c>
      <c r="R882" s="464">
        <f>IF(AND(O882=P882,O882=Q882),,"!!!")</f>
        <v/>
      </c>
      <c r="T882" s="464" t="n">
        <v>881</v>
      </c>
    </row>
    <row customFormat="1" outlineLevel="1" r="883" s="590">
      <c r="A883" s="29" t="n"/>
      <c r="B883" s="606" t="n">
        <v>400</v>
      </c>
      <c r="C883" s="617" t="n">
        <v>411</v>
      </c>
      <c r="D883" s="426" t="n">
        <v>51</v>
      </c>
      <c r="E883" s="689" t="inlineStr">
        <is>
          <t>DN250 (ø250 x 7.8) PN4</t>
        </is>
      </c>
      <c r="F883" s="689" t="inlineStr">
        <is>
          <t>DN250 (ø250 x 7.8) PN4</t>
        </is>
      </c>
      <c r="G883" s="994" t="n">
        <v>79.2</v>
      </c>
      <c r="H883" s="39" t="inlineStr">
        <is>
          <t>lm/fm</t>
        </is>
      </c>
      <c r="I883" s="315" t="n"/>
      <c r="J883" s="159" t="n">
        <v>0</v>
      </c>
      <c r="K883" s="159" t="n">
        <v>0</v>
      </c>
      <c r="L883" s="753" t="n">
        <v>0</v>
      </c>
      <c r="M883" s="748">
        <f>L883*(G883+I883)</f>
        <v/>
      </c>
      <c r="O883" s="464">
        <f>ISBLANK(D883)</f>
        <v/>
      </c>
      <c r="P883" s="464">
        <f>ISBLANK(G883)</f>
        <v/>
      </c>
      <c r="Q883" s="464">
        <f>ISBLANK(M883)</f>
        <v/>
      </c>
      <c r="R883" s="464">
        <f>IF(AND(O883=P883,O883=Q883),,"!!!")</f>
        <v/>
      </c>
      <c r="T883" s="464" t="n">
        <v>882</v>
      </c>
    </row>
    <row customFormat="1" outlineLevel="1" r="884" s="590">
      <c r="A884" s="29" t="n"/>
      <c r="B884" s="606" t="n">
        <v>400</v>
      </c>
      <c r="C884" s="617" t="n">
        <v>411</v>
      </c>
      <c r="D884" s="426" t="n">
        <v>52</v>
      </c>
      <c r="E884" s="689" t="inlineStr">
        <is>
          <t>DN300 (ø315 x 9.8)</t>
        </is>
      </c>
      <c r="F884" s="689" t="inlineStr">
        <is>
          <t>DN300 (ø315 x 9.8)</t>
        </is>
      </c>
      <c r="G884" s="994" t="n">
        <v>9</v>
      </c>
      <c r="H884" s="39" t="inlineStr">
        <is>
          <t>lm/fm</t>
        </is>
      </c>
      <c r="I884" s="315" t="n"/>
      <c r="J884" s="159" t="n">
        <v>0</v>
      </c>
      <c r="K884" s="159" t="n">
        <v>0</v>
      </c>
      <c r="L884" s="753" t="n">
        <v>0</v>
      </c>
      <c r="M884" s="748">
        <f>L884*(G884+I884)</f>
        <v/>
      </c>
      <c r="O884" s="464">
        <f>ISBLANK(D884)</f>
        <v/>
      </c>
      <c r="P884" s="464">
        <f>ISBLANK(G884)</f>
        <v/>
      </c>
      <c r="Q884" s="464">
        <f>ISBLANK(M884)</f>
        <v/>
      </c>
      <c r="R884" s="464">
        <f>IF(AND(O884=P884,O884=Q884),,"!!!")</f>
        <v/>
      </c>
      <c r="T884" s="464" t="n">
        <v>883</v>
      </c>
    </row>
    <row customFormat="1" outlineLevel="1" r="885" s="590">
      <c r="A885" s="29" t="n"/>
      <c r="B885" s="606" t="n">
        <v>400</v>
      </c>
      <c r="C885" s="617" t="n">
        <v>411</v>
      </c>
      <c r="D885" s="426" t="n">
        <v>53</v>
      </c>
      <c r="E885" s="689" t="inlineStr">
        <is>
          <t>DN300 (ø315 x 9.8) PN4</t>
        </is>
      </c>
      <c r="F885" s="689" t="inlineStr">
        <is>
          <t>DN300 (ø315 x 9.8) PN4</t>
        </is>
      </c>
      <c r="G885" s="994" t="n">
        <v>52.2</v>
      </c>
      <c r="H885" s="39" t="inlineStr">
        <is>
          <t>lm/fm</t>
        </is>
      </c>
      <c r="I885" s="315" t="n"/>
      <c r="J885" s="159" t="n">
        <v>0</v>
      </c>
      <c r="K885" s="159" t="n">
        <v>0</v>
      </c>
      <c r="L885" s="753" t="n">
        <v>0</v>
      </c>
      <c r="M885" s="748">
        <f>L885*(G885+I885)</f>
        <v/>
      </c>
      <c r="O885" s="464">
        <f>ISBLANK(D885)</f>
        <v/>
      </c>
      <c r="P885" s="464">
        <f>ISBLANK(G885)</f>
        <v/>
      </c>
      <c r="Q885" s="464">
        <f>ISBLANK(M885)</f>
        <v/>
      </c>
      <c r="R885" s="464">
        <f>IF(AND(O885=P885,O885=Q885),,"!!!")</f>
        <v/>
      </c>
      <c r="T885" s="464" t="n">
        <v>884</v>
      </c>
    </row>
    <row customFormat="1" outlineLevel="1" r="886" s="590">
      <c r="A886" s="29" t="n"/>
      <c r="B886" s="613" t="n"/>
      <c r="C886" s="617" t="n"/>
      <c r="D886" s="889" t="n"/>
      <c r="E886" s="689" t="n"/>
      <c r="F886" s="689" t="n"/>
      <c r="G886" s="994" t="n"/>
      <c r="H886" s="39" t="n"/>
      <c r="I886" s="315" t="n"/>
      <c r="J886" s="159" t="n"/>
      <c r="K886" s="159" t="n"/>
      <c r="L886" s="753" t="n"/>
      <c r="M886" s="748" t="n"/>
      <c r="O886" s="464">
        <f>ISBLANK(D886)</f>
        <v/>
      </c>
      <c r="P886" s="464">
        <f>ISBLANK(G886)</f>
        <v/>
      </c>
      <c r="Q886" s="464">
        <f>ISBLANK(M886)</f>
        <v/>
      </c>
      <c r="R886" s="464">
        <f>IF(AND(O886=P886,O886=Q886),,"!!!")</f>
        <v/>
      </c>
      <c r="T886" s="464" t="n">
        <v>885</v>
      </c>
    </row>
    <row customFormat="1" outlineLevel="1" r="887" s="590">
      <c r="A887" s="29" t="n"/>
      <c r="B887" s="613" t="n"/>
      <c r="C887" s="617" t="n"/>
      <c r="D887" s="889" t="n"/>
      <c r="E887" s="764" t="inlineStr">
        <is>
          <t>Rainwater, plumbing fixtures</t>
        </is>
      </c>
      <c r="F887" s="764" t="inlineStr">
        <is>
          <t>Esővíz szaniterek</t>
        </is>
      </c>
      <c r="G887" s="994" t="n"/>
      <c r="H887" s="39" t="n"/>
      <c r="I887" s="315" t="n"/>
      <c r="J887" s="159" t="n"/>
      <c r="K887" s="159" t="n"/>
      <c r="L887" s="753" t="n"/>
      <c r="M887" s="748" t="n"/>
      <c r="O887" s="464">
        <f>ISBLANK(D887)</f>
        <v/>
      </c>
      <c r="P887" s="464">
        <f>ISBLANK(G887)</f>
        <v/>
      </c>
      <c r="Q887" s="464">
        <f>ISBLANK(M887)</f>
        <v/>
      </c>
      <c r="R887" s="464">
        <f>IF(AND(O887=P887,O887=Q887),,"!!!")</f>
        <v/>
      </c>
      <c r="T887" s="464" t="n">
        <v>886</v>
      </c>
    </row>
    <row customFormat="1" customHeight="1" ht="90" outlineLevel="1" r="888" s="590">
      <c r="A888" s="29" t="n"/>
      <c r="B888" s="606" t="n">
        <v>400</v>
      </c>
      <c r="C888" s="617" t="n">
        <v>411</v>
      </c>
      <c r="D888" s="426" t="n">
        <v>54</v>
      </c>
      <c r="E888" s="689" t="inlineStr">
        <is>
          <t>Roof drain
for collecting and draining off rainwater in syphonic systems, w flange gasket, for roofs with soft insulation, with vertical, cut-to-length outlet
- discharge rate min./max [l/s]: 1/12
- connection size: D56
- manufacturer: Geberit
- type: Pluvia 359.105.00.1</t>
        </is>
      </c>
      <c r="F888" s="689" t="inlineStr">
        <is>
          <t>Tetőösszefolyó
esővíz gyűjtésére és levezetésére leszívásos rendszerben, karimás szigeteléssel, lágy szigetelésű tetőkhöz, méretrevágható függőleges kivezetéssel
- kifolyás min./max. [l/s]: 1/12
- csatlakozó méret: D56
- gyártó: Geberit
- típus: Pluvia 359.105.00.1</t>
        </is>
      </c>
      <c r="G888" s="994" t="n">
        <v>116</v>
      </c>
      <c r="H888" s="39" t="inlineStr">
        <is>
          <t>pc/db</t>
        </is>
      </c>
      <c r="I888" s="315" t="n"/>
      <c r="J888" s="159" t="n">
        <v>0</v>
      </c>
      <c r="K888" s="159" t="n">
        <v>0</v>
      </c>
      <c r="L888" s="753" t="n">
        <v>0</v>
      </c>
      <c r="M888" s="748">
        <f>L888*(G888+I888)</f>
        <v/>
      </c>
      <c r="O888" s="464">
        <f>ISBLANK(D888)</f>
        <v/>
      </c>
      <c r="P888" s="464">
        <f>ISBLANK(G888)</f>
        <v/>
      </c>
      <c r="Q888" s="464">
        <f>ISBLANK(M888)</f>
        <v/>
      </c>
      <c r="R888" s="464">
        <f>IF(AND(O888=P888,O888=Q888),,"!!!")</f>
        <v/>
      </c>
      <c r="T888" s="464" t="n">
        <v>887</v>
      </c>
    </row>
    <row customFormat="1" customHeight="1" ht="90" outlineLevel="1" r="889" s="590">
      <c r="A889" s="29" t="n"/>
      <c r="B889" s="606" t="n">
        <v>400</v>
      </c>
      <c r="C889" s="617" t="n">
        <v>411</v>
      </c>
      <c r="D889" s="426" t="n">
        <v>55</v>
      </c>
      <c r="E889" s="689" t="inlineStr">
        <is>
          <t>Roof drain (emergency overflow system)
for collecting and draining off rainwater in syphonic systems, w flange gasket, for roofs with soft insulation, with vertical, cut-to-length outlet
- discharge rate min./max [l/s]: 1/12
- connection size: D56
- manufacturer: Geberit
- type: Pluvia 359.105.00.1</t>
        </is>
      </c>
      <c r="F889" s="689" t="inlineStr">
        <is>
          <t>Tetőösszefolyó (vésztúlfolyó rendszer)
esővíz gyűjtésére és levezetésére leszívásos rendszerben, karimás szigeteléssel, lágy szigetelésű tetőkhöz, méretrevágható függőleges kivezetéssel
- kifolyás min./max. [l/s]: 1/12
- csatlakozó méret: D56
- gyártó: Geberit
- típus: Pluvia 359.105.00.1</t>
        </is>
      </c>
      <c r="G889" s="994" t="n">
        <v>116</v>
      </c>
      <c r="H889" s="39" t="inlineStr">
        <is>
          <t>pc/db</t>
        </is>
      </c>
      <c r="I889" s="315" t="n"/>
      <c r="J889" s="159" t="n">
        <v>0</v>
      </c>
      <c r="K889" s="159" t="n">
        <v>0</v>
      </c>
      <c r="L889" s="753" t="n">
        <v>0</v>
      </c>
      <c r="M889" s="748">
        <f>L889*(G889+I889)</f>
        <v/>
      </c>
      <c r="O889" s="464">
        <f>ISBLANK(D889)</f>
        <v/>
      </c>
      <c r="P889" s="464">
        <f>ISBLANK(G889)</f>
        <v/>
      </c>
      <c r="Q889" s="464">
        <f>ISBLANK(M889)</f>
        <v/>
      </c>
      <c r="R889" s="464">
        <f>IF(AND(O889=P889,O889=Q889),,"!!!")</f>
        <v/>
      </c>
      <c r="T889" s="464" t="n">
        <v>888</v>
      </c>
    </row>
    <row customFormat="1" customHeight="1" ht="45" outlineLevel="1" r="890" s="590">
      <c r="A890" s="29" t="n"/>
      <c r="B890" s="606" t="n">
        <v>400</v>
      </c>
      <c r="C890" s="617" t="n">
        <v>411</v>
      </c>
      <c r="D890" s="426" t="n">
        <v>56</v>
      </c>
      <c r="E890" s="689" t="inlineStr">
        <is>
          <t>Emergency overflow set for Pluvia roof outlets with 12l/s discharge rate, made of polypropylene
- manufacturer: Geberit
- type: Pluvia 359.114.00.1</t>
        </is>
      </c>
      <c r="F890" s="689" t="inlineStr">
        <is>
          <t>Vésztúlfolyókészlet Pluvia 12l/s kifolyású tetőösszefolyóhoz, polipropilénből
- gyártó: Geberit
- típus: Pluvia 359.114.00.1</t>
        </is>
      </c>
      <c r="G890" s="994" t="n">
        <v>116</v>
      </c>
      <c r="H890" s="39" t="inlineStr">
        <is>
          <t>pc/db</t>
        </is>
      </c>
      <c r="I890" s="315" t="n"/>
      <c r="J890" s="159" t="n">
        <v>0</v>
      </c>
      <c r="K890" s="159" t="n">
        <v>0</v>
      </c>
      <c r="L890" s="753" t="n">
        <v>0</v>
      </c>
      <c r="M890" s="748">
        <f>L890*(G890+I890)</f>
        <v/>
      </c>
      <c r="O890" s="464">
        <f>ISBLANK(D890)</f>
        <v/>
      </c>
      <c r="P890" s="464">
        <f>ISBLANK(G890)</f>
        <v/>
      </c>
      <c r="Q890" s="464">
        <f>ISBLANK(M890)</f>
        <v/>
      </c>
      <c r="R890" s="464">
        <f>IF(AND(O890=P890,O890=Q890),,"!!!")</f>
        <v/>
      </c>
      <c r="T890" s="464" t="n">
        <v>889</v>
      </c>
    </row>
    <row customFormat="1" customHeight="1" ht="22.5" outlineLevel="1" r="891" s="590">
      <c r="A891" s="29" t="n"/>
      <c r="B891" s="606" t="n">
        <v>400</v>
      </c>
      <c r="C891" s="617" t="n">
        <v>411</v>
      </c>
      <c r="D891" s="426" t="n">
        <v>57</v>
      </c>
      <c r="E891" s="94" t="inlineStr">
        <is>
          <t>Gravity(-fed) rainwater drainage for each outdoor construction and canopies, complete with structural support constructions.</t>
        </is>
      </c>
      <c r="F891" s="94" t="inlineStr">
        <is>
          <t>Gravitációs esővíz elvezetés minden kültéri helyiséghez és előtetőhöz.Tartózással.</t>
        </is>
      </c>
      <c r="G891" s="994" t="n">
        <v>16</v>
      </c>
      <c r="H891" s="39" t="inlineStr">
        <is>
          <t>/készlet</t>
        </is>
      </c>
      <c r="I891" s="315" t="n"/>
      <c r="J891" s="159" t="n">
        <v>0</v>
      </c>
      <c r="K891" s="159" t="n">
        <v>0</v>
      </c>
      <c r="L891" s="753">
        <f>J891+K891</f>
        <v/>
      </c>
      <c r="M891" s="748">
        <f>L891*(G891+I891)</f>
        <v/>
      </c>
      <c r="O891" s="464">
        <f>ISBLANK(D891)</f>
        <v/>
      </c>
      <c r="P891" s="464">
        <f>ISBLANK(G891)</f>
        <v/>
      </c>
      <c r="Q891" s="464">
        <f>ISBLANK(M891)</f>
        <v/>
      </c>
      <c r="R891" s="464">
        <f>IF(AND(O891=P891,O891=Q891),,"!!!")</f>
        <v/>
      </c>
      <c r="T891" s="464" t="n">
        <v>890</v>
      </c>
    </row>
    <row customFormat="1" customHeight="1" ht="78.75" outlineLevel="1" r="892" s="590">
      <c r="A892" s="29" t="inlineStr">
        <is>
          <t>x</t>
        </is>
      </c>
      <c r="B892" s="606" t="n">
        <v>400</v>
      </c>
      <c r="C892" s="617" t="n">
        <v>411</v>
      </c>
      <c r="D892" s="426" t="n">
        <v>58</v>
      </c>
      <c r="E892" s="689" t="inlineStr">
        <is>
          <t>Fire protective collar, to conduct a plastic sewer pipe across a fire sction border, fire stop seal of plastic pipe penetrations in walls and floors
- manufacturer: Hilti
- type: CFS-C P, or technically equivalent other product compliant with the current OTSZ and the relevant fire protection regulations valid for the given building</t>
        </is>
      </c>
      <c r="F892" s="689" t="inlineStr">
        <is>
          <t>Tűzvédelmi mandzsetta, műanyag szennyvíz vezeték tűzszakasz határon való átvezetésésekre, fűzgátló lezárás műanyagcsövek fal- és födémátvezetésénél
- gyártó: Hilti
- típus: CFS-C P, vagy ezzel műszakilag egyenértékű más, a hatályos OTSZ-nek és a vonatkozó, az adott épületre érvényes tűzvédelmi előírásoknak megfelelő termék</t>
        </is>
      </c>
      <c r="G892" s="994" t="n">
        <v>2</v>
      </c>
      <c r="H892" s="39" t="inlineStr">
        <is>
          <t>pc/db</t>
        </is>
      </c>
      <c r="I892" s="315" t="n"/>
      <c r="J892" s="159" t="n">
        <v>0</v>
      </c>
      <c r="K892" s="159" t="n">
        <v>0</v>
      </c>
      <c r="L892" s="753">
        <f>J892+K892</f>
        <v/>
      </c>
      <c r="M892" s="748">
        <f>L892*(G892+I892)</f>
        <v/>
      </c>
      <c r="O892" s="464">
        <f>ISBLANK(D892)</f>
        <v/>
      </c>
      <c r="P892" s="464">
        <f>ISBLANK(G892)</f>
        <v/>
      </c>
      <c r="Q892" s="464">
        <f>ISBLANK(M892)</f>
        <v/>
      </c>
      <c r="R892" s="464">
        <f>IF(AND(O892=P892,O892=Q892),,"!!!")</f>
        <v/>
      </c>
      <c r="T892" s="464" t="n">
        <v>891</v>
      </c>
    </row>
    <row customFormat="1" outlineLevel="1" r="893" s="590">
      <c r="A893" s="29" t="n"/>
      <c r="B893" s="606" t="n">
        <v>400</v>
      </c>
      <c r="C893" s="617" t="n">
        <v>411</v>
      </c>
      <c r="D893" s="426" t="n">
        <v>59</v>
      </c>
      <c r="E893" s="689" t="inlineStr">
        <is>
          <t>Execution of section-wise pressure test</t>
        </is>
      </c>
      <c r="F893" s="689" t="inlineStr">
        <is>
          <t>Szakaszos nyomáspróba elvégézése</t>
        </is>
      </c>
      <c r="G893" s="994" t="n">
        <v>1</v>
      </c>
      <c r="H893" s="39" t="inlineStr">
        <is>
          <t>set/klt</t>
        </is>
      </c>
      <c r="I893" s="315" t="n"/>
      <c r="J893" s="159" t="n">
        <v>0</v>
      </c>
      <c r="K893" s="159" t="n">
        <v>0</v>
      </c>
      <c r="L893" s="753">
        <f>J893+K893</f>
        <v/>
      </c>
      <c r="M893" s="748">
        <f>L893*(G893+I893)</f>
        <v/>
      </c>
      <c r="O893" s="464">
        <f>ISBLANK(D893)</f>
        <v/>
      </c>
      <c r="P893" s="464">
        <f>ISBLANK(G893)</f>
        <v/>
      </c>
      <c r="Q893" s="464">
        <f>ISBLANK(M893)</f>
        <v/>
      </c>
      <c r="R893" s="464">
        <f>IF(AND(O893=P893,O893=Q893),,"!!!")</f>
        <v/>
      </c>
      <c r="T893" s="464" t="n">
        <v>892</v>
      </c>
    </row>
    <row customFormat="1" customHeight="1" ht="112.5" outlineLevel="1" r="894" s="590">
      <c r="A894" s="29" t="n"/>
      <c r="B894" s="606" t="n">
        <v>400</v>
      </c>
      <c r="C894" s="617" t="n">
        <v>411</v>
      </c>
      <c r="D894" s="426" t="n">
        <v>60</v>
      </c>
      <c r="E894" s="518" t="inlineStr">
        <is>
          <t xml:space="preserve">Galvanised steel mounting rails in custom construction and grouped hangers, respectively.
Mounting rails preassembled in different lengths, including end caps, connectorsl, and threaded bolts.
Additional galvanising is not allowed.
Metal dowels, anchor bolts, threaded rods bolts and nuts and washers, grub screws should be included in flat rate prices
Manufacturer: Sikla
or technivallly equivalent </t>
        </is>
      </c>
      <c r="F894" s="689" t="inlineStr">
        <is>
          <t xml:space="preserve">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Sikla
vagy vele egyenértékű </t>
        </is>
      </c>
      <c r="G894" s="994" t="n">
        <v>7150</v>
      </c>
      <c r="H894" s="39" t="inlineStr">
        <is>
          <t>kg</t>
        </is>
      </c>
      <c r="I894" s="315" t="n"/>
      <c r="J894" s="159" t="n">
        <v>0</v>
      </c>
      <c r="K894" s="159" t="n">
        <v>0</v>
      </c>
      <c r="L894" s="753">
        <f>J894+K894</f>
        <v/>
      </c>
      <c r="M894" s="748">
        <f>L894*(G894+I894)</f>
        <v/>
      </c>
      <c r="O894" s="464">
        <f>ISBLANK(D894)</f>
        <v/>
      </c>
      <c r="P894" s="464">
        <f>ISBLANK(G894)</f>
        <v/>
      </c>
      <c r="Q894" s="464">
        <f>ISBLANK(M894)</f>
        <v/>
      </c>
      <c r="R894" s="464">
        <f>IF(AND(O894=P894,O894=Q894),,"!!!")</f>
        <v/>
      </c>
      <c r="T894" s="464" t="n">
        <v>893</v>
      </c>
    </row>
    <row customFormat="1" customHeight="1" ht="56.25" outlineLevel="1" r="895" s="590">
      <c r="A895" s="29" t="n"/>
      <c r="B895" s="606" t="n">
        <v>400</v>
      </c>
      <c r="C895" s="617" t="n">
        <v>411</v>
      </c>
      <c r="D895" s="426" t="n">
        <v>61</v>
      </c>
      <c r="E895" s="689" t="inlineStr">
        <is>
          <t>Preparation of an 'as-built' documentation
in the number of copies and form specified by client, delivery of documentation in digital and/or printed form, an execution design with hand drawn, red colored notes and corrections can not be regarded as an 'as-built' design document</t>
        </is>
      </c>
      <c r="F895" s="689" t="inlineStr">
        <is>
          <t>Megvalósulási dokumentáció készítése
Megvalósulási tervek és dokumentáció készítése a Beruházó által előírt példányszámban és formátumban, a megvalósulási tervek digitális és nyomtatott szállítása, akézzel, pirossal javított kiviteli terv nem tekinthető magvalósulási tervnek.</t>
        </is>
      </c>
      <c r="G895" s="994" t="n">
        <v>1</v>
      </c>
      <c r="H895" s="39" t="inlineStr">
        <is>
          <t>set/klt</t>
        </is>
      </c>
      <c r="I895" s="315" t="n"/>
      <c r="J895" s="159" t="n">
        <v>0</v>
      </c>
      <c r="K895" s="159" t="n">
        <v>0</v>
      </c>
      <c r="L895" s="753">
        <f>J895+K895</f>
        <v/>
      </c>
      <c r="M895" s="748">
        <f>L895*(G895+I895)</f>
        <v/>
      </c>
      <c r="O895" s="464">
        <f>ISBLANK(D895)</f>
        <v/>
      </c>
      <c r="P895" s="464">
        <f>ISBLANK(G895)</f>
        <v/>
      </c>
      <c r="Q895" s="464">
        <f>ISBLANK(M895)</f>
        <v/>
      </c>
      <c r="R895" s="464">
        <f>IF(AND(O895=P895,O895=Q895),,"!!!")</f>
        <v/>
      </c>
      <c r="T895" s="464" t="n">
        <v>894</v>
      </c>
    </row>
    <row customFormat="1" customHeight="1" ht="23.25" outlineLevel="1" r="896" s="590" thickBot="1">
      <c r="A896" s="29" t="n"/>
      <c r="B896" s="606" t="n">
        <v>400</v>
      </c>
      <c r="C896" s="617" t="n">
        <v>411</v>
      </c>
      <c r="D896" s="426" t="n">
        <v>62</v>
      </c>
      <c r="E896" s="689" t="inlineStr">
        <is>
          <t>Preparation of installation and construction drawings and approval by technical supervision</t>
        </is>
      </c>
      <c r="F896" s="689" t="inlineStr">
        <is>
          <t>Szükséges szerelési és műhely tervek elkészítése és jóváhagyatása a műszaki ellenőrzéssel</t>
        </is>
      </c>
      <c r="G896" s="994" t="n">
        <v>1</v>
      </c>
      <c r="H896" s="39" t="inlineStr">
        <is>
          <t>set/klt</t>
        </is>
      </c>
      <c r="I896" s="315" t="n"/>
      <c r="J896" s="159" t="n">
        <v>0</v>
      </c>
      <c r="K896" s="159" t="n">
        <v>0</v>
      </c>
      <c r="L896" s="753">
        <f>J896+K896</f>
        <v/>
      </c>
      <c r="M896" s="748">
        <f>L896*(G896+I896)</f>
        <v/>
      </c>
      <c r="O896" s="464">
        <f>ISBLANK(D896)</f>
        <v/>
      </c>
      <c r="P896" s="464">
        <f>ISBLANK(G896)</f>
        <v/>
      </c>
      <c r="Q896" s="464">
        <f>ISBLANK(M896)</f>
        <v/>
      </c>
      <c r="R896" s="464">
        <f>IF(AND(O896=P896,O896=Q896),,"!!!")</f>
        <v/>
      </c>
      <c r="T896" s="464" t="n">
        <v>895</v>
      </c>
    </row>
    <row customFormat="1" customHeight="1" ht="13.5" outlineLevel="1" r="897" s="590" thickBot="1">
      <c r="A897" s="112" t="n"/>
      <c r="B897" s="633" t="n">
        <v>400</v>
      </c>
      <c r="C897" s="634" t="n">
        <v>411</v>
      </c>
      <c r="D897" s="435" t="n"/>
      <c r="E897" s="491" t="inlineStr">
        <is>
          <t>Sewerage total</t>
        </is>
      </c>
      <c r="F897" s="491" t="inlineStr">
        <is>
          <t>Csatorna összesen</t>
        </is>
      </c>
      <c r="G897" s="1011" t="n"/>
      <c r="H897" s="492" t="n"/>
      <c r="I897" s="493" t="n"/>
      <c r="J897" s="494" t="n"/>
      <c r="K897" s="494" t="n"/>
      <c r="L897" s="495" t="n"/>
      <c r="M897" s="496">
        <f>SUM(M797:M896)</f>
        <v/>
      </c>
      <c r="O897" s="464">
        <f>ISBLANK(D897)</f>
        <v/>
      </c>
      <c r="P897" s="464">
        <f>ISBLANK(G897)</f>
        <v/>
      </c>
      <c r="Q897" s="464">
        <f>ISBLANK(M897)</f>
        <v/>
      </c>
      <c r="R897" s="464">
        <f>IF(AND(O897=P897,O897=Q897),,"!!!")</f>
        <v/>
      </c>
      <c r="T897" s="464" t="n">
        <v>896</v>
      </c>
    </row>
    <row customFormat="1" customHeight="1" ht="15.75" outlineLevel="1" r="898" s="590" thickBot="1">
      <c r="A898" s="582" t="n"/>
      <c r="B898" s="635" t="n">
        <v>400</v>
      </c>
      <c r="C898" s="636" t="n">
        <v>411</v>
      </c>
      <c r="D898" s="567" t="n"/>
      <c r="E898" s="113" t="inlineStr">
        <is>
          <t>Drainage Technology</t>
        </is>
      </c>
      <c r="F898" s="113" t="inlineStr">
        <is>
          <t>Technológiai szennyvíz</t>
        </is>
      </c>
      <c r="G898" s="1012" t="n"/>
      <c r="H898" s="114" t="n"/>
      <c r="I898" s="338" t="n"/>
      <c r="J898" s="305" t="n"/>
      <c r="K898" s="115" t="n"/>
      <c r="L898" s="218" t="n"/>
      <c r="M898" s="219" t="n"/>
      <c r="O898" s="464">
        <f>ISBLANK(D898)</f>
        <v/>
      </c>
      <c r="P898" s="464">
        <f>ISBLANK(G898)</f>
        <v/>
      </c>
      <c r="Q898" s="464">
        <f>ISBLANK(M898)</f>
        <v/>
      </c>
      <c r="R898" s="464">
        <f>IF(AND(O898=P898,O898=Q898),,"!!!")</f>
        <v/>
      </c>
      <c r="T898" s="464" t="n">
        <v>897</v>
      </c>
    </row>
    <row customFormat="1" customHeight="1" ht="24" outlineLevel="1" r="899" s="590">
      <c r="A899" s="29" t="n"/>
      <c r="B899" s="613" t="n"/>
      <c r="C899" s="617" t="n"/>
      <c r="D899" s="889" t="n"/>
      <c r="E899" s="116" t="inlineStr">
        <is>
          <t>General comments and requirements valid for the entire section:</t>
        </is>
      </c>
      <c r="F899" s="116" t="inlineStr">
        <is>
          <t>Egész fejezetre vonatkozó álltalános megjegyzések, elvárások:</t>
        </is>
      </c>
      <c r="G899" s="996" t="n"/>
      <c r="H899" s="765" t="n"/>
      <c r="I899" s="335" t="n"/>
      <c r="J899" s="159" t="n"/>
      <c r="K899" s="159" t="n"/>
      <c r="L899" s="753" t="n"/>
      <c r="M899" s="748" t="n"/>
      <c r="O899" s="464">
        <f>ISBLANK(D899)</f>
        <v/>
      </c>
      <c r="P899" s="464">
        <f>ISBLANK(G899)</f>
        <v/>
      </c>
      <c r="Q899" s="464">
        <f>ISBLANK(M899)</f>
        <v/>
      </c>
      <c r="R899" s="464">
        <f>IF(AND(O899=P899,O899=Q899),,"!!!")</f>
        <v/>
      </c>
      <c r="T899" s="464" t="n">
        <v>898</v>
      </c>
    </row>
    <row customFormat="1" customHeight="1" ht="36" outlineLevel="1" r="900" s="590">
      <c r="A900" s="29" t="n"/>
      <c r="B900" s="613" t="n"/>
      <c r="C900" s="617" t="n"/>
      <c r="D900" s="889" t="n"/>
      <c r="E900" s="266" t="inlineStr">
        <is>
          <t>SUPPORT: Supports, struts, hangers, clamps and brackets should be counted to and priced with the actual item!</t>
        </is>
      </c>
      <c r="F900" s="266" t="inlineStr">
        <is>
          <t>TARTÓZÁS: Támaszokat, tartókat, függesztőket, bilincseket csővezetékekhez, és berendezésekhez, mindig az aktuális tételhez kell árazni!</t>
        </is>
      </c>
      <c r="G900" s="996" t="n"/>
      <c r="H900" s="765" t="n"/>
      <c r="I900" s="335" t="n"/>
      <c r="J900" s="159" t="n"/>
      <c r="K900" s="159" t="n"/>
      <c r="L900" s="753" t="n"/>
      <c r="M900" s="748" t="n"/>
      <c r="O900" s="464">
        <f>ISBLANK(D900)</f>
        <v/>
      </c>
      <c r="P900" s="464">
        <f>ISBLANK(G900)</f>
        <v/>
      </c>
      <c r="Q900" s="464">
        <f>ISBLANK(M900)</f>
        <v/>
      </c>
      <c r="R900" s="464">
        <f>IF(AND(O900=P900,O900=Q900),,"!!!")</f>
        <v/>
      </c>
      <c r="T900" s="464" t="n">
        <v>899</v>
      </c>
    </row>
    <row customFormat="1" customHeight="1" ht="144" outlineLevel="1" r="901" s="590">
      <c r="A901" s="29" t="n"/>
      <c r="B901" s="613" t="n"/>
      <c r="C901" s="617" t="n"/>
      <c r="D901" s="889" t="n"/>
      <c r="E901" s="267"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901" s="267"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csatornaoldalon-vízoldalon, stb.
Csöveknél: tartók, csőbilincsek, idomok, kuplungok, hozaganyagok, tömítések, tűzgátló átvezetések, tűzgátló tömítések, stb.
Csővezetéki szerelvényeknél: ellenkarimák, csavarok, hollandik, menetes végeg v. menetvágások, tömítések, esetleges tartók, rögzítések, stb. anyagárait tartalmaznia kell!</t>
        </is>
      </c>
      <c r="G901" s="996" t="n"/>
      <c r="H901" s="765" t="n"/>
      <c r="I901" s="335" t="n"/>
      <c r="J901" s="159" t="n"/>
      <c r="K901" s="159" t="n"/>
      <c r="L901" s="753" t="n"/>
      <c r="M901" s="748" t="n"/>
      <c r="O901" s="464">
        <f>ISBLANK(D901)</f>
        <v/>
      </c>
      <c r="P901" s="464">
        <f>ISBLANK(G901)</f>
        <v/>
      </c>
      <c r="Q901" s="464">
        <f>ISBLANK(M901)</f>
        <v/>
      </c>
      <c r="R901" s="464">
        <f>IF(AND(O901=P901,O901=Q901),,"!!!")</f>
        <v/>
      </c>
      <c r="T901" s="464" t="n">
        <v>900</v>
      </c>
    </row>
    <row customFormat="1" customHeight="1" ht="216" outlineLevel="1" r="902" s="590">
      <c r="A902" s="29" t="n"/>
      <c r="B902" s="613" t="n"/>
      <c r="C902" s="617" t="n"/>
      <c r="D902" s="889" t="n"/>
      <c r="E902" s="267"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902" s="267" t="inlineStr">
        <is>
          <t>Az egység munkadíjakat úgy kell meghatározni, hogy kompletten a tervek szerinti helyekre beépítve, működőképes állapotban átadható berendezéseket kapjunk végeredményűl. Nyomáspróbát, tömörségi próbát, próbaüzemet és beüzemelést az egység munkadíjaknak tartalmaznia kell.
Pl.: Berendezéseknél: Komplett élőmunkamennyiségét tartalmaznia kell a telepítéstől az összes csatlakozás elkészítéséig, szigetelések, javítófestések, szigetelések, burkolatok, stb. elkészítéséig.
Csöveknél: tartók előkészítésének, bilincsek előszerelésének, csövek helyére építésének, rögzítésének, csökapcsolatok technológiájának függvényében azok létrehozásának, stb. élőmunka árát.
Csővezetéki szerelvényeknél: ellenkarimák felhegesztésének, hollandis csatlakozók felszerelésének, menetvágások elkészítésének, tömítések elkészítésének, esetleges tartók és rögzítések, stb. elkészítésének élőmunka vonzatait kell árazni!</t>
        </is>
      </c>
      <c r="G902" s="996" t="n"/>
      <c r="H902" s="765" t="n"/>
      <c r="I902" s="335" t="n"/>
      <c r="J902" s="159" t="n"/>
      <c r="K902" s="159" t="n"/>
      <c r="L902" s="753" t="n"/>
      <c r="M902" s="748" t="n"/>
      <c r="O902" s="464">
        <f>ISBLANK(D902)</f>
        <v/>
      </c>
      <c r="P902" s="464">
        <f>ISBLANK(G902)</f>
        <v/>
      </c>
      <c r="Q902" s="464">
        <f>ISBLANK(M902)</f>
        <v/>
      </c>
      <c r="R902" s="464">
        <f>IF(AND(O902=P902,O902=Q902),,"!!!")</f>
        <v/>
      </c>
      <c r="T902" s="464" t="n">
        <v>901</v>
      </c>
    </row>
    <row customFormat="1" customHeight="1" ht="15" outlineLevel="1" r="903" s="590">
      <c r="A903" s="29" t="n"/>
      <c r="B903" s="613" t="n"/>
      <c r="C903" s="617" t="n"/>
      <c r="D903" s="889" t="n"/>
      <c r="E903" s="104" t="n"/>
      <c r="F903" s="104" t="n"/>
      <c r="G903" s="996" t="n"/>
      <c r="H903" s="765" t="n"/>
      <c r="I903" s="335" t="n"/>
      <c r="J903" s="159" t="n"/>
      <c r="K903" s="159" t="n"/>
      <c r="L903" s="753" t="n"/>
      <c r="M903" s="748" t="n"/>
      <c r="O903" s="464">
        <f>ISBLANK(D903)</f>
        <v/>
      </c>
      <c r="P903" s="464">
        <f>ISBLANK(G903)</f>
        <v/>
      </c>
      <c r="Q903" s="464">
        <f>ISBLANK(M903)</f>
        <v/>
      </c>
      <c r="R903" s="464">
        <f>IF(AND(O903=P903,O903=Q903),,"!!!")</f>
        <v/>
      </c>
      <c r="T903" s="464" t="n">
        <v>902</v>
      </c>
    </row>
    <row customFormat="1" customHeight="1" ht="15" outlineLevel="1" r="904" s="590">
      <c r="A904" s="29" t="n"/>
      <c r="B904" s="613" t="n"/>
      <c r="C904" s="617" t="n"/>
      <c r="D904" s="889" t="n"/>
      <c r="E904" s="412" t="inlineStr">
        <is>
          <t>Wastewater</t>
        </is>
      </c>
      <c r="F904" s="412" t="inlineStr">
        <is>
          <t>Szennyvíz</t>
        </is>
      </c>
      <c r="G904" s="996" t="n"/>
      <c r="H904" s="765" t="n"/>
      <c r="I904" s="335" t="n"/>
      <c r="J904" s="159" t="n"/>
      <c r="K904" s="159" t="n"/>
      <c r="L904" s="753" t="n"/>
      <c r="M904" s="748" t="n"/>
      <c r="O904" s="464">
        <f>ISBLANK(D904)</f>
        <v/>
      </c>
      <c r="P904" s="464">
        <f>ISBLANK(G904)</f>
        <v/>
      </c>
      <c r="Q904" s="464">
        <f>ISBLANK(M904)</f>
        <v/>
      </c>
      <c r="R904" s="464">
        <f>IF(AND(O904=P904,O904=Q904),,"!!!")</f>
        <v/>
      </c>
      <c r="T904" s="464" t="n">
        <v>903</v>
      </c>
    </row>
    <row customFormat="1" customHeight="1" ht="15" outlineLevel="1" r="905" s="590">
      <c r="A905" s="29" t="n"/>
      <c r="B905" s="613" t="n"/>
      <c r="C905" s="617" t="n"/>
      <c r="D905" s="889" t="n"/>
      <c r="E905" s="116" t="inlineStr">
        <is>
          <t>Piping</t>
        </is>
      </c>
      <c r="F905" s="116" t="inlineStr">
        <is>
          <t>Csővezetékek</t>
        </is>
      </c>
      <c r="G905" s="996" t="n"/>
      <c r="H905" s="765" t="n"/>
      <c r="I905" s="335" t="n"/>
      <c r="J905" s="159" t="n"/>
      <c r="K905" s="159" t="n"/>
      <c r="L905" s="753" t="n"/>
      <c r="M905" s="748" t="n"/>
      <c r="O905" s="464">
        <f>ISBLANK(D905)</f>
        <v/>
      </c>
      <c r="P905" s="464">
        <f>ISBLANK(G905)</f>
        <v/>
      </c>
      <c r="Q905" s="464">
        <f>ISBLANK(M905)</f>
        <v/>
      </c>
      <c r="R905" s="464">
        <f>IF(AND(O905=P905,O905=Q905),,"!!!")</f>
        <v/>
      </c>
      <c r="T905" s="464" t="n">
        <v>904</v>
      </c>
    </row>
    <row customFormat="1" customHeight="1" ht="22.5" outlineLevel="1" r="906" s="590">
      <c r="A906" s="29" t="n"/>
      <c r="B906" s="613" t="n"/>
      <c r="C906" s="617" t="n"/>
      <c r="D906" s="889" t="n"/>
      <c r="E906" s="107" t="inlineStr">
        <is>
          <t>Plastic pipe installation is recommended only above +5°C ambient temperature!</t>
        </is>
      </c>
      <c r="F906" s="107" t="inlineStr">
        <is>
          <t>Műanyag cső szerelést végezni csak +5°C környezeti hőmérséklet felett ajánlott!</t>
        </is>
      </c>
      <c r="G906" s="1010" t="n"/>
      <c r="H906" s="765" t="n"/>
      <c r="I906" s="336" t="n"/>
      <c r="J906" s="159" t="n"/>
      <c r="K906" s="159" t="n"/>
      <c r="L906" s="753" t="n"/>
      <c r="M906" s="748" t="n"/>
      <c r="O906" s="464">
        <f>ISBLANK(D906)</f>
        <v/>
      </c>
      <c r="P906" s="464">
        <f>ISBLANK(G906)</f>
        <v/>
      </c>
      <c r="Q906" s="464">
        <f>ISBLANK(M906)</f>
        <v/>
      </c>
      <c r="R906" s="464">
        <f>IF(AND(O906=P906,O906=Q906),,"!!!")</f>
        <v/>
      </c>
      <c r="T906" s="464" t="n">
        <v>905</v>
      </c>
    </row>
    <row customFormat="1" customHeight="1" ht="67.5" outlineLevel="1" r="907" s="590">
      <c r="A907" s="29" t="n"/>
      <c r="B907" s="613" t="n"/>
      <c r="C907" s="617" t="n"/>
      <c r="D907" s="889" t="n"/>
      <c r="E907" s="107" t="inlineStr">
        <is>
          <t>PVC drain pipe general quality requirements:
Pipelife KA, KG-PVC spigot-and-socket type connection with rubber sealing ring, prefabricated fittings, section-wise leakage test, acoustic insulation if required, support construction, completely installed. 
Wastewater drainage below DN100 with KA-PVC, while above DN100 with KG-PVC should be installed.</t>
        </is>
      </c>
      <c r="F907" s="107" t="inlineStr">
        <is>
          <t>Tokos PVC lefolyócső általános minőségi elvárások:
Pipelife KA, KG-PVC gumigyűrűs tokos kötésekkel, előregyártott idomokkal, szakaszos tömörségi próbával, szükség szerint hang szigeteléssel, tartózással, kompletten szerelve. 
Szennyvíz elvezetést D110 méret alatt KA-PVC-vel, míg felette KG-PVC-vel kell szerelni.</t>
        </is>
      </c>
      <c r="G907" s="1010" t="n"/>
      <c r="H907" s="765" t="n"/>
      <c r="I907" s="336" t="n"/>
      <c r="J907" s="159" t="n"/>
      <c r="K907" s="159" t="n"/>
      <c r="L907" s="753" t="n"/>
      <c r="M907" s="748" t="n"/>
      <c r="O907" s="464">
        <f>ISBLANK(D907)</f>
        <v/>
      </c>
      <c r="P907" s="464">
        <f>ISBLANK(G907)</f>
        <v/>
      </c>
      <c r="Q907" s="464">
        <f>ISBLANK(M907)</f>
        <v/>
      </c>
      <c r="R907" s="464">
        <f>IF(AND(O907=P907,O907=Q907),,"!!!")</f>
        <v/>
      </c>
      <c r="T907" s="464" t="n">
        <v>906</v>
      </c>
    </row>
    <row customFormat="1" customHeight="1" ht="56.25" outlineLevel="1" r="908" s="590">
      <c r="A908" s="29" t="n"/>
      <c r="B908" s="613" t="n"/>
      <c r="C908" s="617" t="n"/>
      <c r="D908" s="889" t="n"/>
      <c r="E908" s="107" t="inlineStr">
        <is>
          <t>HD PE drain pipe general quality requirements:
Geberit PE HD drain pipe, with welded or electrofusion coupling, prefabricated fittings, section-wise leakage test. Size range from DN32 to DN300. Allowed temperature range 0-80°C. PN1,5 pressure rate. UV resistant.</t>
        </is>
      </c>
      <c r="F908" s="107" t="inlineStr">
        <is>
          <t>HD PE lefolyócső általános minőségi elvárások:
Geberit PE HD lefolyócső, with welded or electrofusion coupling, előregyártott idomokkal, szakaszos tömörségipróbával. D32-tól D315-ig tart a méretskála. Megengedett hőmérésklet tartomány 0-80°C. PN1,5 nyomásfokozatú. UV álló.</t>
        </is>
      </c>
      <c r="G908" s="1010" t="n"/>
      <c r="H908" s="765" t="n"/>
      <c r="I908" s="336" t="n"/>
      <c r="J908" s="159" t="n"/>
      <c r="K908" s="159" t="n"/>
      <c r="L908" s="753" t="n"/>
      <c r="M908" s="748" t="n"/>
      <c r="O908" s="464">
        <f>ISBLANK(D908)</f>
        <v/>
      </c>
      <c r="P908" s="464">
        <f>ISBLANK(G908)</f>
        <v/>
      </c>
      <c r="Q908" s="464">
        <f>ISBLANK(M908)</f>
        <v/>
      </c>
      <c r="R908" s="464">
        <f>IF(AND(O908=P908,O908=Q908),,"!!!")</f>
        <v/>
      </c>
      <c r="T908" s="464" t="n">
        <v>907</v>
      </c>
    </row>
    <row customFormat="1" customHeight="1" ht="123.75" outlineLevel="1" r="909" s="590">
      <c r="A909" s="29" t="n"/>
      <c r="B909" s="613" t="n"/>
      <c r="C909" s="617" t="n"/>
      <c r="D909" s="889" t="n"/>
      <c r="E909" s="107" t="inlineStr">
        <is>
          <t>Pipelife PP-R S5-SDR11 plastic pipe system not protected against oxygen diffusion, polyfusion welded plastic and copper fittinges pipe system. Size range from DN15 to DN100. PN10 pressure rate. Not bendable!!
Temperature-dependent applicability: by 20°C medium 50 year at 12.9bar; by 40°C medium 50 year at 9.2bar; by 60°C medium 50 year at 6.2bar; by 70°C medium 50 year at 4.3bar. application above 70°C is not recommended! Attention!! Linear heat expansion coefficient is 0,15mm/mK. (by steel0,0011mm/mK) Only for surface-mounted installation, not for flush-mounting! ÉME instructions should be strictly followed!</t>
        </is>
      </c>
      <c r="F909" s="107" t="inlineStr">
        <is>
          <t>Pipelife PP-R S5-SDR11 műanyag csővezetéki rendszer oxigéndiffúzió ellen nem védett, polifúziós hegesztéssel szerelt műanyag és réz fittinges csőrendszer. D16-tól D110-ig tart a méretskála. PN10 nyomásfokozatú. Nem hajlítható!
Cső hőmérséklet függő alkalmazhatósága: 20°C közeg esetén 50évhez 12,9bar tartozik; 40°C közeg esetén 50évhez 9,2bar tartozik; 60°C közeg esetén 50évhez 6,4bar tartozik; 70°C közeg esetén 50évhez 4,3bar tartozik. 70°C felett nem javasolt az alkalmazása! Vigyázat!! a lineáris hőtágulási tényező 0,15mm/mK. (Acélé 0,0011mm/mK) Csak külső szerelés esetén alkalmazható, falban aljzatban nem! ÉME-ben előírtakat maradéktalanul be kell tartani!</t>
        </is>
      </c>
      <c r="G909" s="1010" t="n"/>
      <c r="H909" s="765" t="n"/>
      <c r="I909" s="336" t="n"/>
      <c r="J909" s="159" t="n"/>
      <c r="K909" s="159" t="n"/>
      <c r="L909" s="753" t="n"/>
      <c r="M909" s="748" t="n"/>
      <c r="O909" s="464">
        <f>ISBLANK(D909)</f>
        <v/>
      </c>
      <c r="P909" s="464">
        <f>ISBLANK(G909)</f>
        <v/>
      </c>
      <c r="Q909" s="464">
        <f>ISBLANK(M909)</f>
        <v/>
      </c>
      <c r="R909" s="464">
        <f>IF(AND(O909=P909,O909=Q909),,"!!!")</f>
        <v/>
      </c>
      <c r="T909" s="464" t="n">
        <v>908</v>
      </c>
    </row>
    <row customFormat="1" customHeight="1" ht="56.25" outlineLevel="1" r="910" s="590">
      <c r="A910" s="29" t="n"/>
      <c r="B910" s="613" t="n"/>
      <c r="C910" s="617" t="n"/>
      <c r="D910" s="889" t="n"/>
      <c r="E910" s="108" t="inlineStr">
        <is>
          <t xml:space="preserve">HCS1:
Sound attenuation effect: Geberit Isol 17mm dampens 20dB(A). In accordance with MSZ EN 14366. This insulation must be between the pipe and clamp too! Allowed temperature of medium -20 - 80°C-ig. Fire resistance class: B2 </t>
        </is>
      </c>
      <c r="F910" s="108" t="inlineStr">
        <is>
          <t xml:space="preserve">HCS1:
Hangcsillapító hatás Geberit Isol 17mm. 20dB(A)-t csillapít MSZ EN 14366 szerint. Csőbilincsek és haszoncsővek között is ennek a szigetelésnek kell lennie! Megengedett közeghőm. -20 - 80°C-ig. Tűzvédelmi besorolás: B2 </t>
        </is>
      </c>
      <c r="G910" s="1010" t="n"/>
      <c r="H910" s="765" t="n"/>
      <c r="I910" s="337" t="n"/>
      <c r="J910" s="159" t="n"/>
      <c r="K910" s="159" t="n"/>
      <c r="L910" s="753" t="n"/>
      <c r="M910" s="748" t="n"/>
      <c r="O910" s="464">
        <f>ISBLANK(D910)</f>
        <v/>
      </c>
      <c r="P910" s="464">
        <f>ISBLANK(G910)</f>
        <v/>
      </c>
      <c r="Q910" s="464">
        <f>ISBLANK(M910)</f>
        <v/>
      </c>
      <c r="R910" s="464">
        <f>IF(AND(O910=P910,O910=Q910),,"!!!")</f>
        <v/>
      </c>
      <c r="T910" s="464" t="n">
        <v>909</v>
      </c>
    </row>
    <row customFormat="1" customHeight="1" ht="67.5" outlineLevel="1" r="911" s="590">
      <c r="A911" s="29" t="n"/>
      <c r="B911" s="613" t="n"/>
      <c r="C911" s="617" t="n"/>
      <c r="D911" s="889" t="n"/>
      <c r="E911" s="108" t="inlineStr">
        <is>
          <t>Armaflex AC:
Synthetic rubber based closed cell structure to prevent condensation, elastic thermal insulation. Allowed temperature of medium -50 - +110°C-ig (band: +85°C). Fire resistance class: DL-s3, d0 (considerable participation in fire, strong smoker production, no flaming droplets/particles)</t>
        </is>
      </c>
      <c r="F911" s="108" t="inlineStr">
        <is>
          <t>Armaflex AC:
Szintetikus gumi alapú zártcellás szerkezetű páralecsapódás megelőzésére, rugalmas hőszigetelés. Megengedett közeghőm. -50 - +110°C-ig (szalag +85°C). Tűzvédelmi besorolás: DL-s3, d0 (lényeges részvétel a tűzben, erősen füstképző, égve nem csepegő)</t>
        </is>
      </c>
      <c r="G911" s="1010" t="n"/>
      <c r="H911" s="765" t="n"/>
      <c r="I911" s="337" t="n"/>
      <c r="J911" s="159" t="n"/>
      <c r="K911" s="159" t="n"/>
      <c r="L911" s="753" t="n"/>
      <c r="M911" s="748" t="n"/>
      <c r="O911" s="464">
        <f>ISBLANK(D911)</f>
        <v/>
      </c>
      <c r="P911" s="464">
        <f>ISBLANK(G911)</f>
        <v/>
      </c>
      <c r="Q911" s="464">
        <f>ISBLANK(M911)</f>
        <v/>
      </c>
      <c r="R911" s="464">
        <f>IF(AND(O911=P911,O911=Q911),,"!!!")</f>
        <v/>
      </c>
      <c r="T911" s="464" t="n">
        <v>910</v>
      </c>
    </row>
    <row customFormat="1" customHeight="1" ht="67.5" outlineLevel="1" r="912" s="590">
      <c r="A912" s="29" t="n"/>
      <c r="B912" s="613" t="n"/>
      <c r="C912" s="617" t="n"/>
      <c r="D912" s="889" t="n"/>
      <c r="E912" s="108" t="inlineStr">
        <is>
          <t>Under reinforced concrete slabs spigot-and-socket type main line or stack can not be placed! Here only welded polyethylene pipes can be used! By pipe stacks application of long sockets is necessary! In sewage systems minimum 0,5% sloping is required everywhere!
Reinforcing steel assembly and concreting only allowed after a succesful leakage test!</t>
        </is>
      </c>
      <c r="F912" s="108" t="inlineStr">
        <is>
          <t>Vasalt aljzat alá gumigyűrűs tokos kötésű alap ill. ejtővezetéki csatornacső sem szerelhető! Itt csak hegesztett PE csövek alkalmazhatóak! Ejtővezetékeknél hosszútokok alkalmazása szükséges! Szenyvíz rendszerben min. 0,5%-os lejtés szükséges mindenhol!
Vasalni, betonozni csak a sikeres tömörségi próba után szabad!</t>
        </is>
      </c>
      <c r="G912" s="1010" t="n"/>
      <c r="H912" s="765" t="n"/>
      <c r="I912" s="337" t="n"/>
      <c r="J912" s="159" t="n"/>
      <c r="K912" s="159" t="n"/>
      <c r="L912" s="753" t="n"/>
      <c r="M912" s="748" t="n"/>
      <c r="O912" s="464">
        <f>ISBLANK(D912)</f>
        <v/>
      </c>
      <c r="P912" s="464">
        <f>ISBLANK(G912)</f>
        <v/>
      </c>
      <c r="Q912" s="464">
        <f>ISBLANK(M912)</f>
        <v/>
      </c>
      <c r="R912" s="464">
        <f>IF(AND(O912=P912,O912=Q912),,"!!!")</f>
        <v/>
      </c>
      <c r="T912" s="464" t="n">
        <v>911</v>
      </c>
    </row>
    <row customFormat="1" customHeight="1" ht="90" outlineLevel="1" r="913" s="590">
      <c r="A913" s="29" t="n"/>
      <c r="B913" s="613" t="n"/>
      <c r="C913" s="617" t="n"/>
      <c r="D913" s="889" t="n"/>
      <c r="E913" s="108" t="inlineStr">
        <is>
          <t>Support construction general quality requirements:
Complete support construction in a distance defined in design and technical description, for which galvanised steel clamps/brackets, supports/hangers should be used with vibration and noise insulating rubber inlays. Building should comply to the extreme earthquake resistance requirements, just as well the mechanical installation should, therefore deviation from design and technical description is strictly prohibited!</t>
        </is>
      </c>
      <c r="F913" s="107" t="inlineStr">
        <is>
          <t>Tartózással kapcsolatos általános elvárások:
Komplett tartózást, a terv és műszaki leírás szerinti megfogási távolságokkal kell elkészíteni, melyhez horganyzott kivitelű típus csőbilincseket, csőtartókat és függesztőket kell használni rezgés- és hangszigetelt betétekkel. Az épületnek megkell felelnie extrém földrengési követelményeknek, így a gépészeti tartózásnak is meg kell felelnie ezen követelményeknek, ezért a tervek és műszaki leírásban előírtaktól eltérni szigorúan tilos!</t>
        </is>
      </c>
      <c r="G913" s="1010" t="n"/>
      <c r="H913" s="765" t="n"/>
      <c r="I913" s="337" t="n"/>
      <c r="J913" s="159" t="n"/>
      <c r="K913" s="159" t="n"/>
      <c r="L913" s="753" t="n"/>
      <c r="M913" s="748" t="n"/>
      <c r="O913" s="464">
        <f>ISBLANK(D913)</f>
        <v/>
      </c>
      <c r="P913" s="464">
        <f>ISBLANK(G913)</f>
        <v/>
      </c>
      <c r="Q913" s="464">
        <f>ISBLANK(M913)</f>
        <v/>
      </c>
      <c r="R913" s="464">
        <f>IF(AND(O913=P913,O913=Q913),,"!!!")</f>
        <v/>
      </c>
      <c r="T913" s="464" t="n">
        <v>912</v>
      </c>
    </row>
    <row customFormat="1" customHeight="1" ht="78.75" outlineLevel="1" r="914" s="590">
      <c r="A914" s="29" t="n"/>
      <c r="B914" s="613" t="n"/>
      <c r="C914" s="617" t="n"/>
      <c r="D914" s="889" t="n"/>
      <c r="E914" s="108" t="inlineStr">
        <is>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is>
      </c>
      <c r="F914" s="108" t="inlineStr">
        <is>
          <t>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t>
        </is>
      </c>
      <c r="G914" s="1010" t="n"/>
      <c r="H914" s="765" t="n"/>
      <c r="I914" s="337" t="n"/>
      <c r="J914" s="159" t="n"/>
      <c r="K914" s="159" t="n"/>
      <c r="L914" s="753" t="n"/>
      <c r="M914" s="748" t="n"/>
      <c r="O914" s="464">
        <f>ISBLANK(D914)</f>
        <v/>
      </c>
      <c r="P914" s="464">
        <f>ISBLANK(G914)</f>
        <v/>
      </c>
      <c r="Q914" s="464">
        <f>ISBLANK(M914)</f>
        <v/>
      </c>
      <c r="R914" s="464">
        <f>IF(AND(O914=P914,O914=Q914),,"!!!")</f>
        <v/>
      </c>
      <c r="T914" s="464" t="n">
        <v>913</v>
      </c>
    </row>
    <row customFormat="1" customHeight="1" ht="15" outlineLevel="1" r="915" s="590">
      <c r="A915" s="29" t="n"/>
      <c r="B915" s="613" t="n"/>
      <c r="C915" s="617" t="n"/>
      <c r="D915" s="889" t="n"/>
      <c r="E915" s="116" t="n"/>
      <c r="F915" s="116" t="n"/>
      <c r="G915" s="996" t="n"/>
      <c r="H915" s="765" t="n"/>
      <c r="I915" s="335" t="n"/>
      <c r="J915" s="159" t="n"/>
      <c r="K915" s="159" t="n"/>
      <c r="L915" s="753" t="n"/>
      <c r="M915" s="748" t="n"/>
      <c r="O915" s="464">
        <f>ISBLANK(D915)</f>
        <v/>
      </c>
      <c r="P915" s="464">
        <f>ISBLANK(G915)</f>
        <v/>
      </c>
      <c r="Q915" s="464">
        <f>ISBLANK(M915)</f>
        <v/>
      </c>
      <c r="R915" s="464">
        <f>IF(AND(O915=P915,O915=Q915),,"!!!")</f>
        <v/>
      </c>
      <c r="T915" s="464" t="n">
        <v>914</v>
      </c>
    </row>
    <row customFormat="1" customHeight="1" ht="15" outlineLevel="1" r="916" s="590">
      <c r="A916" s="29" t="n"/>
      <c r="B916" s="613" t="n"/>
      <c r="C916" s="617" t="n"/>
      <c r="D916" s="889" t="n"/>
      <c r="E916" s="116" t="inlineStr">
        <is>
          <t>Sewage and condensate pipes</t>
        </is>
      </c>
      <c r="F916" s="116" t="inlineStr">
        <is>
          <t>Szennyíz és kondenzátum csővezetékek</t>
        </is>
      </c>
      <c r="G916" s="996" t="n"/>
      <c r="H916" s="765" t="n"/>
      <c r="I916" s="335" t="n"/>
      <c r="J916" s="159" t="n"/>
      <c r="K916" s="159" t="n"/>
      <c r="L916" s="753" t="n"/>
      <c r="M916" s="748" t="n"/>
      <c r="O916" s="464">
        <f>ISBLANK(D916)</f>
        <v/>
      </c>
      <c r="P916" s="464">
        <f>ISBLANK(G916)</f>
        <v/>
      </c>
      <c r="Q916" s="464">
        <f>ISBLANK(M916)</f>
        <v/>
      </c>
      <c r="R916" s="464">
        <f>IF(AND(O916=P916,O916=Q916),,"!!!")</f>
        <v/>
      </c>
      <c r="T916" s="464" t="n">
        <v>915</v>
      </c>
    </row>
    <row customFormat="1" outlineLevel="1" r="917" s="590">
      <c r="A917" s="29" t="n"/>
      <c r="B917" s="613" t="n"/>
      <c r="C917" s="617" t="n"/>
      <c r="D917" s="889" t="n"/>
      <c r="E917" s="763" t="inlineStr">
        <is>
          <t>HD-PE, welded</t>
        </is>
      </c>
      <c r="F917" s="763" t="inlineStr">
        <is>
          <t>HD-PE, hegesztett</t>
        </is>
      </c>
      <c r="G917" s="994" t="n"/>
      <c r="H917" s="171" t="n"/>
      <c r="I917" s="369" t="n"/>
      <c r="J917" s="159" t="n"/>
      <c r="K917" s="159" t="n"/>
      <c r="L917" s="753" t="n"/>
      <c r="M917" s="748" t="n"/>
      <c r="O917" s="464">
        <f>ISBLANK(D917)</f>
        <v/>
      </c>
      <c r="P917" s="464">
        <f>ISBLANK(G917)</f>
        <v/>
      </c>
      <c r="Q917" s="464">
        <f>ISBLANK(M917)</f>
        <v/>
      </c>
      <c r="R917" s="464">
        <f>IF(AND(O917=P917,O917=Q917),,"!!!")</f>
        <v/>
      </c>
      <c r="T917" s="464" t="n">
        <v>916</v>
      </c>
    </row>
    <row customFormat="1" outlineLevel="1" r="918" s="590">
      <c r="A918" s="29" t="n"/>
      <c r="B918" s="606" t="n">
        <v>400</v>
      </c>
      <c r="C918" s="617" t="n">
        <v>411</v>
      </c>
      <c r="D918" s="426" t="n">
        <v>63</v>
      </c>
      <c r="E918" s="689" t="inlineStr">
        <is>
          <t>DN50 (ø50 x 3)</t>
        </is>
      </c>
      <c r="F918" s="689" t="inlineStr">
        <is>
          <t>DN50 (ø50 x 3)</t>
        </is>
      </c>
      <c r="G918" s="994" t="n">
        <v>33</v>
      </c>
      <c r="H918" s="39" t="inlineStr">
        <is>
          <t>lm/fm</t>
        </is>
      </c>
      <c r="I918" s="315" t="n"/>
      <c r="J918" s="159" t="n">
        <v>0</v>
      </c>
      <c r="K918" s="159" t="n">
        <v>0</v>
      </c>
      <c r="L918" s="753">
        <f>J918+K918</f>
        <v/>
      </c>
      <c r="M918" s="748">
        <f>L918*(G918+I918)</f>
        <v/>
      </c>
      <c r="O918" s="464">
        <f>ISBLANK(D918)</f>
        <v/>
      </c>
      <c r="P918" s="464">
        <f>ISBLANK(G918)</f>
        <v/>
      </c>
      <c r="Q918" s="464">
        <f>ISBLANK(M918)</f>
        <v/>
      </c>
      <c r="R918" s="464">
        <f>IF(AND(O918=P918,O918=Q918),,"!!!")</f>
        <v/>
      </c>
      <c r="T918" s="464" t="n">
        <v>917</v>
      </c>
    </row>
    <row customFormat="1" outlineLevel="1" r="919" s="590">
      <c r="A919" s="29" t="n"/>
      <c r="B919" s="606" t="n">
        <v>400</v>
      </c>
      <c r="C919" s="617" t="n">
        <v>411</v>
      </c>
      <c r="D919" s="426" t="n">
        <v>64</v>
      </c>
      <c r="E919" s="689" t="inlineStr">
        <is>
          <t>DN70 (ø75 x 3)</t>
        </is>
      </c>
      <c r="F919" s="689" t="inlineStr">
        <is>
          <t>DN70 (ø75 x 3)</t>
        </is>
      </c>
      <c r="G919" s="994" t="n">
        <v>3</v>
      </c>
      <c r="H919" s="39" t="inlineStr">
        <is>
          <t>lm/fm</t>
        </is>
      </c>
      <c r="I919" s="315" t="n"/>
      <c r="J919" s="159" t="n">
        <v>0</v>
      </c>
      <c r="K919" s="159" t="n">
        <v>0</v>
      </c>
      <c r="L919" s="753">
        <f>J919+K919</f>
        <v/>
      </c>
      <c r="M919" s="748">
        <f>L919*(G919+I919)</f>
        <v/>
      </c>
      <c r="O919" s="464">
        <f>ISBLANK(D919)</f>
        <v/>
      </c>
      <c r="P919" s="464">
        <f>ISBLANK(G919)</f>
        <v/>
      </c>
      <c r="Q919" s="464">
        <f>ISBLANK(M919)</f>
        <v/>
      </c>
      <c r="R919" s="464">
        <f>IF(AND(O919=P919,O919=Q919),,"!!!")</f>
        <v/>
      </c>
      <c r="T919" s="464" t="n">
        <v>918</v>
      </c>
    </row>
    <row customFormat="1" outlineLevel="1" r="920" s="590">
      <c r="A920" s="29" t="n"/>
      <c r="B920" s="606" t="n">
        <v>400</v>
      </c>
      <c r="C920" s="617" t="n">
        <v>411</v>
      </c>
      <c r="D920" s="426" t="n">
        <v>65</v>
      </c>
      <c r="E920" s="689" t="inlineStr">
        <is>
          <t>DN100 (ø110 x 4.3)</t>
        </is>
      </c>
      <c r="F920" s="689" t="inlineStr">
        <is>
          <t>DN100 (ø110 x 4.3)</t>
        </is>
      </c>
      <c r="G920" s="994" t="n">
        <v>249</v>
      </c>
      <c r="H920" s="39" t="inlineStr">
        <is>
          <t>lm/fm</t>
        </is>
      </c>
      <c r="I920" s="315" t="n"/>
      <c r="J920" s="159" t="n">
        <v>0</v>
      </c>
      <c r="K920" s="159" t="n">
        <v>0</v>
      </c>
      <c r="L920" s="753">
        <f>J920+K920</f>
        <v/>
      </c>
      <c r="M920" s="748">
        <f>L920*(G920+I920)</f>
        <v/>
      </c>
      <c r="O920" s="464">
        <f>ISBLANK(D920)</f>
        <v/>
      </c>
      <c r="P920" s="464">
        <f>ISBLANK(G920)</f>
        <v/>
      </c>
      <c r="Q920" s="464">
        <f>ISBLANK(M920)</f>
        <v/>
      </c>
      <c r="R920" s="464">
        <f>IF(AND(O920=P920,O920=Q920),,"!!!")</f>
        <v/>
      </c>
      <c r="T920" s="464" t="n">
        <v>919</v>
      </c>
    </row>
    <row customFormat="1" outlineLevel="1" r="921" s="590">
      <c r="A921" s="29" t="n"/>
      <c r="B921" s="606" t="n">
        <v>400</v>
      </c>
      <c r="C921" s="617" t="n">
        <v>411</v>
      </c>
      <c r="D921" s="426" t="n">
        <v>66</v>
      </c>
      <c r="E921" s="689" t="inlineStr">
        <is>
          <t>DN125 (ø125 x 4.9)</t>
        </is>
      </c>
      <c r="F921" s="689" t="inlineStr">
        <is>
          <t>DN125 (ø125 x 4.9)</t>
        </is>
      </c>
      <c r="G921" s="994" t="n">
        <v>167</v>
      </c>
      <c r="H921" s="39" t="inlineStr">
        <is>
          <t>lm/fm</t>
        </is>
      </c>
      <c r="I921" s="315" t="n"/>
      <c r="J921" s="159" t="n">
        <v>0</v>
      </c>
      <c r="K921" s="159" t="n">
        <v>0</v>
      </c>
      <c r="L921" s="753">
        <f>J921+K921</f>
        <v/>
      </c>
      <c r="M921" s="748">
        <f>L921*(G921+I921)</f>
        <v/>
      </c>
      <c r="O921" s="464">
        <f>ISBLANK(D921)</f>
        <v/>
      </c>
      <c r="P921" s="464">
        <f>ISBLANK(G921)</f>
        <v/>
      </c>
      <c r="Q921" s="464">
        <f>ISBLANK(M921)</f>
        <v/>
      </c>
      <c r="R921" s="464">
        <f>IF(AND(O921=P921,O921=Q921),,"!!!")</f>
        <v/>
      </c>
      <c r="T921" s="464" t="n">
        <v>920</v>
      </c>
    </row>
    <row customFormat="1" outlineLevel="1" r="922" s="590">
      <c r="A922" s="29" t="n"/>
      <c r="B922" s="606" t="n">
        <v>400</v>
      </c>
      <c r="C922" s="617" t="n">
        <v>411</v>
      </c>
      <c r="D922" s="426" t="n">
        <v>67</v>
      </c>
      <c r="E922" s="689" t="inlineStr">
        <is>
          <t>DN200 (ø200 x 6.2)</t>
        </is>
      </c>
      <c r="F922" s="689" t="inlineStr">
        <is>
          <t>DN200 (ø200 x 6.2)</t>
        </is>
      </c>
      <c r="G922" s="994" t="n">
        <v>291</v>
      </c>
      <c r="H922" s="39" t="inlineStr">
        <is>
          <t>lm/fm</t>
        </is>
      </c>
      <c r="I922" s="315" t="n"/>
      <c r="J922" s="159" t="n">
        <v>0</v>
      </c>
      <c r="K922" s="159" t="n">
        <v>0</v>
      </c>
      <c r="L922" s="753">
        <f>J922+K922</f>
        <v/>
      </c>
      <c r="M922" s="748">
        <f>L922*(G922+I922)</f>
        <v/>
      </c>
      <c r="O922" s="464">
        <f>ISBLANK(D922)</f>
        <v/>
      </c>
      <c r="P922" s="464">
        <f>ISBLANK(G922)</f>
        <v/>
      </c>
      <c r="Q922" s="464">
        <f>ISBLANK(M922)</f>
        <v/>
      </c>
      <c r="R922" s="464">
        <f>IF(AND(O922=P922,O922=Q922),,"!!!")</f>
        <v/>
      </c>
      <c r="T922" s="464" t="n">
        <v>921</v>
      </c>
    </row>
    <row customFormat="1" outlineLevel="1" r="923" s="590">
      <c r="A923" s="29" t="n"/>
      <c r="B923" s="613" t="n"/>
      <c r="C923" s="617" t="n"/>
      <c r="D923" s="889" t="n"/>
      <c r="E923" s="116" t="inlineStr">
        <is>
          <t>Pipe Accessories</t>
        </is>
      </c>
      <c r="F923" s="116" t="inlineStr">
        <is>
          <t>Szerelvények</t>
        </is>
      </c>
      <c r="G923" s="994" t="n"/>
      <c r="H923" s="39" t="n"/>
      <c r="I923" s="315" t="n"/>
      <c r="J923" s="159" t="n"/>
      <c r="K923" s="159" t="n"/>
      <c r="L923" s="753" t="n"/>
      <c r="M923" s="748" t="n"/>
      <c r="O923" s="464">
        <f>ISBLANK(D923)</f>
        <v/>
      </c>
      <c r="P923" s="464">
        <f>ISBLANK(G923)</f>
        <v/>
      </c>
      <c r="Q923" s="464">
        <f>ISBLANK(M923)</f>
        <v/>
      </c>
      <c r="R923" s="464">
        <f>IF(AND(O923=P923,O923=Q923),,"!!!")</f>
        <v/>
      </c>
      <c r="T923" s="464" t="n">
        <v>922</v>
      </c>
    </row>
    <row customFormat="1" outlineLevel="1" r="924" s="590">
      <c r="A924" s="29" t="n"/>
      <c r="B924" s="606" t="n">
        <v>400</v>
      </c>
      <c r="C924" s="617" t="n">
        <v>411</v>
      </c>
      <c r="D924" s="426" t="n">
        <v>68</v>
      </c>
      <c r="E924" s="116" t="inlineStr">
        <is>
          <t>HD PE- steel transition piece DN 200</t>
        </is>
      </c>
      <c r="F924" s="116" t="inlineStr">
        <is>
          <t>HD PE- acél átmeneti elem DN 200</t>
        </is>
      </c>
      <c r="G924" s="994" t="n">
        <v>2</v>
      </c>
      <c r="H924" s="39" t="inlineStr">
        <is>
          <t>pc/db</t>
        </is>
      </c>
      <c r="I924" s="315" t="n"/>
      <c r="J924" s="159" t="n">
        <v>0</v>
      </c>
      <c r="K924" s="159" t="n">
        <v>0</v>
      </c>
      <c r="L924" s="753">
        <f>J924+K924</f>
        <v/>
      </c>
      <c r="M924" s="748">
        <f>L924*(G924+I924)</f>
        <v/>
      </c>
      <c r="O924" s="464">
        <f>ISBLANK(D924)</f>
        <v/>
      </c>
      <c r="P924" s="464">
        <f>ISBLANK(G924)</f>
        <v/>
      </c>
      <c r="Q924" s="464">
        <f>ISBLANK(M924)</f>
        <v/>
      </c>
      <c r="R924" s="464">
        <f>IF(AND(O924=P924,O924=Q924),,"!!!")</f>
        <v/>
      </c>
      <c r="T924" s="464" t="n">
        <v>923</v>
      </c>
    </row>
    <row customFormat="1" outlineLevel="1" r="925" s="590">
      <c r="A925" s="29" t="n"/>
      <c r="B925" s="606" t="n">
        <v>400</v>
      </c>
      <c r="C925" s="617" t="n">
        <v>411</v>
      </c>
      <c r="D925" s="426" t="n">
        <v>69</v>
      </c>
      <c r="E925" s="116" t="inlineStr">
        <is>
          <t>HD PE- steel transition piece DN 100</t>
        </is>
      </c>
      <c r="F925" s="116" t="inlineStr">
        <is>
          <t>HD PE- acél átmeneti elem DN 100</t>
        </is>
      </c>
      <c r="G925" s="994" t="n">
        <v>2</v>
      </c>
      <c r="H925" s="39" t="inlineStr">
        <is>
          <t>pc/db</t>
        </is>
      </c>
      <c r="I925" s="315" t="n"/>
      <c r="J925" s="159" t="n">
        <v>0</v>
      </c>
      <c r="K925" s="159" t="n">
        <v>0</v>
      </c>
      <c r="L925" s="753">
        <f>J925+K925</f>
        <v/>
      </c>
      <c r="M925" s="748">
        <f>L925*(G925+I925)</f>
        <v/>
      </c>
      <c r="O925" s="464">
        <f>ISBLANK(D925)</f>
        <v/>
      </c>
      <c r="P925" s="464">
        <f>ISBLANK(G925)</f>
        <v/>
      </c>
      <c r="Q925" s="464">
        <f>ISBLANK(M925)</f>
        <v/>
      </c>
      <c r="R925" s="464">
        <f>IF(AND(O925=P925,O925=Q925),,"!!!")</f>
        <v/>
      </c>
      <c r="T925" s="464" t="n">
        <v>924</v>
      </c>
    </row>
    <row customFormat="1" customHeight="1" ht="56.25" outlineLevel="1" r="926" s="590">
      <c r="A926" s="29" t="n"/>
      <c r="B926" s="613" t="n"/>
      <c r="C926" s="617" t="n"/>
      <c r="D926" s="889" t="n"/>
      <c r="E926" s="94" t="inlineStr">
        <is>
          <t>Gate valve, motorized
can be built in as end cap, shut-off valve with counterflanges, bolts and gaskets, installed according to design.
- manufacturer:
- type:</t>
        </is>
      </c>
      <c r="F926" s="94" t="inlineStr">
        <is>
          <t>Tolózár, motoros
végelzáróként beépíthető elzárószelep, ellenkarimákkal, csavarokkal és tömítésekkel, felszerelve, terv szerinti helyekre.
- gyártó:
- típus:</t>
        </is>
      </c>
      <c r="G926" s="994" t="n"/>
      <c r="H926" s="39" t="n"/>
      <c r="I926" s="315" t="n"/>
      <c r="J926" s="159" t="n"/>
      <c r="K926" s="159" t="n"/>
      <c r="L926" s="753" t="n"/>
      <c r="M926" s="748" t="n"/>
      <c r="O926" s="464">
        <f>ISBLANK(D926)</f>
        <v/>
      </c>
      <c r="P926" s="464">
        <f>ISBLANK(G926)</f>
        <v/>
      </c>
      <c r="Q926" s="464">
        <f>ISBLANK(M926)</f>
        <v/>
      </c>
      <c r="R926" s="464">
        <f>IF(AND(O926=P926,O926=Q926),,"!!!")</f>
        <v/>
      </c>
      <c r="T926" s="464" t="n">
        <v>925</v>
      </c>
    </row>
    <row customFormat="1" outlineLevel="1" r="927" s="590">
      <c r="A927" s="29" t="n"/>
      <c r="B927" s="606" t="n">
        <v>400</v>
      </c>
      <c r="C927" s="617" t="n">
        <v>411</v>
      </c>
      <c r="D927" s="426" t="n">
        <v>70</v>
      </c>
      <c r="E927" s="94" t="inlineStr">
        <is>
          <t>DN100</t>
        </is>
      </c>
      <c r="F927" s="94" t="inlineStr">
        <is>
          <t>DN100</t>
        </is>
      </c>
      <c r="G927" s="994" t="n">
        <v>1</v>
      </c>
      <c r="H927" s="39" t="inlineStr">
        <is>
          <t>pc/db</t>
        </is>
      </c>
      <c r="I927" s="315" t="n"/>
      <c r="J927" s="159" t="n">
        <v>0</v>
      </c>
      <c r="K927" s="159" t="n">
        <v>0</v>
      </c>
      <c r="L927" s="753">
        <f>J927+K927</f>
        <v/>
      </c>
      <c r="M927" s="748">
        <f>L927*(G927+I927)</f>
        <v/>
      </c>
      <c r="O927" s="464">
        <f>ISBLANK(D927)</f>
        <v/>
      </c>
      <c r="P927" s="464">
        <f>ISBLANK(G927)</f>
        <v/>
      </c>
      <c r="Q927" s="464">
        <f>ISBLANK(M927)</f>
        <v/>
      </c>
      <c r="R927" s="464">
        <f>IF(AND(O927=P927,O927=Q927),,"!!!")</f>
        <v/>
      </c>
      <c r="T927" s="464" t="n">
        <v>926</v>
      </c>
    </row>
    <row customFormat="1" outlineLevel="1" r="928" s="590">
      <c r="A928" s="29" t="n"/>
      <c r="B928" s="606" t="n">
        <v>400</v>
      </c>
      <c r="C928" s="617" t="n">
        <v>411</v>
      </c>
      <c r="D928" s="426" t="n">
        <v>71</v>
      </c>
      <c r="E928" s="94" t="inlineStr">
        <is>
          <t>DN200</t>
        </is>
      </c>
      <c r="F928" s="94" t="inlineStr">
        <is>
          <t>DN200</t>
        </is>
      </c>
      <c r="G928" s="994" t="n">
        <v>1</v>
      </c>
      <c r="H928" s="39" t="inlineStr">
        <is>
          <t>pc/db</t>
        </is>
      </c>
      <c r="I928" s="315" t="n"/>
      <c r="J928" s="159" t="n">
        <v>0</v>
      </c>
      <c r="K928" s="159" t="n">
        <v>0</v>
      </c>
      <c r="L928" s="753">
        <f>J928+K928</f>
        <v/>
      </c>
      <c r="M928" s="748">
        <f>L928*(G928+I928)</f>
        <v/>
      </c>
      <c r="O928" s="464">
        <f>ISBLANK(D928)</f>
        <v/>
      </c>
      <c r="P928" s="464">
        <f>ISBLANK(G928)</f>
        <v/>
      </c>
      <c r="Q928" s="464">
        <f>ISBLANK(M928)</f>
        <v/>
      </c>
      <c r="R928" s="464">
        <f>IF(AND(O928=P928,O928=Q928),,"!!!")</f>
        <v/>
      </c>
      <c r="T928" s="464" t="n">
        <v>927</v>
      </c>
    </row>
    <row customFormat="1" customHeight="1" ht="123.75" outlineLevel="1" r="929" s="590">
      <c r="A929" s="29" t="inlineStr">
        <is>
          <t>x</t>
        </is>
      </c>
      <c r="B929" s="606" t="n">
        <v>400</v>
      </c>
      <c r="C929" s="617" t="n">
        <v>411</v>
      </c>
      <c r="D929" s="426" t="n">
        <v>72</v>
      </c>
      <c r="E929" s="94" t="inlineStr">
        <is>
          <t>Pump PS-1
T.0.05.0 converting hall
fully submersible cast iron sewage pump, IP68 protection class, temperature and ingress monitoring
- nominal head, Δp [mwg]: 18
- nominal flow, V̇ [m³/h]: 6.8
- pressure connection: DN50
- nominal power consumption [kW]: 2.5
- manufacturer: Wilo
- type: Rexa PRO C05DA-328/EAD1X2-T0025-540-O
MEI &gt;0,4</t>
        </is>
      </c>
      <c r="F929" s="94" t="inlineStr">
        <is>
          <t>PS-1 szivattyú
T.0.05.0 feldolgozói csarnok
merülő, öntöttvas szennyvízszivattyú, IP68 védelemmel, hőmérséklet és szivárgás figyeléssel
- névleges emelőmagasság, Δp [mvo]: 18
- névleges térfogatáram flow, V̇ [m³/h]: 6.8
- nyomócsonk: DN50
- névleges el. fogyasztás [kW]: 2.5
- gyártó: Wilo
- típus: Rexa PRO C05DA-328/EAD1X2-T0025-540-O
MEI &gt;0,4</t>
        </is>
      </c>
      <c r="G929" s="994" t="n">
        <v>1</v>
      </c>
      <c r="H929" s="39" t="inlineStr">
        <is>
          <t>pc/db</t>
        </is>
      </c>
      <c r="I929" s="315" t="n"/>
      <c r="J929" s="159" t="n">
        <v>0</v>
      </c>
      <c r="K929" s="159" t="n">
        <v>0</v>
      </c>
      <c r="L929" s="753">
        <f>J929+K929</f>
        <v/>
      </c>
      <c r="M929" s="748">
        <f>L929*(G929+I929)</f>
        <v/>
      </c>
      <c r="O929" s="464">
        <f>ISBLANK(D929)</f>
        <v/>
      </c>
      <c r="P929" s="464">
        <f>ISBLANK(G929)</f>
        <v/>
      </c>
      <c r="Q929" s="464">
        <f>ISBLANK(M929)</f>
        <v/>
      </c>
      <c r="R929" s="464">
        <f>IF(AND(O929=P929,O929=Q929),,"!!!")</f>
        <v/>
      </c>
      <c r="T929" s="464" t="n">
        <v>928</v>
      </c>
    </row>
    <row customFormat="1" customHeight="1" ht="123.75" outlineLevel="1" r="930" s="590">
      <c r="A930" s="29" t="n"/>
      <c r="B930" s="606" t="n">
        <v>400</v>
      </c>
      <c r="C930" s="617" t="n">
        <v>411</v>
      </c>
      <c r="D930" s="426" t="n">
        <v>73</v>
      </c>
      <c r="E930" s="94" t="inlineStr">
        <is>
          <t>Pump PS-2
T.0.05.0 converting hall
fully submersible cast iron sewage pump, IP68 protection class, temperature and ingress monitoring
- nominal head, Δp [mwg]: 18
- nominal flow, V̇ [m³/h]: 13
- pressure connection: DN50
- nominal power consumption [kW]: 2.5
- manufacturer: Wilo
- type: Rexa PRO C05DA-328/EAD1X2-T0025-540-O
MEI &gt;0,4</t>
        </is>
      </c>
      <c r="F930" s="94" t="inlineStr">
        <is>
          <t>PS-2 szivattyú
T.0.05.0 feldolgozói csarnok
merülő, öntöttvas szennyvízszivattyú, IP68 védelemmel, hőmérséklet és szivárgás figyeléssel
- névleges emelőmagasság, Δp [mvo]: 18
- névleges térfogatáram flow, V̇ [m³/h]: 13
- nyomócsonk: DN50
- névleges el. fogyasztás [kW]: 2.5
- gyártó: Wilo
- típus: Rexa PRO C05DA-328/EAD1X2-T0025-540-O
MEI &gt;0,4</t>
        </is>
      </c>
      <c r="G930" s="994" t="n">
        <v>1</v>
      </c>
      <c r="H930" s="39" t="inlineStr">
        <is>
          <t>pc/db</t>
        </is>
      </c>
      <c r="I930" s="315" t="n"/>
      <c r="J930" s="159" t="n">
        <v>0</v>
      </c>
      <c r="K930" s="159" t="n">
        <v>0</v>
      </c>
      <c r="L930" s="753">
        <f>J930+K930</f>
        <v/>
      </c>
      <c r="M930" s="748">
        <f>L930*(G930+I930)</f>
        <v/>
      </c>
      <c r="O930" s="464">
        <f>ISBLANK(D930)</f>
        <v/>
      </c>
      <c r="P930" s="464">
        <f>ISBLANK(G930)</f>
        <v/>
      </c>
      <c r="Q930" s="464">
        <f>ISBLANK(M930)</f>
        <v/>
      </c>
      <c r="R930" s="464">
        <f>IF(AND(O930=P930,O930=Q930),,"!!!")</f>
        <v/>
      </c>
      <c r="T930" s="464" t="n">
        <v>929</v>
      </c>
    </row>
    <row customFormat="1" customHeight="1" ht="123.75" outlineLevel="1" r="931" s="590">
      <c r="A931" s="29" t="n"/>
      <c r="B931" s="606" t="n">
        <v>400</v>
      </c>
      <c r="C931" s="617" t="n">
        <v>411</v>
      </c>
      <c r="D931" s="426" t="n">
        <v>74</v>
      </c>
      <c r="E931" s="94" t="inlineStr">
        <is>
          <t>Pump PS-3
T.0.05.0 converting hall
fully submersible cast iron sewage pump with macerator, IP68 protection class, temperature and ingress monitoring
- nominal head, Δp [mwg]: 18
- nominal flow, V̇ [m³/h]: 4
- pressure connection: DN32/40
- nominal power consumption [kW]: 1.5
- manufacturer: Wilo
- type: Rexa CUT GI03.26/S-T15-2-540
MEI &gt;0,4</t>
        </is>
      </c>
      <c r="F931" s="94" t="inlineStr">
        <is>
          <t>PS-3 szivattyú
T.0.05.0 feldolgozói csarnok
merülő, öntöttvas szennyvízszivattyú, aprító-darabolóval, IP68 védelemmel, hőmérséklet és szivárgás figyeléssel
- névleges emelőmagasság, Δp [mvo]: 18
- névleges térfogatáram flow, V̇ [m³/h]: 4
- nyomócsonk: DN32/40
- névleges el. fogyasztás [kW]: 1.5
- gyártó: Wilo
- típus: Rexa CUT GI03.26/S-T15-2-540
MEI &gt;0,4</t>
        </is>
      </c>
      <c r="G931" s="994" t="n">
        <v>1</v>
      </c>
      <c r="H931" s="39" t="inlineStr">
        <is>
          <t>pc/db</t>
        </is>
      </c>
      <c r="I931" s="315" t="n"/>
      <c r="J931" s="159" t="n">
        <v>0</v>
      </c>
      <c r="K931" s="159" t="n">
        <v>0</v>
      </c>
      <c r="L931" s="753">
        <f>J931+K931</f>
        <v/>
      </c>
      <c r="M931" s="748">
        <f>L931*(G931+I931)</f>
        <v/>
      </c>
      <c r="O931" s="464">
        <f>ISBLANK(D931)</f>
        <v/>
      </c>
      <c r="P931" s="464">
        <f>ISBLANK(G931)</f>
        <v/>
      </c>
      <c r="Q931" s="464">
        <f>ISBLANK(M931)</f>
        <v/>
      </c>
      <c r="R931" s="464">
        <f>IF(AND(O931=P931,O931=Q931),,"!!!")</f>
        <v/>
      </c>
      <c r="T931" s="464" t="n">
        <v>930</v>
      </c>
    </row>
    <row customFormat="1" customHeight="1" ht="225" outlineLevel="1" r="932" s="590">
      <c r="A932" s="29" t="n"/>
      <c r="B932" s="606" t="n">
        <v>400</v>
      </c>
      <c r="C932" s="637" t="n">
        <v>411</v>
      </c>
      <c r="D932" s="426" t="n">
        <v>75</v>
      </c>
      <c r="E932" s="94" t="inlineStr">
        <is>
          <t>Cleaning and turning shafts SWU, Leier or in technically equivalent quality
Shaft construction in sloped trench, from the rough landscape level.
At the bottom of the trench, smooth surface, and a 20cm thick sandy gravel bedding layer – compacted to 95% - must be created. Around the shaft, the refilling must be made by the smoothing and compacting of each layer, up to the level of the final terrain. Watertight and sulfate resistant concrete or technically equivalent solution can be applied for theconstruction. Drop inside the shaft is max. 90 cm, above this height, a separate downcomer is required. Water- and gastight, lockable, „A” grade load capacity, D400 kN construction, diameter of 60cm hatch and frame must be installed. By the adjustment of the hatch , thicknes of the concrete leveling layer is max. 10 cm. In the chamber plastic coated, in concrete embedded footpieces should be placed. Water tightness of lead-throughs in the walls is required. The leftover soil must be deposited inside the area of the lot, transportation distance max. 350m.
   Internal diameter:  0,8 m
   Internal height: varies between 1,5 and 2,5 m</t>
        </is>
      </c>
      <c r="F932" s="94" t="inlineStr">
        <is>
          <t>Tisztító és fordítóaknák  SWU, Leier vagy vele egyenértékű.
Aknaépítés a tervezett durvatereprendezési szintről rézsűsen kiemelt munkagödörben.
A munkagödör alján finom tükör, és 20 cm vastagságú 95 %-ra tömörített homokos kavics ágyazati réteg készítendő.  A műtárgy melletti földvisszatöltés rétegenkénti elterítéssel és tömörítéssel készüljön a végleges terepszintig való feltöltéssel. A műtárgy vízzáró kialakítással, szulfátálló betonból, vagy azzal egyenértékű egyéb műszaki megoldással építhető. 
Az aknán belüli bukás mértéke max. 90 cm lehet, e felett a bekötéseknél külső ejtőcső építése szükséges. Víz és gázzáró, zárható kivitelű, 60 cm átmérőjű, „A” jelű közúti teherre méretezett D400 kN kialakítású aknafedlap és fedlapkeret elhelyezése szükséges. Az aknafedlap szintbe emelésénél az aknafedlap alatti rábetonozás mértéke max. 10 cm lehet. Az aknakamrában műanyagbevonatos bebetonozott lejáró hágcsó helyezendő el. A falon való csőátvezetés vízzáró kialakítása szükséges. A megmaradó talajt a telep területén belül kell lerakni, szállítási távolság max. 350m
   Belméret (átmérő):  0,8 m
   Belmagasság: 1,5-2,5 m között változó</t>
        </is>
      </c>
      <c r="G932" s="994" t="n">
        <v>20</v>
      </c>
      <c r="H932" s="39" t="inlineStr">
        <is>
          <t>pc/db</t>
        </is>
      </c>
      <c r="I932" s="315" t="n"/>
      <c r="J932" s="159" t="n">
        <v>0</v>
      </c>
      <c r="K932" s="159" t="n">
        <v>0</v>
      </c>
      <c r="L932" s="753">
        <f>J932+K932</f>
        <v/>
      </c>
      <c r="M932" s="748">
        <f>L932*(G932+I932)</f>
        <v/>
      </c>
      <c r="O932" s="464">
        <f>ISBLANK(D932)</f>
        <v/>
      </c>
      <c r="P932" s="464">
        <f>ISBLANK(G932)</f>
        <v/>
      </c>
      <c r="Q932" s="464">
        <f>ISBLANK(M932)</f>
        <v/>
      </c>
      <c r="R932" s="464">
        <f>IF(AND(O932=P932,O932=Q932),,"!!!")</f>
        <v/>
      </c>
      <c r="T932" s="464" t="n">
        <v>931</v>
      </c>
    </row>
    <row customFormat="1" customHeight="1" ht="78.75" outlineLevel="1" r="933" s="590">
      <c r="A933" s="29" t="inlineStr">
        <is>
          <t>x</t>
        </is>
      </c>
      <c r="B933" s="606" t="n">
        <v>400</v>
      </c>
      <c r="C933" s="690" t="n">
        <v>412</v>
      </c>
      <c r="D933" s="829" t="n">
        <v>1</v>
      </c>
      <c r="E933" s="689" t="inlineStr">
        <is>
          <t>Fire protective collar, to conduct a plastic sewer pipe across a fire sction border, fire stop seal of plastic pipe penetrations in walls and floors
- manufacturer: Hilti
- type: CFS-C P, or technically equivalent other product compliant with the current OTSZ and the relevant fire protection regulations valid for the given building</t>
        </is>
      </c>
      <c r="F933" s="689" t="inlineStr">
        <is>
          <t>Tűzvédelmi mandzsetta, műanyag szennyvíz vezeték tűzszakasz határon való átvezetésésekre, fűzgátló lezárás műanyagcsövek fal- és födémátvezetésénél
- gyártó: Hilti
- típus: CFS-C P, vagy ezzel műszakilag egyenértékű más, a hatályos OTSZ-nek és a vonatkozó, az adott épületre érvényes tűzvédelmi előírásoknak megfelelő termék</t>
        </is>
      </c>
      <c r="G933" s="994" t="n">
        <v>6</v>
      </c>
      <c r="H933" s="39" t="inlineStr">
        <is>
          <t>pc/db</t>
        </is>
      </c>
      <c r="I933" s="315" t="n"/>
      <c r="J933" s="159" t="n">
        <v>0</v>
      </c>
      <c r="K933" s="159" t="n">
        <v>0</v>
      </c>
      <c r="L933" s="753">
        <f>J933+K933</f>
        <v/>
      </c>
      <c r="M933" s="748">
        <f>L933*(G933+I933)</f>
        <v/>
      </c>
      <c r="O933" s="464">
        <f>ISBLANK(D933)</f>
        <v/>
      </c>
      <c r="P933" s="464">
        <f>ISBLANK(G933)</f>
        <v/>
      </c>
      <c r="Q933" s="464">
        <f>ISBLANK(M933)</f>
        <v/>
      </c>
      <c r="R933" s="464">
        <f>IF(AND(O933=P933,O933=Q933),,"!!!")</f>
        <v/>
      </c>
      <c r="T933" s="464" t="n">
        <v>932</v>
      </c>
    </row>
    <row customFormat="1" outlineLevel="1" r="934" s="590">
      <c r="A934" s="29" t="n"/>
      <c r="B934" s="606" t="n">
        <v>400</v>
      </c>
      <c r="C934" s="617" t="n">
        <v>412</v>
      </c>
      <c r="D934" s="829" t="n">
        <v>2</v>
      </c>
      <c r="E934" s="689" t="inlineStr">
        <is>
          <t>Execution of section-wise pressure test</t>
        </is>
      </c>
      <c r="F934" s="689" t="inlineStr">
        <is>
          <t>Szakaszos nyomáspróba elvégézése</t>
        </is>
      </c>
      <c r="G934" s="994" t="n">
        <v>1</v>
      </c>
      <c r="H934" s="39" t="inlineStr">
        <is>
          <t>set/klt</t>
        </is>
      </c>
      <c r="I934" s="315" t="n"/>
      <c r="J934" s="159" t="n">
        <v>0</v>
      </c>
      <c r="K934" s="159" t="n">
        <v>0</v>
      </c>
      <c r="L934" s="753">
        <f>J934+K934</f>
        <v/>
      </c>
      <c r="M934" s="748">
        <f>L934*(G934+I934)</f>
        <v/>
      </c>
      <c r="O934" s="464">
        <f>ISBLANK(D934)</f>
        <v/>
      </c>
      <c r="P934" s="464">
        <f>ISBLANK(G934)</f>
        <v/>
      </c>
      <c r="Q934" s="464">
        <f>ISBLANK(M934)</f>
        <v/>
      </c>
      <c r="R934" s="464">
        <f>IF(AND(O934=P934,O934=Q934),,"!!!")</f>
        <v/>
      </c>
      <c r="T934" s="464" t="n">
        <v>933</v>
      </c>
    </row>
    <row customFormat="1" customHeight="1" ht="112.5" outlineLevel="1" r="935" s="590">
      <c r="A935" s="29" t="n"/>
      <c r="B935" s="606" t="n">
        <v>400</v>
      </c>
      <c r="C935" s="617" t="n">
        <v>411</v>
      </c>
      <c r="D935" s="426" t="n">
        <v>76</v>
      </c>
      <c r="E935" s="518" t="inlineStr">
        <is>
          <t xml:space="preserve">Galvanised steel mounting rails in custom construction and grouped hangers, respectively.
Mounting rails preassembled in different lengths, including end caps, connectorsl, and threaded bolts.
Additional galvanising is not allowed.
Metal dowels, anchor bolts, threaded rods bolts and nuts and washers, grub screws should be included in flat rate prices
Manufacturer: Sikla
or technivallly equivalent </t>
        </is>
      </c>
      <c r="F935" s="689" t="inlineStr">
        <is>
          <t xml:space="preserve">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Sikla
vagy vele egyenértékű </t>
        </is>
      </c>
      <c r="G935" s="994" t="n">
        <v>2340</v>
      </c>
      <c r="H935" s="39" t="inlineStr">
        <is>
          <t>kg</t>
        </is>
      </c>
      <c r="I935" s="315" t="n"/>
      <c r="J935" s="159" t="n">
        <v>0</v>
      </c>
      <c r="K935" s="159" t="n">
        <v>0</v>
      </c>
      <c r="L935" s="753">
        <f>J935+K935</f>
        <v/>
      </c>
      <c r="M935" s="748">
        <f>L935*(G935+I935)</f>
        <v/>
      </c>
      <c r="O935" s="464">
        <f>ISBLANK(D935)</f>
        <v/>
      </c>
      <c r="P935" s="464">
        <f>ISBLANK(G935)</f>
        <v/>
      </c>
      <c r="Q935" s="464">
        <f>ISBLANK(M935)</f>
        <v/>
      </c>
      <c r="R935" s="464">
        <f>IF(AND(O935=P935,O935=Q935),,"!!!")</f>
        <v/>
      </c>
      <c r="T935" s="464" t="n">
        <v>934</v>
      </c>
    </row>
    <row customFormat="1" customHeight="1" ht="56.25" outlineLevel="1" r="936" s="590">
      <c r="A936" s="29" t="n"/>
      <c r="B936" s="606" t="n">
        <v>400</v>
      </c>
      <c r="C936" s="617" t="n">
        <v>411</v>
      </c>
      <c r="D936" s="426" t="n">
        <v>77</v>
      </c>
      <c r="E936" s="689" t="inlineStr">
        <is>
          <t>Preparation of an 'as-built' documentation
in the number of copies and form specified by client, delivery of documentation in digital and/or printed form, an execution design with hand drawn, red colored notes and corrections can not be regarded as an 'as-built' design document</t>
        </is>
      </c>
      <c r="F936" s="689" t="inlineStr">
        <is>
          <t>Megvalósulási dokumentáció készítése
Megvalósulási tervek és dokumentáció készítése a Beruházó által előírt példányszámban és formátumban, a megvalósulási tervek digitális és nyomtatott szállítása, a kézzel, pirossal javított kiviteli terv nem tekinthető magvalósulási tervnek.</t>
        </is>
      </c>
      <c r="G936" s="994" t="n">
        <v>1</v>
      </c>
      <c r="H936" s="39" t="inlineStr">
        <is>
          <t>set/klt</t>
        </is>
      </c>
      <c r="I936" s="315" t="n"/>
      <c r="J936" s="159" t="n">
        <v>0</v>
      </c>
      <c r="K936" s="159" t="n">
        <v>0</v>
      </c>
      <c r="L936" s="753">
        <f>J936+K936</f>
        <v/>
      </c>
      <c r="M936" s="748">
        <f>L936*(G936+I936)</f>
        <v/>
      </c>
      <c r="O936" s="464">
        <f>ISBLANK(D936)</f>
        <v/>
      </c>
      <c r="P936" s="464">
        <f>ISBLANK(G936)</f>
        <v/>
      </c>
      <c r="Q936" s="464">
        <f>ISBLANK(M936)</f>
        <v/>
      </c>
      <c r="R936" s="464">
        <f>IF(AND(O936=P936,O936=Q936),,"!!!")</f>
        <v/>
      </c>
      <c r="T936" s="464" t="n">
        <v>935</v>
      </c>
    </row>
    <row customFormat="1" customHeight="1" ht="22.5" outlineLevel="1" r="937" s="590">
      <c r="A937" s="29" t="n"/>
      <c r="B937" s="606" t="n">
        <v>400</v>
      </c>
      <c r="C937" s="617" t="n">
        <v>411</v>
      </c>
      <c r="D937" s="426" t="n">
        <v>78</v>
      </c>
      <c r="E937" s="689" t="inlineStr">
        <is>
          <t>Preparation of installation and construction drawings and approval by technical supervision</t>
        </is>
      </c>
      <c r="F937" s="689" t="inlineStr">
        <is>
          <t>Szükséges szerelési és műhely tervek elkészítése és jóváhagyatása a műszaki ellenőrzéssel</t>
        </is>
      </c>
      <c r="G937" s="994" t="n">
        <v>1</v>
      </c>
      <c r="H937" s="39" t="inlineStr">
        <is>
          <t>set/klt</t>
        </is>
      </c>
      <c r="I937" s="315" t="n"/>
      <c r="J937" s="159" t="n">
        <v>0</v>
      </c>
      <c r="K937" s="159" t="n">
        <v>0</v>
      </c>
      <c r="L937" s="753">
        <f>J937+K937</f>
        <v/>
      </c>
      <c r="M937" s="748">
        <f>L937*(G937+I937)</f>
        <v/>
      </c>
      <c r="O937" s="464">
        <f>ISBLANK(D937)</f>
        <v/>
      </c>
      <c r="P937" s="464">
        <f>ISBLANK(G937)</f>
        <v/>
      </c>
      <c r="Q937" s="464">
        <f>ISBLANK(M937)</f>
        <v/>
      </c>
      <c r="R937" s="464">
        <f>IF(AND(O937=P937,O937=Q937),,"!!!")</f>
        <v/>
      </c>
      <c r="T937" s="464" t="n">
        <v>936</v>
      </c>
    </row>
    <row customFormat="1" customHeight="1" ht="13.5" outlineLevel="1" r="938" s="590" thickBot="1">
      <c r="A938" s="29" t="n"/>
      <c r="B938" s="613" t="n">
        <v>400</v>
      </c>
      <c r="C938" s="617" t="n">
        <v>411</v>
      </c>
      <c r="D938" s="889" t="n"/>
      <c r="E938" s="94" t="n"/>
      <c r="F938" s="94" t="n"/>
      <c r="G938" s="994" t="n"/>
      <c r="H938" s="39" t="n"/>
      <c r="I938" s="315" t="n"/>
      <c r="J938" s="159" t="n"/>
      <c r="K938" s="159" t="n"/>
      <c r="L938" s="753" t="n"/>
      <c r="M938" s="748" t="n"/>
      <c r="O938" s="464">
        <f>ISBLANK(D938)</f>
        <v/>
      </c>
      <c r="P938" s="464">
        <f>ISBLANK(G938)</f>
        <v/>
      </c>
      <c r="Q938" s="464">
        <f>ISBLANK(M938)</f>
        <v/>
      </c>
      <c r="R938" s="464">
        <f>IF(AND(O938=P938,O938=Q938),,"!!!")</f>
        <v/>
      </c>
      <c r="T938" s="464" t="n">
        <v>937</v>
      </c>
    </row>
    <row customFormat="1" customHeight="1" ht="13.5" outlineLevel="1" r="939" s="590" thickBot="1">
      <c r="A939" s="112" t="n"/>
      <c r="B939" s="633" t="n"/>
      <c r="C939" s="634" t="n"/>
      <c r="D939" s="435" t="n"/>
      <c r="E939" s="491" t="inlineStr">
        <is>
          <t>Sewerage total</t>
        </is>
      </c>
      <c r="F939" s="491" t="inlineStr">
        <is>
          <t>Csatorna összesen</t>
        </is>
      </c>
      <c r="G939" s="1011" t="n"/>
      <c r="H939" s="492" t="n"/>
      <c r="I939" s="493" t="n"/>
      <c r="J939" s="494" t="n"/>
      <c r="K939" s="494" t="n"/>
      <c r="L939" s="495" t="n"/>
      <c r="M939" s="496">
        <f>SUM(M899:M938)</f>
        <v/>
      </c>
      <c r="O939" s="464">
        <f>ISBLANK(D939)</f>
        <v/>
      </c>
      <c r="P939" s="464">
        <f>ISBLANK(G939)</f>
        <v/>
      </c>
      <c r="Q939" s="464">
        <f>ISBLANK(M939)</f>
        <v/>
      </c>
      <c r="R939" s="464">
        <f>IF(AND(O939=P939,O939=Q939),,"!!!")</f>
        <v/>
      </c>
      <c r="T939" s="464" t="n">
        <v>938</v>
      </c>
    </row>
    <row customFormat="1" customHeight="1" ht="15.75" outlineLevel="1" r="940" s="590" thickBot="1">
      <c r="A940" s="583" t="n"/>
      <c r="B940" s="638" t="n">
        <v>400</v>
      </c>
      <c r="C940" s="639" t="n">
        <v>411</v>
      </c>
      <c r="D940" s="568" t="n"/>
      <c r="E940" s="117" t="inlineStr">
        <is>
          <t>Water supply systems</t>
        </is>
      </c>
      <c r="F940" s="117" t="inlineStr">
        <is>
          <t>Vízellátás</t>
        </is>
      </c>
      <c r="G940" s="1013" t="n"/>
      <c r="H940" s="118" t="n"/>
      <c r="I940" s="339" t="n"/>
      <c r="J940" s="306" t="n"/>
      <c r="K940" s="119" t="n"/>
      <c r="L940" s="220" t="n"/>
      <c r="M940" s="221" t="n"/>
      <c r="O940" s="464">
        <f>ISBLANK(D940)</f>
        <v/>
      </c>
      <c r="P940" s="464">
        <f>ISBLANK(G940)</f>
        <v/>
      </c>
      <c r="Q940" s="464">
        <f>ISBLANK(M940)</f>
        <v/>
      </c>
      <c r="R940" s="464">
        <f>IF(AND(O940=P940,O940=Q940),,"!!!")</f>
        <v/>
      </c>
      <c r="T940" s="464" t="n">
        <v>939</v>
      </c>
    </row>
    <row customFormat="1" customHeight="1" ht="15" outlineLevel="1" r="941" s="590">
      <c r="A941" s="169" t="n"/>
      <c r="B941" s="618" t="n">
        <v>400</v>
      </c>
      <c r="C941" s="641" t="n">
        <v>412</v>
      </c>
      <c r="D941" s="438" t="n"/>
      <c r="E941" s="590" t="n"/>
      <c r="F941" s="590" t="n"/>
      <c r="G941" s="996" t="n"/>
      <c r="H941" s="765" t="n"/>
      <c r="I941" s="335" t="n"/>
      <c r="J941" s="300" t="n"/>
      <c r="K941" s="52" t="n"/>
      <c r="L941" s="197" t="n"/>
      <c r="M941" s="198" t="n"/>
      <c r="O941" s="464">
        <f>ISBLANK(D941)</f>
        <v/>
      </c>
      <c r="P941" s="464">
        <f>ISBLANK(G941)</f>
        <v/>
      </c>
      <c r="Q941" s="464">
        <f>ISBLANK(M941)</f>
        <v/>
      </c>
      <c r="R941" s="464">
        <f>IF(AND(O941=P941,O941=Q941),,"!!!")</f>
        <v/>
      </c>
      <c r="T941" s="464" t="n">
        <v>940</v>
      </c>
    </row>
    <row customFormat="1" customHeight="1" ht="15" outlineLevel="1" r="942" s="590">
      <c r="A942" s="169" t="n"/>
      <c r="B942" s="618" t="n"/>
      <c r="C942" s="641" t="n"/>
      <c r="D942" s="438" t="n"/>
      <c r="E942" s="497" t="inlineStr">
        <is>
          <t>Plumbing fixtures</t>
        </is>
      </c>
      <c r="F942" s="497" t="inlineStr">
        <is>
          <t>Szaniterek</t>
        </is>
      </c>
      <c r="G942" s="996" t="n"/>
      <c r="H942" s="765" t="n"/>
      <c r="I942" s="335" t="n"/>
      <c r="J942" s="300" t="n"/>
      <c r="K942" s="52" t="n"/>
      <c r="L942" s="197" t="n"/>
      <c r="M942" s="198" t="n"/>
      <c r="O942" s="464">
        <f>ISBLANK(D942)</f>
        <v/>
      </c>
      <c r="P942" s="464">
        <f>ISBLANK(G942)</f>
        <v/>
      </c>
      <c r="Q942" s="464">
        <f>ISBLANK(M942)</f>
        <v/>
      </c>
      <c r="R942" s="464">
        <f>IF(AND(O942=P942,O942=Q942),,"!!!")</f>
        <v/>
      </c>
      <c r="T942" s="464" t="n">
        <v>941</v>
      </c>
    </row>
    <row customFormat="1" customHeight="1" ht="24" outlineLevel="1" r="943" s="590">
      <c r="A943" s="169" t="n"/>
      <c r="B943" s="618" t="n"/>
      <c r="C943" s="641" t="n"/>
      <c r="D943" s="438" t="n"/>
      <c r="E943" s="271" t="inlineStr">
        <is>
          <t>Type and quality of plumbing fixtures should be co-ordinated with the client and interior designer, respectively!</t>
        </is>
      </c>
      <c r="F943" s="271" t="inlineStr">
        <is>
          <t>A szaniterek minőségi osztályát és típusát a Beruházóval, illetve a belsőépítésszel egyeztetni kell!</t>
        </is>
      </c>
      <c r="G943" s="996" t="n"/>
      <c r="H943" s="765" t="n"/>
      <c r="I943" s="335" t="n"/>
      <c r="J943" s="300" t="n"/>
      <c r="K943" s="52" t="n"/>
      <c r="L943" s="197" t="n"/>
      <c r="M943" s="198" t="n"/>
      <c r="O943" s="464">
        <f>ISBLANK(D943)</f>
        <v/>
      </c>
      <c r="P943" s="464">
        <f>ISBLANK(G943)</f>
        <v/>
      </c>
      <c r="Q943" s="464">
        <f>ISBLANK(M943)</f>
        <v/>
      </c>
      <c r="R943" s="464">
        <f>IF(AND(O943=P943,O943=Q943),,"!!!")</f>
        <v/>
      </c>
      <c r="T943" s="464" t="n">
        <v>942</v>
      </c>
    </row>
    <row customFormat="1" customHeight="1" ht="24" outlineLevel="1" r="944" s="590">
      <c r="A944" s="169" t="n"/>
      <c r="B944" s="618" t="n"/>
      <c r="C944" s="641" t="n"/>
      <c r="D944" s="438" t="n"/>
      <c r="E944" s="271" t="inlineStr">
        <is>
          <t>Before installation, every visible element must be presented to the client for approval!</t>
        </is>
      </c>
      <c r="F944" s="271" t="inlineStr">
        <is>
          <t>Beépítés előtt minden látszó elemet be kell mutatni az építtetőnek jóváhagyásra!</t>
        </is>
      </c>
      <c r="G944" s="996" t="n"/>
      <c r="H944" s="765" t="n"/>
      <c r="I944" s="335" t="n"/>
      <c r="J944" s="300" t="n"/>
      <c r="K944" s="52" t="n"/>
      <c r="L944" s="197" t="n"/>
      <c r="M944" s="198" t="n"/>
      <c r="O944" s="464">
        <f>ISBLANK(D944)</f>
        <v/>
      </c>
      <c r="P944" s="464">
        <f>ISBLANK(G944)</f>
        <v/>
      </c>
      <c r="Q944" s="464">
        <f>ISBLANK(M944)</f>
        <v/>
      </c>
      <c r="R944" s="464">
        <f>IF(AND(O944=P944,O944=Q944),,"!!!")</f>
        <v/>
      </c>
      <c r="T944" s="464" t="n">
        <v>943</v>
      </c>
    </row>
    <row customFormat="1" customHeight="1" ht="123.75" outlineLevel="1" r="945" s="590">
      <c r="A945" s="29" t="inlineStr">
        <is>
          <t>x</t>
        </is>
      </c>
      <c r="B945" s="606" t="n">
        <v>400</v>
      </c>
      <c r="C945" s="617" t="n">
        <v>412</v>
      </c>
      <c r="D945" s="829" t="n">
        <v>3</v>
      </c>
      <c r="E945" s="689" t="inlineStr">
        <is>
          <t>Washbasin 60cm (mounted on drywall)
Assembled from the following components:
By drywall mounting, architectural supporting structure is necessary!
1 pc Hansgrohe Focus infra sensor faucet , adjustable temperature limiter, adjustable temperature, water conserving aerator (3,8l/min),
1 pc MOFÉM siphon for washbasin, with drain valve, polished, chromed, cover plate
2 pc 1/2" concealed valve from brass, internal thread, with elongated neck
2 pc MOFÉM 1/2"-3/8" corner valve with wall plate
2 pc 3/8" flexible connection pipe</t>
        </is>
      </c>
      <c r="F945" s="689" t="inlineStr">
        <is>
          <t>Mosdó 60cm (gipszkaton falra)
Az alábbi elemekből összeállítva:
Gipszkartonfalban tartószerkezeti előkészítés szükséges építészetben!
1 db Hansgrohe Focus infrás csaptelep , állítható hőfokkorlátozóval, beállítható hőmérséklettel, víztakarékos perlátorral (3,8l/min),
1 db MOFÉM búraszifon mosdóhoz, leeresztőszeleppel, fényezett, krómozott, takarótányérral
2 db 1/2" falikorong sárgarézből, belső menettel, hosszúnyakkal
2 db MOFÉM 1/2"-3/8" sarokszelep falitárcsával
2 db 3/8" flexibilis bekötőcsővel</t>
        </is>
      </c>
      <c r="G945" s="994" t="n">
        <v>57</v>
      </c>
      <c r="H945" s="39" t="inlineStr">
        <is>
          <t>pc/db</t>
        </is>
      </c>
      <c r="I945" s="315" t="n"/>
      <c r="J945" s="159" t="n">
        <v>0</v>
      </c>
      <c r="K945" s="159" t="n">
        <v>0</v>
      </c>
      <c r="L945" s="753">
        <f>J945+K945</f>
        <v/>
      </c>
      <c r="M945" s="748">
        <f>L945*(G945+I945)</f>
        <v/>
      </c>
      <c r="O945" s="464">
        <f>ISBLANK(D945)</f>
        <v/>
      </c>
      <c r="P945" s="464">
        <f>ISBLANK(G945)</f>
        <v/>
      </c>
      <c r="Q945" s="464">
        <f>ISBLANK(M945)</f>
        <v/>
      </c>
      <c r="R945" s="464">
        <f>IF(AND(O945=P945,O945=Q945),,"!!!")</f>
        <v/>
      </c>
      <c r="T945" s="464" t="n">
        <v>944</v>
      </c>
    </row>
    <row customFormat="1" customHeight="1" ht="123.75" outlineLevel="1" r="946" s="590">
      <c r="A946" s="29" t="n"/>
      <c r="B946" s="606" t="n">
        <v>400</v>
      </c>
      <c r="C946" s="617" t="n">
        <v>412</v>
      </c>
      <c r="D946" s="829" t="n">
        <v>4</v>
      </c>
      <c r="E946" s="689" t="inlineStr">
        <is>
          <t>Stainless Steel Washbasin 60cm (mounted on drywall)
Assembled from the following components:
By drywall mounting, architectural supporting structure is necessary!
1 pc Hansgrohe Focus infra sensor faucet , adjustable temperature limiter, adjustable temperature, water conserving aerator (3,8l/min),
1 pc MOFÉM siphon for washbasin, with drain valve, polished, chromed, cover plate
2 pc 1/2" concealed valve from brass, internal thread, with elongated neck
2 pc MOFÉM 1/2"-3/8" corner valve with wall plate
2 pc 3/8" flexible connection pipe</t>
        </is>
      </c>
      <c r="F946" s="689" t="inlineStr">
        <is>
          <t>Rozsdamentes mosdó 60cm (gipszkaton falra)
Az alábbi elemekből összeállítva:
Gipszkartonfalban tartószerkezeti előkészítés szükséges építészetben!
1 db Hansgrohe Focus infrás csaptelep , állítható hőfokkorlátozóval, beállítható hőmérséklettel, víztakarékos perlátorral (3,8l/min),
1 db MOFÉM búraszifon mosdóhoz, leeresztőszeleppel, fényezett, krómozott, takarótányérral
2 db 1/2" falikorong sárgarézből, belső menettel, hosszúnyakkal
2 db MOFÉM 1/2"-3/8" sarokszelep falitárcsával
2 db 3/8" flexibilis bekötőcsővel</t>
        </is>
      </c>
      <c r="G946" s="994" t="n">
        <v>12</v>
      </c>
      <c r="H946" s="39" t="inlineStr">
        <is>
          <t>pc/db</t>
        </is>
      </c>
      <c r="I946" s="315" t="n"/>
      <c r="J946" s="159" t="n">
        <v>0</v>
      </c>
      <c r="K946" s="159" t="n">
        <v>0</v>
      </c>
      <c r="L946" s="753">
        <f>J946+K946</f>
        <v/>
      </c>
      <c r="M946" s="748">
        <f>L946*(G946+I946)</f>
        <v/>
      </c>
      <c r="O946" s="464">
        <f>ISBLANK(D946)</f>
        <v/>
      </c>
      <c r="P946" s="464">
        <f>ISBLANK(G946)</f>
        <v/>
      </c>
      <c r="Q946" s="464">
        <f>ISBLANK(M946)</f>
        <v/>
      </c>
      <c r="R946" s="464">
        <f>IF(AND(O946=P946,O946=Q946),,"!!!")</f>
        <v/>
      </c>
      <c r="T946" s="464" t="n">
        <v>945</v>
      </c>
    </row>
    <row customFormat="1" customHeight="1" ht="101.25" outlineLevel="1" r="947" s="590">
      <c r="A947" s="29" t="n"/>
      <c r="B947" s="606" t="n">
        <v>400</v>
      </c>
      <c r="C947" s="617" t="n">
        <v>412</v>
      </c>
      <c r="D947" s="829" t="n">
        <v>5</v>
      </c>
      <c r="E947" s="689" t="inlineStr">
        <is>
          <t>Wall-hung toilet, wash-down type
Assembled from the following components:
By drywall mounting, architectural supporting structure is necessary! 1 pc Geberit 111.300 concealed self-supporting steel frame console for wall-hung toilet, with flush tank,1,2m construction height, flushing adjustable between 3 and 9 litres. (min. 3 litrere, set to max. 4.5 litre) 
1 pc Geberit Bolero 115.777.46.1 dual flush actuator, in matte chrome color</t>
        </is>
      </c>
      <c r="F947" s="689" t="inlineStr">
        <is>
          <t>Fali WC, mélyöblítésű
Az alábbi elemekből összeállítva:
Gipszkartonfalban tartószerkezeti előkészítés szükséges építészetben! 1 db Geberit 111.300 falba süllyesztett önhordó acélszerkezetű szerelőelem fali WC-hez, falsík mögötti öblítő tartállyal,1,2m szerelési magasságú, öblítés beállítható 3 - 9 litre között. (min. 3 litrere, max. 4,5 litrere beállítva) 
1 db Geberit Bolero 115.777.46.1 kétfokozatú nyomólap, matt króm színben</t>
        </is>
      </c>
      <c r="G947" s="994" t="n">
        <v>39</v>
      </c>
      <c r="H947" s="39" t="inlineStr">
        <is>
          <t>pc/db</t>
        </is>
      </c>
      <c r="I947" s="315" t="n"/>
      <c r="J947" s="159" t="n">
        <v>0</v>
      </c>
      <c r="K947" s="159" t="n">
        <v>0</v>
      </c>
      <c r="L947" s="753">
        <f>J947+K947</f>
        <v/>
      </c>
      <c r="M947" s="748">
        <f>L947*(G947+I947)</f>
        <v/>
      </c>
      <c r="O947" s="464">
        <f>ISBLANK(D947)</f>
        <v/>
      </c>
      <c r="P947" s="464">
        <f>ISBLANK(G947)</f>
        <v/>
      </c>
      <c r="Q947" s="464">
        <f>ISBLANK(M947)</f>
        <v/>
      </c>
      <c r="R947" s="464">
        <f>IF(AND(O947=P947,O947=Q947),,"!!!")</f>
        <v/>
      </c>
      <c r="T947" s="464" t="n">
        <v>946</v>
      </c>
    </row>
    <row customFormat="1" customHeight="1" ht="67.5" outlineLevel="1" r="948" s="590">
      <c r="A948" s="29" t="n"/>
      <c r="B948" s="606" t="n">
        <v>400</v>
      </c>
      <c r="C948" s="617" t="n">
        <v>412</v>
      </c>
      <c r="D948" s="829" t="n">
        <v>6</v>
      </c>
      <c r="E948" s="689" t="inlineStr">
        <is>
          <t>Urinal, with backside water connection, flushing nozzle
Assembled from the following components:
drywall mounting bracket
1 pc Geberit Duofix urinal mounting frame
1 pc Geberit Public 115.825 urinal flush control, built-in reserve shut-off valve, chrome, size: 197x156 (set to 0,7 litre/flush)</t>
        </is>
      </c>
      <c r="F948" s="689" t="inlineStr">
        <is>
          <t>Vizelde hátsó vízbekötésű, öblítőfúvókával
Az alábbi elemekből összeállítva:
gipszkarton könnyűszerkezetes falba való tartószerkezettel!
1 db Geberit Duofix piszoár szerelőkeret
1 db Geberit Public 115.825 piszoár elektronika, beépített tartalékelzáróval, króm, Mérete: 197x156 (0,7 litre/öblítésre állítva)</t>
        </is>
      </c>
      <c r="G948" s="994" t="n">
        <v>12</v>
      </c>
      <c r="H948" s="39" t="inlineStr">
        <is>
          <t>pc/db</t>
        </is>
      </c>
      <c r="I948" s="315" t="n"/>
      <c r="J948" s="159" t="n">
        <v>0</v>
      </c>
      <c r="K948" s="159" t="n">
        <v>0</v>
      </c>
      <c r="L948" s="753">
        <f>J948+K948</f>
        <v/>
      </c>
      <c r="M948" s="748">
        <f>L948*(G948+I948)</f>
        <v/>
      </c>
      <c r="O948" s="464">
        <f>ISBLANK(D948)</f>
        <v/>
      </c>
      <c r="P948" s="464">
        <f>ISBLANK(G948)</f>
        <v/>
      </c>
      <c r="Q948" s="464">
        <f>ISBLANK(M948)</f>
        <v/>
      </c>
      <c r="R948" s="464">
        <f>IF(AND(O948=P948,O948=Q948),,"!!!")</f>
        <v/>
      </c>
      <c r="T948" s="464" t="n">
        <v>947</v>
      </c>
    </row>
    <row customFormat="1" customHeight="1" ht="112.5" outlineLevel="1" r="949" s="590">
      <c r="A949" s="29" t="n"/>
      <c r="B949" s="606" t="n">
        <v>400</v>
      </c>
      <c r="C949" s="617" t="n">
        <v>412</v>
      </c>
      <c r="D949" s="829" t="n">
        <v>7</v>
      </c>
      <c r="E949" s="689" t="inlineStr">
        <is>
          <t>Shower tray 90x90cm
Assembled from the following components:
1 pc Hansgrohe Ecostat S thermostatic, suitable for thermal disinfection, mixing shower faucet (9,0 l/min),
1,5m shower hose, wate conserving hand shower, wall mount
1 pc Hansgrohe Croma 100 Vario Eco Smart shower set
2 pc concealed valve from brass, internal thread, with elongated neck
2 pc MOFÉM 1/2" concealed valve, cover plate
2 pc universal leg to level the shower tray</t>
        </is>
      </c>
      <c r="F949" s="689" t="inlineStr">
        <is>
          <t>Zuhanytálca 90x90cm
Az alábbi elemekből összeállítva:
1 db Hansgrohe Ecostat S termosztatikustermikus, termikus fertőtlenítésre alkalmas  keverő zuhany csaptelep (9,0 l/min),
1,5m zuhanytömlővel, víztakarékos kézizuhannyal, zuhanytaró fali szerelvénnyel
1 db Hansgrohe Croma 100 Vario Eco Smart zuhanygarnitúra
2 db falikorong sárgarézből, belső menettel, hosszúnyakkal
2 db MOFÉM 1/2" csempeszelep, takaró tányérral
2 db Univerzális láb zuhanytálca vízszintbe hozatalához</t>
        </is>
      </c>
      <c r="G949" s="994" t="n">
        <v>12</v>
      </c>
      <c r="H949" s="39" t="inlineStr">
        <is>
          <t>pc/db</t>
        </is>
      </c>
      <c r="I949" s="315" t="n"/>
      <c r="J949" s="159" t="n">
        <v>0</v>
      </c>
      <c r="K949" s="159" t="n">
        <v>0</v>
      </c>
      <c r="L949" s="753">
        <f>J949+K949</f>
        <v/>
      </c>
      <c r="M949" s="748">
        <f>L949*(G949+I949)</f>
        <v/>
      </c>
      <c r="O949" s="464">
        <f>ISBLANK(D949)</f>
        <v/>
      </c>
      <c r="P949" s="464">
        <f>ISBLANK(G949)</f>
        <v/>
      </c>
      <c r="Q949" s="464">
        <f>ISBLANK(M949)</f>
        <v/>
      </c>
      <c r="R949" s="464">
        <f>IF(AND(O949=P949,O949=Q949),,"!!!")</f>
        <v/>
      </c>
      <c r="T949" s="464" t="n">
        <v>948</v>
      </c>
    </row>
    <row customFormat="1" customHeight="1" ht="101.25" outlineLevel="1" r="950" s="590">
      <c r="A950" s="29" t="n"/>
      <c r="B950" s="606" t="n">
        <v>400</v>
      </c>
      <c r="C950" s="617" t="n">
        <v>412</v>
      </c>
      <c r="D950" s="829" t="n">
        <v>8</v>
      </c>
      <c r="E950" s="689" t="inlineStr">
        <is>
          <t>Shower tray 90x160cm
Assembled from the following components:
1 pc Hansgrohe Ecostat S thermostatic mixing shower faucet (9,0 l/min),
1,5m shower hose, wate conserving hand shower, wall mount
1 pc Hansgrohe Croma 100 Vario Eco Smart shower set
2 pc concealed valve from brass, internal thread, with elongated neck
2 pc universal leg to level the shower tray</t>
        </is>
      </c>
      <c r="F950" s="689" t="inlineStr">
        <is>
          <t>Zuhanytálca 90x160cm
Az alábbi elemekből összeállítva:
1 db Hansgrohe Ecostat S termosztatikus keverő zuhany csaptelep (9,0 l/min),
1,5m zuhanytömlővel, víztakarékos kézizuhannyal, zuhanytaró fali szerelvénnyel
1 db Hansgrohe Croma 100 Vario Eco Smart zuhanygarnitúra
2 db falikorong sárgarézből, belső menettel, hosszúnyakkal
2 db Univerzális láb zuhanytálca vízszintbe hozatalához</t>
        </is>
      </c>
      <c r="G950" s="994" t="n">
        <v>1</v>
      </c>
      <c r="H950" s="39" t="inlineStr">
        <is>
          <t>pc/db</t>
        </is>
      </c>
      <c r="I950" s="315" t="n"/>
      <c r="J950" s="159" t="n">
        <v>0</v>
      </c>
      <c r="K950" s="159" t="n">
        <v>0</v>
      </c>
      <c r="L950" s="753">
        <f>J950+K950</f>
        <v/>
      </c>
      <c r="M950" s="748">
        <f>L950*(G950+I950)</f>
        <v/>
      </c>
      <c r="O950" s="464">
        <f>ISBLANK(D950)</f>
        <v/>
      </c>
      <c r="P950" s="464">
        <f>ISBLANK(G950)</f>
        <v/>
      </c>
      <c r="Q950" s="464">
        <f>ISBLANK(M950)</f>
        <v/>
      </c>
      <c r="R950" s="464">
        <f>IF(AND(O950=P950,O950=Q950),,"!!!")</f>
        <v/>
      </c>
      <c r="T950" s="464" t="n">
        <v>949</v>
      </c>
    </row>
    <row customFormat="1" customHeight="1" ht="112.5" outlineLevel="1" r="951" s="590">
      <c r="A951" s="29" t="n"/>
      <c r="B951" s="606" t="n">
        <v>400</v>
      </c>
      <c r="C951" s="617" t="n">
        <v>412</v>
      </c>
      <c r="D951" s="829" t="n">
        <v>9</v>
      </c>
      <c r="E951" s="689" t="inlineStr">
        <is>
          <t>Stainless steel cleaner's sink (mounted on drywall) Teka BS514 (705140200) + Folding grate stainless steel Teka BS515 (705150200 comprises the following components:
By drywall mounting, architectural supporting structure is necessary! 2 pc MOFÉM wall spigot (9,5 l/min/spigot), hose adapter, air admittance valve
1 pc MOFÉM siphon for washbasin, with drain valve, polished, chromed, cover plate
2 pc 1/2" concealed valve from brass, internal thread, with elongated neck</t>
        </is>
      </c>
      <c r="F951" s="689" t="inlineStr">
        <is>
          <t>Fali kiöntő, rozsdamentes acél (gipszkaton falra) Teka BS514 (705140200) + Vödörtartó rács rozsdamentes acél Teka BS515 (705150200 előkészítése az alábbi elemekből: 
Gipszkartonfalban tartószerkezeti előkészítés szükséges építészetben! 2 db MOFÉM fali kifolyószelep (9,5 l/min/szelep), tömlővéggel, légbeszívóval
1 db MOFÉM búraszifon mosdóhoz, leeresztőszeleppel, fényezett, krómozott, takarótányérral
2 db 1/2" falikorong sárgarézből, belső menettel, hosszúnyakkal</t>
        </is>
      </c>
      <c r="G951" s="994" t="n">
        <v>16</v>
      </c>
      <c r="H951" s="39" t="inlineStr">
        <is>
          <t>pc/db</t>
        </is>
      </c>
      <c r="I951" s="315" t="n"/>
      <c r="J951" s="159" t="n">
        <v>0</v>
      </c>
      <c r="K951" s="159" t="n">
        <v>0</v>
      </c>
      <c r="L951" s="753">
        <f>J951+K951</f>
        <v/>
      </c>
      <c r="M951" s="748">
        <f>L951*(G951+I951)</f>
        <v/>
      </c>
      <c r="O951" s="464">
        <f>ISBLANK(D951)</f>
        <v/>
      </c>
      <c r="P951" s="464">
        <f>ISBLANK(G951)</f>
        <v/>
      </c>
      <c r="Q951" s="464">
        <f>ISBLANK(M951)</f>
        <v/>
      </c>
      <c r="R951" s="464">
        <f>IF(AND(O951=P951,O951=Q951),,"!!!")</f>
        <v/>
      </c>
      <c r="T951" s="464" t="n">
        <v>950</v>
      </c>
    </row>
    <row customFormat="1" customHeight="1" ht="78.75" outlineLevel="1" r="952" s="590">
      <c r="A952" s="29" t="n"/>
      <c r="B952" s="606" t="n">
        <v>400</v>
      </c>
      <c r="C952" s="617" t="n">
        <v>412</v>
      </c>
      <c r="D952" s="829" t="n">
        <v>10</v>
      </c>
      <c r="E952" s="689" t="inlineStr">
        <is>
          <t>Tea kitchen sink, stainless steel
Assembled from the following components:
1 sink basin plumbing fixture , from stainless steel, 600*500*300 mm, with rear wall skirt,with side jacket plates,height adjustable legs, siphon, overflow with accessories
1 pc Wall-mounted kitchen sink faucet (5 l/min)
2 pc concealed valve from brass, internal thread, with elongated neck</t>
        </is>
      </c>
      <c r="F952" s="94" t="inlineStr">
        <is>
          <t>Teakonyhai mosogató, rozsdamentes acél
1 medencés mosogató berendezés, rozsdamentes acéllemezből, 600*500*300 mm, hátsó falfelhajtással, oldalsó köpenylemezekkel,állítható magasságú lábakon, szifonnal, túlfolyóval tartozékokkal
1 db Fali konyhai mosogató csapteleppel (5 l/min)
2 db 1/2" falikorong sárgarézből, belső menettel, hosszúnyakkal</t>
        </is>
      </c>
      <c r="G952" s="994" t="n">
        <v>6</v>
      </c>
      <c r="H952" s="39" t="inlineStr">
        <is>
          <t>db</t>
        </is>
      </c>
      <c r="I952" s="315" t="n"/>
      <c r="J952" s="159" t="n">
        <v>0</v>
      </c>
      <c r="K952" s="159" t="n">
        <v>0</v>
      </c>
      <c r="L952" s="753">
        <f>J952+K952</f>
        <v/>
      </c>
      <c r="M952" s="748">
        <f>L952*(G952+I952)</f>
        <v/>
      </c>
      <c r="O952" s="464">
        <f>ISBLANK(D952)</f>
        <v/>
      </c>
      <c r="P952" s="464">
        <f>ISBLANK(G952)</f>
        <v/>
      </c>
      <c r="Q952" s="464">
        <f>ISBLANK(M952)</f>
        <v/>
      </c>
      <c r="R952" s="464">
        <f>IF(AND(O952=P952,O952=Q952),,"!!!")</f>
        <v/>
      </c>
      <c r="T952" s="464" t="n">
        <v>951</v>
      </c>
    </row>
    <row customFormat="1" customHeight="1" ht="78.75" outlineLevel="1" r="953" s="590">
      <c r="A953" s="29" t="n"/>
      <c r="B953" s="606" t="n">
        <v>400</v>
      </c>
      <c r="C953" s="617" t="n">
        <v>412</v>
      </c>
      <c r="D953" s="829" t="n">
        <v>11</v>
      </c>
      <c r="E953" s="689" t="inlineStr">
        <is>
          <t>Kitchen sink, stainless steel
The plumbing fixture is listed in the kitchen technology design's BOQ! comprises the following components:
with rear wall skirt,with side jacket plates,height adjustable legs, siphon, overflow with accessories
1 piece Wall-mounted kitchen sink faucet (5 l/min)
2 pc concealed valve from brass, internal thread, with elongated neck</t>
        </is>
      </c>
      <c r="F953" s="689" t="inlineStr">
        <is>
          <t>Konyhai mosogató, rozsdamentes acél
A szaniter a konyhatechnológiai költségvetésben kerül kiírásra! előkészítés az alábbi elemekből:
oldalsó köpenylemezekkel,állítható magasságú lábakon, szifonnal, túlfolyóval tartozékokkal
1 db Fali konyhai mosogató csapteleppel (5 l/min)
2 db 1/2" falikorong sárgarézből, belső menettel, hosszúnyakkal</t>
        </is>
      </c>
      <c r="G953" s="994" t="n">
        <v>3</v>
      </c>
      <c r="H953" s="39" t="inlineStr">
        <is>
          <t>db</t>
        </is>
      </c>
      <c r="I953" s="315" t="n"/>
      <c r="J953" s="159" t="n">
        <v>0</v>
      </c>
      <c r="K953" s="159" t="n">
        <v>0</v>
      </c>
      <c r="L953" s="753">
        <f>J953+K953</f>
        <v/>
      </c>
      <c r="M953" s="748">
        <f>L953*(G953+I953)</f>
        <v/>
      </c>
      <c r="O953" s="464">
        <f>ISBLANK(D953)</f>
        <v/>
      </c>
      <c r="P953" s="464">
        <f>ISBLANK(G953)</f>
        <v/>
      </c>
      <c r="Q953" s="464">
        <f>ISBLANK(M953)</f>
        <v/>
      </c>
      <c r="R953" s="464">
        <f>IF(AND(O953=P953,O953=Q953),,"!!!")</f>
        <v/>
      </c>
      <c r="T953" s="464" t="n">
        <v>952</v>
      </c>
    </row>
    <row customFormat="1" outlineLevel="1" r="954" s="590">
      <c r="A954" s="29" t="n"/>
      <c r="B954" s="613" t="n"/>
      <c r="C954" s="617" t="n"/>
      <c r="D954" s="829" t="n"/>
      <c r="E954" s="282" t="inlineStr">
        <is>
          <t>Piping</t>
        </is>
      </c>
      <c r="F954" s="282" t="inlineStr">
        <is>
          <t>Csővezetékek</t>
        </is>
      </c>
      <c r="G954" s="994" t="n"/>
      <c r="H954" s="39" t="n"/>
      <c r="I954" s="315" t="n"/>
      <c r="J954" s="159" t="n"/>
      <c r="K954" s="159" t="n"/>
      <c r="L954" s="753" t="n"/>
      <c r="M954" s="748" t="n"/>
      <c r="O954" s="464">
        <f>ISBLANK(D954)</f>
        <v/>
      </c>
      <c r="P954" s="464">
        <f>ISBLANK(G954)</f>
        <v/>
      </c>
      <c r="Q954" s="464">
        <f>ISBLANK(M954)</f>
        <v/>
      </c>
      <c r="R954" s="464">
        <f>IF(AND(O954=P954,O954=Q954),,"!!!")</f>
        <v/>
      </c>
      <c r="T954" s="464" t="n">
        <v>954</v>
      </c>
    </row>
    <row customFormat="1" customHeight="1" ht="108" outlineLevel="1" r="955" s="590">
      <c r="A955" s="29" t="n"/>
      <c r="B955" s="613" t="n"/>
      <c r="C955" s="617" t="n"/>
      <c r="D955" s="829" t="n"/>
      <c r="E955" s="702" t="inlineStr">
        <is>
          <t xml:space="preserve">Geberit Mapress Stainless steel for gaseous media
CrNiMo Steel 1.4401 according to EN 10088,welded pipe pressfitting system with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t>
        </is>
      </c>
      <c r="F955" s="702" t="inlineStr">
        <is>
          <t>Geberit Mapress rozsdamentes acél gáznemű közegekhez
CrNiMo acél, 1.4401 az EN 10088,szabvány szerint, hegesztett csőanyag, présfitting rendszerű közésekkel, 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t>
        </is>
      </c>
      <c r="G955" s="994" t="n"/>
      <c r="H955" s="39" t="n"/>
      <c r="I955" s="315" t="n"/>
      <c r="J955" s="159" t="n"/>
      <c r="K955" s="159" t="n"/>
      <c r="L955" s="753" t="n"/>
      <c r="M955" s="748" t="n"/>
      <c r="O955" s="464">
        <f>ISBLANK(D955)</f>
        <v/>
      </c>
      <c r="P955" s="464">
        <f>ISBLANK(G955)</f>
        <v/>
      </c>
      <c r="Q955" s="464">
        <f>ISBLANK(M955)</f>
        <v/>
      </c>
      <c r="R955" s="464">
        <f>IF(AND(O955=P955,O955=Q955),,"!!!")</f>
        <v/>
      </c>
      <c r="T955" s="464" t="n">
        <v>955</v>
      </c>
    </row>
    <row customFormat="1" customHeight="1" ht="60" outlineLevel="1" r="956" s="590">
      <c r="A956" s="29" t="n"/>
      <c r="B956" s="613" t="n"/>
      <c r="C956" s="617" t="n"/>
      <c r="D956" s="829" t="n"/>
      <c r="E956" s="268"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956" s="269"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956" s="994" t="n"/>
      <c r="H956" s="39" t="n"/>
      <c r="I956" s="315" t="n"/>
      <c r="J956" s="159" t="n"/>
      <c r="K956" s="159" t="n"/>
      <c r="L956" s="753" t="n"/>
      <c r="M956" s="748" t="n"/>
      <c r="O956" s="464">
        <f>ISBLANK(D956)</f>
        <v/>
      </c>
      <c r="P956" s="464">
        <f>ISBLANK(G956)</f>
        <v/>
      </c>
      <c r="Q956" s="464">
        <f>ISBLANK(M956)</f>
        <v/>
      </c>
      <c r="R956" s="464">
        <f>IF(AND(O956=P956,O956=Q956),,"!!!")</f>
        <v/>
      </c>
      <c r="T956" s="464" t="n">
        <v>956</v>
      </c>
    </row>
    <row customFormat="1" customHeight="1" ht="72" outlineLevel="1" r="957" s="590">
      <c r="A957" s="29" t="n"/>
      <c r="B957" s="613" t="n"/>
      <c r="C957" s="617" t="n"/>
      <c r="D957" s="889" t="n"/>
      <c r="E957" s="269" t="inlineStr">
        <is>
          <t>Tubolit S v. S Plusz: Closed cell structure polyethylene foam thermal insulation, flexible polymerprotective foil (complete with adhesive bands and auxiliary materials). S Plussz inner foil layer to help threading. Allowed temperature of medium from 0 to 120°C(band: +85°C). Fire resistance class: B1 (hardly inflammable)</t>
        </is>
      </c>
      <c r="F957" s="269" t="inlineStr">
        <is>
          <t>Tubolit S v. S Plusz: Zártcellás szerkezetű habosított polietilén hőszigetelés, polimer flexibilis védőfóliával (rendelkezik öntapadó szalagokkal és tartozékokkal). S Plussz behúzást segítő belső fólia réteggel. Megengedett közeghőm. 0 - 102°C-ig (szalag +85°C). Tűzvédelmi besorolás: B1 (nehezen éghető)</t>
        </is>
      </c>
      <c r="G957" s="994" t="n"/>
      <c r="H957" s="39" t="n"/>
      <c r="I957" s="315" t="n"/>
      <c r="J957" s="159" t="n"/>
      <c r="K957" s="159" t="n"/>
      <c r="L957" s="753" t="n"/>
      <c r="M957" s="748" t="n"/>
      <c r="O957" s="464">
        <f>ISBLANK(D957)</f>
        <v/>
      </c>
      <c r="P957" s="464">
        <f>ISBLANK(G957)</f>
        <v/>
      </c>
      <c r="Q957" s="464">
        <f>ISBLANK(M957)</f>
        <v/>
      </c>
      <c r="R957" s="464">
        <f>IF(AND(O957=P957,O957=Q957),,"!!!")</f>
        <v/>
      </c>
      <c r="T957" s="464" t="n">
        <v>957</v>
      </c>
    </row>
    <row customFormat="1" customHeight="1" ht="60" outlineLevel="1" r="958" s="590">
      <c r="A958" s="29" t="n"/>
      <c r="B958" s="613" t="n"/>
      <c r="C958" s="617" t="n"/>
      <c r="D958" s="889" t="n"/>
      <c r="E958" s="269" t="inlineStr">
        <is>
          <t>Armaflex AC: Synthetic rubber based closed cell structure to prevent condensation, elastic thermal insulation. Allowed temperature of medium -50 - +110°C-ig (band: +85°C). Fire resistance class: DL-s3, d0 (considerable participation in fire, strong smoker production, no flaming droplets/particles)</t>
        </is>
      </c>
      <c r="F958" s="269" t="inlineStr">
        <is>
          <t>Armaflex AC: Szintetikus gumi alapú zártcellás szerkezetű páralecsapódás megelőzésére, rugalmas hőszigetelés. Megengedett közeghőm. -50 - +110°C-ig (szalag +85°C). Tűzvédelmi besorolás: DL-s3, d0 (lényeges részvétel a tűzben, erősen füstképző, égve nem csepegő)</t>
        </is>
      </c>
      <c r="G958" s="994" t="n"/>
      <c r="H958" s="39" t="n"/>
      <c r="I958" s="315" t="n"/>
      <c r="J958" s="159" t="n"/>
      <c r="K958" s="159" t="n"/>
      <c r="L958" s="753" t="n"/>
      <c r="M958" s="748" t="n"/>
      <c r="O958" s="464">
        <f>ISBLANK(D958)</f>
        <v/>
      </c>
      <c r="P958" s="464">
        <f>ISBLANK(G958)</f>
        <v/>
      </c>
      <c r="Q958" s="464">
        <f>ISBLANK(M958)</f>
        <v/>
      </c>
      <c r="R958" s="464">
        <f>IF(AND(O958=P958,O958=Q958),,"!!!")</f>
        <v/>
      </c>
      <c r="T958" s="464" t="n">
        <v>958</v>
      </c>
    </row>
    <row customFormat="1" customHeight="1" ht="60" outlineLevel="1" r="959" s="590">
      <c r="A959" s="29" t="n"/>
      <c r="B959" s="613" t="n"/>
      <c r="C959" s="617" t="n"/>
      <c r="D959" s="889" t="n"/>
      <c r="E959" s="270" t="inlineStr">
        <is>
          <t>Consig mineral wool with aluminium lining: Basalt based mineral wool product with aluminium lining, fixed with aluminium tape. Allowed temperature of medium up to +250°C. Fire resistance class: A1 non flammable (according to MSZ EN 13501-1:2007)</t>
        </is>
      </c>
      <c r="F959" s="270" t="inlineStr">
        <is>
          <t>Consig aluk. á.gy: Bazalt alapú ásványgyapot termék alukasírozással, aluszalaggal rögzítve. Megengedett közeghőm. +250°C-ig. Tűzvédelmi besorolás: A1 nem éghető (MSZ EN 13501-1:2007 szerint)</t>
        </is>
      </c>
      <c r="G959" s="994" t="n"/>
      <c r="H959" s="39" t="n"/>
      <c r="I959" s="315" t="n"/>
      <c r="J959" s="159" t="n"/>
      <c r="K959" s="159" t="n"/>
      <c r="L959" s="753" t="n"/>
      <c r="M959" s="748" t="n"/>
      <c r="O959" s="464">
        <f>ISBLANK(D959)</f>
        <v/>
      </c>
      <c r="P959" s="464">
        <f>ISBLANK(G959)</f>
        <v/>
      </c>
      <c r="Q959" s="464">
        <f>ISBLANK(M959)</f>
        <v/>
      </c>
      <c r="R959" s="464">
        <f>IF(AND(O959=P959,O959=Q959),,"!!!")</f>
        <v/>
      </c>
      <c r="T959" s="464" t="n">
        <v>959</v>
      </c>
    </row>
    <row customFormat="1" customHeight="1" ht="24" outlineLevel="1" r="960" s="590">
      <c r="A960" s="29" t="n"/>
      <c r="B960" s="613" t="n"/>
      <c r="C960" s="617" t="n"/>
      <c r="D960" s="889" t="n"/>
      <c r="E960" s="270" t="inlineStr">
        <is>
          <t>KF: Self-regulating electric trace heating pl.: Devi heating cable, or padding</t>
        </is>
      </c>
      <c r="F960" s="270" t="inlineStr">
        <is>
          <t>KF: Önszabályozó elektromos kísérőfűtés: pl.: Devi fűtőkábel, vagy szőnyeg</t>
        </is>
      </c>
      <c r="G960" s="994" t="n"/>
      <c r="H960" s="39" t="n"/>
      <c r="I960" s="315" t="n"/>
      <c r="J960" s="159" t="n"/>
      <c r="K960" s="159" t="n"/>
      <c r="L960" s="753" t="n"/>
      <c r="M960" s="748" t="n"/>
      <c r="O960" s="464">
        <f>ISBLANK(D960)</f>
        <v/>
      </c>
      <c r="P960" s="464">
        <f>ISBLANK(G960)</f>
        <v/>
      </c>
      <c r="Q960" s="464">
        <f>ISBLANK(M960)</f>
        <v/>
      </c>
      <c r="R960" s="464">
        <f>IF(AND(O960=P960,O960=Q960),,"!!!")</f>
        <v/>
      </c>
      <c r="T960" s="464" t="n">
        <v>960</v>
      </c>
    </row>
    <row customFormat="1" customHeight="1" ht="36" outlineLevel="1" r="961" s="590">
      <c r="A961" s="29" t="n"/>
      <c r="B961" s="613" t="n"/>
      <c r="C961" s="617" t="n"/>
      <c r="D961" s="889" t="n"/>
      <c r="E961" s="270" t="inlineStr">
        <is>
          <t>AL: 0,8mm thick aluminium sheet cladding, with continuous overlapping, sintered connections with aluminium riveting.</t>
        </is>
      </c>
      <c r="F961" s="270" t="inlineStr">
        <is>
          <t>AL: 0,8mm-es aluminium lemez borítás, folytonos, átlapolásos, zitnizett kapcsolatokkal, alumínium popszegecses rögzítéssel.</t>
        </is>
      </c>
      <c r="G961" s="994" t="n"/>
      <c r="H961" s="39" t="n"/>
      <c r="I961" s="315" t="n"/>
      <c r="J961" s="159" t="n"/>
      <c r="K961" s="159" t="n"/>
      <c r="L961" s="753" t="n"/>
      <c r="M961" s="748" t="n"/>
      <c r="O961" s="464">
        <f>ISBLANK(D961)</f>
        <v/>
      </c>
      <c r="P961" s="464">
        <f>ISBLANK(G961)</f>
        <v/>
      </c>
      <c r="Q961" s="464">
        <f>ISBLANK(M961)</f>
        <v/>
      </c>
      <c r="R961" s="464">
        <f>IF(AND(O961=P961,O961=Q961),,"!!!")</f>
        <v/>
      </c>
      <c r="T961" s="464" t="n">
        <v>961</v>
      </c>
    </row>
    <row customFormat="1" customHeight="1" ht="84" outlineLevel="1" r="962" s="590">
      <c r="A962" s="29" t="n"/>
      <c r="B962" s="613" t="n"/>
      <c r="C962" s="617" t="n"/>
      <c r="D962" s="889" t="n"/>
      <c r="E962" s="269" t="inlineStr">
        <is>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is>
      </c>
      <c r="F962" s="269" t="inlineStr">
        <is>
          <t>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feleület legyen, különös tekintettel a hideg közeget szállító csővezetékek esetében.</t>
        </is>
      </c>
      <c r="G962" s="994" t="n"/>
      <c r="H962" s="39" t="n"/>
      <c r="I962" s="315" t="n"/>
      <c r="J962" s="159" t="n"/>
      <c r="K962" s="159" t="n"/>
      <c r="L962" s="753" t="n"/>
      <c r="M962" s="748" t="n"/>
      <c r="O962" s="464">
        <f>ISBLANK(D962)</f>
        <v/>
      </c>
      <c r="P962" s="464">
        <f>ISBLANK(G962)</f>
        <v/>
      </c>
      <c r="Q962" s="464">
        <f>ISBLANK(M962)</f>
        <v/>
      </c>
      <c r="R962" s="464">
        <f>IF(AND(O962=P962,O962=Q962),,"!!!")</f>
        <v/>
      </c>
      <c r="T962" s="464" t="n">
        <v>962</v>
      </c>
    </row>
    <row customFormat="1" customHeight="1" ht="108" outlineLevel="1" r="963" s="590">
      <c r="A963" s="29" t="n"/>
      <c r="B963" s="613" t="n"/>
      <c r="C963" s="617" t="n"/>
      <c r="D963" s="889" t="n"/>
      <c r="E963" s="269" t="inlineStr">
        <is>
          <t>Support construction general quality requirements:
Complete support construction in a distance defined in design and technical description, for which galvanised steel clamps/brackets, supports/hangers should be used with vibration and noise insulating rubber inlays. Building should comply to the extreme earthquake resistance requirements, just as well the mechanical installation should, therefore deviation from design and technical description is strictly prohibited!</t>
        </is>
      </c>
      <c r="F963" s="269"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 Az épületnek megkell felelnie extrém földrengési követelményeknek, így a gépészeti tartózásnak is meg kell felelnie ezen követelményeknek, ezért a tervek és műszaki leírásban előírtaktól eltérni szigorúan tilos!</t>
        </is>
      </c>
      <c r="G963" s="994" t="n"/>
      <c r="H963" s="39" t="n"/>
      <c r="I963" s="315" t="n"/>
      <c r="J963" s="159" t="n"/>
      <c r="K963" s="159" t="n"/>
      <c r="L963" s="753" t="n"/>
      <c r="M963" s="748" t="n"/>
      <c r="O963" s="464">
        <f>ISBLANK(D963)</f>
        <v/>
      </c>
      <c r="P963" s="464">
        <f>ISBLANK(G963)</f>
        <v/>
      </c>
      <c r="Q963" s="464">
        <f>ISBLANK(M963)</f>
        <v/>
      </c>
      <c r="R963" s="464">
        <f>IF(AND(O963=P963,O963=Q963),,"!!!")</f>
        <v/>
      </c>
      <c r="T963" s="464" t="n">
        <v>963</v>
      </c>
    </row>
    <row customFormat="1" outlineLevel="1" r="964" s="590">
      <c r="A964" s="29" t="n"/>
      <c r="B964" s="613" t="n"/>
      <c r="C964" s="617" t="n"/>
      <c r="D964" s="889" t="n"/>
      <c r="E964" s="271" t="n"/>
      <c r="F964" s="271" t="n"/>
      <c r="G964" s="994" t="n"/>
      <c r="H964" s="39" t="n"/>
      <c r="I964" s="315" t="n"/>
      <c r="J964" s="159" t="n"/>
      <c r="K964" s="159" t="n"/>
      <c r="L964" s="753" t="n"/>
      <c r="M964" s="748" t="n"/>
      <c r="O964" s="464">
        <f>ISBLANK(D964)</f>
        <v/>
      </c>
      <c r="P964" s="464">
        <f>ISBLANK(G964)</f>
        <v/>
      </c>
      <c r="Q964" s="464">
        <f>ISBLANK(M964)</f>
        <v/>
      </c>
      <c r="R964" s="464">
        <f>IF(AND(O964=P964,O964=Q964),,"!!!")</f>
        <v/>
      </c>
      <c r="T964" s="464" t="n">
        <v>964</v>
      </c>
    </row>
    <row customFormat="1" outlineLevel="1" r="965" s="590">
      <c r="A965" s="29" t="n"/>
      <c r="B965" s="613" t="n"/>
      <c r="C965" s="617" t="n"/>
      <c r="D965" s="889" t="n"/>
      <c r="E965" s="703" t="inlineStr">
        <is>
          <t>Drinking water supply,  stainless steel pipe</t>
        </is>
      </c>
      <c r="F965" s="703" t="inlineStr">
        <is>
          <t>Ivóvízellátás, rozsdamentes acélcső</t>
        </is>
      </c>
      <c r="G965" s="994" t="n"/>
      <c r="H965" s="39" t="n"/>
      <c r="I965" s="315" t="n"/>
      <c r="J965" s="159" t="n"/>
      <c r="K965" s="159" t="n"/>
      <c r="L965" s="753" t="n"/>
      <c r="M965" s="748" t="n"/>
      <c r="O965" s="464">
        <f>ISBLANK(D965)</f>
        <v/>
      </c>
      <c r="P965" s="464">
        <f>ISBLANK(G965)</f>
        <v/>
      </c>
      <c r="Q965" s="464">
        <f>ISBLANK(M965)</f>
        <v/>
      </c>
      <c r="R965" s="464">
        <f>IF(AND(O965=P965,O965=Q965),,"!!!")</f>
        <v/>
      </c>
      <c r="T965" s="464" t="n">
        <v>965</v>
      </c>
    </row>
    <row customFormat="1" outlineLevel="1" r="966" s="590">
      <c r="A966" s="29" t="n"/>
      <c r="B966" s="606" t="n">
        <v>400</v>
      </c>
      <c r="C966" s="617" t="n">
        <v>412</v>
      </c>
      <c r="D966" s="829" t="n">
        <v>12</v>
      </c>
      <c r="E966" s="94" t="inlineStr">
        <is>
          <t>DN10 (ø12.0 x 1.0)</t>
        </is>
      </c>
      <c r="F966" s="94" t="inlineStr">
        <is>
          <t>DN10 (ø12.0 x 1.0)</t>
        </is>
      </c>
      <c r="G966" s="994" t="n">
        <v>1</v>
      </c>
      <c r="H966" s="39" t="inlineStr">
        <is>
          <t>lm/fm</t>
        </is>
      </c>
      <c r="I966" s="315" t="n"/>
      <c r="J966" s="159" t="n">
        <v>0</v>
      </c>
      <c r="K966" s="159" t="n">
        <v>0</v>
      </c>
      <c r="L966" s="753">
        <f>J966+K966</f>
        <v/>
      </c>
      <c r="M966" s="748">
        <f>L966*(G966+I966)</f>
        <v/>
      </c>
      <c r="O966" s="464">
        <f>ISBLANK(D966)</f>
        <v/>
      </c>
      <c r="P966" s="464">
        <f>ISBLANK(G966)</f>
        <v/>
      </c>
      <c r="Q966" s="464">
        <f>ISBLANK(M966)</f>
        <v/>
      </c>
      <c r="R966" s="464">
        <f>IF(AND(O966=P966,O966=Q966),,"!!!")</f>
        <v/>
      </c>
      <c r="T966" s="464" t="n">
        <v>966</v>
      </c>
    </row>
    <row customFormat="1" outlineLevel="1" r="967" s="590">
      <c r="A967" s="29" t="n"/>
      <c r="B967" s="606" t="n">
        <v>400</v>
      </c>
      <c r="C967" s="617" t="n">
        <v>412</v>
      </c>
      <c r="D967" s="829" t="n">
        <v>13</v>
      </c>
      <c r="E967" s="94" t="inlineStr">
        <is>
          <t>Tubolit S 9mm themal insulation</t>
        </is>
      </c>
      <c r="F967" s="94" t="inlineStr">
        <is>
          <t>Tubolit S 9mm hőszigetelés</t>
        </is>
      </c>
      <c r="G967" s="994" t="n">
        <v>1</v>
      </c>
      <c r="H967" s="39" t="inlineStr">
        <is>
          <t>lm/fm</t>
        </is>
      </c>
      <c r="I967" s="315" t="n"/>
      <c r="J967" s="159" t="n">
        <v>0</v>
      </c>
      <c r="K967" s="159" t="n">
        <v>0</v>
      </c>
      <c r="L967" s="753">
        <f>J967+K967</f>
        <v/>
      </c>
      <c r="M967" s="748">
        <f>L967*(G967+I967)</f>
        <v/>
      </c>
      <c r="O967" s="464">
        <f>ISBLANK(D967)</f>
        <v/>
      </c>
      <c r="P967" s="464">
        <f>ISBLANK(G967)</f>
        <v/>
      </c>
      <c r="Q967" s="464">
        <f>ISBLANK(M967)</f>
        <v/>
      </c>
      <c r="R967" s="464">
        <f>IF(AND(O967=P967,O967=Q967),,"!!!")</f>
        <v/>
      </c>
      <c r="T967" s="464" t="n">
        <v>967</v>
      </c>
    </row>
    <row customFormat="1" outlineLevel="1" r="968" s="590">
      <c r="A968" s="29" t="n"/>
      <c r="B968" s="606" t="n">
        <v>400</v>
      </c>
      <c r="C968" s="617" t="n">
        <v>412</v>
      </c>
      <c r="D968" s="829" t="n">
        <v>14</v>
      </c>
      <c r="E968" s="94" t="inlineStr">
        <is>
          <t>DN12 (ø15.0 x 1.0)</t>
        </is>
      </c>
      <c r="F968" s="94" t="inlineStr">
        <is>
          <t>DN12 (ø15.0 x 1.0)</t>
        </is>
      </c>
      <c r="G968" s="994" t="n">
        <v>1</v>
      </c>
      <c r="H968" s="39" t="inlineStr">
        <is>
          <t>lm/fm</t>
        </is>
      </c>
      <c r="I968" s="315" t="n"/>
      <c r="J968" s="159" t="n">
        <v>0</v>
      </c>
      <c r="K968" s="159" t="n">
        <v>0</v>
      </c>
      <c r="L968" s="753">
        <f>J968+K968</f>
        <v/>
      </c>
      <c r="M968" s="748">
        <f>L968*(G968+I968)</f>
        <v/>
      </c>
      <c r="O968" s="464">
        <f>ISBLANK(D968)</f>
        <v/>
      </c>
      <c r="P968" s="464">
        <f>ISBLANK(G968)</f>
        <v/>
      </c>
      <c r="Q968" s="464">
        <f>ISBLANK(M968)</f>
        <v/>
      </c>
      <c r="R968" s="464">
        <f>IF(AND(O968=P968,O968=Q968),,"!!!")</f>
        <v/>
      </c>
      <c r="T968" s="464" t="n">
        <v>968</v>
      </c>
    </row>
    <row customFormat="1" outlineLevel="1" r="969" s="590">
      <c r="A969" s="29" t="n"/>
      <c r="B969" s="606" t="n">
        <v>400</v>
      </c>
      <c r="C969" s="617" t="n">
        <v>412</v>
      </c>
      <c r="D969" s="829" t="n">
        <v>15</v>
      </c>
      <c r="E969" s="94" t="inlineStr">
        <is>
          <t>Tubolit S 9mm themal insulation</t>
        </is>
      </c>
      <c r="F969" s="94" t="inlineStr">
        <is>
          <t>Tubolit S 9mm hőszigetelés</t>
        </is>
      </c>
      <c r="G969" s="994" t="n">
        <v>1</v>
      </c>
      <c r="H969" s="39" t="inlineStr">
        <is>
          <t>lm/fm</t>
        </is>
      </c>
      <c r="I969" s="315" t="n"/>
      <c r="J969" s="159" t="n">
        <v>0</v>
      </c>
      <c r="K969" s="159" t="n">
        <v>0</v>
      </c>
      <c r="L969" s="753">
        <f>J969+K969</f>
        <v/>
      </c>
      <c r="M969" s="748">
        <f>L969*(G969+I969)</f>
        <v/>
      </c>
      <c r="O969" s="464">
        <f>ISBLANK(D969)</f>
        <v/>
      </c>
      <c r="P969" s="464">
        <f>ISBLANK(G969)</f>
        <v/>
      </c>
      <c r="Q969" s="464">
        <f>ISBLANK(M969)</f>
        <v/>
      </c>
      <c r="R969" s="464">
        <f>IF(AND(O969=P969,O969=Q969),,"!!!")</f>
        <v/>
      </c>
      <c r="T969" s="464" t="n">
        <v>969</v>
      </c>
    </row>
    <row customFormat="1" outlineLevel="1" r="970" s="590">
      <c r="A970" s="29" t="inlineStr">
        <is>
          <t>x</t>
        </is>
      </c>
      <c r="B970" s="606" t="n">
        <v>400</v>
      </c>
      <c r="C970" s="617" t="n">
        <v>412</v>
      </c>
      <c r="D970" s="829" t="n">
        <v>16</v>
      </c>
      <c r="E970" s="94" t="inlineStr">
        <is>
          <t>DN15 (ø18.0 x 1.0)</t>
        </is>
      </c>
      <c r="F970" s="94" t="inlineStr">
        <is>
          <t>DN15 (ø18.0 x 1.0)</t>
        </is>
      </c>
      <c r="G970" s="994" t="n">
        <v>644</v>
      </c>
      <c r="H970" s="39" t="inlineStr">
        <is>
          <t>lm/fm</t>
        </is>
      </c>
      <c r="I970" s="315" t="n"/>
      <c r="J970" s="159" t="n">
        <v>0</v>
      </c>
      <c r="K970" s="159" t="n">
        <v>0</v>
      </c>
      <c r="L970" s="753">
        <f>J970+K970</f>
        <v/>
      </c>
      <c r="M970" s="748">
        <f>L970*(G970+I970)</f>
        <v/>
      </c>
      <c r="O970" s="464">
        <f>ISBLANK(D970)</f>
        <v/>
      </c>
      <c r="P970" s="464">
        <f>ISBLANK(G970)</f>
        <v/>
      </c>
      <c r="Q970" s="464">
        <f>ISBLANK(M970)</f>
        <v/>
      </c>
      <c r="R970" s="464">
        <f>IF(AND(O970=P970,O970=Q970),,"!!!")</f>
        <v/>
      </c>
      <c r="T970" s="464" t="n">
        <v>970</v>
      </c>
    </row>
    <row customFormat="1" outlineLevel="1" r="971" s="590">
      <c r="A971" s="29" t="inlineStr">
        <is>
          <t>x</t>
        </is>
      </c>
      <c r="B971" s="606" t="n">
        <v>400</v>
      </c>
      <c r="C971" s="617" t="n">
        <v>412</v>
      </c>
      <c r="D971" s="829" t="n">
        <v>17</v>
      </c>
      <c r="E971" s="94" t="inlineStr">
        <is>
          <t>Tubolit S 9mm themal insulation</t>
        </is>
      </c>
      <c r="F971" s="94" t="inlineStr">
        <is>
          <t>Tubolit S 9mm hőszigetelés</t>
        </is>
      </c>
      <c r="G971" s="994" t="n">
        <v>644</v>
      </c>
      <c r="H971" s="39" t="inlineStr">
        <is>
          <t>lm/fm</t>
        </is>
      </c>
      <c r="I971" s="315" t="n"/>
      <c r="J971" s="159" t="n">
        <v>0</v>
      </c>
      <c r="K971" s="159" t="n">
        <v>0</v>
      </c>
      <c r="L971" s="753">
        <f>J971+K971</f>
        <v/>
      </c>
      <c r="M971" s="748">
        <f>L971*(G971+I971)</f>
        <v/>
      </c>
      <c r="O971" s="464">
        <f>ISBLANK(D971)</f>
        <v/>
      </c>
      <c r="P971" s="464">
        <f>ISBLANK(G971)</f>
        <v/>
      </c>
      <c r="Q971" s="464">
        <f>ISBLANK(M971)</f>
        <v/>
      </c>
      <c r="R971" s="464">
        <f>IF(AND(O971=P971,O971=Q971),,"!!!")</f>
        <v/>
      </c>
      <c r="T971" s="464" t="n">
        <v>971</v>
      </c>
    </row>
    <row customFormat="1" outlineLevel="1" r="972" s="590">
      <c r="A972" s="29" t="inlineStr">
        <is>
          <t>x</t>
        </is>
      </c>
      <c r="B972" s="606" t="n">
        <v>400</v>
      </c>
      <c r="C972" s="617" t="n">
        <v>412</v>
      </c>
      <c r="D972" s="829" t="n">
        <v>18</v>
      </c>
      <c r="E972" s="94" t="inlineStr">
        <is>
          <t>DN20 (ø22.0 x 1.2)</t>
        </is>
      </c>
      <c r="F972" s="94" t="inlineStr">
        <is>
          <t>DN20 (ø22.0 x 1.2)</t>
        </is>
      </c>
      <c r="G972" s="994" t="n">
        <v>569</v>
      </c>
      <c r="H972" s="39" t="inlineStr">
        <is>
          <t>lm/fm</t>
        </is>
      </c>
      <c r="I972" s="315" t="n"/>
      <c r="J972" s="159" t="n">
        <v>0</v>
      </c>
      <c r="K972" s="159" t="n">
        <v>0</v>
      </c>
      <c r="L972" s="753">
        <f>J972+K972</f>
        <v/>
      </c>
      <c r="M972" s="748">
        <f>L972*(G972+I972)</f>
        <v/>
      </c>
      <c r="O972" s="464">
        <f>ISBLANK(D972)</f>
        <v/>
      </c>
      <c r="P972" s="464">
        <f>ISBLANK(G972)</f>
        <v/>
      </c>
      <c r="Q972" s="464">
        <f>ISBLANK(M972)</f>
        <v/>
      </c>
      <c r="R972" s="464">
        <f>IF(AND(O972=P972,O972=Q972),,"!!!")</f>
        <v/>
      </c>
      <c r="T972" s="464" t="n">
        <v>972</v>
      </c>
    </row>
    <row customFormat="1" outlineLevel="1" r="973" s="590">
      <c r="A973" s="29" t="inlineStr">
        <is>
          <t>x</t>
        </is>
      </c>
      <c r="B973" s="606" t="n">
        <v>400</v>
      </c>
      <c r="C973" s="617" t="n">
        <v>412</v>
      </c>
      <c r="D973" s="829" t="n">
        <v>19</v>
      </c>
      <c r="E973" s="94" t="inlineStr">
        <is>
          <t>Tubolit S 13mm themal insulation</t>
        </is>
      </c>
      <c r="F973" s="94" t="inlineStr">
        <is>
          <t>Tubolit S 13mm hőszigetelés</t>
        </is>
      </c>
      <c r="G973" s="994" t="n">
        <v>569</v>
      </c>
      <c r="H973" s="39" t="inlineStr">
        <is>
          <t>lm/fm</t>
        </is>
      </c>
      <c r="I973" s="315" t="n"/>
      <c r="J973" s="159" t="n">
        <v>0</v>
      </c>
      <c r="K973" s="159" t="n">
        <v>0</v>
      </c>
      <c r="L973" s="753">
        <f>J973+K973</f>
        <v/>
      </c>
      <c r="M973" s="748">
        <f>L973*(G973+I973)</f>
        <v/>
      </c>
      <c r="O973" s="464">
        <f>ISBLANK(D973)</f>
        <v/>
      </c>
      <c r="P973" s="464">
        <f>ISBLANK(G973)</f>
        <v/>
      </c>
      <c r="Q973" s="464">
        <f>ISBLANK(M973)</f>
        <v/>
      </c>
      <c r="R973" s="464">
        <f>IF(AND(O973=P973,O973=Q973),,"!!!")</f>
        <v/>
      </c>
      <c r="T973" s="464" t="n">
        <v>973</v>
      </c>
    </row>
    <row customFormat="1" outlineLevel="1" r="974" s="590">
      <c r="A974" s="29" t="inlineStr">
        <is>
          <t>x</t>
        </is>
      </c>
      <c r="B974" s="606" t="n">
        <v>400</v>
      </c>
      <c r="C974" s="617" t="n">
        <v>412</v>
      </c>
      <c r="D974" s="829" t="n">
        <v>20</v>
      </c>
      <c r="E974" s="94" t="inlineStr">
        <is>
          <t>DN25 (ø28.0 x 1.2)</t>
        </is>
      </c>
      <c r="F974" s="94" t="inlineStr">
        <is>
          <t>DN25 (ø28.0 x 1.2)</t>
        </is>
      </c>
      <c r="G974" s="994" t="n">
        <v>901</v>
      </c>
      <c r="H974" s="39" t="inlineStr">
        <is>
          <t>lm/fm</t>
        </is>
      </c>
      <c r="I974" s="315" t="n"/>
      <c r="J974" s="159" t="n">
        <v>0</v>
      </c>
      <c r="K974" s="159" t="n">
        <v>0</v>
      </c>
      <c r="L974" s="753">
        <f>J974+K974</f>
        <v/>
      </c>
      <c r="M974" s="748">
        <f>L974*(G974+I974)</f>
        <v/>
      </c>
      <c r="O974" s="464">
        <f>ISBLANK(D974)</f>
        <v/>
      </c>
      <c r="P974" s="464">
        <f>ISBLANK(G974)</f>
        <v/>
      </c>
      <c r="Q974" s="464">
        <f>ISBLANK(M974)</f>
        <v/>
      </c>
      <c r="R974" s="464">
        <f>IF(AND(O974=P974,O974=Q974),,"!!!")</f>
        <v/>
      </c>
      <c r="T974" s="464" t="n">
        <v>974</v>
      </c>
    </row>
    <row customFormat="1" outlineLevel="1" r="975" s="590">
      <c r="A975" s="29" t="inlineStr">
        <is>
          <t>x</t>
        </is>
      </c>
      <c r="B975" s="606" t="n">
        <v>400</v>
      </c>
      <c r="C975" s="617" t="n">
        <v>412</v>
      </c>
      <c r="D975" s="829" t="n">
        <v>21</v>
      </c>
      <c r="E975" s="94" t="inlineStr">
        <is>
          <t>Tubolit S 13mm themal insulation</t>
        </is>
      </c>
      <c r="F975" s="94" t="inlineStr">
        <is>
          <t>Tubolit S 13mm hőszigetelés</t>
        </is>
      </c>
      <c r="G975" s="994" t="n">
        <v>901</v>
      </c>
      <c r="H975" s="39" t="inlineStr">
        <is>
          <t>lm/fm</t>
        </is>
      </c>
      <c r="I975" s="315" t="n"/>
      <c r="J975" s="159" t="n">
        <v>0</v>
      </c>
      <c r="K975" s="159" t="n">
        <v>0</v>
      </c>
      <c r="L975" s="753">
        <f>J975+K975</f>
        <v/>
      </c>
      <c r="M975" s="748">
        <f>L975*(G975+I975)</f>
        <v/>
      </c>
      <c r="O975" s="464">
        <f>ISBLANK(D975)</f>
        <v/>
      </c>
      <c r="P975" s="464">
        <f>ISBLANK(G975)</f>
        <v/>
      </c>
      <c r="Q975" s="464">
        <f>ISBLANK(M975)</f>
        <v/>
      </c>
      <c r="R975" s="464">
        <f>IF(AND(O975=P975,O975=Q975),,"!!!")</f>
        <v/>
      </c>
      <c r="T975" s="464" t="n">
        <v>975</v>
      </c>
    </row>
    <row customFormat="1" outlineLevel="1" r="976" s="590">
      <c r="A976" s="29" t="inlineStr">
        <is>
          <t>x</t>
        </is>
      </c>
      <c r="B976" s="606" t="n">
        <v>400</v>
      </c>
      <c r="C976" s="617" t="n">
        <v>412</v>
      </c>
      <c r="D976" s="829" t="n">
        <v>22</v>
      </c>
      <c r="E976" s="94" t="inlineStr">
        <is>
          <t>DN32 (ø35.0 x 1.5)</t>
        </is>
      </c>
      <c r="F976" s="94" t="inlineStr">
        <is>
          <t>DN32 (ø35.0 x 1.5)</t>
        </is>
      </c>
      <c r="G976" s="994" t="n">
        <v>438</v>
      </c>
      <c r="H976" s="39" t="inlineStr">
        <is>
          <t>lm/fm</t>
        </is>
      </c>
      <c r="I976" s="315" t="n"/>
      <c r="J976" s="159" t="n">
        <v>0</v>
      </c>
      <c r="K976" s="159" t="n">
        <v>0</v>
      </c>
      <c r="L976" s="753">
        <f>J976+K976</f>
        <v/>
      </c>
      <c r="M976" s="748">
        <f>L976*(G976+I976)</f>
        <v/>
      </c>
      <c r="O976" s="464">
        <f>ISBLANK(D976)</f>
        <v/>
      </c>
      <c r="P976" s="464">
        <f>ISBLANK(G976)</f>
        <v/>
      </c>
      <c r="Q976" s="464">
        <f>ISBLANK(M976)</f>
        <v/>
      </c>
      <c r="R976" s="464">
        <f>IF(AND(O976=P976,O976=Q976),,"!!!")</f>
        <v/>
      </c>
      <c r="T976" s="464" t="n">
        <v>976</v>
      </c>
    </row>
    <row customFormat="1" outlineLevel="1" r="977" s="590">
      <c r="A977" s="29" t="inlineStr">
        <is>
          <t>x</t>
        </is>
      </c>
      <c r="B977" s="606" t="n">
        <v>400</v>
      </c>
      <c r="C977" s="617" t="n">
        <v>412</v>
      </c>
      <c r="D977" s="829" t="n">
        <v>23</v>
      </c>
      <c r="E977" s="94" t="inlineStr">
        <is>
          <t>Tubolit S 13mm themal insulation</t>
        </is>
      </c>
      <c r="F977" s="94" t="inlineStr">
        <is>
          <t>Tubolit S 13mm hőszigetelés</t>
        </is>
      </c>
      <c r="G977" s="994" t="n">
        <v>438</v>
      </c>
      <c r="H977" s="39" t="inlineStr">
        <is>
          <t>lm/fm</t>
        </is>
      </c>
      <c r="I977" s="315" t="n"/>
      <c r="J977" s="159" t="n">
        <v>0</v>
      </c>
      <c r="K977" s="159" t="n">
        <v>0</v>
      </c>
      <c r="L977" s="753">
        <f>J977+K977</f>
        <v/>
      </c>
      <c r="M977" s="748">
        <f>L977*(G977+I977)</f>
        <v/>
      </c>
      <c r="O977" s="464">
        <f>ISBLANK(D977)</f>
        <v/>
      </c>
      <c r="P977" s="464">
        <f>ISBLANK(G977)</f>
        <v/>
      </c>
      <c r="Q977" s="464">
        <f>ISBLANK(M977)</f>
        <v/>
      </c>
      <c r="R977" s="464">
        <f>IF(AND(O977=P977,O977=Q977),,"!!!")</f>
        <v/>
      </c>
      <c r="T977" s="464" t="n">
        <v>977</v>
      </c>
    </row>
    <row customFormat="1" outlineLevel="1" r="978" s="590">
      <c r="A978" s="29" t="inlineStr">
        <is>
          <t>x</t>
        </is>
      </c>
      <c r="B978" s="606" t="n">
        <v>400</v>
      </c>
      <c r="C978" s="617" t="n">
        <v>412</v>
      </c>
      <c r="D978" s="829" t="n">
        <v>24</v>
      </c>
      <c r="E978" s="94" t="inlineStr">
        <is>
          <t>DN40 (ø42.0 x 1.5)</t>
        </is>
      </c>
      <c r="F978" s="94" t="inlineStr">
        <is>
          <t>DN40 (ø42.0 x 1.5)</t>
        </is>
      </c>
      <c r="G978" s="994" t="n">
        <v>51</v>
      </c>
      <c r="H978" s="39" t="inlineStr">
        <is>
          <t>lm/fm</t>
        </is>
      </c>
      <c r="I978" s="315" t="n"/>
      <c r="J978" s="159" t="n">
        <v>0</v>
      </c>
      <c r="K978" s="159" t="n">
        <v>0</v>
      </c>
      <c r="L978" s="753">
        <f>J978+K978</f>
        <v/>
      </c>
      <c r="M978" s="748">
        <f>L978*(G978+I978)</f>
        <v/>
      </c>
      <c r="O978" s="464">
        <f>ISBLANK(D978)</f>
        <v/>
      </c>
      <c r="P978" s="464">
        <f>ISBLANK(G978)</f>
        <v/>
      </c>
      <c r="Q978" s="464">
        <f>ISBLANK(M978)</f>
        <v/>
      </c>
      <c r="R978" s="464">
        <f>IF(AND(O978=P978,O978=Q978),,"!!!")</f>
        <v/>
      </c>
      <c r="T978" s="464" t="n">
        <v>978</v>
      </c>
    </row>
    <row customFormat="1" outlineLevel="1" r="979" s="590">
      <c r="A979" s="29" t="inlineStr">
        <is>
          <t>x</t>
        </is>
      </c>
      <c r="B979" s="606" t="n">
        <v>400</v>
      </c>
      <c r="C979" s="617" t="n">
        <v>412</v>
      </c>
      <c r="D979" s="829" t="n">
        <v>25</v>
      </c>
      <c r="E979" s="94" t="inlineStr">
        <is>
          <t>Tubolit S 13mm themal insulation</t>
        </is>
      </c>
      <c r="F979" s="94" t="inlineStr">
        <is>
          <t>Tubolit S 13mm hőszigetelés</t>
        </is>
      </c>
      <c r="G979" s="994" t="n">
        <v>51</v>
      </c>
      <c r="H979" s="39" t="inlineStr">
        <is>
          <t>lm/fm</t>
        </is>
      </c>
      <c r="I979" s="315" t="n"/>
      <c r="J979" s="159" t="n">
        <v>0</v>
      </c>
      <c r="K979" s="159" t="n">
        <v>0</v>
      </c>
      <c r="L979" s="753">
        <f>J979+K979</f>
        <v/>
      </c>
      <c r="M979" s="748">
        <f>L979*(G979+I979)</f>
        <v/>
      </c>
      <c r="O979" s="464">
        <f>ISBLANK(D979)</f>
        <v/>
      </c>
      <c r="P979" s="464">
        <f>ISBLANK(G979)</f>
        <v/>
      </c>
      <c r="Q979" s="464">
        <f>ISBLANK(M979)</f>
        <v/>
      </c>
      <c r="R979" s="464">
        <f>IF(AND(O979=P979,O979=Q979),,"!!!")</f>
        <v/>
      </c>
      <c r="T979" s="464" t="n">
        <v>979</v>
      </c>
    </row>
    <row customFormat="1" outlineLevel="1" r="980" s="590">
      <c r="A980" s="29" t="inlineStr">
        <is>
          <t>x</t>
        </is>
      </c>
      <c r="B980" s="606" t="n">
        <v>400</v>
      </c>
      <c r="C980" s="617" t="n">
        <v>412</v>
      </c>
      <c r="D980" s="829" t="n">
        <v>26</v>
      </c>
      <c r="E980" s="94" t="inlineStr">
        <is>
          <t>DN50 (ø54.0 x 1.5)</t>
        </is>
      </c>
      <c r="F980" s="94" t="inlineStr">
        <is>
          <t>DN50 (ø54.0 x 1.5)</t>
        </is>
      </c>
      <c r="G980" s="994" t="n">
        <v>4</v>
      </c>
      <c r="H980" s="39" t="inlineStr">
        <is>
          <t>lm/fm</t>
        </is>
      </c>
      <c r="I980" s="315" t="n"/>
      <c r="J980" s="159" t="n">
        <v>0</v>
      </c>
      <c r="K980" s="159" t="n">
        <v>0</v>
      </c>
      <c r="L980" s="753">
        <f>J980+K980</f>
        <v/>
      </c>
      <c r="M980" s="748">
        <f>L980*(G980+I980)</f>
        <v/>
      </c>
      <c r="O980" s="464">
        <f>ISBLANK(D980)</f>
        <v/>
      </c>
      <c r="P980" s="464">
        <f>ISBLANK(G980)</f>
        <v/>
      </c>
      <c r="Q980" s="464">
        <f>ISBLANK(M980)</f>
        <v/>
      </c>
      <c r="R980" s="464">
        <f>IF(AND(O980=P980,O980=Q980),,"!!!")</f>
        <v/>
      </c>
      <c r="T980" s="464" t="n">
        <v>980</v>
      </c>
    </row>
    <row customFormat="1" outlineLevel="1" r="981" s="590">
      <c r="A981" s="29" t="inlineStr">
        <is>
          <t>x</t>
        </is>
      </c>
      <c r="B981" s="606" t="n">
        <v>400</v>
      </c>
      <c r="C981" s="617" t="n">
        <v>412</v>
      </c>
      <c r="D981" s="829" t="n">
        <v>27</v>
      </c>
      <c r="E981" s="94" t="inlineStr">
        <is>
          <t>Tubolit S 20mm themal insulation</t>
        </is>
      </c>
      <c r="F981" s="94" t="inlineStr">
        <is>
          <t>Tubolit S 20mm hőszigetelés</t>
        </is>
      </c>
      <c r="G981" s="994" t="n">
        <v>4</v>
      </c>
      <c r="H981" s="39" t="inlineStr">
        <is>
          <t>lm/fm</t>
        </is>
      </c>
      <c r="I981" s="315" t="n"/>
      <c r="J981" s="159" t="n">
        <v>0</v>
      </c>
      <c r="K981" s="159" t="n">
        <v>0</v>
      </c>
      <c r="L981" s="753">
        <f>J981+K981</f>
        <v/>
      </c>
      <c r="M981" s="748">
        <f>L981*(G981+I981)</f>
        <v/>
      </c>
      <c r="O981" s="464">
        <f>ISBLANK(D981)</f>
        <v/>
      </c>
      <c r="P981" s="464">
        <f>ISBLANK(G981)</f>
        <v/>
      </c>
      <c r="Q981" s="464">
        <f>ISBLANK(M981)</f>
        <v/>
      </c>
      <c r="R981" s="464">
        <f>IF(AND(O981=P981,O981=Q981),,"!!!")</f>
        <v/>
      </c>
      <c r="T981" s="464" t="n">
        <v>981</v>
      </c>
    </row>
    <row customFormat="1" outlineLevel="1" r="982" s="590">
      <c r="A982" s="29" t="inlineStr">
        <is>
          <t>x</t>
        </is>
      </c>
      <c r="B982" s="606" t="n">
        <v>400</v>
      </c>
      <c r="C982" s="617" t="n">
        <v>412</v>
      </c>
      <c r="D982" s="829" t="n">
        <v>28</v>
      </c>
      <c r="E982" s="94" t="inlineStr">
        <is>
          <t>DN65 (ø76.1 x 2.0)</t>
        </is>
      </c>
      <c r="F982" s="94" t="inlineStr">
        <is>
          <t>DN65 (ø76.1 x 2.0)</t>
        </is>
      </c>
      <c r="G982" s="994" t="n">
        <v>34</v>
      </c>
      <c r="H982" s="39" t="inlineStr">
        <is>
          <t>lm/fm</t>
        </is>
      </c>
      <c r="I982" s="315" t="n"/>
      <c r="J982" s="159" t="n">
        <v>0</v>
      </c>
      <c r="K982" s="159" t="n">
        <v>0</v>
      </c>
      <c r="L982" s="753">
        <f>J982+K982</f>
        <v/>
      </c>
      <c r="M982" s="748">
        <f>L982*(G982+I982)</f>
        <v/>
      </c>
      <c r="O982" s="464">
        <f>ISBLANK(D982)</f>
        <v/>
      </c>
      <c r="P982" s="464">
        <f>ISBLANK(G982)</f>
        <v/>
      </c>
      <c r="Q982" s="464">
        <f>ISBLANK(M982)</f>
        <v/>
      </c>
      <c r="R982" s="464">
        <f>IF(AND(O982=P982,O982=Q982),,"!!!")</f>
        <v/>
      </c>
      <c r="T982" s="464" t="n">
        <v>982</v>
      </c>
    </row>
    <row customFormat="1" outlineLevel="1" r="983" s="590">
      <c r="A983" s="29" t="inlineStr">
        <is>
          <t>x</t>
        </is>
      </c>
      <c r="B983" s="606" t="n">
        <v>400</v>
      </c>
      <c r="C983" s="617" t="n">
        <v>412</v>
      </c>
      <c r="D983" s="829" t="n">
        <v>29</v>
      </c>
      <c r="E983" s="94" t="inlineStr">
        <is>
          <t>Tubolit S 20mm themal insulation</t>
        </is>
      </c>
      <c r="F983" s="94" t="inlineStr">
        <is>
          <t>Tubolit S 20mm hőszigetelés</t>
        </is>
      </c>
      <c r="G983" s="994" t="n">
        <v>34</v>
      </c>
      <c r="H983" s="39" t="inlineStr">
        <is>
          <t>lm/fm</t>
        </is>
      </c>
      <c r="I983" s="315" t="n"/>
      <c r="J983" s="159" t="n">
        <v>0</v>
      </c>
      <c r="K983" s="159" t="n">
        <v>0</v>
      </c>
      <c r="L983" s="753">
        <f>J983+K983</f>
        <v/>
      </c>
      <c r="M983" s="748">
        <f>L983*(G983+I983)</f>
        <v/>
      </c>
      <c r="O983" s="464">
        <f>ISBLANK(D983)</f>
        <v/>
      </c>
      <c r="P983" s="464">
        <f>ISBLANK(G983)</f>
        <v/>
      </c>
      <c r="Q983" s="464">
        <f>ISBLANK(M983)</f>
        <v/>
      </c>
      <c r="R983" s="464">
        <f>IF(AND(O983=P983,O983=Q983),,"!!!")</f>
        <v/>
      </c>
      <c r="T983" s="464" t="n">
        <v>983</v>
      </c>
    </row>
    <row customFormat="1" outlineLevel="1" r="984" s="590">
      <c r="A984" s="29" t="inlineStr">
        <is>
          <t>x</t>
        </is>
      </c>
      <c r="B984" s="606" t="n">
        <v>400</v>
      </c>
      <c r="C984" s="617" t="n">
        <v>412</v>
      </c>
      <c r="D984" s="829" t="n">
        <v>30</v>
      </c>
      <c r="E984" s="94" t="inlineStr">
        <is>
          <t>DN80 (ø88.9 x 2.0)</t>
        </is>
      </c>
      <c r="F984" s="94" t="inlineStr">
        <is>
          <t>DN80 (ø88.9 x 2.0)</t>
        </is>
      </c>
      <c r="G984" s="994" t="n">
        <v>43</v>
      </c>
      <c r="H984" s="39" t="inlineStr">
        <is>
          <t>lm/fm</t>
        </is>
      </c>
      <c r="I984" s="315" t="n"/>
      <c r="J984" s="159" t="n">
        <v>0</v>
      </c>
      <c r="K984" s="159" t="n">
        <v>0</v>
      </c>
      <c r="L984" s="753">
        <f>J984+K984</f>
        <v/>
      </c>
      <c r="M984" s="748">
        <f>L984*(G984+I984)</f>
        <v/>
      </c>
      <c r="O984" s="464">
        <f>ISBLANK(D984)</f>
        <v/>
      </c>
      <c r="P984" s="464">
        <f>ISBLANK(G984)</f>
        <v/>
      </c>
      <c r="Q984" s="464">
        <f>ISBLANK(M984)</f>
        <v/>
      </c>
      <c r="R984" s="464">
        <f>IF(AND(O984=P984,O984=Q984),,"!!!")</f>
        <v/>
      </c>
      <c r="T984" s="464" t="n">
        <v>984</v>
      </c>
    </row>
    <row customFormat="1" outlineLevel="1" r="985" s="590">
      <c r="A985" s="29" t="inlineStr">
        <is>
          <t>x</t>
        </is>
      </c>
      <c r="B985" s="606" t="n">
        <v>400</v>
      </c>
      <c r="C985" s="617" t="n">
        <v>412</v>
      </c>
      <c r="D985" s="829" t="n">
        <v>31</v>
      </c>
      <c r="E985" s="94" t="inlineStr">
        <is>
          <t>Tubolit S 20mm themal insulation</t>
        </is>
      </c>
      <c r="F985" s="94" t="inlineStr">
        <is>
          <t>Tubolit S 20mm hőszigetelés</t>
        </is>
      </c>
      <c r="G985" s="994" t="n">
        <v>43</v>
      </c>
      <c r="H985" s="39" t="inlineStr">
        <is>
          <t>lm/fm</t>
        </is>
      </c>
      <c r="I985" s="315" t="n"/>
      <c r="J985" s="159" t="n">
        <v>0</v>
      </c>
      <c r="K985" s="159" t="n">
        <v>0</v>
      </c>
      <c r="L985" s="753">
        <f>J985+K985</f>
        <v/>
      </c>
      <c r="M985" s="748">
        <f>L985*(G985+I985)</f>
        <v/>
      </c>
      <c r="O985" s="464">
        <f>ISBLANK(D985)</f>
        <v/>
      </c>
      <c r="P985" s="464">
        <f>ISBLANK(G985)</f>
        <v/>
      </c>
      <c r="Q985" s="464">
        <f>ISBLANK(M985)</f>
        <v/>
      </c>
      <c r="R985" s="464">
        <f>IF(AND(O985=P985,O985=Q985),,"!!!")</f>
        <v/>
      </c>
      <c r="T985" s="464" t="n">
        <v>985</v>
      </c>
    </row>
    <row customFormat="1" outlineLevel="1" r="986" s="590">
      <c r="A986" s="29" t="inlineStr">
        <is>
          <t>x</t>
        </is>
      </c>
      <c r="B986" s="606" t="n">
        <v>400</v>
      </c>
      <c r="C986" s="617" t="n">
        <v>412</v>
      </c>
      <c r="D986" s="829" t="n">
        <v>32</v>
      </c>
      <c r="E986" s="94" t="inlineStr">
        <is>
          <t>DN100 (ø108 x 2.0)</t>
        </is>
      </c>
      <c r="F986" s="94" t="inlineStr">
        <is>
          <t>DN100 (ø108.0 x 2.0)</t>
        </is>
      </c>
      <c r="G986" s="994" t="n">
        <v>34</v>
      </c>
      <c r="H986" s="39" t="inlineStr">
        <is>
          <t>lm/fm</t>
        </is>
      </c>
      <c r="I986" s="315" t="n"/>
      <c r="J986" s="159" t="n">
        <v>0</v>
      </c>
      <c r="K986" s="159" t="n">
        <v>0</v>
      </c>
      <c r="L986" s="753">
        <f>J986+K986</f>
        <v/>
      </c>
      <c r="M986" s="748">
        <f>L986*(G986+I986)</f>
        <v/>
      </c>
      <c r="O986" s="464">
        <f>ISBLANK(D986)</f>
        <v/>
      </c>
      <c r="P986" s="464">
        <f>ISBLANK(G986)</f>
        <v/>
      </c>
      <c r="Q986" s="464">
        <f>ISBLANK(M986)</f>
        <v/>
      </c>
      <c r="R986" s="464">
        <f>IF(AND(O986=P986,O986=Q986),,"!!!")</f>
        <v/>
      </c>
      <c r="T986" s="464" t="n">
        <v>986</v>
      </c>
    </row>
    <row customFormat="1" outlineLevel="1" r="987" s="590">
      <c r="A987" s="29" t="inlineStr">
        <is>
          <t>x</t>
        </is>
      </c>
      <c r="B987" s="606" t="n">
        <v>400</v>
      </c>
      <c r="C987" s="617" t="n">
        <v>412</v>
      </c>
      <c r="D987" s="829" t="n">
        <v>33</v>
      </c>
      <c r="E987" s="94" t="inlineStr">
        <is>
          <t>Tubolit S 20mm themal insulation</t>
        </is>
      </c>
      <c r="F987" s="94" t="inlineStr">
        <is>
          <t>Tubolit S 20mm hőszigetelés</t>
        </is>
      </c>
      <c r="G987" s="994" t="n">
        <v>34</v>
      </c>
      <c r="H987" s="39" t="inlineStr">
        <is>
          <t>lm/fm</t>
        </is>
      </c>
      <c r="I987" s="315" t="n"/>
      <c r="J987" s="159" t="n">
        <v>0</v>
      </c>
      <c r="K987" s="159" t="n">
        <v>0</v>
      </c>
      <c r="L987" s="753">
        <f>J987+K987</f>
        <v/>
      </c>
      <c r="M987" s="748">
        <f>L987*(G987+I987)</f>
        <v/>
      </c>
      <c r="O987" s="464">
        <f>ISBLANK(D987)</f>
        <v/>
      </c>
      <c r="P987" s="464">
        <f>ISBLANK(G987)</f>
        <v/>
      </c>
      <c r="Q987" s="464">
        <f>ISBLANK(M987)</f>
        <v/>
      </c>
      <c r="R987" s="464">
        <f>IF(AND(O987=P987,O987=Q987),,"!!!")</f>
        <v/>
      </c>
      <c r="T987" s="464" t="n">
        <v>987</v>
      </c>
    </row>
    <row customFormat="1" customHeight="1" ht="198" outlineLevel="1" r="988" s="121">
      <c r="A988" s="29" t="inlineStr">
        <is>
          <t>x</t>
        </is>
      </c>
      <c r="B988" s="626" t="n">
        <v>400</v>
      </c>
      <c r="C988" s="627" t="n">
        <v>412</v>
      </c>
      <c r="D988" s="829" t="n"/>
      <c r="E988" s="706" t="inlineStr">
        <is>
          <t>Steel pipe for water medium, general quality requirements
MSZ 29:1986 standard seamless steel pipe in sizes according to MSZ EN 10220:2003, with S235JR material quality or MSZ EN 10255 S-195-T or DIN 2440/2448.
With welded joints,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Painting of steel pipes (under insulation)
1 layer of repair-painintg of protective coated pipes with 'Hammerite' paint
1 layer of cover painting of the entire pipe network with 'Hammerite' paint (or technically equivalent).</t>
        </is>
      </c>
      <c r="F988" s="706" t="inlineStr">
        <is>
          <t>Acélcső víz közeghez, általános minőségi elvárásai
MSZ 29:1986 szerinti varrat nélküli acélcső MSZ EN 10220:2003 szerinti méretben S235JR anyagminőséggel vagy MSZ EN 10255 S-195-T minőségben vagy DIN 2440/2448 szerinti minőségben.
Hegesztett kötésekkel, csőhajlításokkal, idomokkal,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
Acélcső festése (hőszigetelés alá)
1 rtg. Alapmázolt csövek visszajavítása Hammerite festékkel
1 rtg. Fedőréteg felhordása a teljes csővezetéki hálózaton Hammerite festékkel. Vagy vele műszakilag egyenértékűvel.</t>
        </is>
      </c>
      <c r="G988" s="1014" t="n"/>
      <c r="H988" s="126" t="n"/>
      <c r="I988" s="499" t="n"/>
      <c r="J988" s="501" t="n"/>
      <c r="K988" s="501" t="n"/>
      <c r="L988" s="502" t="n"/>
      <c r="M988" s="503" t="n"/>
      <c r="O988" s="464">
        <f>ISBLANK(D988)</f>
        <v/>
      </c>
      <c r="P988" s="464">
        <f>ISBLANK(G988)</f>
        <v/>
      </c>
      <c r="Q988" s="464">
        <f>ISBLANK(M988)</f>
        <v/>
      </c>
      <c r="R988" s="464">
        <f>IF(AND(O988=P988,O988=Q988),,"!!!")</f>
        <v/>
      </c>
      <c r="T988" s="464" t="n">
        <v>988</v>
      </c>
    </row>
    <row customFormat="1" customHeight="1" ht="60" outlineLevel="1" r="989" s="121">
      <c r="A989" s="579" t="n"/>
      <c r="B989" s="626" t="n"/>
      <c r="C989" s="627" t="n"/>
      <c r="D989" s="829" t="n"/>
      <c r="E989" s="272"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989" s="271"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989" s="1014" t="n"/>
      <c r="H989" s="126" t="n"/>
      <c r="I989" s="499" t="n"/>
      <c r="J989" s="501" t="n"/>
      <c r="K989" s="501" t="n"/>
      <c r="L989" s="502" t="n"/>
      <c r="M989" s="503" t="n"/>
      <c r="O989" s="464">
        <f>ISBLANK(D989)</f>
        <v/>
      </c>
      <c r="P989" s="464">
        <f>ISBLANK(G989)</f>
        <v/>
      </c>
      <c r="Q989" s="464">
        <f>ISBLANK(M989)</f>
        <v/>
      </c>
      <c r="R989" s="464">
        <f>IF(AND(O989=P989,O989=Q989),,"!!!")</f>
        <v/>
      </c>
      <c r="T989" s="464" t="n">
        <v>989</v>
      </c>
    </row>
    <row customFormat="1" outlineLevel="1" r="990" s="590">
      <c r="A990" s="29" t="inlineStr">
        <is>
          <t>x</t>
        </is>
      </c>
      <c r="B990" s="606" t="n">
        <v>400</v>
      </c>
      <c r="C990" s="617" t="n">
        <v>412</v>
      </c>
      <c r="D990" s="829" t="n">
        <v>34</v>
      </c>
      <c r="E990" s="94" t="inlineStr">
        <is>
          <t>DN125</t>
        </is>
      </c>
      <c r="F990" s="94" t="inlineStr">
        <is>
          <t>DN125</t>
        </is>
      </c>
      <c r="G990" s="994" t="n">
        <v>34</v>
      </c>
      <c r="H990" s="39" t="inlineStr">
        <is>
          <t>lm/fm</t>
        </is>
      </c>
      <c r="I990" s="315" t="n"/>
      <c r="J990" s="159" t="n">
        <v>0</v>
      </c>
      <c r="K990" s="159" t="n">
        <v>0</v>
      </c>
      <c r="L990" s="753">
        <f>J990+K990</f>
        <v/>
      </c>
      <c r="M990" s="748">
        <f>L990*(G990+I990)</f>
        <v/>
      </c>
      <c r="O990" s="464">
        <f>ISBLANK(D990)</f>
        <v/>
      </c>
      <c r="P990" s="464">
        <f>ISBLANK(G990)</f>
        <v/>
      </c>
      <c r="Q990" s="464">
        <f>ISBLANK(M990)</f>
        <v/>
      </c>
      <c r="R990" s="464">
        <f>IF(AND(O990=P990,O990=Q990),,"!!!")</f>
        <v/>
      </c>
      <c r="T990" s="464" t="n">
        <v>990</v>
      </c>
    </row>
    <row customFormat="1" outlineLevel="1" r="991" s="590">
      <c r="A991" s="29" t="inlineStr">
        <is>
          <t>x</t>
        </is>
      </c>
      <c r="B991" s="606" t="n">
        <v>400</v>
      </c>
      <c r="C991" s="617" t="n">
        <v>412</v>
      </c>
      <c r="D991" s="829" t="n">
        <v>35</v>
      </c>
      <c r="E991" s="94" t="inlineStr">
        <is>
          <t>Tubolit S 20mm themal insulation</t>
        </is>
      </c>
      <c r="F991" s="94" t="inlineStr">
        <is>
          <t>Tubolit S 20mm hőszigetelés</t>
        </is>
      </c>
      <c r="G991" s="994" t="n">
        <v>34</v>
      </c>
      <c r="H991" s="39" t="inlineStr">
        <is>
          <t>lm/fm</t>
        </is>
      </c>
      <c r="I991" s="315" t="n"/>
      <c r="J991" s="159" t="n">
        <v>0</v>
      </c>
      <c r="K991" s="159" t="n">
        <v>0</v>
      </c>
      <c r="L991" s="753">
        <f>J991+K991</f>
        <v/>
      </c>
      <c r="M991" s="748">
        <f>L991*(G991+I991)</f>
        <v/>
      </c>
      <c r="O991" s="464">
        <f>ISBLANK(D991)</f>
        <v/>
      </c>
      <c r="P991" s="464">
        <f>ISBLANK(G991)</f>
        <v/>
      </c>
      <c r="Q991" s="464">
        <f>ISBLANK(M991)</f>
        <v/>
      </c>
      <c r="R991" s="464">
        <f>IF(AND(O991=P991,O991=Q991),,"!!!")</f>
        <v/>
      </c>
      <c r="T991" s="464" t="n">
        <v>991</v>
      </c>
    </row>
    <row customFormat="1" outlineLevel="1" r="992" s="590">
      <c r="A992" s="29" t="n"/>
      <c r="B992" s="613" t="n">
        <v>400</v>
      </c>
      <c r="C992" s="617" t="n">
        <v>412</v>
      </c>
      <c r="E992" s="764" t="inlineStr">
        <is>
          <t>Pipe accessories PN10</t>
        </is>
      </c>
      <c r="F992" s="764" t="inlineStr">
        <is>
          <t>Csővezetéki szerelvények PN10</t>
        </is>
      </c>
      <c r="G992" s="994" t="n"/>
      <c r="H992" s="39" t="n"/>
      <c r="I992" s="315" t="n"/>
      <c r="J992" s="159" t="n"/>
      <c r="K992" s="159" t="n"/>
      <c r="L992" s="753" t="n"/>
      <c r="M992" s="748" t="n"/>
      <c r="O992" s="464">
        <f>ISBLANK(D993)</f>
        <v/>
      </c>
      <c r="P992" s="464">
        <f>ISBLANK(G992)</f>
        <v/>
      </c>
      <c r="Q992" s="464">
        <f>ISBLANK(M992)</f>
        <v/>
      </c>
      <c r="R992" s="464">
        <f>IF(AND(O992=P992,O992=Q992),,"!!!")</f>
        <v/>
      </c>
      <c r="T992" s="464" t="n">
        <v>992</v>
      </c>
    </row>
    <row customFormat="1" customHeight="1" ht="90" outlineLevel="1" r="993" s="590">
      <c r="A993" s="29" t="n"/>
      <c r="B993" s="606" t="n">
        <v>400</v>
      </c>
      <c r="C993" s="617" t="n">
        <v>412</v>
      </c>
      <c r="D993" s="889" t="n">
        <v>36</v>
      </c>
      <c r="E993" s="94" t="inlineStr">
        <is>
          <t>Water meter
O.0.26.0 Corridor
for drinking water, flanged, with counter and sensors, impulse signal outlet for remote readout by building managemet system
- nominal diameter: DN65
- nominal flow [m³/h]: 10.8
- manufacturer: MOM Zrt.
- type: WESAN WS</t>
        </is>
      </c>
      <c r="F993" s="94" t="inlineStr">
        <is>
          <t>Vízméró óra
O.0.26.0 Közlekedő
ivóvízhez, karimás, számlálóval és érzékelőkkel, impulzuis-jel kimenettel épületfelügylet általi távleolvasáshoz
- névleges átmérő: DN65
- névleges térfogatáram [m³/h]: 10.8
- gyártó: MOM Zrt.
- típus: WESAN WS</t>
        </is>
      </c>
      <c r="G993" s="994" t="n">
        <v>1</v>
      </c>
      <c r="H993" s="39" t="inlineStr">
        <is>
          <t>pc/db</t>
        </is>
      </c>
      <c r="I993" s="315" t="n"/>
      <c r="J993" s="159" t="n">
        <v>0</v>
      </c>
      <c r="K993" s="159" t="n">
        <v>0</v>
      </c>
      <c r="L993" s="753">
        <f>J993+K993</f>
        <v/>
      </c>
      <c r="M993" s="748">
        <f>L993*(G993+I993)</f>
        <v/>
      </c>
      <c r="O993" s="464">
        <f>ISBLANK(#REF!)</f>
        <v/>
      </c>
      <c r="P993" s="464">
        <f>ISBLANK(G993)</f>
        <v/>
      </c>
      <c r="Q993" s="464">
        <f>ISBLANK(M993)</f>
        <v/>
      </c>
      <c r="R993" s="464">
        <f>IF(AND(O993=P993,O993=Q993),,"!!!")</f>
        <v/>
      </c>
      <c r="T993" s="464" t="n">
        <v>993</v>
      </c>
    </row>
    <row customFormat="1" customHeight="1" ht="90" outlineLevel="1" r="994" s="590">
      <c r="A994" s="29" t="n"/>
      <c r="B994" s="606" t="n">
        <v>400</v>
      </c>
      <c r="C994" s="617" t="n">
        <v>412</v>
      </c>
      <c r="D994" s="829" t="n">
        <v>37</v>
      </c>
      <c r="E994" s="94" t="inlineStr">
        <is>
          <t>Water meter
U.0.02.0 Water treatment
for drinking water, flanged, with counter and sensors, impulse signal outlet for remote readout by building managemet system
- nominal diameter: DN100
- nominal flow [m³/h]:
- manufacturer: MOM Zrt.
- type: WESAN WS</t>
        </is>
      </c>
      <c r="F994" s="94" t="inlineStr">
        <is>
          <t>Vízméró óra
O.0.26.0 Vízkezelés
ivóvízhez, karimás, számlálóval és érzékelőkkel, impulzuis-jel kimenettel épületfelügylet általi távleolvasáshoz
- névleges átmérő: DN100
- névleges térfogatáram [m³/h]:
- gyártó: MOM Zrt.
- típus: WESAN WS</t>
        </is>
      </c>
      <c r="G994" s="994" t="n">
        <v>1</v>
      </c>
      <c r="H994" s="39" t="inlineStr">
        <is>
          <t>pc/db</t>
        </is>
      </c>
      <c r="I994" s="315" t="n"/>
      <c r="J994" s="159" t="n">
        <v>0</v>
      </c>
      <c r="K994" s="159" t="n">
        <v>0</v>
      </c>
      <c r="L994" s="753">
        <f>J994+K994</f>
        <v/>
      </c>
      <c r="M994" s="748">
        <f>L994*(G994+I994)</f>
        <v/>
      </c>
      <c r="O994" s="464">
        <f>ISBLANK(D994)</f>
        <v/>
      </c>
      <c r="P994" s="464">
        <f>ISBLANK(G994)</f>
        <v/>
      </c>
      <c r="Q994" s="464">
        <f>ISBLANK(M994)</f>
        <v/>
      </c>
      <c r="R994" s="464">
        <f>IF(AND(O994=P994,O994=Q994),,"!!!")</f>
        <v/>
      </c>
      <c r="T994" s="464" t="n">
        <v>994</v>
      </c>
    </row>
    <row customFormat="1" customHeight="1" ht="90" outlineLevel="1" r="995" s="590">
      <c r="A995" s="29" t="n"/>
      <c r="B995" s="606" t="n">
        <v>400</v>
      </c>
      <c r="C995" s="617" t="n">
        <v>412</v>
      </c>
      <c r="D995" s="829" t="n">
        <v>38</v>
      </c>
      <c r="E995" s="94" t="inlineStr">
        <is>
          <t>Water meter
AHU 1-4 Adiabatic cooling
for drinking water, flanged, with counter and sensors, impulse signal outlet for remote readout by building managemet system
- nominal diameter: DN65
- nominal flow [m³/h]: 10.8
- manufacturer: MOM Zrt.
- type: WESAN WS</t>
        </is>
      </c>
      <c r="F995" s="94" t="inlineStr">
        <is>
          <t>Vízméró óra
AHU 1-4 adiabatikus hűtés
ivóvízhez, karimás, számlálóval és érzékelőkkel, impulzuis-jel kimenettel épületfelügylet általi távleolvasáshoz
- névleges átmérő: DN65
- névleges térfogatáram [m³/h]: 10.8
- gyártó: MOM Zrt.
- típus: WESAN WS</t>
        </is>
      </c>
      <c r="G995" s="994" t="n">
        <v>1</v>
      </c>
      <c r="H995" s="39" t="inlineStr">
        <is>
          <t>pc/db</t>
        </is>
      </c>
      <c r="I995" s="315" t="n"/>
      <c r="J995" s="159" t="n">
        <v>0</v>
      </c>
      <c r="K995" s="159" t="n">
        <v>0</v>
      </c>
      <c r="L995" s="753">
        <f>J995+K995</f>
        <v/>
      </c>
      <c r="M995" s="748">
        <f>L995*(G995+I995)</f>
        <v/>
      </c>
      <c r="O995" s="464">
        <f>ISBLANK(D995)</f>
        <v/>
      </c>
      <c r="P995" s="464">
        <f>ISBLANK(G995)</f>
        <v/>
      </c>
      <c r="Q995" s="464">
        <f>ISBLANK(M995)</f>
        <v/>
      </c>
      <c r="R995" s="464">
        <f>IF(AND(O995=P995,O995=Q995),,"!!!")</f>
        <v/>
      </c>
      <c r="T995" s="464" t="n">
        <v>995</v>
      </c>
    </row>
    <row customFormat="1" customHeight="1" ht="90" outlineLevel="1" r="996" s="590">
      <c r="A996" s="29" t="n"/>
      <c r="B996" s="606" t="n">
        <v>400</v>
      </c>
      <c r="C996" s="617" t="n">
        <v>412</v>
      </c>
      <c r="D996" s="829" t="n">
        <v>39</v>
      </c>
      <c r="E996" s="94" t="inlineStr">
        <is>
          <t>Water meter
Adiabatic cooling gates
for softened water, flanged, with counter and sensors, impulse signal outlet for remote readout by building managemet system
- nominal diameter: DN65
- nominal flow [m³/h]:
- manufacturer:
- type:</t>
        </is>
      </c>
      <c r="F996" s="94" t="inlineStr">
        <is>
          <t>Vízméró óra
Adiabatikus hűtőkapuk
lágyvízhez, karimás, számlálóval és érzékelőkkel, impulzuis-jel kimenettel épületfelügylet általi távleolvasáshoz
- névleges átmérő: DN65
- névleges térfogatáram [m³/h]:
- gyártó:
- típus:</t>
        </is>
      </c>
      <c r="G996" s="994" t="n">
        <v>1</v>
      </c>
      <c r="H996" s="39" t="inlineStr">
        <is>
          <t>pc/db</t>
        </is>
      </c>
      <c r="I996" s="315" t="n"/>
      <c r="J996" s="159" t="n">
        <v>0</v>
      </c>
      <c r="K996" s="159" t="n">
        <v>0</v>
      </c>
      <c r="L996" s="753">
        <f>J996+K996</f>
        <v/>
      </c>
      <c r="M996" s="748">
        <f>L996*(G996+I996)</f>
        <v/>
      </c>
      <c r="O996" s="464">
        <f>ISBLANK(D996)</f>
        <v/>
      </c>
      <c r="P996" s="464">
        <f>ISBLANK(G996)</f>
        <v/>
      </c>
      <c r="Q996" s="464">
        <f>ISBLANK(M996)</f>
        <v/>
      </c>
      <c r="R996" s="464">
        <f>IF(AND(O996=P996,O996=Q996),,"!!!")</f>
        <v/>
      </c>
      <c r="T996" s="464" t="n">
        <v>996</v>
      </c>
    </row>
    <row customFormat="1" customHeight="1" ht="90" outlineLevel="1" r="997" s="590">
      <c r="A997" s="29" t="n"/>
      <c r="B997" s="606" t="n">
        <v>400</v>
      </c>
      <c r="C997" s="617" t="n">
        <v>412</v>
      </c>
      <c r="D997" s="829" t="n">
        <v>40</v>
      </c>
      <c r="E997" s="94" t="inlineStr">
        <is>
          <t>Water meter
Heating system make-up water
for softened water, flanged, with counter and sensors, impulse signal outlet for remote readout by building managemet system
- nominal diameter: DN65
- nominal flow [m³/h]:
- manufacturer:
- type:</t>
        </is>
      </c>
      <c r="F997" s="94" t="inlineStr">
        <is>
          <t>Vízméró óra
Fűtési rendszer töltővíz
lágyvízhez, karimás, számlálóval és érzékelőkkel, impulzuis-jel kimenettel épületfelügylet általi távleolvasáshoz
- névleges átmérő: DN65
- névleges térfogatáram [m³/h]:
- gyártó:
- típus:</t>
        </is>
      </c>
      <c r="G997" s="994" t="n">
        <v>1</v>
      </c>
      <c r="H997" s="39" t="inlineStr">
        <is>
          <t>pc/db</t>
        </is>
      </c>
      <c r="I997" s="315" t="n"/>
      <c r="J997" s="159" t="n">
        <v>0</v>
      </c>
      <c r="K997" s="159" t="n">
        <v>0</v>
      </c>
      <c r="L997" s="753">
        <f>J997+K997</f>
        <v/>
      </c>
      <c r="M997" s="748">
        <f>L997*(G997+I997)</f>
        <v/>
      </c>
      <c r="O997" s="464">
        <f>ISBLANK(D997)</f>
        <v/>
      </c>
      <c r="P997" s="464">
        <f>ISBLANK(G997)</f>
        <v/>
      </c>
      <c r="Q997" s="464">
        <f>ISBLANK(M997)</f>
        <v/>
      </c>
      <c r="R997" s="464">
        <f>IF(AND(O997=P997,O997=Q997),,"!!!")</f>
        <v/>
      </c>
      <c r="T997" s="464" t="n">
        <v>997</v>
      </c>
    </row>
    <row customFormat="1" customHeight="1" ht="33.75" outlineLevel="1" r="998" s="590">
      <c r="A998" s="29" t="n"/>
      <c r="B998" s="606" t="n">
        <v>400</v>
      </c>
      <c r="C998" s="617" t="n">
        <v>412</v>
      </c>
      <c r="D998" s="829" t="n">
        <v>41</v>
      </c>
      <c r="E998" s="94" t="inlineStr">
        <is>
          <t>Water meter
Guideline. Depends on the provided data of technology. Specified in execution plan,</t>
        </is>
      </c>
      <c r="F998" s="94" t="inlineStr">
        <is>
          <t>Vízméró óra
Előirányzat: Technológia függő. Pontosítás technológia adatszolgáltatás alapján.</t>
        </is>
      </c>
      <c r="G998" s="994" t="n">
        <v>6</v>
      </c>
      <c r="H998" s="39" t="inlineStr">
        <is>
          <t>pc/db</t>
        </is>
      </c>
      <c r="I998" s="315" t="n"/>
      <c r="J998" s="159" t="n">
        <v>0</v>
      </c>
      <c r="K998" s="159" t="n">
        <v>0</v>
      </c>
      <c r="L998" s="753">
        <f>J998+K998</f>
        <v/>
      </c>
      <c r="M998" s="748">
        <f>L998*(G998+I998)</f>
        <v/>
      </c>
      <c r="O998" s="464">
        <f>ISBLANK(D998)</f>
        <v/>
      </c>
      <c r="P998" s="464">
        <f>ISBLANK(G998)</f>
        <v/>
      </c>
      <c r="Q998" s="464">
        <f>ISBLANK(M998)</f>
        <v/>
      </c>
      <c r="R998" s="464">
        <f>IF(AND(O998=P998,O998=Q998),,"!!!")</f>
        <v/>
      </c>
      <c r="T998" s="464" t="n">
        <v>998</v>
      </c>
    </row>
    <row customFormat="1" customHeight="1" ht="78.75" outlineLevel="1" r="999" s="590">
      <c r="A999" s="29" t="n"/>
      <c r="B999" s="606" t="n">
        <v>400</v>
      </c>
      <c r="C999" s="617" t="n">
        <v>412</v>
      </c>
      <c r="D999" s="829" t="n">
        <v>42</v>
      </c>
      <c r="E999" s="94" t="inlineStr">
        <is>
          <t>Reverse rinsing filter with flanges for dinking water, cast iron housing, pressure gauging ports, pressure gauges, PN16 pressure rating, for horizontal installation, fully automatic flushing
- nominal diameter: DN65
- manufacturer: Honeywell
- type: F78TS-F + Z11AS</t>
        </is>
      </c>
      <c r="F999" s="94" t="inlineStr">
        <is>
          <t>Visszamosható szűrő karimás csatlakozással, ivóvízhez, öntöttvas házzal, nyomásmérő csonkokkal, nyomásmérőkkel, PN16 nyomásfokozatra, vízszintesen beépítendő, teljesen automatikus öblítésű
- névleges átmérő: DN65
- gyártó: Honeywell
- típus: F78TS-F + Z11AS</t>
        </is>
      </c>
      <c r="G999" s="994" t="n">
        <v>1</v>
      </c>
      <c r="H999" s="39" t="inlineStr">
        <is>
          <t>pc/db</t>
        </is>
      </c>
      <c r="I999" s="315" t="n"/>
      <c r="J999" s="159" t="n">
        <v>0</v>
      </c>
      <c r="K999" s="159" t="n">
        <v>0</v>
      </c>
      <c r="L999" s="753">
        <f>J999+K999</f>
        <v/>
      </c>
      <c r="M999" s="748">
        <f>L999*(G999+I999)</f>
        <v/>
      </c>
      <c r="O999" s="464">
        <f>ISBLANK(D999)</f>
        <v/>
      </c>
      <c r="P999" s="464">
        <f>ISBLANK(G999)</f>
        <v/>
      </c>
      <c r="Q999" s="464">
        <f>ISBLANK(M999)</f>
        <v/>
      </c>
      <c r="R999" s="464">
        <f>IF(AND(O999=P999,O999=Q999),,"!!!")</f>
        <v/>
      </c>
      <c r="T999" s="464" t="n">
        <v>999</v>
      </c>
    </row>
    <row customFormat="1" customHeight="1" ht="101.25" outlineLevel="1" r="1000" s="590">
      <c r="A1000" s="29" t="n"/>
      <c r="B1000" s="606" t="n">
        <v>400</v>
      </c>
      <c r="C1000" s="617" t="n">
        <v>412</v>
      </c>
      <c r="D1000" s="829" t="n">
        <v>43</v>
      </c>
      <c r="E1000" s="94" t="inlineStr">
        <is>
          <t>Backflow preventer
O.0.26.0 Corridor
for protecting the drinking water network against back pressure, back flow, and back syphonage, according to MSZ EN 1717, comprises of a stainless steel housing, check valves, discharge valve, connections with ball valves for pressure gauges, for horizontal installation
- nominal diameter: DN65
- manufacturer: Honeywell
- type: BA298-F</t>
        </is>
      </c>
      <c r="F1000" s="94" t="inlineStr">
        <is>
          <t>Visszaáramlás gátló, rendszerleválasztó szelep
O.0.26.0 kölekedő
ivíóvízhálózat védelmére visszanyomás, visszafolyás, leszívás ellen, az MSZ EN 1717 szerint, rozsdamentes acél ház, visszacsapószelepek, ürítőszelep, gömbcsapos csonkok nyomásmérők részére, vízszintes beépítésre
- névleges átmérő: DN65
- gyártó: Honeywell
- típus: BA298-F</t>
        </is>
      </c>
      <c r="G1000" s="994" t="n">
        <v>1</v>
      </c>
      <c r="H1000" s="39" t="inlineStr">
        <is>
          <t>pc/db</t>
        </is>
      </c>
      <c r="I1000" s="315" t="n"/>
      <c r="J1000" s="159" t="n">
        <v>0</v>
      </c>
      <c r="K1000" s="159" t="n">
        <v>0</v>
      </c>
      <c r="L1000" s="753">
        <f>J1000+K1000</f>
        <v/>
      </c>
      <c r="M1000" s="748">
        <f>L1000*(G1000+I1000)</f>
        <v/>
      </c>
      <c r="O1000" s="464">
        <f>ISBLANK(D1000)</f>
        <v/>
      </c>
      <c r="P1000" s="464">
        <f>ISBLANK(G1000)</f>
        <v/>
      </c>
      <c r="Q1000" s="464">
        <f>ISBLANK(M1000)</f>
        <v/>
      </c>
      <c r="R1000" s="464">
        <f>IF(AND(O1000=P1000,O1000=Q1000),,"!!!")</f>
        <v/>
      </c>
      <c r="T1000" s="464" t="n">
        <v>1000</v>
      </c>
    </row>
    <row customFormat="1" customHeight="1" ht="101.25" outlineLevel="1" r="1001" s="590">
      <c r="A1001" s="29" t="n"/>
      <c r="B1001" s="606" t="n">
        <v>400</v>
      </c>
      <c r="C1001" s="617" t="n">
        <v>412</v>
      </c>
      <c r="D1001" s="829" t="n">
        <v>44</v>
      </c>
      <c r="E1001" s="94" t="inlineStr">
        <is>
          <t>Backflow preventer
U.0.02.0 Water treatment
for protecting the drinking water network against back pressure, back flow, and back syphonage, according to MSZ EN 1717, comprises of a stainless steel housing, check valves, discharge valve, connections with ball valves for pressure gauges, for horizontal installation
- nominal diameter: DN100
- manufacturer: Honeywell
- type: BA298-F</t>
        </is>
      </c>
      <c r="F1001" s="94" t="inlineStr">
        <is>
          <t>Visszaáramlás gátló, rendszerleválasztó szelep
O.0.26.0 Vízkezelés
ivíóvízhálózat védelmére visszanyomás, visszafolyás, leszívás ellen, az MSZ EN 1717 szerint, rozsdamentes acél ház, visszacsapószelepek, ürítőszelep, gömbcsapos csonkok nyomásmérők részére, vízszintes beépítésre
- névleges átmérő: DN100
- gyártó: Honeywell
- típus: BA298-F</t>
        </is>
      </c>
      <c r="G1001" s="994" t="n">
        <v>1</v>
      </c>
      <c r="H1001" s="39" t="inlineStr">
        <is>
          <t>pc/db</t>
        </is>
      </c>
      <c r="I1001" s="315" t="n"/>
      <c r="J1001" s="159" t="n">
        <v>0</v>
      </c>
      <c r="K1001" s="159" t="n">
        <v>0</v>
      </c>
      <c r="L1001" s="753">
        <f>J1001+K1001</f>
        <v/>
      </c>
      <c r="M1001" s="748">
        <f>L1001*(G1001+I1001)</f>
        <v/>
      </c>
      <c r="O1001" s="464">
        <f>ISBLANK(D1001)</f>
        <v/>
      </c>
      <c r="P1001" s="464">
        <f>ISBLANK(G1001)</f>
        <v/>
      </c>
      <c r="Q1001" s="464">
        <f>ISBLANK(M1001)</f>
        <v/>
      </c>
      <c r="R1001" s="464">
        <f>IF(AND(O1001=P1001,O1001=Q1001),,"!!!")</f>
        <v/>
      </c>
      <c r="T1001" s="464" t="n">
        <v>1001</v>
      </c>
    </row>
    <row customFormat="1" customHeight="1" ht="67.5" outlineLevel="1" r="1002" s="590">
      <c r="A1002" s="29" t="n"/>
      <c r="B1002" s="613" t="n">
        <v>400</v>
      </c>
      <c r="C1002" s="617" t="n">
        <v>412</v>
      </c>
      <c r="D1002" s="829" t="n"/>
      <c r="E1002" s="94" t="inlineStr">
        <is>
          <t>Filter
PN16
with counterflanges, bolts and gaskets, installed according to design, for drinking water application
- manufacturer:
- type:</t>
        </is>
      </c>
      <c r="F1002" s="94" t="inlineStr">
        <is>
          <t>Szennyfogó szűrő:
PN16
ellenkarimákkal, csavarokkal, tömítésekkel, szállítva és szerelve
választott gyártó:
választott típus:</t>
        </is>
      </c>
      <c r="G1002" s="994" t="n"/>
      <c r="H1002" s="39" t="n"/>
      <c r="I1002" s="315" t="n"/>
      <c r="J1002" s="159" t="n"/>
      <c r="K1002" s="159" t="n"/>
      <c r="L1002" s="753" t="n"/>
      <c r="M1002" s="748" t="n"/>
      <c r="O1002" s="464">
        <f>ISBLANK(D1002)</f>
        <v/>
      </c>
      <c r="P1002" s="464">
        <f>ISBLANK(G1002)</f>
        <v/>
      </c>
      <c r="Q1002" s="464">
        <f>ISBLANK(M1002)</f>
        <v/>
      </c>
      <c r="R1002" s="464">
        <f>IF(AND(O1002=P1002,O1002=Q1002),,"!!!")</f>
        <v/>
      </c>
      <c r="T1002" s="464" t="n">
        <v>1002</v>
      </c>
    </row>
    <row customFormat="1" outlineLevel="1" r="1003" s="590">
      <c r="A1003" s="29" t="n"/>
      <c r="B1003" s="606" t="n">
        <v>400</v>
      </c>
      <c r="C1003" s="617" t="n">
        <v>412</v>
      </c>
      <c r="D1003" s="829" t="n">
        <v>45</v>
      </c>
      <c r="E1003" s="94" t="inlineStr">
        <is>
          <t>DN15</t>
        </is>
      </c>
      <c r="F1003" s="94" t="inlineStr">
        <is>
          <t>DN15</t>
        </is>
      </c>
      <c r="G1003" s="994" t="n">
        <v>1</v>
      </c>
      <c r="H1003" s="39" t="inlineStr">
        <is>
          <t>pc/db</t>
        </is>
      </c>
      <c r="I1003" s="315" t="n"/>
      <c r="J1003" s="159" t="n">
        <v>0</v>
      </c>
      <c r="K1003" s="159" t="n">
        <v>0</v>
      </c>
      <c r="L1003" s="753">
        <f>J1003+K1003</f>
        <v/>
      </c>
      <c r="M1003" s="748">
        <f>L1003*(G1003+I1003)</f>
        <v/>
      </c>
      <c r="O1003" s="464">
        <f>ISBLANK(D1003)</f>
        <v/>
      </c>
      <c r="P1003" s="464">
        <f>ISBLANK(G1003)</f>
        <v/>
      </c>
      <c r="Q1003" s="464">
        <f>ISBLANK(M1003)</f>
        <v/>
      </c>
      <c r="R1003" s="464">
        <f>IF(AND(O1003=P1003,O1003=Q1003),,"!!!")</f>
        <v/>
      </c>
      <c r="T1003" s="464" t="n">
        <v>1003</v>
      </c>
    </row>
    <row customFormat="1" outlineLevel="1" r="1004" s="590">
      <c r="A1004" s="29" t="n"/>
      <c r="B1004" s="606" t="n">
        <v>400</v>
      </c>
      <c r="C1004" s="617" t="n">
        <v>412</v>
      </c>
      <c r="D1004" s="829" t="n">
        <v>46</v>
      </c>
      <c r="E1004" s="94" t="inlineStr">
        <is>
          <t>DN65</t>
        </is>
      </c>
      <c r="F1004" s="94" t="inlineStr">
        <is>
          <t>DN65</t>
        </is>
      </c>
      <c r="G1004" s="994" t="n">
        <v>1</v>
      </c>
      <c r="H1004" s="39" t="inlineStr">
        <is>
          <t>pc/db</t>
        </is>
      </c>
      <c r="I1004" s="315" t="n"/>
      <c r="J1004" s="159" t="n">
        <v>0</v>
      </c>
      <c r="K1004" s="159" t="n">
        <v>0</v>
      </c>
      <c r="L1004" s="753">
        <f>J1004+K1004</f>
        <v/>
      </c>
      <c r="M1004" s="748">
        <f>L1004*(G1004+I1004)</f>
        <v/>
      </c>
      <c r="O1004" s="464">
        <f>ISBLANK(D1004)</f>
        <v/>
      </c>
      <c r="P1004" s="464">
        <f>ISBLANK(G1004)</f>
        <v/>
      </c>
      <c r="Q1004" s="464">
        <f>ISBLANK(M1004)</f>
        <v/>
      </c>
      <c r="R1004" s="464">
        <f>IF(AND(O1004=P1004,O1004=Q1004),,"!!!")</f>
        <v/>
      </c>
      <c r="T1004" s="464" t="n">
        <v>1004</v>
      </c>
    </row>
    <row customFormat="1" outlineLevel="1" r="1005" s="590">
      <c r="A1005" s="29" t="n"/>
      <c r="B1005" s="606" t="n">
        <v>400</v>
      </c>
      <c r="C1005" s="617" t="n">
        <v>412</v>
      </c>
      <c r="D1005" s="829" t="n">
        <v>47</v>
      </c>
      <c r="E1005" s="94" t="inlineStr">
        <is>
          <t>DN80</t>
        </is>
      </c>
      <c r="F1005" s="94" t="inlineStr">
        <is>
          <t>DN80</t>
        </is>
      </c>
      <c r="G1005" s="994" t="n">
        <v>1</v>
      </c>
      <c r="H1005" s="39" t="inlineStr">
        <is>
          <t>pc/db</t>
        </is>
      </c>
      <c r="I1005" s="315" t="n"/>
      <c r="J1005" s="159" t="n">
        <v>0</v>
      </c>
      <c r="K1005" s="159" t="n">
        <v>0</v>
      </c>
      <c r="L1005" s="753">
        <f>J1005+K1005</f>
        <v/>
      </c>
      <c r="M1005" s="748">
        <f>L1005*(G1005+I1005)</f>
        <v/>
      </c>
      <c r="O1005" s="464">
        <f>ISBLANK(D1005)</f>
        <v/>
      </c>
      <c r="P1005" s="464">
        <f>ISBLANK(G1005)</f>
        <v/>
      </c>
      <c r="Q1005" s="464">
        <f>ISBLANK(M1005)</f>
        <v/>
      </c>
      <c r="R1005" s="464">
        <f>IF(AND(O1005=P1005,O1005=Q1005),,"!!!")</f>
        <v/>
      </c>
      <c r="T1005" s="464" t="n">
        <v>1005</v>
      </c>
    </row>
    <row customFormat="1" outlineLevel="1" r="1006" s="590">
      <c r="A1006" s="29" t="n"/>
      <c r="B1006" s="606" t="n">
        <v>400</v>
      </c>
      <c r="C1006" s="617" t="n">
        <v>412</v>
      </c>
      <c r="D1006" s="829" t="n">
        <v>48</v>
      </c>
      <c r="E1006" s="94" t="inlineStr">
        <is>
          <t>DN100</t>
        </is>
      </c>
      <c r="F1006" s="94" t="inlineStr">
        <is>
          <t>DN100</t>
        </is>
      </c>
      <c r="G1006" s="994" t="n">
        <v>1</v>
      </c>
      <c r="H1006" s="39" t="inlineStr">
        <is>
          <t>pc/db</t>
        </is>
      </c>
      <c r="I1006" s="315" t="n"/>
      <c r="J1006" s="159" t="n">
        <v>0</v>
      </c>
      <c r="K1006" s="159" t="n">
        <v>0</v>
      </c>
      <c r="L1006" s="753">
        <f>J1006+K1006</f>
        <v/>
      </c>
      <c r="M1006" s="748">
        <f>L1006*(G1006+I1006)</f>
        <v/>
      </c>
      <c r="O1006" s="464">
        <f>ISBLANK(D1006)</f>
        <v/>
      </c>
      <c r="P1006" s="464">
        <f>ISBLANK(G1006)</f>
        <v/>
      </c>
      <c r="Q1006" s="464">
        <f>ISBLANK(M1006)</f>
        <v/>
      </c>
      <c r="R1006" s="464">
        <f>IF(AND(O1006=P1006,O1006=Q1006),,"!!!")</f>
        <v/>
      </c>
      <c r="T1006" s="464" t="n">
        <v>1006</v>
      </c>
    </row>
    <row customFormat="1" customHeight="1" ht="45" outlineLevel="1" r="1007" s="590">
      <c r="A1007" s="29" t="n"/>
      <c r="B1007" s="613" t="n">
        <v>400</v>
      </c>
      <c r="C1007" s="617" t="n">
        <v>412</v>
      </c>
      <c r="D1007" s="829" t="n"/>
      <c r="E1007" s="94" t="inlineStr">
        <is>
          <t>Pressure reducer
with counterflanges, bolts and gaskets, installed according to design, for drinking water application</t>
        </is>
      </c>
      <c r="F1007" s="94" t="inlineStr">
        <is>
          <t>Nyomáscsökkentő
ellenkarimákkal, csavarokkal, tömítésekkel, szállítva és szerelve
választott gyártó:
választott típus:</t>
        </is>
      </c>
      <c r="G1007" s="994" t="n"/>
      <c r="H1007" s="39" t="n"/>
      <c r="I1007" s="315" t="n"/>
      <c r="J1007" s="159" t="n"/>
      <c r="K1007" s="159" t="n"/>
      <c r="L1007" s="753" t="n"/>
      <c r="M1007" s="748" t="n"/>
      <c r="O1007" s="464">
        <f>ISBLANK(D1007)</f>
        <v/>
      </c>
      <c r="P1007" s="464">
        <f>ISBLANK(G1007)</f>
        <v/>
      </c>
      <c r="Q1007" s="464">
        <f>ISBLANK(M1007)</f>
        <v/>
      </c>
      <c r="R1007" s="464">
        <f>IF(AND(O1007=P1007,O1007=Q1007),,"!!!")</f>
        <v/>
      </c>
      <c r="T1007" s="464" t="n">
        <v>1007</v>
      </c>
    </row>
    <row customFormat="1" outlineLevel="1" r="1008" s="590">
      <c r="A1008" s="29" t="n"/>
      <c r="B1008" s="606" t="n">
        <v>400</v>
      </c>
      <c r="C1008" s="617" t="n">
        <v>412</v>
      </c>
      <c r="D1008" s="829" t="n">
        <v>49</v>
      </c>
      <c r="E1008" s="94" t="inlineStr">
        <is>
          <t>DN15</t>
        </is>
      </c>
      <c r="F1008" s="94" t="inlineStr">
        <is>
          <t>DN15</t>
        </is>
      </c>
      <c r="G1008" s="994" t="n">
        <v>1</v>
      </c>
      <c r="H1008" s="39" t="inlineStr">
        <is>
          <t>pc/db</t>
        </is>
      </c>
      <c r="I1008" s="315" t="n"/>
      <c r="J1008" s="159" t="n">
        <v>0</v>
      </c>
      <c r="K1008" s="159" t="n">
        <v>0</v>
      </c>
      <c r="L1008" s="753">
        <f>J1008+K1008</f>
        <v/>
      </c>
      <c r="M1008" s="748">
        <f>L1008*(G1008+I1008)</f>
        <v/>
      </c>
      <c r="O1008" s="464">
        <f>ISBLANK(D1008)</f>
        <v/>
      </c>
      <c r="P1008" s="464">
        <f>ISBLANK(G1008)</f>
        <v/>
      </c>
      <c r="Q1008" s="464">
        <f>ISBLANK(M1008)</f>
        <v/>
      </c>
      <c r="R1008" s="464">
        <f>IF(AND(O1008=P1008,O1008=Q1008),,"!!!")</f>
        <v/>
      </c>
      <c r="T1008" s="464" t="n">
        <v>1008</v>
      </c>
    </row>
    <row customFormat="1" outlineLevel="1" r="1009" s="590">
      <c r="A1009" s="29" t="n"/>
      <c r="B1009" s="606" t="n">
        <v>400</v>
      </c>
      <c r="C1009" s="617" t="n">
        <v>412</v>
      </c>
      <c r="D1009" s="829" t="n">
        <v>50</v>
      </c>
      <c r="E1009" s="94" t="inlineStr">
        <is>
          <t>DN80</t>
        </is>
      </c>
      <c r="F1009" s="94" t="inlineStr">
        <is>
          <t>DN80</t>
        </is>
      </c>
      <c r="G1009" s="994" t="n">
        <v>1</v>
      </c>
      <c r="H1009" s="39" t="inlineStr">
        <is>
          <t>pc/db</t>
        </is>
      </c>
      <c r="I1009" s="315" t="n"/>
      <c r="J1009" s="159" t="n">
        <v>0</v>
      </c>
      <c r="K1009" s="159" t="n">
        <v>0</v>
      </c>
      <c r="L1009" s="753">
        <f>J1009+K1009</f>
        <v/>
      </c>
      <c r="M1009" s="748">
        <f>L1009*(G1009+I1009)</f>
        <v/>
      </c>
      <c r="O1009" s="464">
        <f>ISBLANK(D1009)</f>
        <v/>
      </c>
      <c r="P1009" s="464">
        <f>ISBLANK(G1009)</f>
        <v/>
      </c>
      <c r="Q1009" s="464">
        <f>ISBLANK(M1009)</f>
        <v/>
      </c>
      <c r="R1009" s="464">
        <f>IF(AND(O1009=P1009,O1009=Q1009),,"!!!")</f>
        <v/>
      </c>
      <c r="T1009" s="464" t="n">
        <v>1009</v>
      </c>
    </row>
    <row customFormat="1" customHeight="1" ht="45" outlineLevel="1" r="1010" s="590">
      <c r="A1010" s="29" t="n"/>
      <c r="B1010" s="613" t="n">
        <v>400</v>
      </c>
      <c r="C1010" s="617" t="n">
        <v>412</v>
      </c>
      <c r="D1010" s="889" t="n"/>
      <c r="E1010" s="108" t="inlineStr">
        <is>
          <t>Ball valve PN10
Internal/internal threaded connection, without drain, gunmetal
- manufacturer:
- type:</t>
        </is>
      </c>
      <c r="F1010" s="108" t="inlineStr">
        <is>
          <t>Gömbcsap PN10
Belső/belső menetes csatlakozással, ürítőcsonk nélkül, vörösöntvény
- gyártó:
- típus:</t>
        </is>
      </c>
      <c r="G1010" s="994" t="n"/>
      <c r="H1010" s="39" t="n"/>
      <c r="I1010" s="315" t="n"/>
      <c r="J1010" s="159" t="n"/>
      <c r="K1010" s="159" t="n"/>
      <c r="L1010" s="753" t="n"/>
      <c r="M1010" s="748" t="n"/>
      <c r="O1010" s="464">
        <f>ISBLANK(D1010)</f>
        <v/>
      </c>
      <c r="P1010" s="464">
        <f>ISBLANK(G1010)</f>
        <v/>
      </c>
      <c r="Q1010" s="464">
        <f>ISBLANK(M1010)</f>
        <v/>
      </c>
      <c r="R1010" s="464">
        <f>IF(AND(O1010=P1010,O1010=Q1010),,"!!!")</f>
        <v/>
      </c>
      <c r="T1010" s="464" t="n">
        <v>1010</v>
      </c>
    </row>
    <row customFormat="1" outlineLevel="1" r="1011" s="590">
      <c r="A1011" s="29" t="n"/>
      <c r="B1011" s="606" t="n">
        <v>400</v>
      </c>
      <c r="C1011" s="617" t="n">
        <v>412</v>
      </c>
      <c r="D1011" s="889" t="n">
        <v>51</v>
      </c>
      <c r="E1011" s="94" t="inlineStr">
        <is>
          <t>DN15</t>
        </is>
      </c>
      <c r="F1011" s="94" t="inlineStr">
        <is>
          <t>DN15</t>
        </is>
      </c>
      <c r="G1011" s="994" t="n">
        <v>54</v>
      </c>
      <c r="H1011" s="39" t="inlineStr">
        <is>
          <t>pc/db</t>
        </is>
      </c>
      <c r="I1011" s="315" t="n"/>
      <c r="J1011" s="159" t="n">
        <v>0</v>
      </c>
      <c r="K1011" s="159" t="n">
        <v>0</v>
      </c>
      <c r="L1011" s="753">
        <f>J1011+K1011</f>
        <v/>
      </c>
      <c r="M1011" s="748">
        <f>L1011*(G1011+I1011)</f>
        <v/>
      </c>
      <c r="O1011" s="464">
        <f>ISBLANK(D1011)</f>
        <v/>
      </c>
      <c r="P1011" s="464">
        <f>ISBLANK(G1011)</f>
        <v/>
      </c>
      <c r="Q1011" s="464">
        <f>ISBLANK(M1011)</f>
        <v/>
      </c>
      <c r="R1011" s="464">
        <f>IF(AND(O1011=P1011,O1011=Q1011),,"!!!")</f>
        <v/>
      </c>
      <c r="T1011" s="464" t="n">
        <v>1011</v>
      </c>
    </row>
    <row customFormat="1" outlineLevel="1" r="1012" s="590">
      <c r="A1012" s="29" t="n"/>
      <c r="B1012" s="606" t="n">
        <v>400</v>
      </c>
      <c r="C1012" s="617" t="n">
        <v>412</v>
      </c>
      <c r="D1012" s="829" t="n">
        <v>52</v>
      </c>
      <c r="E1012" s="94" t="inlineStr">
        <is>
          <t>DN20</t>
        </is>
      </c>
      <c r="F1012" s="94" t="inlineStr">
        <is>
          <t>DN20</t>
        </is>
      </c>
      <c r="G1012" s="994" t="n">
        <v>55</v>
      </c>
      <c r="H1012" s="39" t="inlineStr">
        <is>
          <t>pc/db</t>
        </is>
      </c>
      <c r="I1012" s="315" t="n"/>
      <c r="J1012" s="159" t="n">
        <v>0</v>
      </c>
      <c r="K1012" s="159" t="n">
        <v>0</v>
      </c>
      <c r="L1012" s="753">
        <f>J1012+K1012</f>
        <v/>
      </c>
      <c r="M1012" s="748">
        <f>L1012*(G1012+I1012)</f>
        <v/>
      </c>
      <c r="O1012" s="464">
        <f>ISBLANK(D1012)</f>
        <v/>
      </c>
      <c r="P1012" s="464">
        <f>ISBLANK(G1012)</f>
        <v/>
      </c>
      <c r="Q1012" s="464">
        <f>ISBLANK(M1012)</f>
        <v/>
      </c>
      <c r="R1012" s="464">
        <f>IF(AND(O1012=P1012,O1012=Q1012),,"!!!")</f>
        <v/>
      </c>
      <c r="T1012" s="464" t="n">
        <v>1012</v>
      </c>
    </row>
    <row customFormat="1" outlineLevel="1" r="1013" s="590">
      <c r="A1013" s="29" t="n"/>
      <c r="B1013" s="606" t="n">
        <v>400</v>
      </c>
      <c r="C1013" s="617" t="n">
        <v>412</v>
      </c>
      <c r="D1013" s="829" t="n">
        <v>53</v>
      </c>
      <c r="E1013" s="94" t="inlineStr">
        <is>
          <t>DN25</t>
        </is>
      </c>
      <c r="F1013" s="94" t="inlineStr">
        <is>
          <t>DN25</t>
        </is>
      </c>
      <c r="G1013" s="994" t="n">
        <v>25</v>
      </c>
      <c r="H1013" s="39" t="inlineStr">
        <is>
          <t>pc/db</t>
        </is>
      </c>
      <c r="I1013" s="315" t="n"/>
      <c r="J1013" s="159" t="n">
        <v>0</v>
      </c>
      <c r="K1013" s="159" t="n">
        <v>0</v>
      </c>
      <c r="L1013" s="753">
        <f>J1013+K1013</f>
        <v/>
      </c>
      <c r="M1013" s="748">
        <f>L1013*(G1013+I1013)</f>
        <v/>
      </c>
      <c r="O1013" s="464">
        <f>ISBLANK(D1013)</f>
        <v/>
      </c>
      <c r="P1013" s="464">
        <f>ISBLANK(G1013)</f>
        <v/>
      </c>
      <c r="Q1013" s="464">
        <f>ISBLANK(M1013)</f>
        <v/>
      </c>
      <c r="R1013" s="464">
        <f>IF(AND(O1013=P1013,O1013=Q1013),,"!!!")</f>
        <v/>
      </c>
      <c r="T1013" s="464" t="n">
        <v>1013</v>
      </c>
    </row>
    <row customFormat="1" outlineLevel="1" r="1014" s="590">
      <c r="A1014" s="29" t="n"/>
      <c r="B1014" s="606" t="n">
        <v>400</v>
      </c>
      <c r="C1014" s="617" t="n">
        <v>412</v>
      </c>
      <c r="D1014" s="829" t="n">
        <v>54</v>
      </c>
      <c r="E1014" s="94" t="inlineStr">
        <is>
          <t>DN32</t>
        </is>
      </c>
      <c r="F1014" s="94" t="inlineStr">
        <is>
          <t>DN32</t>
        </is>
      </c>
      <c r="G1014" s="994" t="n">
        <v>13</v>
      </c>
      <c r="H1014" s="39" t="inlineStr">
        <is>
          <t>pc/db</t>
        </is>
      </c>
      <c r="I1014" s="315" t="n"/>
      <c r="J1014" s="159" t="n">
        <v>0</v>
      </c>
      <c r="K1014" s="159" t="n">
        <v>0</v>
      </c>
      <c r="L1014" s="753">
        <f>J1014+K1014</f>
        <v/>
      </c>
      <c r="M1014" s="748">
        <f>L1014*(G1014+I1014)</f>
        <v/>
      </c>
      <c r="O1014" s="464">
        <f>ISBLANK(D1014)</f>
        <v/>
      </c>
      <c r="P1014" s="464">
        <f>ISBLANK(G1014)</f>
        <v/>
      </c>
      <c r="Q1014" s="464">
        <f>ISBLANK(M1014)</f>
        <v/>
      </c>
      <c r="R1014" s="464">
        <f>IF(AND(O1014=P1014,O1014=Q1014),,"!!!")</f>
        <v/>
      </c>
      <c r="T1014" s="464" t="n">
        <v>1014</v>
      </c>
    </row>
    <row customFormat="1" outlineLevel="1" r="1015" s="590">
      <c r="A1015" s="29" t="n"/>
      <c r="B1015" s="606" t="n">
        <v>400</v>
      </c>
      <c r="C1015" s="617" t="n">
        <v>412</v>
      </c>
      <c r="D1015" s="829" t="n">
        <v>55</v>
      </c>
      <c r="E1015" s="94" t="inlineStr">
        <is>
          <t>DN40</t>
        </is>
      </c>
      <c r="F1015" s="94" t="inlineStr">
        <is>
          <t>DN40</t>
        </is>
      </c>
      <c r="G1015" s="994" t="n">
        <v>1</v>
      </c>
      <c r="H1015" s="39" t="inlineStr">
        <is>
          <t>pc/db</t>
        </is>
      </c>
      <c r="I1015" s="315" t="n"/>
      <c r="J1015" s="159" t="n">
        <v>0</v>
      </c>
      <c r="K1015" s="159" t="n">
        <v>0</v>
      </c>
      <c r="L1015" s="753">
        <f>J1015+K1015</f>
        <v/>
      </c>
      <c r="M1015" s="748">
        <f>L1015*(G1015+I1015)</f>
        <v/>
      </c>
      <c r="O1015" s="464">
        <f>ISBLANK(D1015)</f>
        <v/>
      </c>
      <c r="P1015" s="464">
        <f>ISBLANK(G1015)</f>
        <v/>
      </c>
      <c r="Q1015" s="464">
        <f>ISBLANK(M1015)</f>
        <v/>
      </c>
      <c r="R1015" s="464">
        <f>IF(AND(O1015=P1015,O1015=Q1015),,"!!!")</f>
        <v/>
      </c>
      <c r="T1015" s="464" t="n">
        <v>1015</v>
      </c>
    </row>
    <row customFormat="1" outlineLevel="1" r="1016" s="590">
      <c r="A1016" s="29" t="n"/>
      <c r="B1016" s="606" t="n">
        <v>400</v>
      </c>
      <c r="C1016" s="617" t="n">
        <v>412</v>
      </c>
      <c r="D1016" s="829" t="n">
        <v>56</v>
      </c>
      <c r="E1016" s="94" t="inlineStr">
        <is>
          <t>DN50</t>
        </is>
      </c>
      <c r="F1016" s="94" t="inlineStr">
        <is>
          <t>DN50</t>
        </is>
      </c>
      <c r="G1016" s="994" t="n">
        <v>6</v>
      </c>
      <c r="H1016" s="39" t="inlineStr">
        <is>
          <t>pc/db</t>
        </is>
      </c>
      <c r="I1016" s="315" t="n"/>
      <c r="J1016" s="159" t="n">
        <v>0</v>
      </c>
      <c r="K1016" s="159" t="n">
        <v>0</v>
      </c>
      <c r="L1016" s="753">
        <f>J1016+K1016</f>
        <v/>
      </c>
      <c r="M1016" s="748">
        <f>L1016*(G1016+I1016)</f>
        <v/>
      </c>
      <c r="O1016" s="464">
        <f>ISBLANK(D1016)</f>
        <v/>
      </c>
      <c r="P1016" s="464">
        <f>ISBLANK(G1016)</f>
        <v/>
      </c>
      <c r="Q1016" s="464">
        <f>ISBLANK(M1016)</f>
        <v/>
      </c>
      <c r="R1016" s="464">
        <f>IF(AND(O1016=P1016,O1016=Q1016),,"!!!")</f>
        <v/>
      </c>
      <c r="T1016" s="464" t="n">
        <v>1016</v>
      </c>
    </row>
    <row customFormat="1" customHeight="1" ht="67.5" outlineLevel="1" r="1017" s="590">
      <c r="A1017" s="29" t="n"/>
      <c r="B1017" s="613" t="n">
        <v>400</v>
      </c>
      <c r="C1017" s="617" t="n">
        <v>412</v>
      </c>
      <c r="D1017" s="889" t="n"/>
      <c r="E1017" s="94" t="inlineStr">
        <is>
          <t>Flanged butterfly valve, PN10
can be built in as end cap, gunmetal shut-off valve with counterflanges, bolts and gaskets, installed according to design, for drinking water application
- manufacturer:
- type:</t>
        </is>
      </c>
      <c r="F1017" s="94" t="inlineStr">
        <is>
          <t>Karimás pillangószelep, PN10
végelzáróként beépíthető vörösöntvény elzárószelep, ellenkarimákkal, csavarokkal és tömítésekkel, felszerelve, terv szerinti helyekre, ivóvízhez
- gyártó:
- típus:</t>
        </is>
      </c>
      <c r="G1017" s="994" t="n"/>
      <c r="H1017" s="39" t="n"/>
      <c r="I1017" s="315" t="n"/>
      <c r="J1017" s="159" t="n"/>
      <c r="K1017" s="159" t="n"/>
      <c r="L1017" s="753" t="n"/>
      <c r="M1017" s="748" t="n"/>
      <c r="O1017" s="464">
        <f>ISBLANK(D1017)</f>
        <v/>
      </c>
      <c r="P1017" s="464">
        <f>ISBLANK(G1017)</f>
        <v/>
      </c>
      <c r="Q1017" s="464">
        <f>ISBLANK(M1017)</f>
        <v/>
      </c>
      <c r="R1017" s="464">
        <f>IF(AND(O1017=P1017,O1017=Q1017),,"!!!")</f>
        <v/>
      </c>
      <c r="T1017" s="464" t="n">
        <v>1017</v>
      </c>
    </row>
    <row customFormat="1" outlineLevel="1" r="1018" s="590">
      <c r="A1018" s="29" t="n"/>
      <c r="B1018" s="606" t="n">
        <v>400</v>
      </c>
      <c r="C1018" s="617" t="n">
        <v>412</v>
      </c>
      <c r="D1018" s="889" t="n">
        <v>57</v>
      </c>
      <c r="E1018" s="94" t="inlineStr">
        <is>
          <t>DN65</t>
        </is>
      </c>
      <c r="F1018" s="94" t="inlineStr">
        <is>
          <t>DN65</t>
        </is>
      </c>
      <c r="G1018" s="994" t="n">
        <v>3</v>
      </c>
      <c r="H1018" s="39" t="inlineStr">
        <is>
          <t>pc/db</t>
        </is>
      </c>
      <c r="I1018" s="315" t="n"/>
      <c r="J1018" s="159" t="n">
        <v>0</v>
      </c>
      <c r="K1018" s="159" t="n">
        <v>0</v>
      </c>
      <c r="L1018" s="753">
        <f>J1018+K1018</f>
        <v/>
      </c>
      <c r="M1018" s="748">
        <f>L1018*(G1018+I1018)</f>
        <v/>
      </c>
      <c r="O1018" s="464">
        <f>ISBLANK(D1018)</f>
        <v/>
      </c>
      <c r="P1018" s="464">
        <f>ISBLANK(G1018)</f>
        <v/>
      </c>
      <c r="Q1018" s="464">
        <f>ISBLANK(M1018)</f>
        <v/>
      </c>
      <c r="R1018" s="464">
        <f>IF(AND(O1018=P1018,O1018=Q1018),,"!!!")</f>
        <v/>
      </c>
      <c r="T1018" s="464" t="n">
        <v>1018</v>
      </c>
    </row>
    <row customFormat="1" outlineLevel="1" r="1019" s="590">
      <c r="A1019" s="29" t="n"/>
      <c r="B1019" s="606" t="n">
        <v>400</v>
      </c>
      <c r="C1019" s="617" t="n">
        <v>412</v>
      </c>
      <c r="D1019" s="829" t="n">
        <v>58</v>
      </c>
      <c r="E1019" s="94" t="inlineStr">
        <is>
          <t>DN80</t>
        </is>
      </c>
      <c r="F1019" s="94" t="inlineStr">
        <is>
          <t>DN80</t>
        </is>
      </c>
      <c r="G1019" s="994" t="n">
        <v>6</v>
      </c>
      <c r="H1019" s="39" t="inlineStr">
        <is>
          <t>pc/db</t>
        </is>
      </c>
      <c r="I1019" s="315" t="n"/>
      <c r="J1019" s="159" t="n">
        <v>0</v>
      </c>
      <c r="K1019" s="159" t="n">
        <v>0</v>
      </c>
      <c r="L1019" s="753">
        <f>J1019+K1019</f>
        <v/>
      </c>
      <c r="M1019" s="748">
        <f>L1019*(G1019+I1019)</f>
        <v/>
      </c>
      <c r="O1019" s="464">
        <f>ISBLANK(D1019)</f>
        <v/>
      </c>
      <c r="P1019" s="464">
        <f>ISBLANK(G1019)</f>
        <v/>
      </c>
      <c r="Q1019" s="464">
        <f>ISBLANK(M1019)</f>
        <v/>
      </c>
      <c r="R1019" s="464">
        <f>IF(AND(O1019=P1019,O1019=Q1019),,"!!!")</f>
        <v/>
      </c>
      <c r="T1019" s="464" t="n">
        <v>1019</v>
      </c>
    </row>
    <row customFormat="1" outlineLevel="1" r="1020" s="590">
      <c r="A1020" s="29" t="n"/>
      <c r="B1020" s="606" t="n">
        <v>400</v>
      </c>
      <c r="C1020" s="617" t="n">
        <v>412</v>
      </c>
      <c r="D1020" s="829" t="n">
        <v>59</v>
      </c>
      <c r="E1020" s="94" t="inlineStr">
        <is>
          <t>DN100</t>
        </is>
      </c>
      <c r="F1020" s="94" t="inlineStr">
        <is>
          <t>DN100</t>
        </is>
      </c>
      <c r="G1020" s="994" t="n">
        <v>3</v>
      </c>
      <c r="H1020" s="39" t="inlineStr">
        <is>
          <t>pc/db</t>
        </is>
      </c>
      <c r="I1020" s="315" t="n"/>
      <c r="J1020" s="159" t="n">
        <v>0</v>
      </c>
      <c r="K1020" s="159" t="n">
        <v>0</v>
      </c>
      <c r="L1020" s="753">
        <f>J1020+K1020</f>
        <v/>
      </c>
      <c r="M1020" s="748">
        <f>L1020*(G1020+I1020)</f>
        <v/>
      </c>
      <c r="O1020" s="464">
        <f>ISBLANK(D1020)</f>
        <v/>
      </c>
      <c r="P1020" s="464">
        <f>ISBLANK(G1020)</f>
        <v/>
      </c>
      <c r="Q1020" s="464">
        <f>ISBLANK(M1020)</f>
        <v/>
      </c>
      <c r="R1020" s="464">
        <f>IF(AND(O1020=P1020,O1020=Q1020),,"!!!")</f>
        <v/>
      </c>
      <c r="T1020" s="464" t="n">
        <v>1020</v>
      </c>
    </row>
    <row customFormat="1" outlineLevel="1" r="1021" s="590">
      <c r="A1021" s="29" t="n"/>
      <c r="B1021" s="606" t="n">
        <v>400</v>
      </c>
      <c r="C1021" s="617" t="n">
        <v>412</v>
      </c>
      <c r="D1021" s="829" t="n">
        <v>60</v>
      </c>
      <c r="E1021" s="94" t="inlineStr">
        <is>
          <t>DN125</t>
        </is>
      </c>
      <c r="F1021" s="94" t="inlineStr">
        <is>
          <t>DN125</t>
        </is>
      </c>
      <c r="G1021" s="994" t="n">
        <v>8</v>
      </c>
      <c r="H1021" s="39" t="inlineStr">
        <is>
          <t>pc/db</t>
        </is>
      </c>
      <c r="I1021" s="315" t="n"/>
      <c r="J1021" s="159" t="n">
        <v>0</v>
      </c>
      <c r="K1021" s="159" t="n">
        <v>0</v>
      </c>
      <c r="L1021" s="753">
        <f>J1021+K1021</f>
        <v/>
      </c>
      <c r="M1021" s="748">
        <f>L1021*(G1021+I1021)</f>
        <v/>
      </c>
      <c r="O1021" s="464">
        <f>ISBLANK(D1021)</f>
        <v/>
      </c>
      <c r="P1021" s="464">
        <f>ISBLANK(G1021)</f>
        <v/>
      </c>
      <c r="Q1021" s="464">
        <f>ISBLANK(M1021)</f>
        <v/>
      </c>
      <c r="R1021" s="464">
        <f>IF(AND(O1021=P1021,O1021=Q1021),,"!!!")</f>
        <v/>
      </c>
      <c r="T1021" s="464" t="n">
        <v>1021</v>
      </c>
    </row>
    <row customFormat="1" customHeight="1" ht="56.25" outlineLevel="1" r="1022" s="590">
      <c r="A1022" s="29" t="n"/>
      <c r="B1022" s="613" t="n">
        <v>400</v>
      </c>
      <c r="C1022" s="617" t="n">
        <v>412</v>
      </c>
      <c r="D1022" s="829" t="n">
        <v>61</v>
      </c>
      <c r="E1022" s="689" t="inlineStr">
        <is>
          <t>Check valve PN10
internal / interal thread, installed with auxiliary materials according to design, for drinking water application
- manufacturer:
- type:</t>
        </is>
      </c>
      <c r="F1022" s="94" t="inlineStr">
        <is>
          <t xml:space="preserve">Visszacsapó szelep PN10
belső/belső menetes csatlakozással, beépítve a terv szerinti helyekre, szükséges segédanyagokkal, ivóvízhez
- gyártó:
- típus: </t>
        </is>
      </c>
      <c r="G1022" s="994" t="n"/>
      <c r="H1022" s="39" t="n"/>
      <c r="I1022" s="315" t="n"/>
      <c r="J1022" s="159" t="n"/>
      <c r="K1022" s="159" t="n"/>
      <c r="L1022" s="753" t="n"/>
      <c r="M1022" s="748" t="n"/>
      <c r="O1022" s="464">
        <f>ISBLANK(D1022)</f>
        <v/>
      </c>
      <c r="P1022" s="464">
        <f>ISBLANK(G1022)</f>
        <v/>
      </c>
      <c r="Q1022" s="464">
        <f>ISBLANK(M1022)</f>
        <v/>
      </c>
      <c r="R1022" s="464">
        <f>IF(AND(O1022=P1022,O1022=Q1022),,"!!!")</f>
        <v/>
      </c>
      <c r="T1022" s="464" t="n">
        <v>1022</v>
      </c>
    </row>
    <row customFormat="1" outlineLevel="1" r="1023" s="590">
      <c r="A1023" s="29" t="n"/>
      <c r="B1023" s="613" t="n">
        <v>400</v>
      </c>
      <c r="C1023" s="617" t="n">
        <v>412</v>
      </c>
      <c r="D1023" s="829" t="n">
        <v>62</v>
      </c>
      <c r="E1023" s="94" t="inlineStr">
        <is>
          <t>DN20</t>
        </is>
      </c>
      <c r="F1023" s="94" t="inlineStr">
        <is>
          <t>DN20</t>
        </is>
      </c>
      <c r="G1023" s="994" t="n">
        <v>2</v>
      </c>
      <c r="H1023" s="39" t="inlineStr">
        <is>
          <t>pc/db</t>
        </is>
      </c>
      <c r="I1023" s="315" t="n"/>
      <c r="J1023" s="159" t="n">
        <v>0</v>
      </c>
      <c r="K1023" s="159" t="n">
        <v>0</v>
      </c>
      <c r="L1023" s="753">
        <f>J1023+K1023</f>
        <v/>
      </c>
      <c r="M1023" s="748">
        <f>L1023*(G1023+I1023)</f>
        <v/>
      </c>
      <c r="O1023" s="464">
        <f>ISBLANK(D1023)</f>
        <v/>
      </c>
      <c r="P1023" s="464">
        <f>ISBLANK(G1023)</f>
        <v/>
      </c>
      <c r="Q1023" s="464">
        <f>ISBLANK(M1023)</f>
        <v/>
      </c>
      <c r="R1023" s="464">
        <f>IF(AND(O1023=P1023,O1023=Q1023),,"!!!")</f>
        <v/>
      </c>
      <c r="T1023" s="464" t="n">
        <v>1023</v>
      </c>
    </row>
    <row customFormat="1" customHeight="1" ht="56.25" outlineLevel="1" r="1024" s="590">
      <c r="A1024" s="29" t="n"/>
      <c r="B1024" s="613" t="n">
        <v>400</v>
      </c>
      <c r="C1024" s="617" t="n">
        <v>412</v>
      </c>
      <c r="D1024" s="829" t="n">
        <v>63</v>
      </c>
      <c r="E1024" s="689" t="inlineStr">
        <is>
          <t>Check valve PN10
flanged connection, installed with auxiliary materials according to design, for drinking water application
- manufacturer:
- type:</t>
        </is>
      </c>
      <c r="F1024" s="689" t="inlineStr">
        <is>
          <t>Visszacsapó szelep PN10
karimás csatlakozással, beépítve a terv szerinti helyekre, szükséges segédanyagokkal, ivóvízhez
- gyártó:
- típus:</t>
        </is>
      </c>
      <c r="G1024" s="994" t="n"/>
      <c r="H1024" s="39" t="n"/>
      <c r="I1024" s="315" t="n"/>
      <c r="J1024" s="159" t="n"/>
      <c r="K1024" s="159" t="n"/>
      <c r="L1024" s="753" t="n"/>
      <c r="M1024" s="748" t="n"/>
      <c r="O1024" s="464">
        <f>ISBLANK(D1024)</f>
        <v/>
      </c>
      <c r="P1024" s="464">
        <f>ISBLANK(G1024)</f>
        <v/>
      </c>
      <c r="Q1024" s="464">
        <f>ISBLANK(M1024)</f>
        <v/>
      </c>
      <c r="R1024" s="464">
        <f>IF(AND(O1024=P1024,O1024=Q1024),,"!!!")</f>
        <v/>
      </c>
      <c r="T1024" s="464" t="n">
        <v>1024</v>
      </c>
    </row>
    <row customFormat="1" outlineLevel="1" r="1025" s="590">
      <c r="A1025" s="29" t="n"/>
      <c r="B1025" s="613" t="n">
        <v>400</v>
      </c>
      <c r="C1025" s="617" t="n">
        <v>412</v>
      </c>
      <c r="D1025" s="829" t="n">
        <v>64</v>
      </c>
      <c r="E1025" s="94" t="inlineStr">
        <is>
          <t>DN50</t>
        </is>
      </c>
      <c r="F1025" s="94" t="inlineStr">
        <is>
          <t>DN50</t>
        </is>
      </c>
      <c r="G1025" s="994" t="n">
        <v>1</v>
      </c>
      <c r="H1025" s="39" t="inlineStr">
        <is>
          <t>pc/db</t>
        </is>
      </c>
      <c r="I1025" s="315" t="n"/>
      <c r="J1025" s="159" t="n">
        <v>0</v>
      </c>
      <c r="K1025" s="159" t="n">
        <v>0</v>
      </c>
      <c r="L1025" s="753">
        <f>J1025+K1025</f>
        <v/>
      </c>
      <c r="M1025" s="748">
        <f>L1025*(G1025+I1025)</f>
        <v/>
      </c>
      <c r="O1025" s="464">
        <f>ISBLANK(D1025)</f>
        <v/>
      </c>
      <c r="P1025" s="464">
        <f>ISBLANK(G1025)</f>
        <v/>
      </c>
      <c r="Q1025" s="464">
        <f>ISBLANK(M1025)</f>
        <v/>
      </c>
      <c r="R1025" s="464">
        <f>IF(AND(O1025=P1025,O1025=Q1025),,"!!!")</f>
        <v/>
      </c>
      <c r="T1025" s="464" t="n">
        <v>1025</v>
      </c>
    </row>
    <row customFormat="1" outlineLevel="1" r="1026" s="590">
      <c r="A1026" s="29" t="n"/>
      <c r="B1026" s="606" t="n">
        <v>400</v>
      </c>
      <c r="C1026" s="617" t="n">
        <v>412</v>
      </c>
      <c r="D1026" s="829" t="n">
        <v>65</v>
      </c>
      <c r="E1026" s="94" t="inlineStr">
        <is>
          <t>DN65</t>
        </is>
      </c>
      <c r="F1026" s="94" t="inlineStr">
        <is>
          <t>DN65</t>
        </is>
      </c>
      <c r="G1026" s="994" t="n">
        <v>1</v>
      </c>
      <c r="H1026" s="39" t="inlineStr">
        <is>
          <t>pc/db</t>
        </is>
      </c>
      <c r="I1026" s="315" t="n"/>
      <c r="J1026" s="159" t="n">
        <v>0</v>
      </c>
      <c r="K1026" s="159" t="n">
        <v>0</v>
      </c>
      <c r="L1026" s="753">
        <f>J1026+K1026</f>
        <v/>
      </c>
      <c r="M1026" s="748">
        <f>L1026*(G1026+I1026)</f>
        <v/>
      </c>
      <c r="O1026" s="464">
        <f>ISBLANK(D1026)</f>
        <v/>
      </c>
      <c r="P1026" s="464">
        <f>ISBLANK(G1026)</f>
        <v/>
      </c>
      <c r="Q1026" s="464">
        <f>ISBLANK(M1026)</f>
        <v/>
      </c>
      <c r="R1026" s="464">
        <f>IF(AND(O1026=P1026,O1026=Q1026),,"!!!")</f>
        <v/>
      </c>
      <c r="T1026" s="464" t="n">
        <v>1026</v>
      </c>
    </row>
    <row customFormat="1" outlineLevel="1" r="1027" s="590">
      <c r="A1027" s="29" t="n"/>
      <c r="B1027" s="606" t="n">
        <v>400</v>
      </c>
      <c r="C1027" s="617" t="n">
        <v>412</v>
      </c>
      <c r="D1027" s="829" t="n">
        <v>66</v>
      </c>
      <c r="E1027" s="94" t="inlineStr">
        <is>
          <t>DN80</t>
        </is>
      </c>
      <c r="F1027" s="94" t="inlineStr">
        <is>
          <t>DN80</t>
        </is>
      </c>
      <c r="G1027" s="994" t="n">
        <v>1</v>
      </c>
      <c r="H1027" s="39" t="inlineStr">
        <is>
          <t>pc/db</t>
        </is>
      </c>
      <c r="I1027" s="315" t="n"/>
      <c r="J1027" s="159" t="n">
        <v>0</v>
      </c>
      <c r="K1027" s="159" t="n">
        <v>0</v>
      </c>
      <c r="L1027" s="753">
        <f>J1027+K1027</f>
        <v/>
      </c>
      <c r="M1027" s="748">
        <f>L1027*(G1027+I1027)</f>
        <v/>
      </c>
      <c r="O1027" s="464">
        <f>ISBLANK(D1027)</f>
        <v/>
      </c>
      <c r="P1027" s="464">
        <f>ISBLANK(G1027)</f>
        <v/>
      </c>
      <c r="Q1027" s="464">
        <f>ISBLANK(M1027)</f>
        <v/>
      </c>
      <c r="R1027" s="464">
        <f>IF(AND(O1027=P1027,O1027=Q1027),,"!!!")</f>
        <v/>
      </c>
      <c r="T1027" s="464" t="n">
        <v>1027</v>
      </c>
    </row>
    <row customFormat="1" outlineLevel="1" r="1028" s="590">
      <c r="A1028" s="29" t="n"/>
      <c r="B1028" s="606" t="n">
        <v>400</v>
      </c>
      <c r="C1028" s="617" t="n">
        <v>412</v>
      </c>
      <c r="D1028" s="829" t="n">
        <v>67</v>
      </c>
      <c r="E1028" s="94" t="inlineStr">
        <is>
          <t>DN100</t>
        </is>
      </c>
      <c r="F1028" s="94" t="inlineStr">
        <is>
          <t>DN100</t>
        </is>
      </c>
      <c r="G1028" s="994" t="n">
        <v>2</v>
      </c>
      <c r="H1028" s="39" t="inlineStr">
        <is>
          <t>pc/db</t>
        </is>
      </c>
      <c r="I1028" s="315" t="n"/>
      <c r="J1028" s="159" t="n">
        <v>0</v>
      </c>
      <c r="K1028" s="159" t="n">
        <v>0</v>
      </c>
      <c r="L1028" s="753">
        <f>J1028+K1028</f>
        <v/>
      </c>
      <c r="M1028" s="748">
        <f>L1028*(G1028+I1028)</f>
        <v/>
      </c>
      <c r="O1028" s="464">
        <f>ISBLANK(D1028)</f>
        <v/>
      </c>
      <c r="P1028" s="464">
        <f>ISBLANK(G1028)</f>
        <v/>
      </c>
      <c r="Q1028" s="464">
        <f>ISBLANK(M1028)</f>
        <v/>
      </c>
      <c r="R1028" s="464">
        <f>IF(AND(O1028=P1028,O1028=Q1028),,"!!!")</f>
        <v/>
      </c>
      <c r="T1028" s="464" t="n">
        <v>1028</v>
      </c>
    </row>
    <row customFormat="1" customHeight="1" ht="45" outlineLevel="1" r="1029" s="590">
      <c r="A1029" s="29" t="n"/>
      <c r="B1029" s="606" t="n">
        <v>400</v>
      </c>
      <c r="C1029" s="617" t="n">
        <v>412</v>
      </c>
      <c r="D1029" s="829" t="n">
        <v>68</v>
      </c>
      <c r="E1029" s="704" t="inlineStr">
        <is>
          <t>Pressure gauge
With capillary pipe, isolating / bleeding ball valve, complete with auxiliary materials.
1,6 accuracy class, D63mm</t>
        </is>
      </c>
      <c r="F1029" s="704" t="inlineStr">
        <is>
          <t>Nyomásmérő manométer
Impulzus vezetékekkel, leválasztó-légtelenítő manométer gömbcsappal, szükséges segédanyagokkal kompletten.
1,6-os pontossági osztály, D63mm</t>
        </is>
      </c>
      <c r="G1029" s="994" t="n">
        <v>12</v>
      </c>
      <c r="H1029" s="39" t="inlineStr">
        <is>
          <t>pc/db</t>
        </is>
      </c>
      <c r="I1029" s="315" t="n"/>
      <c r="J1029" s="159" t="n">
        <v>0</v>
      </c>
      <c r="K1029" s="159" t="n">
        <v>0</v>
      </c>
      <c r="L1029" s="753">
        <f>J1029+K1029</f>
        <v/>
      </c>
      <c r="M1029" s="748">
        <f>L1029*(G1029+I1029)</f>
        <v/>
      </c>
      <c r="O1029" s="464">
        <f>ISBLANK(D1029)</f>
        <v/>
      </c>
      <c r="P1029" s="464">
        <f>ISBLANK(G1029)</f>
        <v/>
      </c>
      <c r="Q1029" s="464">
        <f>ISBLANK(M1029)</f>
        <v/>
      </c>
      <c r="R1029" s="464">
        <f>IF(AND(O1029=P1029,O1029=Q1029),,"!!!")</f>
        <v/>
      </c>
      <c r="T1029" s="464" t="n">
        <v>1029</v>
      </c>
    </row>
    <row customFormat="1" customHeight="1" ht="33.75" outlineLevel="1" r="1030" s="590">
      <c r="A1030" s="29" t="n"/>
      <c r="B1030" s="606" t="n">
        <v>400</v>
      </c>
      <c r="C1030" s="617" t="n">
        <v>412</v>
      </c>
      <c r="D1030" s="829" t="n">
        <v>69</v>
      </c>
      <c r="E1030" s="704" t="inlineStr">
        <is>
          <t>Preparation of installation points for pressure transmitters
completely installed according to deisgn
Pressure transmitter is specified in automation design!</t>
        </is>
      </c>
      <c r="F1030" s="704" t="inlineStr">
        <is>
          <t>Beépítési pont kialakítása nyomás távadók számára
 kompletten beépítve a terv szerinti helyekre. 
Nyomás távadót az automatika szakág tartalmazza!</t>
        </is>
      </c>
      <c r="G1030" s="994" t="n">
        <v>8</v>
      </c>
      <c r="H1030" s="39" t="inlineStr">
        <is>
          <t>pc/db</t>
        </is>
      </c>
      <c r="I1030" s="315" t="n"/>
      <c r="J1030" s="159" t="n">
        <v>0</v>
      </c>
      <c r="K1030" s="159" t="n">
        <v>0</v>
      </c>
      <c r="L1030" s="753">
        <f>J1030+K1030</f>
        <v/>
      </c>
      <c r="M1030" s="748">
        <f>L1030*(G1030+I1030)</f>
        <v/>
      </c>
      <c r="O1030" s="464">
        <f>ISBLANK(D1030)</f>
        <v/>
      </c>
      <c r="P1030" s="464">
        <f>ISBLANK(G1030)</f>
        <v/>
      </c>
      <c r="Q1030" s="464">
        <f>ISBLANK(M1030)</f>
        <v/>
      </c>
      <c r="R1030" s="464">
        <f>IF(AND(O1030=P1030,O1030=Q1030),,"!!!")</f>
        <v/>
      </c>
      <c r="T1030" s="464" t="n">
        <v>1030</v>
      </c>
    </row>
    <row customFormat="1" customHeight="1" ht="67.5" outlineLevel="1" r="1031" s="590">
      <c r="A1031" s="29" t="n"/>
      <c r="B1031" s="606" t="n">
        <v>400</v>
      </c>
      <c r="C1031" s="617" t="n">
        <v>412</v>
      </c>
      <c r="D1031" s="829" t="n">
        <v>70</v>
      </c>
      <c r="E1031" s="763" t="inlineStr">
        <is>
          <t>Temperature gauge
For 12mm bushing, 1/2" external thread, completely installed according to design.
0-120 °C measurng range in heating systems
1st accuracy class, D=63mm, L=100mm
WIKA R52.063, PN16</t>
        </is>
      </c>
      <c r="F1031" s="763" t="inlineStr">
        <is>
          <t>Merülőhüvelyes hőmérő 
12mm-es merülőhüvelybe, 1/2" külső menettel, kompletten beépítve a terv szerinti helyekre.
fűtési rendszerben 0-120 fok mérési tartomány
1-es pontossági osztály, D=63mm, L=100mm
WIKA R52.063, PN16</t>
        </is>
      </c>
      <c r="G1031" s="994" t="n">
        <v>2</v>
      </c>
      <c r="H1031" s="39" t="inlineStr">
        <is>
          <t>pc/db</t>
        </is>
      </c>
      <c r="I1031" s="315" t="n"/>
      <c r="J1031" s="159" t="n">
        <v>0</v>
      </c>
      <c r="K1031" s="159" t="n">
        <v>0</v>
      </c>
      <c r="L1031" s="753">
        <f>J1031+K1031</f>
        <v/>
      </c>
      <c r="M1031" s="748">
        <f>L1031*(G1031+I1031)</f>
        <v/>
      </c>
      <c r="O1031" s="464">
        <f>ISBLANK(D1031)</f>
        <v/>
      </c>
      <c r="P1031" s="464">
        <f>ISBLANK(G1031)</f>
        <v/>
      </c>
      <c r="Q1031" s="464">
        <f>ISBLANK(M1031)</f>
        <v/>
      </c>
      <c r="R1031" s="464">
        <f>IF(AND(O1031=P1031,O1031=Q1031),,"!!!")</f>
        <v/>
      </c>
      <c r="T1031" s="464" t="n">
        <v>1031</v>
      </c>
    </row>
    <row customFormat="1" customHeight="1" ht="45" outlineLevel="1" r="1032" s="590">
      <c r="A1032" s="29" t="n"/>
      <c r="B1032" s="606" t="n">
        <v>400</v>
      </c>
      <c r="C1032" s="617" t="n">
        <v>412</v>
      </c>
      <c r="D1032" s="829" t="n">
        <v>71</v>
      </c>
      <c r="E1032" s="689" t="inlineStr">
        <is>
          <t>Bushing for temperature transmitters
For D10 bushing, 1/2" external thread, completely installed accoding to design. 
Temperature transmitter is specified in automation design!</t>
        </is>
      </c>
      <c r="F1032" s="689" t="inlineStr">
        <is>
          <t>Merülőhüvely kialakítása hőmérséklet távadók számára
D10-es merülőhüvelybe, 1/2" külső menettel, kompletten beépítve a terv szerinti helyekre. 
Hőmérséklet távadót az automatika szakág tartalmazza!</t>
        </is>
      </c>
      <c r="G1032" s="994" t="n">
        <v>2</v>
      </c>
      <c r="H1032" s="39" t="inlineStr">
        <is>
          <t>pc/db</t>
        </is>
      </c>
      <c r="I1032" s="315" t="n"/>
      <c r="J1032" s="159" t="n">
        <v>0</v>
      </c>
      <c r="K1032" s="159" t="n">
        <v>0</v>
      </c>
      <c r="L1032" s="753">
        <f>J1032+K1032</f>
        <v/>
      </c>
      <c r="M1032" s="748">
        <f>L1032*(G1032+I1032)</f>
        <v/>
      </c>
      <c r="O1032" s="464">
        <f>ISBLANK(D1032)</f>
        <v/>
      </c>
      <c r="P1032" s="464">
        <f>ISBLANK(G1032)</f>
        <v/>
      </c>
      <c r="Q1032" s="464">
        <f>ISBLANK(M1032)</f>
        <v/>
      </c>
      <c r="R1032" s="464">
        <f>IF(AND(O1032=P1032,O1032=Q1032),,"!!!")</f>
        <v/>
      </c>
      <c r="T1032" s="464" t="n">
        <v>1032</v>
      </c>
    </row>
    <row customFormat="1" customHeight="1" ht="78.75" outlineLevel="1" r="1033" s="590">
      <c r="A1033" s="29" t="n"/>
      <c r="B1033" s="606" t="n">
        <v>400</v>
      </c>
      <c r="C1033" s="617" t="n">
        <v>412</v>
      </c>
      <c r="D1033" s="829" t="n">
        <v>72</v>
      </c>
      <c r="E1033" s="94" t="inlineStr">
        <is>
          <t>Thermostatic mixing valve PN10
3-way valve for domestic hot water temperature control without auxiliary power, w. inlet for recirculation , flanged connections, w. adjustable hot water temperature
- nominal size: DN80
- manufacturer: Honeywell
- type: TM3410</t>
        </is>
      </c>
      <c r="F1033" s="94" t="inlineStr">
        <is>
          <t>Termosztatikus keverőszelep PN10
kétutú szelep használati melegvíz hőmérséklet-szabályzásra, segédenergia nélkül, cirkuláció bekötéssel, karimás csatlakozással, beállítható melegvíz-hőmérséklettel
- névleges méret: DN80
- gyártó: Honeywell
- típus: TM3410</t>
        </is>
      </c>
      <c r="G1033" s="994" t="n">
        <v>1</v>
      </c>
      <c r="H1033" s="39" t="inlineStr">
        <is>
          <t>pc/db</t>
        </is>
      </c>
      <c r="I1033" s="315" t="n"/>
      <c r="J1033" s="159" t="n">
        <v>0</v>
      </c>
      <c r="K1033" s="159" t="n">
        <v>0</v>
      </c>
      <c r="L1033" s="753">
        <f>J1033+K1033</f>
        <v/>
      </c>
      <c r="M1033" s="748">
        <f>L1033*(G1033+I1033)</f>
        <v/>
      </c>
      <c r="O1033" s="464">
        <f>ISBLANK(D1033)</f>
        <v/>
      </c>
      <c r="P1033" s="464">
        <f>ISBLANK(G1033)</f>
        <v/>
      </c>
      <c r="Q1033" s="464">
        <f>ISBLANK(M1033)</f>
        <v/>
      </c>
      <c r="R1033" s="464">
        <f>IF(AND(O1033=P1033,O1033=Q1033),,"!!!")</f>
        <v/>
      </c>
      <c r="T1033" s="464" t="n">
        <v>1033</v>
      </c>
    </row>
    <row customFormat="1" customHeight="1" ht="90" outlineLevel="1" r="1034" s="590">
      <c r="A1034" s="29" t="n"/>
      <c r="B1034" s="606" t="n">
        <v>400</v>
      </c>
      <c r="C1034" s="617" t="n">
        <v>412</v>
      </c>
      <c r="D1034" s="829" t="n">
        <v>73</v>
      </c>
      <c r="E1034" s="94" t="inlineStr">
        <is>
          <t>Magnetic solenoid valve PN10
Water storage tank charging
diaphragm, shut-off valve for potable water, ductile iron housing, with flanged connectors, normally closed, operated by 24 or 230V supply
- nominal size: DN80
- manufacturer: Honeywell
- type: MV300</t>
        </is>
      </c>
      <c r="F1034" s="94" t="inlineStr">
        <is>
          <t>Mágnesszelep PN10
VÍztartály töltés
elzáró membránszelep ivóvízhez, gömbgrafitos öntöttvas házzal, karimás csatlakozással, alapesetben zárt, 24 vagy 230V-os működtetésű
- nominal size: DN80
- gyártó: Honeywell
- type: MV300</t>
        </is>
      </c>
      <c r="G1034" s="994" t="n">
        <v>2</v>
      </c>
      <c r="H1034" s="39" t="inlineStr">
        <is>
          <t>pc/db</t>
        </is>
      </c>
      <c r="I1034" s="315" t="n"/>
      <c r="J1034" s="159" t="n">
        <v>0</v>
      </c>
      <c r="K1034" s="159" t="n">
        <v>0</v>
      </c>
      <c r="L1034" s="753">
        <f>J1034+K1034</f>
        <v/>
      </c>
      <c r="M1034" s="748">
        <f>L1034*(G1034+I1034)</f>
        <v/>
      </c>
      <c r="O1034" s="464">
        <f>ISBLANK(D1034)</f>
        <v/>
      </c>
      <c r="P1034" s="464">
        <f>ISBLANK(G1034)</f>
        <v/>
      </c>
      <c r="Q1034" s="464">
        <f>ISBLANK(M1034)</f>
        <v/>
      </c>
      <c r="R1034" s="464">
        <f>IF(AND(O1034=P1034,O1034=Q1034),,"!!!")</f>
        <v/>
      </c>
      <c r="T1034" s="464" t="n">
        <v>1034</v>
      </c>
    </row>
    <row customFormat="1" customHeight="1" ht="90" outlineLevel="1" r="1035" s="590">
      <c r="A1035" s="29" t="n"/>
      <c r="B1035" s="606" t="n">
        <v>400</v>
      </c>
      <c r="C1035" s="617" t="n">
        <v>412</v>
      </c>
      <c r="D1035" s="829" t="n">
        <v>74</v>
      </c>
      <c r="E1035" s="94" t="inlineStr">
        <is>
          <t>Water storage tank
for drinking water, welded cylindrical steel tank, standing construction, insulation thickness 100mm, flanged connections, draining and deareator valve, level and temperature meters/sensors
- volume [m³]: 15
- connection size: DN125
- manufacturer:
- type:</t>
        </is>
      </c>
      <c r="F1035" s="94" t="inlineStr">
        <is>
          <t>Vííztartály
ivóvíz tárolására, hegesztett álló acéltartály, szigetelés vastagság 100mm, karimás csatlakozó csonkokkal, ürítő és légtelenítő szerlvényekkel, szint és hőmérséklet mérőkkel és érzékelőkkel
- térfogat [m³]: 15
- csatlakozó méret: DN125
- gyártó:
- típus:</t>
        </is>
      </c>
      <c r="G1035" s="994" t="n">
        <v>2</v>
      </c>
      <c r="H1035" s="39" t="inlineStr">
        <is>
          <t>pc/db</t>
        </is>
      </c>
      <c r="I1035" s="315" t="n"/>
      <c r="J1035" s="159" t="n">
        <v>0</v>
      </c>
      <c r="K1035" s="159" t="n">
        <v>0</v>
      </c>
      <c r="L1035" s="753">
        <f>J1035+K1035</f>
        <v/>
      </c>
      <c r="M1035" s="748">
        <f>L1035*(G1035+I1035)</f>
        <v/>
      </c>
      <c r="O1035" s="464">
        <f>ISBLANK(D1035)</f>
        <v/>
      </c>
      <c r="P1035" s="464">
        <f>ISBLANK(G1035)</f>
        <v/>
      </c>
      <c r="Q1035" s="464">
        <f>ISBLANK(M1035)</f>
        <v/>
      </c>
      <c r="R1035" s="464">
        <f>IF(AND(O1035=P1035,O1035=Q1035),,"!!!")</f>
        <v/>
      </c>
      <c r="T1035" s="464" t="n">
        <v>1035</v>
      </c>
    </row>
    <row customFormat="1" customHeight="1" ht="45" outlineLevel="1" r="1036" s="590">
      <c r="A1036" s="29" t="n"/>
      <c r="B1036" s="606" t="n">
        <v>400</v>
      </c>
      <c r="C1036" s="617" t="n">
        <v>412</v>
      </c>
      <c r="D1036" s="829" t="n">
        <v>75</v>
      </c>
      <c r="E1036" s="94" t="inlineStr">
        <is>
          <t>Air admittance valve
- nominal diameter: DN15
- manufacturer:
- type:</t>
        </is>
      </c>
      <c r="F1036" s="94" t="inlineStr">
        <is>
          <t>Légbeszívó szelep
- névleges átmérő: DN15
- gyártó:
- típuis:</t>
        </is>
      </c>
      <c r="G1036" s="994" t="n">
        <v>1</v>
      </c>
      <c r="H1036" s="39" t="inlineStr">
        <is>
          <t>pc/db</t>
        </is>
      </c>
      <c r="I1036" s="315" t="n"/>
      <c r="J1036" s="159" t="n">
        <v>0</v>
      </c>
      <c r="K1036" s="159" t="n">
        <v>0</v>
      </c>
      <c r="L1036" s="753">
        <f>J1036+K1036</f>
        <v/>
      </c>
      <c r="M1036" s="748">
        <f>L1036*(G1036+I1036)</f>
        <v/>
      </c>
      <c r="O1036" s="464">
        <f>ISBLANK(D1036)</f>
        <v/>
      </c>
      <c r="P1036" s="464">
        <f>ISBLANK(G1036)</f>
        <v/>
      </c>
      <c r="Q1036" s="464">
        <f>ISBLANK(M1036)</f>
        <v/>
      </c>
      <c r="R1036" s="464">
        <f>IF(AND(O1036=P1036,O1036=Q1036),,"!!!")</f>
        <v/>
      </c>
      <c r="T1036" s="464" t="n">
        <v>1036</v>
      </c>
    </row>
    <row customFormat="1" customHeight="1" ht="45" outlineLevel="1" r="1037" s="590">
      <c r="A1037" s="29" t="n"/>
      <c r="B1037" s="606" t="n">
        <v>400</v>
      </c>
      <c r="C1037" s="617" t="n">
        <v>412</v>
      </c>
      <c r="D1037" s="829" t="n">
        <v>76</v>
      </c>
      <c r="E1037" s="94" t="inlineStr">
        <is>
          <t>Air admittance valve
- nominal diameter: DN20
- manufacturer:
- type:</t>
        </is>
      </c>
      <c r="F1037" s="94" t="inlineStr">
        <is>
          <t>Légbeszívó szelep
- névleges átmérő: DN20
- gyártó:
- típuis:</t>
        </is>
      </c>
      <c r="G1037" s="994" t="n">
        <v>1</v>
      </c>
      <c r="H1037" s="39" t="inlineStr">
        <is>
          <t>pc/db</t>
        </is>
      </c>
      <c r="I1037" s="315" t="n"/>
      <c r="J1037" s="159" t="n">
        <v>0</v>
      </c>
      <c r="K1037" s="159" t="n">
        <v>0</v>
      </c>
      <c r="L1037" s="753">
        <f>J1037+K1037</f>
        <v/>
      </c>
      <c r="M1037" s="748">
        <f>L1037*(G1037+I1037)</f>
        <v/>
      </c>
      <c r="O1037" s="464">
        <f>ISBLANK(D1037)</f>
        <v/>
      </c>
      <c r="P1037" s="464">
        <f>ISBLANK(G1037)</f>
        <v/>
      </c>
      <c r="Q1037" s="464">
        <f>ISBLANK(M1037)</f>
        <v/>
      </c>
      <c r="R1037" s="464">
        <f>IF(AND(O1037=P1037,O1037=Q1037),,"!!!")</f>
        <v/>
      </c>
      <c r="T1037" s="464" t="n">
        <v>1037</v>
      </c>
    </row>
    <row customFormat="1" customHeight="1" ht="67.5" outlineLevel="1" r="1038" s="590">
      <c r="A1038" s="29" t="n"/>
      <c r="B1038" s="606" t="n">
        <v>400</v>
      </c>
      <c r="C1038" s="617" t="n">
        <v>412</v>
      </c>
      <c r="D1038" s="829" t="n">
        <v>77</v>
      </c>
      <c r="E1038" s="94" t="inlineStr">
        <is>
          <t>Thermostatic circulation valve
for automatic balancing in DHW circuits, with adjustable temperature control, shut-off function and temperature gauge
- nominal diameter: DN15
- manufacturer: IMI Hydronic Engineering
- type: TA-Therm</t>
        </is>
      </c>
      <c r="F1038" s="94" t="inlineStr">
        <is>
          <t>Termosztatikus cirkulációs szelep
automatikus beszabályzásra HMV körben, állítható hőmérséklet szabályzással, zárási funkcióval, és hőmérővel
- névleges átmérő: DN15
- gyártó: IMI Hydronic Engineering
- típus: TA-Therm</t>
        </is>
      </c>
      <c r="G1038" s="994" t="n">
        <v>10</v>
      </c>
      <c r="H1038" s="39" t="inlineStr">
        <is>
          <t>pc/db</t>
        </is>
      </c>
      <c r="I1038" s="315" t="n"/>
      <c r="J1038" s="159" t="n">
        <v>0</v>
      </c>
      <c r="K1038" s="159" t="n">
        <v>0</v>
      </c>
      <c r="L1038" s="753">
        <f>J1038+K1038</f>
        <v/>
      </c>
      <c r="M1038" s="748">
        <f>L1038*(G1038+I1038)</f>
        <v/>
      </c>
      <c r="O1038" s="464">
        <f>ISBLANK(D1038)</f>
        <v/>
      </c>
      <c r="P1038" s="464">
        <f>ISBLANK(G1038)</f>
        <v/>
      </c>
      <c r="Q1038" s="464">
        <f>ISBLANK(M1038)</f>
        <v/>
      </c>
      <c r="R1038" s="464">
        <f>IF(AND(O1038=P1038,O1038=Q1038),,"!!!")</f>
        <v/>
      </c>
      <c r="T1038" s="464" t="n">
        <v>1038</v>
      </c>
    </row>
    <row customFormat="1" customHeight="1" ht="22.5" outlineLevel="1" r="1039" s="590">
      <c r="A1039" s="29" t="n"/>
      <c r="B1039" s="606" t="n">
        <v>400</v>
      </c>
      <c r="C1039" s="617" t="n">
        <v>412</v>
      </c>
      <c r="D1039" s="829" t="n">
        <v>78</v>
      </c>
      <c r="E1039" s="94" t="inlineStr">
        <is>
          <t>Central thermal disinfection system with key switch, with fittings</t>
        </is>
      </c>
      <c r="F1039" s="94" t="inlineStr">
        <is>
          <t>Központi termikus fertőtlenítő rendszer kulcsos kapcsolóval kompletten, szerelvényekkel</t>
        </is>
      </c>
      <c r="G1039" s="994" t="n">
        <v>1</v>
      </c>
      <c r="H1039" s="39" t="inlineStr">
        <is>
          <t>set/klt</t>
        </is>
      </c>
      <c r="I1039" s="315" t="n"/>
      <c r="J1039" s="159" t="n">
        <v>0</v>
      </c>
      <c r="K1039" s="159" t="n">
        <v>0</v>
      </c>
      <c r="L1039" s="753">
        <f>J1039+K1039</f>
        <v/>
      </c>
      <c r="M1039" s="748">
        <f>L1039*(G1039+I1039)</f>
        <v/>
      </c>
      <c r="O1039" s="464">
        <f>ISBLANK(D1039)</f>
        <v/>
      </c>
      <c r="P1039" s="464">
        <f>ISBLANK(G1039)</f>
        <v/>
      </c>
      <c r="Q1039" s="464">
        <f>ISBLANK(M1039)</f>
        <v/>
      </c>
      <c r="R1039" s="464">
        <f>IF(AND(O1039=P1039,O1039=Q1039),,"!!!")</f>
        <v/>
      </c>
      <c r="T1039" s="464" t="n">
        <v>1039</v>
      </c>
    </row>
    <row customFormat="1" outlineLevel="1" r="1040" s="590">
      <c r="A1040" s="29" t="n"/>
      <c r="B1040" s="613" t="n">
        <v>400</v>
      </c>
      <c r="C1040" s="617" t="n">
        <v>412</v>
      </c>
      <c r="D1040" s="829" t="n">
        <v>79</v>
      </c>
      <c r="E1040" s="286" t="inlineStr">
        <is>
          <t>Equipment of water treatment, pipe accessories</t>
        </is>
      </c>
      <c r="F1040" s="286" t="inlineStr">
        <is>
          <t>Vízkezelés berendezései, csővezetéki szerelvények</t>
        </is>
      </c>
      <c r="G1040" s="994" t="n"/>
      <c r="H1040" s="39" t="n"/>
      <c r="I1040" s="315" t="n"/>
      <c r="J1040" s="159" t="n"/>
      <c r="K1040" s="159" t="n"/>
      <c r="L1040" s="753" t="n"/>
      <c r="M1040" s="748" t="n"/>
      <c r="O1040" s="464">
        <f>ISBLANK(D1040)</f>
        <v/>
      </c>
      <c r="P1040" s="464">
        <f>ISBLANK(G1040)</f>
        <v/>
      </c>
      <c r="Q1040" s="464">
        <f>ISBLANK(M1040)</f>
        <v/>
      </c>
      <c r="R1040" s="464">
        <f>IF(AND(O1040=P1040,O1040=Q1040),,"!!!")</f>
        <v/>
      </c>
      <c r="T1040" s="464" t="n">
        <v>1040</v>
      </c>
    </row>
    <row customFormat="1" customHeight="1" ht="135" outlineLevel="1" r="1041" s="590">
      <c r="A1041" s="29" t="n"/>
      <c r="B1041" s="613" t="n">
        <v>400</v>
      </c>
      <c r="C1041" s="617" t="n">
        <v>412</v>
      </c>
      <c r="D1041" s="829" t="n">
        <v>80</v>
      </c>
      <c r="E1041" s="94" t="inlineStr">
        <is>
          <t>Pump P-W-1
U.0.02.0 Water treatment
pressure boosting station for drinking water, w. stainless steel high-pressure glanded, variable speed pumps with frequeny conevrters, operating in parallel, on a base frame, w. control unit
- nominal head, Δp [mwg]: 75
- nominal flow, V̇ [m³/h]: 64.2
- nominal power consumption [kW]: 19.15
- manufacturer: Wilo
- type: COR-4 Helix VE 1606/K/CCE-01
MEI &gt;0,4</t>
        </is>
      </c>
      <c r="F1041" s="94" t="inlineStr">
        <is>
          <t>P-W-1 szivattyú
O.0.26.0 Vízkezelés
nyomásfokozó állomás ivóvízhez, rozsdamentes acél, nagynyomású száraztengelyű, változó fordulatszámú, párhuzamosan működő frekvenciaváltós szivattyúkkal, alapkeretre szerelve, vezérlőegységgel
- névleges emelőmagasság, Δp [mvo]: 75
- névleges térfogatáram flow, V̇ [m³/h]: 64.2
- névleges el. fogyasztás [kW]: 19.15
- gyártó: Wilo
- típus: COR-4 Helix VE 1606/K/CCE-01
MEI &gt;0,4</t>
        </is>
      </c>
      <c r="G1041" s="994" t="n">
        <v>1</v>
      </c>
      <c r="H1041" s="39" t="inlineStr">
        <is>
          <t>pc/db</t>
        </is>
      </c>
      <c r="I1041" s="315" t="n"/>
      <c r="J1041" s="159" t="n">
        <v>0</v>
      </c>
      <c r="K1041" s="159" t="n">
        <v>0</v>
      </c>
      <c r="L1041" s="753">
        <f>J1041+K1041</f>
        <v/>
      </c>
      <c r="M1041" s="748">
        <f>L1041*(G1041+I1041)</f>
        <v/>
      </c>
      <c r="O1041" s="464">
        <f>ISBLANK(D1041)</f>
        <v/>
      </c>
      <c r="P1041" s="464">
        <f>ISBLANK(G1041)</f>
        <v/>
      </c>
      <c r="Q1041" s="464">
        <f>ISBLANK(M1041)</f>
        <v/>
      </c>
      <c r="R1041" s="464">
        <f>IF(AND(O1041=P1041,O1041=Q1041),,"!!!")</f>
        <v/>
      </c>
      <c r="T1041" s="464" t="n">
        <v>1041</v>
      </c>
    </row>
    <row customFormat="1" customHeight="1" ht="146.25" outlineLevel="1" r="1042" s="590">
      <c r="A1042" s="29" t="n"/>
      <c r="B1042" s="606" t="n">
        <v>400</v>
      </c>
      <c r="C1042" s="617" t="n">
        <v>412</v>
      </c>
      <c r="D1042" s="829" t="n">
        <v>81</v>
      </c>
      <c r="E1042" s="94" t="inlineStr">
        <is>
          <t>Pump P-W-2
U.0.02.0 Water treatment
variable speed, wet rotor circulator pump, with flanged connections, counterflanges, gaskets and bolts,expansion joints, built-in frequency converter, motor with and full electronic trip unit and thermal protection, flow limitation, dp-c, dp-v, V-const. operation modes
- nominal head, Δp [mwg]: 26
- nominal flow, V̇ [m³/h]: 16.6
- nominal power consumption [kW]: 2.2
- manufacturer: Wilo
- type:
MEI &gt;0,4</t>
        </is>
      </c>
      <c r="F1042" s="94" t="inlineStr">
        <is>
          <t>P-W-2 szivattyú
O.0.26.0 Vízkezelés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26
- névleges térfogatáram flow, V̇ [m³/h]: 16.6
- névleges el. fogyasztás [kW]: 2.2
- gyártó: Wilo
- típus:
MEI &gt;0,4</t>
        </is>
      </c>
      <c r="G1042" s="994" t="n">
        <v>2</v>
      </c>
      <c r="H1042" s="39" t="inlineStr">
        <is>
          <t>pc/db</t>
        </is>
      </c>
      <c r="I1042" s="315" t="n"/>
      <c r="J1042" s="159" t="n">
        <v>0</v>
      </c>
      <c r="K1042" s="159" t="n">
        <v>0</v>
      </c>
      <c r="L1042" s="753">
        <f>J1042+K1042</f>
        <v/>
      </c>
      <c r="M1042" s="748">
        <f>L1042*(G1042+I1042)</f>
        <v/>
      </c>
      <c r="O1042" s="464">
        <f>ISBLANK(D1042)</f>
        <v/>
      </c>
      <c r="P1042" s="464">
        <f>ISBLANK(G1042)</f>
        <v/>
      </c>
      <c r="Q1042" s="464">
        <f>ISBLANK(M1042)</f>
        <v/>
      </c>
      <c r="R1042" s="464">
        <f>IF(AND(O1042=P1042,O1042=Q1042),,"!!!")</f>
        <v/>
      </c>
      <c r="T1042" s="464" t="n">
        <v>1042</v>
      </c>
    </row>
    <row customFormat="1" customHeight="1" ht="146.25" outlineLevel="1" r="1043" s="590">
      <c r="A1043" s="29" t="n"/>
      <c r="B1043" s="606" t="n">
        <v>400</v>
      </c>
      <c r="C1043" s="617" t="n">
        <v>412</v>
      </c>
      <c r="D1043" s="829" t="n">
        <v>82</v>
      </c>
      <c r="E1043" s="94" t="inlineStr">
        <is>
          <t>Pump P-AC-1
Adiabatic cooling gate 1
variable speed, wet rotor circulator pump, with flanged connections, counterflanges, gaskets and bolts,expansion joints, built-in frequency converter, motor with and full electronic trip unit and thermal protection, flow limitation, dp-c, dp-v, V-const. operation modes
- nominal head, Δp [mwg]:
- nominal flow, V̇ [m³/h]: 1.86
- nominal power consumption [kW]:
- manufacturer: Wilo
- type:
MEI &gt;0,4</t>
        </is>
      </c>
      <c r="F1043" s="94" t="inlineStr">
        <is>
          <t>P-AC-1 szivattyú
Adiabatikus hűtőkapu 1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 névleges térfogatáram flow, V̇ [m³/h]: 1.86
- névleges el. fogyasztás [kW]:
- gyártó: Wilo
- típus:
MEI &gt;0,4</t>
        </is>
      </c>
      <c r="G1043" s="994" t="n">
        <v>1</v>
      </c>
      <c r="H1043" s="39" t="inlineStr">
        <is>
          <t>pc/db</t>
        </is>
      </c>
      <c r="I1043" s="315" t="n"/>
      <c r="J1043" s="159" t="n">
        <v>0</v>
      </c>
      <c r="K1043" s="159" t="n">
        <v>0</v>
      </c>
      <c r="L1043" s="753">
        <f>J1043+K1043</f>
        <v/>
      </c>
      <c r="M1043" s="748">
        <f>L1043*(G1043+I1043)</f>
        <v/>
      </c>
      <c r="O1043" s="464">
        <f>ISBLANK(D1043)</f>
        <v/>
      </c>
      <c r="P1043" s="464">
        <f>ISBLANK(G1043)</f>
        <v/>
      </c>
      <c r="Q1043" s="464">
        <f>ISBLANK(M1043)</f>
        <v/>
      </c>
      <c r="R1043" s="464">
        <f>IF(AND(O1043=P1043,O1043=Q1043),,"!!!")</f>
        <v/>
      </c>
      <c r="T1043" s="464" t="n">
        <v>1043</v>
      </c>
    </row>
    <row customFormat="1" customHeight="1" ht="146.25" outlineLevel="1" r="1044" s="590">
      <c r="A1044" s="29" t="n"/>
      <c r="B1044" s="606" t="n">
        <v>400</v>
      </c>
      <c r="C1044" s="617" t="n">
        <v>412</v>
      </c>
      <c r="D1044" s="829" t="n">
        <v>83</v>
      </c>
      <c r="E1044" s="94" t="inlineStr">
        <is>
          <t>Pump P-AC-2
Adiabatic cooling gate 2
variable speed, wet rotor circulator pump, with flanged connections, counterflanges, gaskets and bolts,expansion joints, built-in frequency converter, motor with and full electronic trip unit and thermal protection, flow limitation, dp-c, dp-v, V-const. operation modes
- nominal head, Δp [mwg]:
- nominal flow, V̇ [m³/h]: 1.86
- nominal power consumption [kW]:
- manufacturer: Wilo
- type:
MEI &gt;0,4</t>
        </is>
      </c>
      <c r="F1044" s="94" t="inlineStr">
        <is>
          <t>P-AC-2 szivattyú
Adiabatikus hűtőkapu 2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 névleges térfogatáram flow, V̇ [m³/h]: 1.86
- névleges el. fogyasztás [kW]:
- gyártó: Wilo
- típus:
MEI &gt;0,4</t>
        </is>
      </c>
      <c r="G1044" s="994" t="n">
        <v>1</v>
      </c>
      <c r="H1044" s="39" t="inlineStr">
        <is>
          <t>pc/db</t>
        </is>
      </c>
      <c r="I1044" s="315" t="n"/>
      <c r="J1044" s="159" t="n">
        <v>0</v>
      </c>
      <c r="K1044" s="159" t="n">
        <v>0</v>
      </c>
      <c r="L1044" s="753">
        <f>J1044+K1044</f>
        <v/>
      </c>
      <c r="M1044" s="748">
        <f>L1044*(G1044+I1044)</f>
        <v/>
      </c>
      <c r="O1044" s="464">
        <f>ISBLANK(D1044)</f>
        <v/>
      </c>
      <c r="P1044" s="464">
        <f>ISBLANK(G1044)</f>
        <v/>
      </c>
      <c r="Q1044" s="464">
        <f>ISBLANK(M1044)</f>
        <v/>
      </c>
      <c r="R1044" s="464">
        <f>IF(AND(O1044=P1044,O1044=Q1044),,"!!!")</f>
        <v/>
      </c>
      <c r="T1044" s="464" t="n">
        <v>1044</v>
      </c>
    </row>
    <row customFormat="1" customHeight="1" ht="191.25" outlineLevel="1" r="1045" s="590">
      <c r="A1045" s="29" t="n"/>
      <c r="B1045" s="606" t="n">
        <v>400</v>
      </c>
      <c r="C1045" s="617" t="n">
        <v>412</v>
      </c>
      <c r="D1045" s="829" t="n">
        <v>84</v>
      </c>
      <c r="E1045" s="94" t="inlineStr">
        <is>
          <t>Expansion vessel for drinking water
DHW production
Pressure expansion vessel with fixed gas charge in airproof butylbag, for drinking water supply application, standing, pass-through construction with threaded n/outlets from stainless steel, complete with accessories
- lock-shield valve, protected against unauthorized operation
- pressure gauge
- spring loaded safety valve
- thermometer
- gas cushion pressure meter, for initial pressure setting
- connection size: DN32
- dimensions D/H [mm]: 500/1577
- nominal volume [litre]: 200
- manufacturer: IMI Hydronic Engineering
- type:Aquapresso AUF 200.10</t>
        </is>
      </c>
      <c r="F1045" s="94" t="inlineStr">
        <is>
          <t>Tágulási tartály ivóvízhez
HMV termelés
Tágulási tartály fix gáztöltettel, hermetikusan záró butil ballonnal, ivóvízellátási alkalmazásra, álló, átmenő kialakítású, menetes be- és kilépő csonkkal rozsdamentes acélból, tartozékokkal együtt
- reteszelő elzárószelep, jogosulatlan működtetés ellen védett
- nyomásmérő
- rugós biztonsági szelep
- hőmérő
- gáztöltet - nyomásmérő, kezdeti nyomás beállítására
- csatlakozási méret: DN32
- méretek Átm./M [mm]: 500/1577
- névleges térfogat [liter]: 200
- gyártó: IMI Hydronic Engineering
- típus: Aquapresso AUF 200.10</t>
        </is>
      </c>
      <c r="G1045" s="994" t="n">
        <v>1</v>
      </c>
      <c r="H1045" s="39" t="inlineStr">
        <is>
          <t>pc/db</t>
        </is>
      </c>
      <c r="I1045" s="315" t="n"/>
      <c r="J1045" s="159" t="n">
        <v>0</v>
      </c>
      <c r="K1045" s="159" t="n">
        <v>0</v>
      </c>
      <c r="L1045" s="753">
        <f>J1045+K1045</f>
        <v/>
      </c>
      <c r="M1045" s="748">
        <f>L1045*(G1045+I1045)</f>
        <v/>
      </c>
      <c r="O1045" s="464">
        <f>ISBLANK(D1045)</f>
        <v/>
      </c>
      <c r="P1045" s="464">
        <f>ISBLANK(G1045)</f>
        <v/>
      </c>
      <c r="Q1045" s="464">
        <f>ISBLANK(M1045)</f>
        <v/>
      </c>
      <c r="R1045" s="464">
        <f>IF(AND(O1045=P1045,O1045=Q1045),,"!!!")</f>
        <v/>
      </c>
      <c r="T1045" s="464" t="n">
        <v>1045</v>
      </c>
    </row>
    <row customFormat="1" customHeight="1" ht="22.5" outlineLevel="1" r="1046" s="590">
      <c r="A1046" s="29" t="inlineStr">
        <is>
          <t>x</t>
        </is>
      </c>
      <c r="B1046" s="606" t="n">
        <v>400</v>
      </c>
      <c r="C1046" s="617" t="n">
        <v>412</v>
      </c>
      <c r="D1046" s="829" t="n">
        <v>85</v>
      </c>
      <c r="E1046" s="94" t="inlineStr">
        <is>
          <t>BWT AQA therm HES
Water softener for heating systems</t>
        </is>
      </c>
      <c r="F1046" s="94" t="inlineStr">
        <is>
          <t>BWT AQA therm HES fűtővízkezelő állomás
Vízlágyító fűtési rendszerhez</t>
        </is>
      </c>
      <c r="G1046" s="994" t="n">
        <v>1</v>
      </c>
      <c r="H1046" s="39" t="inlineStr">
        <is>
          <t>pc/db</t>
        </is>
      </c>
      <c r="I1046" s="315" t="n"/>
      <c r="J1046" s="159" t="n">
        <v>0</v>
      </c>
      <c r="K1046" s="159" t="n">
        <v>0</v>
      </c>
      <c r="L1046" s="753">
        <f>J1046+K1046</f>
        <v/>
      </c>
      <c r="M1046" s="748">
        <f>L1046*(G1046+I1046)</f>
        <v/>
      </c>
      <c r="O1046" s="464">
        <f>ISBLANK(D1046)</f>
        <v/>
      </c>
      <c r="P1046" s="464">
        <f>ISBLANK(G1046)</f>
        <v/>
      </c>
      <c r="Q1046" s="464">
        <f>ISBLANK(M1046)</f>
        <v/>
      </c>
      <c r="R1046" s="464">
        <f>IF(AND(O1046=P1046,O1046=Q1046),,"!!!")</f>
        <v/>
      </c>
      <c r="T1046" s="464" t="n">
        <v>1046</v>
      </c>
    </row>
    <row customFormat="1" customHeight="1" ht="33.75" outlineLevel="1" r="1047" s="590">
      <c r="A1047" s="29" t="inlineStr">
        <is>
          <t>x</t>
        </is>
      </c>
      <c r="B1047" s="606" t="n">
        <v>400</v>
      </c>
      <c r="C1047" s="617" t="n">
        <v>412</v>
      </c>
      <c r="D1047" s="829" t="n">
        <v>86</v>
      </c>
      <c r="E1047" s="94" t="inlineStr">
        <is>
          <t>Statically sized machine bases</t>
        </is>
      </c>
      <c r="F1047" s="94" t="inlineStr">
        <is>
          <t>Statikailag méretezett gépalapok.</t>
        </is>
      </c>
      <c r="G1047" s="994" t="n">
        <v>1</v>
      </c>
      <c r="H1047" s="39" t="inlineStr">
        <is>
          <t>unit price /készlet</t>
        </is>
      </c>
      <c r="I1047" s="315" t="n"/>
      <c r="J1047" s="159" t="n">
        <v>0</v>
      </c>
      <c r="K1047" s="159" t="n">
        <v>0</v>
      </c>
      <c r="L1047" s="753">
        <f>J1047+K1047</f>
        <v/>
      </c>
      <c r="M1047" s="748">
        <f>L1047*(G1047+I1047)</f>
        <v/>
      </c>
      <c r="O1047" s="464">
        <f>ISBLANK(D1047)</f>
        <v/>
      </c>
      <c r="P1047" s="464">
        <f>ISBLANK(G1047)</f>
        <v/>
      </c>
      <c r="Q1047" s="464">
        <f>ISBLANK(M1047)</f>
        <v/>
      </c>
      <c r="R1047" s="464">
        <f>IF(AND(O1047=P1047,O1047=Q1047),,"!!!")</f>
        <v/>
      </c>
      <c r="T1047" s="464" t="n">
        <v>1047</v>
      </c>
    </row>
    <row customFormat="1" outlineLevel="1" r="1048" s="590">
      <c r="A1048" s="29" t="inlineStr">
        <is>
          <t>x</t>
        </is>
      </c>
      <c r="B1048" s="606" t="n">
        <v>400</v>
      </c>
      <c r="C1048" s="617" t="n">
        <v>412</v>
      </c>
      <c r="D1048" s="829" t="n">
        <v>87</v>
      </c>
      <c r="E1048" s="689" t="inlineStr">
        <is>
          <t>Disinfection of the distribution network</t>
        </is>
      </c>
      <c r="F1048" s="94" t="inlineStr">
        <is>
          <t>A hálózat fertőtlenítése</t>
        </is>
      </c>
      <c r="G1048" s="994" t="n">
        <v>1</v>
      </c>
      <c r="H1048" s="39" t="inlineStr">
        <is>
          <t>set/klt</t>
        </is>
      </c>
      <c r="I1048" s="315" t="n"/>
      <c r="J1048" s="159" t="n">
        <v>0</v>
      </c>
      <c r="K1048" s="159" t="n">
        <v>0</v>
      </c>
      <c r="L1048" s="753">
        <f>J1048+K1048</f>
        <v/>
      </c>
      <c r="M1048" s="748">
        <f>L1048*(G1048+I1048)</f>
        <v/>
      </c>
      <c r="O1048" s="464">
        <f>ISBLANK(D1048)</f>
        <v/>
      </c>
      <c r="P1048" s="464">
        <f>ISBLANK(G1048)</f>
        <v/>
      </c>
      <c r="Q1048" s="464">
        <f>ISBLANK(M1048)</f>
        <v/>
      </c>
      <c r="R1048" s="464">
        <f>IF(AND(O1048=P1048,O1048=Q1048),,"!!!")</f>
        <v/>
      </c>
      <c r="T1048" s="464" t="n">
        <v>1048</v>
      </c>
    </row>
    <row customFormat="1" customHeight="1" ht="22.5" outlineLevel="1" r="1049" s="590">
      <c r="A1049" s="29" t="inlineStr">
        <is>
          <t>x</t>
        </is>
      </c>
      <c r="B1049" s="606" t="n">
        <v>400</v>
      </c>
      <c r="C1049" s="617" t="n">
        <v>412</v>
      </c>
      <c r="D1049" s="829" t="n">
        <v>88</v>
      </c>
      <c r="E1049" s="94" t="inlineStr">
        <is>
          <t>Acquirement of a negative water sampe according to Building Permit Decree</t>
        </is>
      </c>
      <c r="F1049" s="94" t="inlineStr">
        <is>
          <t>Negatív vízminta beszerzése Építés Engedélyezési Határozat szerint</t>
        </is>
      </c>
      <c r="G1049" s="994" t="n">
        <v>1</v>
      </c>
      <c r="H1049" s="39" t="inlineStr">
        <is>
          <t>set/klt</t>
        </is>
      </c>
      <c r="I1049" s="315" t="n"/>
      <c r="J1049" s="159" t="n">
        <v>0</v>
      </c>
      <c r="K1049" s="159" t="n">
        <v>0</v>
      </c>
      <c r="L1049" s="753">
        <f>J1049+K1049</f>
        <v/>
      </c>
      <c r="M1049" s="748">
        <f>L1049*(G1049+I1049)</f>
        <v/>
      </c>
      <c r="O1049" s="464">
        <f>ISBLANK(D1049)</f>
        <v/>
      </c>
      <c r="P1049" s="464">
        <f>ISBLANK(G1049)</f>
        <v/>
      </c>
      <c r="Q1049" s="464">
        <f>ISBLANK(M1049)</f>
        <v/>
      </c>
      <c r="R1049" s="464">
        <f>IF(AND(O1049=P1049,O1049=Q1049),,"!!!")</f>
        <v/>
      </c>
      <c r="T1049" s="464" t="n">
        <v>1049</v>
      </c>
    </row>
    <row customFormat="1" customHeight="1" ht="123.75" outlineLevel="1" r="1050" s="590">
      <c r="A1050" s="29" t="inlineStr">
        <is>
          <t>x</t>
        </is>
      </c>
      <c r="B1050" s="606" t="n">
        <v>400</v>
      </c>
      <c r="C1050" s="617" t="n">
        <v>412</v>
      </c>
      <c r="D1050" s="829" t="n">
        <v>89</v>
      </c>
      <c r="E1050" s="689" t="inlineStr">
        <is>
          <t>Galvanised steel mounting rails in custom construction and grouped hangers, respectively._x000D_
Mounting rails preassembled in different lengths, including end caps, connectorsl, and threaded bolts._x000D_
Additional galvanising is not allowed._x000D_
Metal dowels, anchor bolts, threaded rods bolts and nuts and washers, grub screws should be included in flat rate prices_x000D_
Manufacturer: Hilti_x000D_
or technivallly equivalent _x000D_
Cost estimation only for informal purposes, exact quantiites will be finalized in execution design</t>
        </is>
      </c>
      <c r="F1050" s="173" t="inlineStr">
        <is>
          <t>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vagy vele egyenértékű 
Becslés ,a pontos mennyiség a kiviteli terv során kerül véglegesítésre</t>
        </is>
      </c>
      <c r="G1050" s="994" t="n">
        <v>18540</v>
      </c>
      <c r="H1050" s="39" t="inlineStr">
        <is>
          <t>kg</t>
        </is>
      </c>
      <c r="I1050" s="315" t="n"/>
      <c r="J1050" s="159" t="n">
        <v>0</v>
      </c>
      <c r="K1050" s="159" t="n">
        <v>0</v>
      </c>
      <c r="L1050" s="753">
        <f>J1050+K1050</f>
        <v/>
      </c>
      <c r="M1050" s="748">
        <f>L1050*(G1050+I1050)</f>
        <v/>
      </c>
      <c r="O1050" s="464">
        <f>ISBLANK(D1050)</f>
        <v/>
      </c>
      <c r="P1050" s="464">
        <f>ISBLANK(G1050)</f>
        <v/>
      </c>
      <c r="Q1050" s="464">
        <f>ISBLANK(M1050)</f>
        <v/>
      </c>
      <c r="R1050" s="464">
        <f>IF(AND(O1050=P1050,O1050=Q1050),,"!!!")</f>
        <v/>
      </c>
      <c r="T1050" s="464" t="n">
        <v>1050</v>
      </c>
    </row>
    <row customFormat="1" customHeight="1" ht="22.5" outlineLevel="1" r="1051" s="590">
      <c r="A1051" s="29" t="inlineStr">
        <is>
          <t>x</t>
        </is>
      </c>
      <c r="B1051" s="606" t="n">
        <v>400</v>
      </c>
      <c r="C1051" s="617" t="n">
        <v>412</v>
      </c>
      <c r="D1051" s="829" t="n">
        <v>90</v>
      </c>
      <c r="E1051" s="176" t="inlineStr">
        <is>
          <t>Installation design, commissioning, etc. of DCW and DHW  systems</t>
        </is>
      </c>
      <c r="F1051" s="176" t="inlineStr">
        <is>
          <t xml:space="preserve">Víz rendszerek szerelési tervei, üzembe helyezése, stb, </t>
        </is>
      </c>
      <c r="G1051" s="994" t="n">
        <v>1</v>
      </c>
      <c r="H1051" s="39" t="inlineStr">
        <is>
          <t>set/klt</t>
        </is>
      </c>
      <c r="I1051" s="315" t="n"/>
      <c r="J1051" s="159" t="n">
        <v>0</v>
      </c>
      <c r="K1051" s="159" t="n">
        <v>0</v>
      </c>
      <c r="L1051" s="753">
        <f>J1051+K1051</f>
        <v/>
      </c>
      <c r="M1051" s="748">
        <f>L1051*(G1051+I1051)</f>
        <v/>
      </c>
      <c r="O1051" s="464">
        <f>ISBLANK(D1051)</f>
        <v/>
      </c>
      <c r="P1051" s="464">
        <f>ISBLANK(G1051)</f>
        <v/>
      </c>
      <c r="Q1051" s="464">
        <f>ISBLANK(M1051)</f>
        <v/>
      </c>
      <c r="R1051" s="464">
        <f>IF(AND(O1051=P1051,O1051=Q1051),,"!!!")</f>
        <v/>
      </c>
      <c r="T1051" s="464" t="n">
        <v>1051</v>
      </c>
    </row>
    <row customFormat="1" outlineLevel="1" r="1052" s="590">
      <c r="A1052" s="29" t="inlineStr">
        <is>
          <t>x</t>
        </is>
      </c>
      <c r="B1052" s="606" t="n">
        <v>400</v>
      </c>
      <c r="C1052" s="617" t="n">
        <v>412</v>
      </c>
      <c r="D1052" s="829" t="n">
        <v>91</v>
      </c>
      <c r="E1052" s="173" t="inlineStr">
        <is>
          <t>Preparation of icomplete nstallation and detail design documentation</t>
        </is>
      </c>
      <c r="F1052" s="173" t="inlineStr">
        <is>
          <t>Az összes szerelési és részlet terv elkészítése</t>
        </is>
      </c>
      <c r="G1052" s="994" t="n">
        <v>1</v>
      </c>
      <c r="H1052" s="39" t="inlineStr">
        <is>
          <t>set/klt</t>
        </is>
      </c>
      <c r="I1052" s="315" t="n"/>
      <c r="J1052" s="159" t="n">
        <v>0</v>
      </c>
      <c r="K1052" s="159" t="n">
        <v>0</v>
      </c>
      <c r="L1052" s="753">
        <f>J1052+K1052</f>
        <v/>
      </c>
      <c r="M1052" s="748">
        <f>L1052*(G1052+I1052)</f>
        <v/>
      </c>
      <c r="O1052" s="464">
        <f>ISBLANK(D1052)</f>
        <v/>
      </c>
      <c r="P1052" s="464">
        <f>ISBLANK(G1052)</f>
        <v/>
      </c>
      <c r="Q1052" s="464">
        <f>ISBLANK(M1052)</f>
        <v/>
      </c>
      <c r="R1052" s="464">
        <f>IF(AND(O1052=P1052,O1052=Q1052),,"!!!")</f>
        <v/>
      </c>
      <c r="T1052" s="464" t="n">
        <v>1052</v>
      </c>
    </row>
    <row customFormat="1" customHeight="1" ht="22.5" outlineLevel="1" r="1053" s="590">
      <c r="A1053" s="29" t="inlineStr">
        <is>
          <t>x</t>
        </is>
      </c>
      <c r="B1053" s="606" t="n">
        <v>400</v>
      </c>
      <c r="C1053" s="617" t="n">
        <v>412</v>
      </c>
      <c r="D1053" s="829" t="n">
        <v>92</v>
      </c>
      <c r="E1053" s="173" t="inlineStr">
        <is>
          <t>preparation according to delivered execution design documents, 3 sets in printed form, 2 sets on CD,  in hungarian and english</t>
        </is>
      </c>
      <c r="F1053" s="173" t="inlineStr">
        <is>
          <t>az átadott kiviteli terveknek megfelelő kidolgozás, 3 pld nyomtatva, 2 pld CD, magyar és angol nyelven</t>
        </is>
      </c>
      <c r="G1053" s="994" t="n">
        <v>1</v>
      </c>
      <c r="H1053" s="39" t="inlineStr">
        <is>
          <t>set/klt</t>
        </is>
      </c>
      <c r="I1053" s="315" t="n"/>
      <c r="J1053" s="159" t="n">
        <v>0</v>
      </c>
      <c r="K1053" s="159" t="n">
        <v>0</v>
      </c>
      <c r="L1053" s="753">
        <f>J1053+K1053</f>
        <v/>
      </c>
      <c r="M1053" s="748">
        <f>L1053*(G1053+I1053)</f>
        <v/>
      </c>
      <c r="O1053" s="464">
        <f>ISBLANK(D1053)</f>
        <v/>
      </c>
      <c r="P1053" s="464">
        <f>ISBLANK(G1053)</f>
        <v/>
      </c>
      <c r="Q1053" s="464">
        <f>ISBLANK(M1053)</f>
        <v/>
      </c>
      <c r="R1053" s="464">
        <f>IF(AND(O1053=P1053,O1053=Q1053),,"!!!")</f>
        <v/>
      </c>
      <c r="T1053" s="464" t="n">
        <v>1053</v>
      </c>
    </row>
    <row customFormat="1" outlineLevel="1" r="1054" s="590">
      <c r="A1054" s="29" t="inlineStr">
        <is>
          <t>x</t>
        </is>
      </c>
      <c r="B1054" s="606" t="n">
        <v>400</v>
      </c>
      <c r="C1054" s="617" t="n">
        <v>412</v>
      </c>
      <c r="D1054" s="829" t="n">
        <v>93</v>
      </c>
      <c r="E1054" s="173" t="inlineStr">
        <is>
          <t>Collision check with Autodesk Navisworks</t>
        </is>
      </c>
      <c r="F1054" s="173" t="inlineStr">
        <is>
          <t>Ütközés vizsgálat Autodesk Navisworks segítségével</t>
        </is>
      </c>
      <c r="G1054" s="994" t="n">
        <v>1</v>
      </c>
      <c r="H1054" s="39" t="inlineStr">
        <is>
          <t>set/klt</t>
        </is>
      </c>
      <c r="I1054" s="315" t="n"/>
      <c r="J1054" s="159" t="n">
        <v>0</v>
      </c>
      <c r="K1054" s="159" t="n">
        <v>0</v>
      </c>
      <c r="L1054" s="753">
        <f>J1054+K1054</f>
        <v/>
      </c>
      <c r="M1054" s="748">
        <f>L1054*(G1054+I1054)</f>
        <v/>
      </c>
      <c r="O1054" s="464">
        <f>ISBLANK(D1054)</f>
        <v/>
      </c>
      <c r="P1054" s="464">
        <f>ISBLANK(G1054)</f>
        <v/>
      </c>
      <c r="Q1054" s="464">
        <f>ISBLANK(M1054)</f>
        <v/>
      </c>
      <c r="R1054" s="464">
        <f>IF(AND(O1054=P1054,O1054=Q1054),,"!!!")</f>
        <v/>
      </c>
      <c r="T1054" s="464" t="n">
        <v>1054</v>
      </c>
    </row>
    <row customFormat="1" customHeight="1" ht="22.5" outlineLevel="1" r="1055" s="590">
      <c r="A1055" s="29" t="inlineStr">
        <is>
          <t>x</t>
        </is>
      </c>
      <c r="B1055" s="606" t="n">
        <v>400</v>
      </c>
      <c r="C1055" s="617" t="n">
        <v>412</v>
      </c>
      <c r="D1055" s="829" t="n">
        <v>94</v>
      </c>
      <c r="E1055" s="173" t="inlineStr">
        <is>
          <t>Equipment inspection, facilitating the necessary coordination and technical presentations</t>
        </is>
      </c>
      <c r="F1055" s="173" t="inlineStr">
        <is>
          <t>Berendezések felülvizsgálata, a szükséges megbeszélések és műszaki ismertetések</t>
        </is>
      </c>
      <c r="G1055" s="994" t="n">
        <v>1</v>
      </c>
      <c r="H1055" s="39" t="inlineStr">
        <is>
          <t>set/klt</t>
        </is>
      </c>
      <c r="I1055" s="315" t="n"/>
      <c r="J1055" s="159" t="n">
        <v>0</v>
      </c>
      <c r="K1055" s="159" t="n">
        <v>0</v>
      </c>
      <c r="L1055" s="753">
        <f>J1055+K1055</f>
        <v/>
      </c>
      <c r="M1055" s="748">
        <f>L1055*(G1055+I1055)</f>
        <v/>
      </c>
      <c r="O1055" s="464">
        <f>ISBLANK(D1055)</f>
        <v/>
      </c>
      <c r="P1055" s="464">
        <f>ISBLANK(G1055)</f>
        <v/>
      </c>
      <c r="Q1055" s="464">
        <f>ISBLANK(M1055)</f>
        <v/>
      </c>
      <c r="R1055" s="464">
        <f>IF(AND(O1055=P1055,O1055=Q1055),,"!!!")</f>
        <v/>
      </c>
      <c r="T1055" s="464" t="n">
        <v>1055</v>
      </c>
    </row>
    <row customFormat="1" customHeight="1" ht="22.5" outlineLevel="1" r="1056" s="590">
      <c r="A1056" s="29" t="inlineStr">
        <is>
          <t>x</t>
        </is>
      </c>
      <c r="B1056" s="606" t="n">
        <v>400</v>
      </c>
      <c r="C1056" s="617" t="n">
        <v>412</v>
      </c>
      <c r="D1056" s="829" t="n">
        <v>95</v>
      </c>
      <c r="E1056" s="173" t="inlineStr">
        <is>
          <t>Coordination of authorization and technival review with the relecant authorities, w. certifications</t>
        </is>
      </c>
      <c r="F1056" s="173" t="inlineStr">
        <is>
          <t>Egyeztetés, engedéyeztetés és műszaki felülvizsgálat az illetékes hatóságokkal, bizonylatolva</t>
        </is>
      </c>
      <c r="G1056" s="994" t="n">
        <v>1</v>
      </c>
      <c r="H1056" s="39" t="inlineStr">
        <is>
          <t>set/klt</t>
        </is>
      </c>
      <c r="I1056" s="315" t="n"/>
      <c r="J1056" s="159" t="n">
        <v>0</v>
      </c>
      <c r="K1056" s="159" t="n">
        <v>0</v>
      </c>
      <c r="L1056" s="753">
        <f>J1056+K1056</f>
        <v/>
      </c>
      <c r="M1056" s="748">
        <f>L1056*(G1056+I1056)</f>
        <v/>
      </c>
      <c r="O1056" s="464">
        <f>ISBLANK(D1056)</f>
        <v/>
      </c>
      <c r="P1056" s="464">
        <f>ISBLANK(G1056)</f>
        <v/>
      </c>
      <c r="Q1056" s="464">
        <f>ISBLANK(M1056)</f>
        <v/>
      </c>
      <c r="R1056" s="464">
        <f>IF(AND(O1056=P1056,O1056=Q1056),,"!!!")</f>
        <v/>
      </c>
      <c r="T1056" s="464" t="n">
        <v>1056</v>
      </c>
    </row>
    <row customFormat="1" outlineLevel="1" r="1057" s="590">
      <c r="A1057" s="29" t="inlineStr">
        <is>
          <t>x</t>
        </is>
      </c>
      <c r="B1057" s="606" t="n">
        <v>400</v>
      </c>
      <c r="C1057" s="617" t="n">
        <v>412</v>
      </c>
      <c r="D1057" s="829" t="n">
        <v>96</v>
      </c>
      <c r="E1057" s="173" t="inlineStr">
        <is>
          <t>Oversight of loading and deareation</t>
        </is>
      </c>
      <c r="F1057" s="173" t="inlineStr">
        <is>
          <t>A töltés és légtelenítés ellenőrzése</t>
        </is>
      </c>
      <c r="G1057" s="994" t="n">
        <v>1</v>
      </c>
      <c r="H1057" s="39" t="inlineStr">
        <is>
          <t>set/klt</t>
        </is>
      </c>
      <c r="I1057" s="315" t="n"/>
      <c r="J1057" s="159" t="n">
        <v>0</v>
      </c>
      <c r="K1057" s="159" t="n">
        <v>0</v>
      </c>
      <c r="L1057" s="753">
        <f>J1057+K1057</f>
        <v/>
      </c>
      <c r="M1057" s="748">
        <f>L1057*(G1057+I1057)</f>
        <v/>
      </c>
      <c r="O1057" s="464">
        <f>ISBLANK(D1057)</f>
        <v/>
      </c>
      <c r="P1057" s="464">
        <f>ISBLANK(G1057)</f>
        <v/>
      </c>
      <c r="Q1057" s="464">
        <f>ISBLANK(M1057)</f>
        <v/>
      </c>
      <c r="R1057" s="464">
        <f>IF(AND(O1057=P1057,O1057=Q1057),,"!!!")</f>
        <v/>
      </c>
      <c r="T1057" s="464" t="n">
        <v>1057</v>
      </c>
    </row>
    <row customFormat="1" outlineLevel="1" r="1058" s="590">
      <c r="A1058" s="29" t="inlineStr">
        <is>
          <t>x</t>
        </is>
      </c>
      <c r="B1058" s="606" t="n">
        <v>400</v>
      </c>
      <c r="C1058" s="617" t="n">
        <v>412</v>
      </c>
      <c r="D1058" s="829" t="n">
        <v>97</v>
      </c>
      <c r="E1058" s="173" t="inlineStr">
        <is>
          <t>documented after the succesful pressure test</t>
        </is>
      </c>
      <c r="F1058" s="173" t="inlineStr">
        <is>
          <t>az elvégzett nyomáspróba után dokumentálva</t>
        </is>
      </c>
      <c r="G1058" s="994" t="n">
        <v>1</v>
      </c>
      <c r="H1058" s="39" t="inlineStr">
        <is>
          <t>set/klt</t>
        </is>
      </c>
      <c r="I1058" s="315" t="n"/>
      <c r="J1058" s="159" t="n">
        <v>0</v>
      </c>
      <c r="K1058" s="159" t="n">
        <v>0</v>
      </c>
      <c r="L1058" s="753">
        <f>J1058+K1058</f>
        <v/>
      </c>
      <c r="M1058" s="748">
        <f>L1058*(G1058+I1058)</f>
        <v/>
      </c>
      <c r="O1058" s="464">
        <f>ISBLANK(D1058)</f>
        <v/>
      </c>
      <c r="P1058" s="464">
        <f>ISBLANK(G1058)</f>
        <v/>
      </c>
      <c r="Q1058" s="464">
        <f>ISBLANK(M1058)</f>
        <v/>
      </c>
      <c r="R1058" s="464">
        <f>IF(AND(O1058=P1058,O1058=Q1058),,"!!!")</f>
        <v/>
      </c>
      <c r="T1058" s="464" t="n">
        <v>1058</v>
      </c>
    </row>
    <row customFormat="1" outlineLevel="1" r="1059" s="590">
      <c r="A1059" s="29" t="inlineStr">
        <is>
          <t>x</t>
        </is>
      </c>
      <c r="B1059" s="606" t="n">
        <v>400</v>
      </c>
      <c r="C1059" s="617" t="n">
        <v>412</v>
      </c>
      <c r="D1059" s="829" t="n">
        <v>98</v>
      </c>
      <c r="E1059" s="173" t="inlineStr">
        <is>
          <t>As-built documentation</t>
        </is>
      </c>
      <c r="F1059" s="173" t="inlineStr">
        <is>
          <t>Megvalósulási dokumentáció</t>
        </is>
      </c>
      <c r="G1059" s="994" t="n">
        <v>1</v>
      </c>
      <c r="H1059" s="39" t="inlineStr">
        <is>
          <t>set/klt</t>
        </is>
      </c>
      <c r="I1059" s="315" t="n"/>
      <c r="J1059" s="159" t="n">
        <v>0</v>
      </c>
      <c r="K1059" s="159" t="n">
        <v>0</v>
      </c>
      <c r="L1059" s="753">
        <f>J1059+K1059</f>
        <v/>
      </c>
      <c r="M1059" s="748">
        <f>L1059*(G1059+I1059)</f>
        <v/>
      </c>
      <c r="O1059" s="464">
        <f>ISBLANK(D1059)</f>
        <v/>
      </c>
      <c r="P1059" s="464">
        <f>ISBLANK(G1059)</f>
        <v/>
      </c>
      <c r="Q1059" s="464">
        <f>ISBLANK(M1059)</f>
        <v/>
      </c>
      <c r="R1059" s="464">
        <f>IF(AND(O1059=P1059,O1059=Q1059),,"!!!")</f>
        <v/>
      </c>
      <c r="T1059" s="464" t="n">
        <v>1059</v>
      </c>
    </row>
    <row customFormat="1" customHeight="1" ht="22.5" outlineLevel="1" r="1060" s="590">
      <c r="A1060" s="29" t="inlineStr">
        <is>
          <t>x</t>
        </is>
      </c>
      <c r="B1060" s="606" t="n">
        <v>400</v>
      </c>
      <c r="C1060" s="617" t="n">
        <v>412</v>
      </c>
      <c r="D1060" s="829" t="n">
        <v>99</v>
      </c>
      <c r="E1060" s="173" t="inlineStr">
        <is>
          <t>preparation of documents, 3 sets in printed form, 2 sets on CD,  in hungarian and english</t>
        </is>
      </c>
      <c r="F1060" s="173" t="inlineStr">
        <is>
          <t>Dokumentáció elkészítése 3 pld-ban, magyar és angol nyelven nyomtatva és 2 pld CD</t>
        </is>
      </c>
      <c r="G1060" s="994" t="n">
        <v>1</v>
      </c>
      <c r="H1060" s="39" t="inlineStr">
        <is>
          <t>set/klt</t>
        </is>
      </c>
      <c r="I1060" s="315" t="n"/>
      <c r="J1060" s="159" t="n">
        <v>0</v>
      </c>
      <c r="K1060" s="159" t="n">
        <v>0</v>
      </c>
      <c r="L1060" s="753">
        <f>J1060+K1060</f>
        <v/>
      </c>
      <c r="M1060" s="748">
        <f>L1060*(G1060+I1060)</f>
        <v/>
      </c>
      <c r="O1060" s="464">
        <f>ISBLANK(D1060)</f>
        <v/>
      </c>
      <c r="P1060" s="464">
        <f>ISBLANK(G1060)</f>
        <v/>
      </c>
      <c r="Q1060" s="464">
        <f>ISBLANK(M1060)</f>
        <v/>
      </c>
      <c r="R1060" s="464">
        <f>IF(AND(O1060=P1060,O1060=Q1060),,"!!!")</f>
        <v/>
      </c>
      <c r="T1060" s="464" t="n">
        <v>1060</v>
      </c>
    </row>
    <row customFormat="1" outlineLevel="1" r="1061" s="590">
      <c r="A1061" s="29" t="inlineStr">
        <is>
          <t>x</t>
        </is>
      </c>
      <c r="B1061" s="606" t="n">
        <v>400</v>
      </c>
      <c r="C1061" s="617" t="n">
        <v>412</v>
      </c>
      <c r="D1061" s="829" t="n">
        <v>100</v>
      </c>
      <c r="E1061" s="173" t="inlineStr">
        <is>
          <t>On-time training of operation personnel</t>
        </is>
      </c>
      <c r="F1061" s="173" t="inlineStr">
        <is>
          <t xml:space="preserve">A kezelőszemélyzet egyszeri betanítása </t>
        </is>
      </c>
      <c r="G1061" s="994" t="n">
        <v>1</v>
      </c>
      <c r="H1061" s="39" t="inlineStr">
        <is>
          <t>set/klt</t>
        </is>
      </c>
      <c r="I1061" s="315" t="n"/>
      <c r="J1061" s="159" t="n">
        <v>0</v>
      </c>
      <c r="K1061" s="159" t="n">
        <v>0</v>
      </c>
      <c r="L1061" s="753">
        <f>J1061+K1061</f>
        <v/>
      </c>
      <c r="M1061" s="748">
        <f>L1061*(G1061+I1061)</f>
        <v/>
      </c>
      <c r="O1061" s="464">
        <f>ISBLANK(D1061)</f>
        <v/>
      </c>
      <c r="P1061" s="464">
        <f>ISBLANK(G1061)</f>
        <v/>
      </c>
      <c r="Q1061" s="464">
        <f>ISBLANK(M1061)</f>
        <v/>
      </c>
      <c r="R1061" s="464">
        <f>IF(AND(O1061=P1061,O1061=Q1061),,"!!!")</f>
        <v/>
      </c>
      <c r="T1061" s="464" t="n">
        <v>1061</v>
      </c>
    </row>
    <row customFormat="1" outlineLevel="1" r="1062" s="590">
      <c r="A1062" s="29" t="inlineStr">
        <is>
          <t>x</t>
        </is>
      </c>
      <c r="B1062" s="606" t="n">
        <v>400</v>
      </c>
      <c r="C1062" s="617" t="n">
        <v>412</v>
      </c>
      <c r="D1062" s="829" t="n">
        <v>101</v>
      </c>
      <c r="E1062" s="173" t="inlineStr">
        <is>
          <t>Training protocol documentation</t>
        </is>
      </c>
      <c r="F1062" s="173" t="inlineStr">
        <is>
          <t>Betanítási jegyzőkönyv készítése</t>
        </is>
      </c>
      <c r="G1062" s="994" t="n">
        <v>1</v>
      </c>
      <c r="H1062" s="39" t="inlineStr">
        <is>
          <t>set/klt</t>
        </is>
      </c>
      <c r="I1062" s="315" t="n"/>
      <c r="J1062" s="159" t="n">
        <v>0</v>
      </c>
      <c r="K1062" s="159" t="n">
        <v>0</v>
      </c>
      <c r="L1062" s="753">
        <f>J1062+K1062</f>
        <v/>
      </c>
      <c r="M1062" s="748">
        <f>L1062*(G1062+I1062)</f>
        <v/>
      </c>
      <c r="O1062" s="464">
        <f>ISBLANK(D1062)</f>
        <v/>
      </c>
      <c r="P1062" s="464">
        <f>ISBLANK(G1062)</f>
        <v/>
      </c>
      <c r="Q1062" s="464">
        <f>ISBLANK(M1062)</f>
        <v/>
      </c>
      <c r="R1062" s="464">
        <f>IF(AND(O1062=P1062,O1062=Q1062),,"!!!")</f>
        <v/>
      </c>
      <c r="T1062" s="464" t="n">
        <v>1062</v>
      </c>
    </row>
    <row customFormat="1" outlineLevel="1" r="1063" s="590">
      <c r="A1063" s="29" t="inlineStr">
        <is>
          <t>x</t>
        </is>
      </c>
      <c r="B1063" s="606" t="n">
        <v>400</v>
      </c>
      <c r="C1063" s="617" t="n">
        <v>412</v>
      </c>
      <c r="D1063" s="829" t="n">
        <v>102</v>
      </c>
      <c r="E1063" s="173" t="inlineStr">
        <is>
          <t>Commissioning and initial setup of equipment</t>
        </is>
      </c>
      <c r="F1063" s="173" t="inlineStr">
        <is>
          <t>A berendezés üzembehelyezése és beszabályozása</t>
        </is>
      </c>
      <c r="G1063" s="994" t="n">
        <v>1</v>
      </c>
      <c r="H1063" s="39" t="inlineStr">
        <is>
          <t>set/klt</t>
        </is>
      </c>
      <c r="I1063" s="315" t="n"/>
      <c r="J1063" s="159" t="n">
        <v>0</v>
      </c>
      <c r="K1063" s="159" t="n">
        <v>0</v>
      </c>
      <c r="L1063" s="753">
        <f>J1063+K1063</f>
        <v/>
      </c>
      <c r="M1063" s="748">
        <f>L1063*(G1063+I1063)</f>
        <v/>
      </c>
      <c r="O1063" s="464">
        <f>ISBLANK(D1063)</f>
        <v/>
      </c>
      <c r="P1063" s="464">
        <f>ISBLANK(G1063)</f>
        <v/>
      </c>
      <c r="Q1063" s="464">
        <f>ISBLANK(M1063)</f>
        <v/>
      </c>
      <c r="R1063" s="464">
        <f>IF(AND(O1063=P1063,O1063=Q1063),,"!!!")</f>
        <v/>
      </c>
      <c r="T1063" s="464" t="n">
        <v>1063</v>
      </c>
    </row>
    <row customFormat="1" outlineLevel="1" r="1064" s="590">
      <c r="A1064" s="29" t="inlineStr">
        <is>
          <t>x</t>
        </is>
      </c>
      <c r="B1064" s="606" t="n">
        <v>400</v>
      </c>
      <c r="C1064" s="617" t="n">
        <v>412</v>
      </c>
      <c r="D1064" s="829" t="n">
        <v>103</v>
      </c>
      <c r="E1064" s="173" t="inlineStr">
        <is>
          <t>Pressure test</t>
        </is>
      </c>
      <c r="F1064" s="173" t="inlineStr">
        <is>
          <t>Nyomáspróba</t>
        </is>
      </c>
      <c r="G1064" s="994" t="n">
        <v>1</v>
      </c>
      <c r="H1064" s="39" t="inlineStr">
        <is>
          <t>set/klt</t>
        </is>
      </c>
      <c r="I1064" s="315" t="n"/>
      <c r="J1064" s="159" t="n">
        <v>0</v>
      </c>
      <c r="K1064" s="159" t="n">
        <v>0</v>
      </c>
      <c r="L1064" s="753">
        <f>J1064+K1064</f>
        <v/>
      </c>
      <c r="M1064" s="748">
        <f>L1064*(G1064+I1064)</f>
        <v/>
      </c>
      <c r="O1064" s="464">
        <f>ISBLANK(D1064)</f>
        <v/>
      </c>
      <c r="P1064" s="464">
        <f>ISBLANK(G1064)</f>
        <v/>
      </c>
      <c r="Q1064" s="464">
        <f>ISBLANK(M1064)</f>
        <v/>
      </c>
      <c r="R1064" s="464">
        <f>IF(AND(O1064=P1064,O1064=Q1064),,"!!!")</f>
        <v/>
      </c>
      <c r="T1064" s="464" t="n">
        <v>1064</v>
      </c>
    </row>
    <row customFormat="1" outlineLevel="1" r="1065" s="590">
      <c r="A1065" s="29" t="inlineStr">
        <is>
          <t>x</t>
        </is>
      </c>
      <c r="B1065" s="606" t="n">
        <v>400</v>
      </c>
      <c r="C1065" s="617" t="n">
        <v>412</v>
      </c>
      <c r="D1065" s="829" t="n">
        <v>104</v>
      </c>
      <c r="E1065" s="173" t="inlineStr">
        <is>
          <t>Operation tests, tuning along with automation</t>
        </is>
      </c>
      <c r="F1065" s="173" t="inlineStr">
        <is>
          <t>Működés ellenőrzése, az automatikável közös beszabályozás</t>
        </is>
      </c>
      <c r="G1065" s="994" t="n">
        <v>1</v>
      </c>
      <c r="H1065" s="39" t="inlineStr">
        <is>
          <t>set/klt</t>
        </is>
      </c>
      <c r="I1065" s="315" t="n"/>
      <c r="J1065" s="159" t="n">
        <v>0</v>
      </c>
      <c r="K1065" s="159" t="n">
        <v>0</v>
      </c>
      <c r="L1065" s="753">
        <f>J1065+K1065</f>
        <v/>
      </c>
      <c r="M1065" s="748">
        <f>L1065*(G1065+I1065)</f>
        <v/>
      </c>
      <c r="O1065" s="464">
        <f>ISBLANK(D1065)</f>
        <v/>
      </c>
      <c r="P1065" s="464">
        <f>ISBLANK(G1065)</f>
        <v/>
      </c>
      <c r="Q1065" s="464">
        <f>ISBLANK(M1065)</f>
        <v/>
      </c>
      <c r="R1065" s="464">
        <f>IF(AND(O1065=P1065,O1065=Q1065),,"!!!")</f>
        <v/>
      </c>
      <c r="T1065" s="464" t="n">
        <v>1065</v>
      </c>
    </row>
    <row customFormat="1" outlineLevel="1" r="1066" s="590">
      <c r="A1066" s="29" t="inlineStr">
        <is>
          <t>x</t>
        </is>
      </c>
      <c r="B1066" s="606" t="n">
        <v>400</v>
      </c>
      <c r="C1066" s="617" t="n">
        <v>412</v>
      </c>
      <c r="D1066" s="829" t="n">
        <v>105</v>
      </c>
      <c r="E1066" s="173" t="inlineStr">
        <is>
          <t>Labeling and marking</t>
        </is>
      </c>
      <c r="F1066" s="173" t="inlineStr">
        <is>
          <t>Táblázás és feliratozás</t>
        </is>
      </c>
      <c r="G1066" s="994" t="n">
        <v>1</v>
      </c>
      <c r="H1066" s="39" t="inlineStr">
        <is>
          <t>set/klt</t>
        </is>
      </c>
      <c r="I1066" s="315" t="n"/>
      <c r="J1066" s="159" t="n">
        <v>0</v>
      </c>
      <c r="K1066" s="159" t="n">
        <v>0</v>
      </c>
      <c r="L1066" s="753">
        <f>J1066+K1066</f>
        <v/>
      </c>
      <c r="M1066" s="748">
        <f>L1066*(G1066+I1066)</f>
        <v/>
      </c>
      <c r="O1066" s="464">
        <f>ISBLANK(D1066)</f>
        <v/>
      </c>
      <c r="P1066" s="464">
        <f>ISBLANK(G1066)</f>
        <v/>
      </c>
      <c r="Q1066" s="464">
        <f>ISBLANK(M1066)</f>
        <v/>
      </c>
      <c r="R1066" s="464">
        <f>IF(AND(O1066=P1066,O1066=Q1066),,"!!!")</f>
        <v/>
      </c>
      <c r="T1066" s="464" t="n">
        <v>1066</v>
      </c>
    </row>
    <row customFormat="1" customHeight="1" ht="22.5" outlineLevel="1" r="1067" s="590">
      <c r="A1067" s="29" t="inlineStr">
        <is>
          <t>x</t>
        </is>
      </c>
      <c r="B1067" s="606" t="n">
        <v>400</v>
      </c>
      <c r="C1067" s="617" t="n">
        <v>412</v>
      </c>
      <c r="D1067" s="829" t="n">
        <v>106</v>
      </c>
      <c r="E1067" s="173" t="inlineStr">
        <is>
          <t>Lable plate size: 100x50 mm w. welded mounting kit
Manufacturer: Hilti</t>
        </is>
      </c>
      <c r="F1067" s="173" t="inlineStr">
        <is>
          <t>Táblaméret: 100x50 mm hegeszetett tartóval
Gyártó: Hilti</t>
        </is>
      </c>
      <c r="G1067" s="994" t="n">
        <v>1</v>
      </c>
      <c r="H1067" s="39" t="inlineStr">
        <is>
          <t>set/klt</t>
        </is>
      </c>
      <c r="I1067" s="315" t="n"/>
      <c r="J1067" s="159" t="n">
        <v>0</v>
      </c>
      <c r="K1067" s="159" t="n">
        <v>0</v>
      </c>
      <c r="L1067" s="753">
        <f>J1067+K1067</f>
        <v/>
      </c>
      <c r="M1067" s="748">
        <f>L1067*(G1067+I1067)</f>
        <v/>
      </c>
      <c r="O1067" s="464">
        <f>ISBLANK(D1067)</f>
        <v/>
      </c>
      <c r="P1067" s="464">
        <f>ISBLANK(G1067)</f>
        <v/>
      </c>
      <c r="Q1067" s="464">
        <f>ISBLANK(M1067)</f>
        <v/>
      </c>
      <c r="R1067" s="464">
        <f>IF(AND(O1067=P1067,O1067=Q1067),,"!!!")</f>
        <v/>
      </c>
      <c r="T1067" s="464" t="n">
        <v>1067</v>
      </c>
    </row>
    <row customFormat="1" outlineLevel="1" r="1068" s="590">
      <c r="A1068" s="29" t="inlineStr">
        <is>
          <t>x</t>
        </is>
      </c>
      <c r="B1068" s="606" t="n">
        <v>400</v>
      </c>
      <c r="C1068" s="617" t="n">
        <v>412</v>
      </c>
      <c r="D1068" s="829" t="n">
        <v>107</v>
      </c>
      <c r="E1068" s="173" t="inlineStr">
        <is>
          <t>Flow direction indication arrows according to DIN2404</t>
        </is>
      </c>
      <c r="F1068" s="173" t="inlineStr">
        <is>
          <t>Közeg áramlási irányának jelzése DIN2404 szerint</t>
        </is>
      </c>
      <c r="G1068" s="994" t="n">
        <v>1</v>
      </c>
      <c r="H1068" s="39" t="inlineStr">
        <is>
          <t>set/klt</t>
        </is>
      </c>
      <c r="I1068" s="315" t="n"/>
      <c r="J1068" s="159" t="n">
        <v>0</v>
      </c>
      <c r="K1068" s="159" t="n">
        <v>0</v>
      </c>
      <c r="L1068" s="753">
        <f>J1068+K1068</f>
        <v/>
      </c>
      <c r="M1068" s="748">
        <f>L1068*(G1068+I1068)</f>
        <v/>
      </c>
      <c r="O1068" s="464">
        <f>ISBLANK(D1068)</f>
        <v/>
      </c>
      <c r="P1068" s="464">
        <f>ISBLANK(G1068)</f>
        <v/>
      </c>
      <c r="Q1068" s="464">
        <f>ISBLANK(M1068)</f>
        <v/>
      </c>
      <c r="R1068" s="464">
        <f>IF(AND(O1068=P1068,O1068=Q1068),,"!!!")</f>
        <v/>
      </c>
      <c r="T1068" s="464" t="n">
        <v>1068</v>
      </c>
    </row>
    <row customFormat="1" customHeight="1" ht="23.25" outlineLevel="1" r="1069" s="590" thickBot="1">
      <c r="A1069" s="29" t="inlineStr">
        <is>
          <t>x</t>
        </is>
      </c>
      <c r="B1069" s="606" t="n">
        <v>400</v>
      </c>
      <c r="C1069" s="617" t="n">
        <v>412</v>
      </c>
      <c r="D1069" s="829" t="n">
        <v>108</v>
      </c>
      <c r="E1069" s="173" t="inlineStr">
        <is>
          <t>Self adhesve flow direction display arrow
Size:230x40 mm</t>
        </is>
      </c>
      <c r="F1069" s="173" t="inlineStr">
        <is>
          <t>Öntapadós áramlásirány jelző nyíl 
Méret:230x40 mm</t>
        </is>
      </c>
      <c r="G1069" s="994" t="n">
        <v>1</v>
      </c>
      <c r="H1069" s="39" t="inlineStr">
        <is>
          <t>set/klt</t>
        </is>
      </c>
      <c r="I1069" s="315" t="n"/>
      <c r="J1069" s="159" t="n">
        <v>0</v>
      </c>
      <c r="K1069" s="159" t="n">
        <v>0</v>
      </c>
      <c r="L1069" s="753">
        <f>J1069+K1069</f>
        <v/>
      </c>
      <c r="M1069" s="748">
        <f>L1069*(G1069+I1069)</f>
        <v/>
      </c>
      <c r="O1069" s="464">
        <f>ISBLANK(D1069)</f>
        <v/>
      </c>
      <c r="P1069" s="464">
        <f>ISBLANK(G1069)</f>
        <v/>
      </c>
      <c r="Q1069" s="464">
        <f>ISBLANK(M1069)</f>
        <v/>
      </c>
      <c r="R1069" s="464">
        <f>IF(AND(O1069=P1069,O1069=Q1069),,"!!!")</f>
        <v/>
      </c>
      <c r="T1069" s="464" t="n">
        <v>1069</v>
      </c>
    </row>
    <row customFormat="1" customHeight="1" ht="13.5" outlineLevel="1" r="1070" s="590" thickBot="1">
      <c r="A1070" s="29" t="inlineStr">
        <is>
          <t>x</t>
        </is>
      </c>
      <c r="B1070" s="692" t="n">
        <v>400</v>
      </c>
      <c r="C1070" s="693" t="n">
        <v>412</v>
      </c>
      <c r="D1070" s="694" t="n"/>
      <c r="E1070" s="695" t="inlineStr">
        <is>
          <t>Water supply system total</t>
        </is>
      </c>
      <c r="F1070" s="695" t="inlineStr">
        <is>
          <t>Vízellátás összesen</t>
        </is>
      </c>
      <c r="G1070" s="1015" t="n"/>
      <c r="H1070" s="696" t="n"/>
      <c r="I1070" s="591" t="n"/>
      <c r="J1070" s="592" t="n"/>
      <c r="K1070" s="592" t="n"/>
      <c r="L1070" s="593" t="n"/>
      <c r="M1070" s="594">
        <f>SUM(M942:M1069)</f>
        <v/>
      </c>
      <c r="O1070" s="464">
        <f>ISBLANK(D1070)</f>
        <v/>
      </c>
      <c r="P1070" s="464">
        <f>ISBLANK(G1070)</f>
        <v/>
      </c>
      <c r="Q1070" s="464">
        <f>ISBLANK(M1070)</f>
        <v/>
      </c>
      <c r="R1070" s="464">
        <f>IF(AND(O1070=P1070,O1070=Q1070),,"!!!")</f>
        <v/>
      </c>
      <c r="T1070" s="464" t="n">
        <v>1070</v>
      </c>
    </row>
    <row customFormat="1" customHeight="1" ht="15.75" outlineLevel="1" r="1071" s="590" thickBot="1">
      <c r="A1071" s="29" t="inlineStr">
        <is>
          <t>x</t>
        </is>
      </c>
      <c r="B1071" s="697" t="n">
        <v>400</v>
      </c>
      <c r="C1071" s="698" t="n">
        <v>411</v>
      </c>
      <c r="D1071" s="699" t="n"/>
      <c r="E1071" s="700" t="inlineStr">
        <is>
          <t>Treated water supply systems</t>
        </is>
      </c>
      <c r="F1071" s="700" t="inlineStr">
        <is>
          <t>Kezelt víz</t>
        </is>
      </c>
      <c r="G1071" s="1016" t="n"/>
      <c r="H1071" s="701" t="n"/>
      <c r="I1071" s="591" t="n"/>
      <c r="J1071" s="592" t="n"/>
      <c r="K1071" s="592" t="n"/>
      <c r="L1071" s="593" t="n"/>
      <c r="M1071" s="594" t="n"/>
      <c r="O1071" s="464">
        <f>ISBLANK(D1071)</f>
        <v/>
      </c>
      <c r="P1071" s="464">
        <f>ISBLANK(G1071)</f>
        <v/>
      </c>
      <c r="Q1071" s="464">
        <f>ISBLANK(M1071)</f>
        <v/>
      </c>
      <c r="R1071" s="464">
        <f>IF(AND(O1071=P1071,O1071=Q1071),,"!!!")</f>
        <v/>
      </c>
      <c r="T1071" s="464" t="n">
        <v>1071</v>
      </c>
    </row>
    <row customFormat="1" customHeight="1" ht="101.25" outlineLevel="1" r="1072" s="590">
      <c r="A1072" s="29" t="n"/>
      <c r="B1072" s="606" t="n">
        <v>400</v>
      </c>
      <c r="C1072" s="617" t="n">
        <v>412</v>
      </c>
      <c r="D1072" s="829" t="n">
        <v>109</v>
      </c>
      <c r="E1072" s="94" t="inlineStr">
        <is>
          <t>Reverse rinsing filter with flanges for dinking water, copper allory housing, pressure gauging ports, pressure gauges, PN16 pressure rating, for horizontal installation, fully automatic flushing activated by timer and differential pressure, stainless 100µm filter
- maximum flow V̇ [m³/h]: 28
- nominal diameter: DN80
- manufacturer: Cillit
- type: Multipur A 80</t>
        </is>
      </c>
      <c r="F1072" s="94" t="inlineStr">
        <is>
          <t>Visszamosható szűrő karimás csatlakozással, ivóvízhez, rézötvözet házzal, nyomásmérő csonkokkal, nyomásmérőkkel, PN16 nyomásfokozatra, vízszintesen beépítendő, teljesen automatikus öblítés időzítő és nyomáskülönbség által aktiválva, rozsdamentes 100µm-es szűrővel
- legnagyobb átfolyás V̇ [m³/h]: 28
- névleges átmérő: DN80
- gyártó: Cillit
- típus: Multipur A 80</t>
        </is>
      </c>
      <c r="G1072" s="994" t="n">
        <v>1</v>
      </c>
      <c r="H1072" s="39" t="inlineStr">
        <is>
          <t>pc/db</t>
        </is>
      </c>
      <c r="I1072" s="315" t="n"/>
      <c r="J1072" s="159" t="n">
        <v>0</v>
      </c>
      <c r="K1072" s="159" t="n">
        <v>0</v>
      </c>
      <c r="L1072" s="753">
        <f>J1072+K1072</f>
        <v/>
      </c>
      <c r="M1072" s="748">
        <f>L1072*(G1072+I1072)</f>
        <v/>
      </c>
      <c r="O1072" s="464">
        <f>ISBLANK(D1072)</f>
        <v/>
      </c>
      <c r="P1072" s="464">
        <f>ISBLANK(G1072)</f>
        <v/>
      </c>
      <c r="Q1072" s="464">
        <f>ISBLANK(M1072)</f>
        <v/>
      </c>
      <c r="R1072" s="464">
        <f>IF(AND(O1072=P1072,O1072=Q1072),,"!!!")</f>
        <v/>
      </c>
      <c r="T1072" s="464" t="n">
        <v>1072</v>
      </c>
    </row>
    <row customFormat="1" outlineLevel="1" r="1073" s="590">
      <c r="A1073" s="29" t="n"/>
      <c r="B1073" s="606" t="n">
        <v>400</v>
      </c>
      <c r="C1073" s="617" t="n">
        <v>412</v>
      </c>
      <c r="D1073" s="829" t="n">
        <v>110</v>
      </c>
      <c r="E1073" s="94" t="inlineStr">
        <is>
          <t>Cillit EcoAdd 5l/h@10 bar antiscalant adding station</t>
        </is>
      </c>
      <c r="F1073" s="94" t="inlineStr">
        <is>
          <t>Cillit EcoAdd 5l/h@10 bar antiscalant adagoló állomás</t>
        </is>
      </c>
      <c r="G1073" s="994" t="n">
        <v>1</v>
      </c>
      <c r="H1073" s="39" t="inlineStr">
        <is>
          <t>pc/db</t>
        </is>
      </c>
      <c r="I1073" s="315" t="n"/>
      <c r="J1073" s="159" t="n">
        <v>0</v>
      </c>
      <c r="K1073" s="159" t="n">
        <v>0</v>
      </c>
      <c r="L1073" s="753">
        <f>J1073+K1073</f>
        <v/>
      </c>
      <c r="M1073" s="748">
        <f>L1073*(G1073+I1073)</f>
        <v/>
      </c>
      <c r="O1073" s="464">
        <f>ISBLANK(D1073)</f>
        <v/>
      </c>
      <c r="P1073" s="464">
        <f>ISBLANK(G1073)</f>
        <v/>
      </c>
      <c r="Q1073" s="464">
        <f>ISBLANK(M1073)</f>
        <v/>
      </c>
      <c r="R1073" s="464">
        <f>IF(AND(O1073=P1073,O1073=Q1073),,"!!!")</f>
        <v/>
      </c>
      <c r="T1073" s="464" t="n">
        <v>1073</v>
      </c>
    </row>
    <row customFormat="1" customHeight="1" ht="225" outlineLevel="1" r="1074" s="590">
      <c r="A1074" s="29" t="n"/>
      <c r="B1074" s="606" t="n">
        <v>400</v>
      </c>
      <c r="C1074" s="617" t="n">
        <v>412</v>
      </c>
      <c r="D1074" s="829" t="n">
        <v>111</v>
      </c>
      <c r="E1074" s="94" t="inlineStr">
        <is>
          <t>Reverse osmosis desalination unit, comprisong the following parts:
- protective filter, 5µm with pressure gauges
- motorized feed valve
- pressure switch
- pressure booster unit
- RO membrane tubes, with pressure gauges
- conductivity sensor
- flow meter
- desalination level control valve, manual
- control unit
- base frame
- nominal flow V̇ [m³/h]: 16,6
- inlet min./max. pressure [bar]: 2/5
- nominal diameter in/out: DN65/50
- nominal power consumption [kW]: 11
- dimensions W/H/L [mm]: 6000/2000/1000
- manufacturer: Cillit
- type: Osmostar 18000ND-AS
- With pressure booster</t>
        </is>
      </c>
      <c r="F1074" s="94" t="inlineStr">
        <is>
          <t>Reverz ozmózisos sótalanító egység, mely az alábbi elemekből áll:
- védő szűrő, 5µm nyomásmérőkkel
- motoros töltőszelep
- nyomáskapcsoló
- nyomásfokozó
- RO membrán csövek, nyomásmérőkkel
- vezetőképesség-érzékelő
- térfogatáram-mérő
- sótalanítási szintet beállító kézi szelep
- vezérlőegység
- alapkeret
- névleges térfogatáram V̇ [m³/h]: 16,6
- belépő min./max. nyomás [bar]: 2/5
- névleges átmérő be/kilépő: DN65/50
- névleges el. fogyasztás [kW]: 11
- méretek W/H/L [mm]: 6000/2000/1000
- gyártó: Cillit
- típus: Osmostar 18000ND-AS
- Nyomásfokozó szivattyúval</t>
        </is>
      </c>
      <c r="G1074" s="994" t="n">
        <v>1</v>
      </c>
      <c r="H1074" s="39" t="inlineStr">
        <is>
          <t>pc/db</t>
        </is>
      </c>
      <c r="I1074" s="315" t="n"/>
      <c r="J1074" s="159" t="n">
        <v>0</v>
      </c>
      <c r="K1074" s="159" t="n">
        <v>0</v>
      </c>
      <c r="L1074" s="753">
        <f>J1074+K1074</f>
        <v/>
      </c>
      <c r="M1074" s="748">
        <f>L1074*(G1074+I1074)</f>
        <v/>
      </c>
      <c r="O1074" s="464">
        <f>ISBLANK(D1074)</f>
        <v/>
      </c>
      <c r="P1074" s="464">
        <f>ISBLANK(G1074)</f>
        <v/>
      </c>
      <c r="Q1074" s="464">
        <f>ISBLANK(M1074)</f>
        <v/>
      </c>
      <c r="R1074" s="464">
        <f>IF(AND(O1074=P1074,O1074=Q1074),,"!!!")</f>
        <v/>
      </c>
      <c r="T1074" s="464" t="n">
        <v>1074</v>
      </c>
    </row>
    <row customFormat="1" customHeight="1" ht="123.75" outlineLevel="1" r="1075" s="590">
      <c r="A1075" s="29" t="n"/>
      <c r="B1075" s="606" t="n">
        <v>400</v>
      </c>
      <c r="C1075" s="617" t="n">
        <v>412</v>
      </c>
      <c r="D1075" s="829" t="n">
        <v>112</v>
      </c>
      <c r="E1075" s="94" t="inlineStr">
        <is>
          <t>Storage tank, comprising the following parts:
- tank body, UV stabilized polyethylene
- float switches (dry, empty, charging, full, overflow) w. junction box
- tank lid
- pipe connections
- nominal diameter in/out: DN50
- dimensions D/H [mm]: 2300/2850
- manufacturer: Cillit
- type: OptiSTORE CV 10000</t>
        </is>
      </c>
      <c r="F1075" s="94" t="inlineStr">
        <is>
          <t>Tárolótarály, mely az alábbi elemekből áll:
- tartálytest, UV stabilizált polietilén
- úszókapcsolók (száraz, üres, töltés, teli, túlfolyás) sorkapocsdobozzal
- fedél
- csőcsatlakozások
- névleges átmérő be/kilépő: DN65/50
- méretek Átm./M [mm]: 2300/2850
- gyártó: Cillit
- típus:OptiSTORE CV 10000</t>
        </is>
      </c>
      <c r="G1075" s="994" t="n">
        <v>1</v>
      </c>
      <c r="H1075" s="39" t="inlineStr">
        <is>
          <t>pc/db</t>
        </is>
      </c>
      <c r="I1075" s="315" t="n"/>
      <c r="J1075" s="159" t="n">
        <v>0</v>
      </c>
      <c r="K1075" s="159" t="n">
        <v>0</v>
      </c>
      <c r="L1075" s="753">
        <f>J1075+K1075</f>
        <v/>
      </c>
      <c r="M1075" s="748">
        <f>L1075*(G1075+I1075)</f>
        <v/>
      </c>
      <c r="O1075" s="464">
        <f>ISBLANK(D1075)</f>
        <v/>
      </c>
      <c r="P1075" s="464">
        <f>ISBLANK(G1075)</f>
        <v/>
      </c>
      <c r="Q1075" s="464">
        <f>ISBLANK(M1075)</f>
        <v/>
      </c>
      <c r="R1075" s="464">
        <f>IF(AND(O1075=P1075,O1075=Q1075),,"!!!")</f>
        <v/>
      </c>
      <c r="T1075" s="464" t="n">
        <v>1075</v>
      </c>
    </row>
    <row customFormat="1" customHeight="1" ht="191.25" outlineLevel="1" r="1076" s="590">
      <c r="A1076" s="29" t="n"/>
      <c r="B1076" s="606" t="n">
        <v>400</v>
      </c>
      <c r="C1076" s="617" t="n">
        <v>412</v>
      </c>
      <c r="D1076" s="829" t="n">
        <v>113</v>
      </c>
      <c r="E1076" s="94" t="inlineStr">
        <is>
          <t>Water softener
twin column, continuously operating unit for the removal of hardness causing mineral content from water, comprising the following parts:
- 2 glass fiber reinforced plastic tank with distribution head
- 2 central valve control units
- water meter
- 3-stage change-over control valve
- regenerative saline tank
- storage tank volume [litre]: 1000
- nominal fflow V̇ [m³/h]: 16
- operational min./max. pressure [bar]: 2/8
- nominal diameter: DN50
- dimensions W/H/L [mm]: 3290/2450/1150
- manufacturer: Cillit
- type: OptiSOFT Duplex C2/500</t>
        </is>
      </c>
      <c r="F1076" s="94" t="inlineStr">
        <is>
          <t>Vízlágyító
kétoszlopos, folyamatos működésű egység a keménységet okozó ásványi anyagok vízből való eltávolítására, mely az alábbi elemekből áll:
- 2 üvegszálerősítéses műanyag tartály elosztófejjel
- 2 központi szelepvezérlő egység
- vízmérő óra
- 3-állású vezérlő váltószelep
- regeneráló sóoldat tartály
- tárolótartály térfogat [liter]: 1000
- névleges átfolyás V̇ [m³/h]: 16
- működési min./max. nyomás [bar]: 2/8
- névleges átmérő: DN50
- méretel Sz/M/H [mm]: 3290/2450/1150
- gyártó: Cillit
- típus: OptiSOFT Duplex C2/500</t>
        </is>
      </c>
      <c r="G1076" s="994" t="n">
        <v>1</v>
      </c>
      <c r="H1076" s="39" t="inlineStr">
        <is>
          <t>pc/db</t>
        </is>
      </c>
      <c r="I1076" s="315" t="n"/>
      <c r="J1076" s="159" t="n">
        <v>0</v>
      </c>
      <c r="K1076" s="159" t="n">
        <v>0</v>
      </c>
      <c r="L1076" s="753">
        <f>J1076+K1076</f>
        <v/>
      </c>
      <c r="M1076" s="748">
        <f>L1076*(G1076+I1076)</f>
        <v/>
      </c>
      <c r="O1076" s="464">
        <f>ISBLANK(D1076)</f>
        <v/>
      </c>
      <c r="P1076" s="464">
        <f>ISBLANK(G1076)</f>
        <v/>
      </c>
      <c r="Q1076" s="464">
        <f>ISBLANK(M1076)</f>
        <v/>
      </c>
      <c r="R1076" s="464">
        <f>IF(AND(O1076=P1076,O1076=Q1076),,"!!!")</f>
        <v/>
      </c>
      <c r="T1076" s="464" t="n">
        <v>1076</v>
      </c>
    </row>
    <row customFormat="1" customHeight="1" ht="22.5" outlineLevel="1" r="1077" s="590">
      <c r="A1077" s="29" t="n"/>
      <c r="B1077" s="606" t="n">
        <v>400</v>
      </c>
      <c r="C1077" s="617" t="n">
        <v>412</v>
      </c>
      <c r="D1077" s="829" t="n">
        <v>114</v>
      </c>
      <c r="E1077" s="94" t="inlineStr">
        <is>
          <t>BWT AQA therm HES
Water softener for heating systems</t>
        </is>
      </c>
      <c r="F1077" s="94" t="inlineStr">
        <is>
          <t>BWT AQA therm HES fűtővízkezelő állomás
Vízlágyító fűtési rendszerhez</t>
        </is>
      </c>
      <c r="G1077" s="994" t="n">
        <v>2</v>
      </c>
      <c r="H1077" s="39" t="inlineStr">
        <is>
          <t>pc/db</t>
        </is>
      </c>
      <c r="I1077" s="315" t="n"/>
      <c r="J1077" s="159" t="n">
        <v>0</v>
      </c>
      <c r="K1077" s="159" t="n">
        <v>0</v>
      </c>
      <c r="L1077" s="753">
        <f>J1077+K1077</f>
        <v/>
      </c>
      <c r="M1077" s="748">
        <f>L1077*(G1077+I1077)</f>
        <v/>
      </c>
      <c r="O1077" s="464">
        <f>ISBLANK(D1077)</f>
        <v/>
      </c>
      <c r="P1077" s="464">
        <f>ISBLANK(G1077)</f>
        <v/>
      </c>
      <c r="Q1077" s="464">
        <f>ISBLANK(M1077)</f>
        <v/>
      </c>
      <c r="R1077" s="464">
        <f>IF(AND(O1077=P1077,O1077=Q1077),,"!!!")</f>
        <v/>
      </c>
      <c r="T1077" s="464" t="n">
        <v>1077</v>
      </c>
    </row>
    <row customFormat="1" outlineLevel="1" r="1078" s="447">
      <c r="A1078" s="29" t="n"/>
      <c r="B1078" s="606" t="n">
        <v>400</v>
      </c>
      <c r="C1078" s="617" t="n">
        <v>412</v>
      </c>
      <c r="D1078" s="829" t="n"/>
      <c r="E1078" s="282" t="inlineStr">
        <is>
          <t>Piping</t>
        </is>
      </c>
      <c r="F1078" s="282" t="inlineStr">
        <is>
          <t>Csővezetékek</t>
        </is>
      </c>
      <c r="G1078" s="994" t="n"/>
      <c r="H1078" s="39" t="n"/>
      <c r="I1078" s="315" t="n"/>
      <c r="J1078" s="159" t="n"/>
      <c r="K1078" s="159" t="n"/>
      <c r="L1078" s="753" t="n"/>
      <c r="M1078" s="748" t="n"/>
      <c r="O1078" s="464">
        <f>ISBLANK(D1078)</f>
        <v/>
      </c>
      <c r="P1078" s="464">
        <f>ISBLANK(G1078)</f>
        <v/>
      </c>
      <c r="Q1078" s="464">
        <f>ISBLANK(M1078)</f>
        <v/>
      </c>
      <c r="R1078" s="464">
        <f>IF(AND(O1078=P1078,O1078=Q1078),,"!!!")</f>
        <v/>
      </c>
      <c r="T1078" s="464" t="n">
        <v>1078</v>
      </c>
    </row>
    <row customFormat="1" customHeight="1" ht="108" outlineLevel="1" r="1079" s="447">
      <c r="A1079" s="29" t="n"/>
      <c r="B1079" s="606" t="n"/>
      <c r="C1079" s="617" t="n"/>
      <c r="D1079" s="829" t="n"/>
      <c r="E1079" s="702" t="inlineStr">
        <is>
          <t xml:space="preserve">Geberit Mapress Stainless steel for water media
CrNiMo Steel 1.4401 according to EN 10088,welded pipe pressfitting system with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t>
        </is>
      </c>
      <c r="F1079" s="702" t="inlineStr">
        <is>
          <t>Geberit Mapress rozsdamentes acél víz közeghez
CrNiMo acél, 1.4401 az EN 10088,szabvány szerint, hegesztett csőanyag, présfitting rendszerű közésekkel, 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t>
        </is>
      </c>
      <c r="G1079" s="994" t="n"/>
      <c r="H1079" s="39" t="n"/>
      <c r="I1079" s="315" t="n"/>
      <c r="J1079" s="159" t="n"/>
      <c r="K1079" s="159" t="n"/>
      <c r="L1079" s="753" t="n"/>
      <c r="M1079" s="748" t="n"/>
      <c r="O1079" s="464">
        <f>ISBLANK(D1079)</f>
        <v/>
      </c>
      <c r="P1079" s="464">
        <f>ISBLANK(G1079)</f>
        <v/>
      </c>
      <c r="Q1079" s="464">
        <f>ISBLANK(M1079)</f>
        <v/>
      </c>
      <c r="R1079" s="464">
        <f>IF(AND(O1079=P1079,O1079=Q1079),,"!!!")</f>
        <v/>
      </c>
      <c r="T1079" s="464" t="n">
        <v>1079</v>
      </c>
    </row>
    <row customFormat="1" customHeight="1" ht="60" outlineLevel="1" r="1080" s="447">
      <c r="A1080" s="29" t="n"/>
      <c r="B1080" s="606" t="n"/>
      <c r="C1080" s="617" t="n"/>
      <c r="D1080" s="829" t="n"/>
      <c r="E1080" s="268"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1080" s="269"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1080" s="994" t="n"/>
      <c r="H1080" s="39" t="n"/>
      <c r="I1080" s="315" t="n"/>
      <c r="J1080" s="159" t="n"/>
      <c r="K1080" s="159" t="n"/>
      <c r="L1080" s="753" t="n"/>
      <c r="M1080" s="748" t="n"/>
      <c r="O1080" s="464">
        <f>ISBLANK(D1080)</f>
        <v/>
      </c>
      <c r="P1080" s="464">
        <f>ISBLANK(G1080)</f>
        <v/>
      </c>
      <c r="Q1080" s="464">
        <f>ISBLANK(M1080)</f>
        <v/>
      </c>
      <c r="R1080" s="464">
        <f>IF(AND(O1080=P1080,O1080=Q1080),,"!!!")</f>
        <v/>
      </c>
      <c r="T1080" s="464" t="n">
        <v>1080</v>
      </c>
    </row>
    <row customFormat="1" customHeight="1" ht="72" outlineLevel="1" r="1081" s="447">
      <c r="A1081" s="29" t="n"/>
      <c r="B1081" s="606" t="n"/>
      <c r="C1081" s="617" t="n"/>
      <c r="D1081" s="829" t="n"/>
      <c r="E1081" s="269" t="inlineStr">
        <is>
          <t>Tubolit S v. S Plusz: Closed cell structure polyethylene foam thermal insulation, flexible polymerprotective foil (complete with adhesive bands and auxiliary materials). S Plussz inner foil layer to help threading. Allowed temperature of medium from 0 to 120°C(band: +85°C). Fire resistance class: B1 (hardly inflammable)</t>
        </is>
      </c>
      <c r="F1081" s="269" t="inlineStr">
        <is>
          <t>Tubolit S v. S Plusz: Zártcellás szerkezetű habosított polietilén hőszigetelés, polimer flexibilis védőfóliával (rendelkezik öntapadó szalagokkal és tartozékokkal). S Plussz behúzást segítő belső fólia réteggel. Megengedett közeghőm. 0 - 102°C-ig (szalag +85°C). Tűzvédelmi besorolás: B1 (nehezen éghető)</t>
        </is>
      </c>
      <c r="G1081" s="994" t="n"/>
      <c r="H1081" s="39" t="n"/>
      <c r="I1081" s="315" t="n"/>
      <c r="J1081" s="159" t="n"/>
      <c r="K1081" s="159" t="n"/>
      <c r="L1081" s="753" t="n"/>
      <c r="M1081" s="748" t="n"/>
      <c r="O1081" s="464">
        <f>ISBLANK(D1081)</f>
        <v/>
      </c>
      <c r="P1081" s="464">
        <f>ISBLANK(G1081)</f>
        <v/>
      </c>
      <c r="Q1081" s="464">
        <f>ISBLANK(M1081)</f>
        <v/>
      </c>
      <c r="R1081" s="464">
        <f>IF(AND(O1081=P1081,O1081=Q1081),,"!!!")</f>
        <v/>
      </c>
      <c r="T1081" s="464" t="n">
        <v>1081</v>
      </c>
    </row>
    <row customFormat="1" customHeight="1" ht="60" outlineLevel="1" r="1082" s="447">
      <c r="A1082" s="29" t="n"/>
      <c r="B1082" s="606" t="n"/>
      <c r="C1082" s="617" t="n"/>
      <c r="D1082" s="829" t="n"/>
      <c r="E1082" s="269" t="inlineStr">
        <is>
          <t>Armaflex AC: Synthetic rubber based closed cell structure to prevent condensation, elastic thermal insulation. Allowed temperature of medium -50 - +110°C-ig (band: +85°C). Fire resistance class: DL-s3, d0 (considerable participation in fire, strong smoker production, no flaming droplets/particles)</t>
        </is>
      </c>
      <c r="F1082" s="269" t="inlineStr">
        <is>
          <t>Armaflex AC: Szintetikus gumi alapú zártcellás szerkezetű páralecsapódás megelőzésére, rugalmas hőszigetelés. Megengedett közeghőm. -50 - +110°C-ig (szalag +85°C). Tűzvédelmi besorolás: DL-s3, d0 (lényeges részvétel a tűzben, erősen füstképző, égve nem csepegő)</t>
        </is>
      </c>
      <c r="G1082" s="994" t="n"/>
      <c r="H1082" s="39" t="n"/>
      <c r="I1082" s="315" t="n"/>
      <c r="J1082" s="159" t="n"/>
      <c r="K1082" s="159" t="n"/>
      <c r="L1082" s="753" t="n"/>
      <c r="M1082" s="748" t="n"/>
      <c r="O1082" s="464">
        <f>ISBLANK(D1082)</f>
        <v/>
      </c>
      <c r="P1082" s="464">
        <f>ISBLANK(G1082)</f>
        <v/>
      </c>
      <c r="Q1082" s="464">
        <f>ISBLANK(M1082)</f>
        <v/>
      </c>
      <c r="R1082" s="464">
        <f>IF(AND(O1082=P1082,O1082=Q1082),,"!!!")</f>
        <v/>
      </c>
      <c r="T1082" s="464" t="n">
        <v>1082</v>
      </c>
    </row>
    <row customFormat="1" customHeight="1" ht="60" outlineLevel="1" r="1083" s="447">
      <c r="A1083" s="29" t="n"/>
      <c r="B1083" s="606" t="n"/>
      <c r="C1083" s="617" t="n"/>
      <c r="D1083" s="829" t="n"/>
      <c r="E1083" s="270" t="inlineStr">
        <is>
          <t>Consig mineral wool with aluminium lining: Basalt based mineral wool product with aluminium lining, fixed with aluminium tape. Allowed temperature of medium up to +250°C. Fire resistance class: A1 non flammable (according to MSZ EN 13501-1:2007)</t>
        </is>
      </c>
      <c r="F1083" s="270" t="inlineStr">
        <is>
          <t>Consig aluk. á.gy: Bazalt alapú ásványgyapot termék alukasírozással, aluszalaggal rögzítve. Megengedett közeghőm. +250°C-ig. Tűzvédelmi besorolás: A1 nem éghető (MSZ EN 13501-1:2007 szerint)</t>
        </is>
      </c>
      <c r="G1083" s="994" t="n"/>
      <c r="H1083" s="39" t="n"/>
      <c r="I1083" s="315" t="n"/>
      <c r="J1083" s="159" t="n"/>
      <c r="K1083" s="159" t="n"/>
      <c r="L1083" s="753" t="n"/>
      <c r="M1083" s="748" t="n"/>
      <c r="O1083" s="464">
        <f>ISBLANK(D1083)</f>
        <v/>
      </c>
      <c r="P1083" s="464">
        <f>ISBLANK(G1083)</f>
        <v/>
      </c>
      <c r="Q1083" s="464">
        <f>ISBLANK(M1083)</f>
        <v/>
      </c>
      <c r="R1083" s="464">
        <f>IF(AND(O1083=P1083,O1083=Q1083),,"!!!")</f>
        <v/>
      </c>
      <c r="T1083" s="464" t="n">
        <v>1083</v>
      </c>
    </row>
    <row customFormat="1" customHeight="1" ht="24" outlineLevel="1" r="1084" s="447">
      <c r="A1084" s="29" t="n"/>
      <c r="B1084" s="606" t="n"/>
      <c r="C1084" s="617" t="n"/>
      <c r="D1084" s="829" t="n"/>
      <c r="E1084" s="270" t="inlineStr">
        <is>
          <t>KF: Self-regulating electric trace heating pl.: Devi heating cable, or padding</t>
        </is>
      </c>
      <c r="F1084" s="270" t="inlineStr">
        <is>
          <t>KF: Önszabályozó elektromos kísérőfűtés: pl.: Devi fűtőkábel, vagy szőnyeg</t>
        </is>
      </c>
      <c r="G1084" s="994" t="n"/>
      <c r="H1084" s="39" t="n"/>
      <c r="I1084" s="315" t="n"/>
      <c r="J1084" s="159" t="n"/>
      <c r="K1084" s="159" t="n"/>
      <c r="L1084" s="753" t="n"/>
      <c r="M1084" s="748" t="n"/>
      <c r="O1084" s="464">
        <f>ISBLANK(D1084)</f>
        <v/>
      </c>
      <c r="P1084" s="464">
        <f>ISBLANK(G1084)</f>
        <v/>
      </c>
      <c r="Q1084" s="464">
        <f>ISBLANK(M1084)</f>
        <v/>
      </c>
      <c r="R1084" s="464">
        <f>IF(AND(O1084=P1084,O1084=Q1084),,"!!!")</f>
        <v/>
      </c>
      <c r="T1084" s="464" t="n">
        <v>1084</v>
      </c>
    </row>
    <row customFormat="1" customHeight="1" ht="36" outlineLevel="1" r="1085" s="447">
      <c r="A1085" s="29" t="n"/>
      <c r="B1085" s="606" t="n"/>
      <c r="C1085" s="617" t="n"/>
      <c r="D1085" s="829" t="n"/>
      <c r="E1085" s="270" t="inlineStr">
        <is>
          <t>AL: 0,8mm thick aluminium sheet cladding, with continuous overlapping, sintered connections with aluminium riveting.</t>
        </is>
      </c>
      <c r="F1085" s="270" t="inlineStr">
        <is>
          <t>AL: 0,8mm-es aluminium lemez borítás, folytonos, átlapolásos, zitnizett kapcsolatokkal, alumínium popszegecses rögzítéssel.</t>
        </is>
      </c>
      <c r="G1085" s="994" t="n"/>
      <c r="H1085" s="39" t="n"/>
      <c r="I1085" s="315" t="n"/>
      <c r="J1085" s="159" t="n"/>
      <c r="K1085" s="159" t="n"/>
      <c r="L1085" s="753" t="n"/>
      <c r="M1085" s="748" t="n"/>
      <c r="O1085" s="464">
        <f>ISBLANK(D1085)</f>
        <v/>
      </c>
      <c r="P1085" s="464">
        <f>ISBLANK(G1085)</f>
        <v/>
      </c>
      <c r="Q1085" s="464">
        <f>ISBLANK(M1085)</f>
        <v/>
      </c>
      <c r="R1085" s="464">
        <f>IF(AND(O1085=P1085,O1085=Q1085),,"!!!")</f>
        <v/>
      </c>
      <c r="T1085" s="464" t="n">
        <v>1085</v>
      </c>
    </row>
    <row customFormat="1" customHeight="1" ht="84" outlineLevel="1" r="1086" s="447">
      <c r="A1086" s="29" t="n"/>
      <c r="B1086" s="606" t="n"/>
      <c r="C1086" s="617" t="n"/>
      <c r="D1086" s="829" t="n"/>
      <c r="E1086" s="269" t="inlineStr">
        <is>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is>
      </c>
      <c r="F1086" s="269" t="inlineStr">
        <is>
          <t>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feleület legyen, különös tekintettel a hideg közeget szállító csővezetékek esetében.</t>
        </is>
      </c>
      <c r="G1086" s="994" t="n"/>
      <c r="H1086" s="39" t="n"/>
      <c r="I1086" s="315" t="n"/>
      <c r="J1086" s="159" t="n"/>
      <c r="K1086" s="159" t="n"/>
      <c r="L1086" s="753" t="n"/>
      <c r="M1086" s="748" t="n"/>
      <c r="O1086" s="464">
        <f>ISBLANK(D1086)</f>
        <v/>
      </c>
      <c r="P1086" s="464">
        <f>ISBLANK(G1086)</f>
        <v/>
      </c>
      <c r="Q1086" s="464">
        <f>ISBLANK(M1086)</f>
        <v/>
      </c>
      <c r="R1086" s="464">
        <f>IF(AND(O1086=P1086,O1086=Q1086),,"!!!")</f>
        <v/>
      </c>
      <c r="T1086" s="464" t="n">
        <v>1086</v>
      </c>
    </row>
    <row customFormat="1" customHeight="1" ht="108" outlineLevel="1" r="1087" s="447">
      <c r="A1087" s="29" t="n"/>
      <c r="B1087" s="606" t="n"/>
      <c r="C1087" s="617" t="n"/>
      <c r="D1087" s="829" t="n"/>
      <c r="E1087" s="269" t="inlineStr">
        <is>
          <t>Support construction general quality requirements:
Complete support construction in a distance defined in design and technical description, for which galvanised steel clamps/brackets, supports/hangers should be used with vibration and noise insulating rubber inlays. Building should comply to the extreme earthquake resistance requirements, just as well the mechanical installation should, therefore deviation from design and technical description is strictly prohibited!</t>
        </is>
      </c>
      <c r="F1087" s="269"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 Az épületnek megkell felelnie extrém földrengési követelményeknek, így a gépészeti tartózásnak is meg kell felelnie ezen követelményeknek, ezért a tervek és műszaki leírásban előírtaktól eltérni szigorúan tilos!</t>
        </is>
      </c>
      <c r="G1087" s="994" t="n"/>
      <c r="H1087" s="39" t="n"/>
      <c r="I1087" s="315" t="n"/>
      <c r="J1087" s="159" t="n"/>
      <c r="K1087" s="159" t="n"/>
      <c r="L1087" s="753" t="n"/>
      <c r="M1087" s="748" t="n"/>
      <c r="O1087" s="464">
        <f>ISBLANK(D1087)</f>
        <v/>
      </c>
      <c r="P1087" s="464">
        <f>ISBLANK(G1087)</f>
        <v/>
      </c>
      <c r="Q1087" s="464">
        <f>ISBLANK(M1087)</f>
        <v/>
      </c>
      <c r="R1087" s="464">
        <f>IF(AND(O1087=P1087,O1087=Q1087),,"!!!")</f>
        <v/>
      </c>
      <c r="T1087" s="464" t="n">
        <v>1087</v>
      </c>
    </row>
    <row customFormat="1" outlineLevel="1" r="1088" s="447">
      <c r="A1088" s="29" t="n"/>
      <c r="B1088" s="606" t="n"/>
      <c r="C1088" s="617" t="n"/>
      <c r="D1088" s="829" t="n"/>
      <c r="E1088" s="94" t="n"/>
      <c r="F1088" s="94" t="n"/>
      <c r="G1088" s="994" t="n"/>
      <c r="H1088" s="39" t="n"/>
      <c r="I1088" s="315" t="n"/>
      <c r="J1088" s="159" t="n"/>
      <c r="K1088" s="159" t="n"/>
      <c r="L1088" s="753" t="n"/>
      <c r="M1088" s="748" t="n"/>
      <c r="O1088" s="464">
        <f>ISBLANK(D1088)</f>
        <v/>
      </c>
      <c r="P1088" s="464">
        <f>ISBLANK(G1088)</f>
        <v/>
      </c>
      <c r="Q1088" s="464">
        <f>ISBLANK(M1088)</f>
        <v/>
      </c>
      <c r="R1088" s="464">
        <f>IF(AND(O1088=P1088,O1088=Q1088),,"!!!")</f>
        <v/>
      </c>
      <c r="T1088" s="464" t="n">
        <v>1088</v>
      </c>
    </row>
    <row customFormat="1" outlineLevel="1" r="1089" s="447">
      <c r="A1089" s="29" t="n"/>
      <c r="B1089" s="606" t="n"/>
      <c r="C1089" s="617" t="n"/>
      <c r="D1089" s="829" t="n"/>
      <c r="E1089" s="703" t="inlineStr">
        <is>
          <t>Drinking water supply,  stainless steel pipe</t>
        </is>
      </c>
      <c r="F1089" s="703" t="inlineStr">
        <is>
          <t>Ivóvízellátás, rozsdamentes acélcső</t>
        </is>
      </c>
      <c r="G1089" s="994" t="n"/>
      <c r="H1089" s="39" t="n"/>
      <c r="I1089" s="315" t="n"/>
      <c r="J1089" s="159" t="n"/>
      <c r="K1089" s="159" t="n"/>
      <c r="L1089" s="753" t="n"/>
      <c r="M1089" s="748" t="n"/>
      <c r="O1089" s="464">
        <f>ISBLANK(D1089)</f>
        <v/>
      </c>
      <c r="P1089" s="464">
        <f>ISBLANK(G1089)</f>
        <v/>
      </c>
      <c r="Q1089" s="464">
        <f>ISBLANK(M1089)</f>
        <v/>
      </c>
      <c r="R1089" s="464">
        <f>IF(AND(O1089=P1089,O1089=Q1089),,"!!!")</f>
        <v/>
      </c>
      <c r="T1089" s="464" t="n">
        <v>1089</v>
      </c>
    </row>
    <row customFormat="1" outlineLevel="1" r="1090" s="447">
      <c r="A1090" s="29" t="n"/>
      <c r="B1090" s="653" t="n">
        <v>400</v>
      </c>
      <c r="C1090" s="608" t="n">
        <v>412</v>
      </c>
      <c r="D1090" s="829" t="n">
        <v>115</v>
      </c>
      <c r="E1090" s="94" t="inlineStr">
        <is>
          <t>DN50 (ø54.0 x 1.5)</t>
        </is>
      </c>
      <c r="F1090" s="94" t="inlineStr">
        <is>
          <t>DN50 (ø54.0 x 1.5)</t>
        </is>
      </c>
      <c r="G1090" s="994" t="n">
        <v>10</v>
      </c>
      <c r="H1090" s="39" t="inlineStr">
        <is>
          <t>lm/fm</t>
        </is>
      </c>
      <c r="I1090" s="315" t="n"/>
      <c r="J1090" s="159" t="n">
        <v>0</v>
      </c>
      <c r="K1090" s="159" t="n">
        <v>0</v>
      </c>
      <c r="L1090" s="753">
        <f>J1090+K1090</f>
        <v/>
      </c>
      <c r="M1090" s="748">
        <f>L1090*(G1090+I1090)</f>
        <v/>
      </c>
      <c r="O1090" s="464">
        <f>ISBLANK(D1090)</f>
        <v/>
      </c>
      <c r="P1090" s="464">
        <f>ISBLANK(G1090)</f>
        <v/>
      </c>
      <c r="Q1090" s="464">
        <f>ISBLANK(M1090)</f>
        <v/>
      </c>
      <c r="R1090" s="464">
        <f>IF(AND(O1090=P1090,O1090=Q1090),,"!!!")</f>
        <v/>
      </c>
      <c r="T1090" s="464" t="n">
        <v>1090</v>
      </c>
    </row>
    <row customFormat="1" outlineLevel="1" r="1091" s="447">
      <c r="A1091" s="29" t="n"/>
      <c r="B1091" s="653" t="n">
        <v>400</v>
      </c>
      <c r="C1091" s="608" t="n">
        <v>412</v>
      </c>
      <c r="D1091" s="426" t="n">
        <v>116</v>
      </c>
      <c r="E1091" s="94" t="inlineStr">
        <is>
          <t>Tubolit S 20mm themal insulation</t>
        </is>
      </c>
      <c r="F1091" s="94" t="inlineStr">
        <is>
          <t>Tubolit S 20mm hőszigetelés</t>
        </is>
      </c>
      <c r="G1091" s="994" t="n">
        <v>10</v>
      </c>
      <c r="H1091" s="39" t="inlineStr">
        <is>
          <t>lm/fm</t>
        </is>
      </c>
      <c r="I1091" s="315" t="n"/>
      <c r="J1091" s="159" t="n">
        <v>0</v>
      </c>
      <c r="K1091" s="159" t="n">
        <v>0</v>
      </c>
      <c r="L1091" s="753">
        <f>J1091+K1091</f>
        <v/>
      </c>
      <c r="M1091" s="748">
        <f>L1091*(G1091+I1091)</f>
        <v/>
      </c>
      <c r="O1091" s="464">
        <f>ISBLANK(D1091)</f>
        <v/>
      </c>
      <c r="P1091" s="464">
        <f>ISBLANK(G1091)</f>
        <v/>
      </c>
      <c r="Q1091" s="464">
        <f>ISBLANK(M1091)</f>
        <v/>
      </c>
      <c r="R1091" s="464">
        <f>IF(AND(O1091=P1091,O1091=Q1091),,"!!!")</f>
        <v/>
      </c>
      <c r="T1091" s="464" t="n">
        <v>1091</v>
      </c>
    </row>
    <row customFormat="1" outlineLevel="1" r="1092" s="447">
      <c r="A1092" s="29" t="n"/>
      <c r="B1092" s="653" t="n">
        <v>400</v>
      </c>
      <c r="C1092" s="608" t="n">
        <v>412</v>
      </c>
      <c r="D1092" s="426" t="n">
        <v>117</v>
      </c>
      <c r="E1092" s="94" t="inlineStr">
        <is>
          <t>DN50 (ø54.0 x 1.5)</t>
        </is>
      </c>
      <c r="F1092" s="94" t="inlineStr">
        <is>
          <t>DN50 (ø54.0 x 1.5)</t>
        </is>
      </c>
      <c r="G1092" s="994" t="n">
        <v>16</v>
      </c>
      <c r="H1092" s="39" t="inlineStr">
        <is>
          <t>lm/fm</t>
        </is>
      </c>
      <c r="I1092" s="315" t="n"/>
      <c r="J1092" s="159" t="n">
        <v>0</v>
      </c>
      <c r="K1092" s="159" t="n">
        <v>0</v>
      </c>
      <c r="L1092" s="753">
        <f>J1092+K1092</f>
        <v/>
      </c>
      <c r="M1092" s="748">
        <f>L1092*(G1092+I1092)</f>
        <v/>
      </c>
      <c r="O1092" s="464">
        <f>ISBLANK(D1092)</f>
        <v/>
      </c>
      <c r="P1092" s="464">
        <f>ISBLANK(G1092)</f>
        <v/>
      </c>
      <c r="Q1092" s="464">
        <f>ISBLANK(M1092)</f>
        <v/>
      </c>
      <c r="R1092" s="464">
        <f>IF(AND(O1092=P1092,O1092=Q1092),,"!!!")</f>
        <v/>
      </c>
      <c r="T1092" s="464" t="n">
        <v>1092</v>
      </c>
    </row>
    <row customFormat="1" outlineLevel="1" r="1093" s="447">
      <c r="A1093" s="29" t="n"/>
      <c r="B1093" s="653" t="n">
        <v>400</v>
      </c>
      <c r="C1093" s="608" t="n">
        <v>412</v>
      </c>
      <c r="D1093" s="426" t="n">
        <v>118</v>
      </c>
      <c r="E1093" s="94" t="inlineStr">
        <is>
          <t>Tubolit S 20mm themal insulation</t>
        </is>
      </c>
      <c r="F1093" s="94" t="inlineStr">
        <is>
          <t>Tubolit S 20mm hőszigetelés</t>
        </is>
      </c>
      <c r="G1093" s="994" t="n">
        <v>16</v>
      </c>
      <c r="H1093" s="39" t="inlineStr">
        <is>
          <t>lm/fm</t>
        </is>
      </c>
      <c r="I1093" s="315" t="n"/>
      <c r="J1093" s="159" t="n">
        <v>0</v>
      </c>
      <c r="K1093" s="159" t="n">
        <v>0</v>
      </c>
      <c r="L1093" s="753">
        <f>J1093+K1093</f>
        <v/>
      </c>
      <c r="M1093" s="748">
        <f>L1093*(G1093+I1093)</f>
        <v/>
      </c>
      <c r="O1093" s="464">
        <f>ISBLANK(D1093)</f>
        <v/>
      </c>
      <c r="P1093" s="464">
        <f>ISBLANK(G1093)</f>
        <v/>
      </c>
      <c r="Q1093" s="464">
        <f>ISBLANK(M1093)</f>
        <v/>
      </c>
      <c r="R1093" s="464">
        <f>IF(AND(O1093=P1093,O1093=Q1093),,"!!!")</f>
        <v/>
      </c>
      <c r="T1093" s="464" t="n">
        <v>1093</v>
      </c>
    </row>
    <row customFormat="1" outlineLevel="1" r="1094" s="447">
      <c r="A1094" s="29" t="n"/>
      <c r="B1094" s="653" t="n">
        <v>400</v>
      </c>
      <c r="C1094" s="608" t="n">
        <v>412</v>
      </c>
      <c r="D1094" s="426" t="n">
        <v>119</v>
      </c>
      <c r="E1094" s="94" t="inlineStr">
        <is>
          <t>DN65 (ø76.1 x 2.0)</t>
        </is>
      </c>
      <c r="F1094" s="94" t="inlineStr">
        <is>
          <t>DN65 (ø76.1 x 2.0)</t>
        </is>
      </c>
      <c r="G1094" s="994" t="n">
        <v>4</v>
      </c>
      <c r="H1094" s="39" t="inlineStr">
        <is>
          <t>lm/fm</t>
        </is>
      </c>
      <c r="I1094" s="315" t="n"/>
      <c r="J1094" s="159" t="n">
        <v>0</v>
      </c>
      <c r="K1094" s="159" t="n">
        <v>0</v>
      </c>
      <c r="L1094" s="753">
        <f>J1094+K1094</f>
        <v/>
      </c>
      <c r="M1094" s="748">
        <f>L1094*(G1094+I1094)</f>
        <v/>
      </c>
      <c r="O1094" s="464">
        <f>ISBLANK(D1094)</f>
        <v/>
      </c>
      <c r="P1094" s="464">
        <f>ISBLANK(G1094)</f>
        <v/>
      </c>
      <c r="Q1094" s="464">
        <f>ISBLANK(M1094)</f>
        <v/>
      </c>
      <c r="R1094" s="464">
        <f>IF(AND(O1094=P1094,O1094=Q1094),,"!!!")</f>
        <v/>
      </c>
      <c r="T1094" s="464" t="n">
        <v>1094</v>
      </c>
    </row>
    <row customFormat="1" outlineLevel="1" r="1095" s="447">
      <c r="A1095" s="29" t="n"/>
      <c r="B1095" s="653" t="n">
        <v>400</v>
      </c>
      <c r="C1095" s="608" t="n">
        <v>412</v>
      </c>
      <c r="D1095" s="426" t="n">
        <v>120</v>
      </c>
      <c r="E1095" s="94" t="inlineStr">
        <is>
          <t>Tubolit S 20mm themal insulation</t>
        </is>
      </c>
      <c r="F1095" s="94" t="inlineStr">
        <is>
          <t>Tubolit S 20mm hőszigetelés</t>
        </is>
      </c>
      <c r="G1095" s="994" t="n">
        <v>4</v>
      </c>
      <c r="H1095" s="39" t="inlineStr">
        <is>
          <t>lm/fm</t>
        </is>
      </c>
      <c r="I1095" s="315" t="n"/>
      <c r="J1095" s="159" t="n">
        <v>0</v>
      </c>
      <c r="K1095" s="159" t="n">
        <v>0</v>
      </c>
      <c r="L1095" s="753">
        <f>J1095+K1095</f>
        <v/>
      </c>
      <c r="M1095" s="748">
        <f>L1095*(G1095+I1095)</f>
        <v/>
      </c>
      <c r="O1095" s="464">
        <f>ISBLANK(D1095)</f>
        <v/>
      </c>
      <c r="P1095" s="464">
        <f>ISBLANK(G1095)</f>
        <v/>
      </c>
      <c r="Q1095" s="464">
        <f>ISBLANK(M1095)</f>
        <v/>
      </c>
      <c r="R1095" s="464">
        <f>IF(AND(O1095=P1095,O1095=Q1095),,"!!!")</f>
        <v/>
      </c>
      <c r="T1095" s="464" t="n">
        <v>1095</v>
      </c>
    </row>
    <row customFormat="1" outlineLevel="1" r="1096" s="447">
      <c r="A1096" s="29" t="n"/>
      <c r="B1096" s="653" t="n">
        <v>400</v>
      </c>
      <c r="C1096" s="608" t="n">
        <v>412</v>
      </c>
      <c r="D1096" s="426" t="n">
        <v>121</v>
      </c>
      <c r="E1096" s="94" t="inlineStr">
        <is>
          <t>DN80 (ø88.9 x 2.0)</t>
        </is>
      </c>
      <c r="F1096" s="94" t="inlineStr">
        <is>
          <t>DN80 (ø88.9 x 2.0)</t>
        </is>
      </c>
      <c r="G1096" s="994" t="n">
        <v>35</v>
      </c>
      <c r="H1096" s="39" t="inlineStr">
        <is>
          <t>lm/fm</t>
        </is>
      </c>
      <c r="I1096" s="315" t="n"/>
      <c r="J1096" s="159" t="n">
        <v>0</v>
      </c>
      <c r="K1096" s="159" t="n">
        <v>0</v>
      </c>
      <c r="L1096" s="753">
        <f>J1096+K1096</f>
        <v/>
      </c>
      <c r="M1096" s="748">
        <f>L1096*(G1096+I1096)</f>
        <v/>
      </c>
      <c r="O1096" s="464">
        <f>ISBLANK(D1096)</f>
        <v/>
      </c>
      <c r="P1096" s="464">
        <f>ISBLANK(G1096)</f>
        <v/>
      </c>
      <c r="Q1096" s="464">
        <f>ISBLANK(M1096)</f>
        <v/>
      </c>
      <c r="R1096" s="464">
        <f>IF(AND(O1096=P1096,O1096=Q1096),,"!!!")</f>
        <v/>
      </c>
      <c r="T1096" s="464" t="n">
        <v>1096</v>
      </c>
    </row>
    <row customFormat="1" outlineLevel="1" r="1097" s="447">
      <c r="A1097" s="29" t="n"/>
      <c r="B1097" s="653" t="n">
        <v>400</v>
      </c>
      <c r="C1097" s="608" t="n">
        <v>412</v>
      </c>
      <c r="D1097" s="426" t="n">
        <v>122</v>
      </c>
      <c r="E1097" s="94" t="inlineStr">
        <is>
          <t>Tubolit S 20mm themal insulation</t>
        </is>
      </c>
      <c r="F1097" s="94" t="inlineStr">
        <is>
          <t>Tubolit S 20mm hőszigetelés</t>
        </is>
      </c>
      <c r="G1097" s="994" t="n">
        <v>35</v>
      </c>
      <c r="H1097" s="39" t="inlineStr">
        <is>
          <t>lm/fm</t>
        </is>
      </c>
      <c r="I1097" s="315" t="n"/>
      <c r="J1097" s="159" t="n">
        <v>0</v>
      </c>
      <c r="K1097" s="159" t="n">
        <v>0</v>
      </c>
      <c r="L1097" s="753">
        <f>J1097+K1097</f>
        <v/>
      </c>
      <c r="M1097" s="748">
        <f>L1097*(G1097+I1097)</f>
        <v/>
      </c>
      <c r="O1097" s="464">
        <f>ISBLANK(D1097)</f>
        <v/>
      </c>
      <c r="P1097" s="464">
        <f>ISBLANK(G1097)</f>
        <v/>
      </c>
      <c r="Q1097" s="464">
        <f>ISBLANK(M1097)</f>
        <v/>
      </c>
      <c r="R1097" s="464">
        <f>IF(AND(O1097=P1097,O1097=Q1097),,"!!!")</f>
        <v/>
      </c>
      <c r="T1097" s="464" t="n">
        <v>1097</v>
      </c>
    </row>
    <row customFormat="1" customHeight="1" ht="45" outlineLevel="1" r="1098" s="447">
      <c r="A1098" s="29" t="n"/>
      <c r="B1098" s="653" t="n">
        <v>400</v>
      </c>
      <c r="C1098" s="617" t="n">
        <v>412</v>
      </c>
      <c r="D1098" s="426" t="n">
        <v>123</v>
      </c>
      <c r="E1098" s="108" t="inlineStr">
        <is>
          <t>Ball valve PN10
Internal/internal threaded connection, without drain, gunmetal
- manufacturer:
- type:</t>
        </is>
      </c>
      <c r="F1098" s="108" t="inlineStr">
        <is>
          <t>Gömbcsap PN10
Belső/belső menetes csatlakozással, ürítőcsonk nélkül, vörösöntvény
- gyártó:
- típus:</t>
        </is>
      </c>
      <c r="G1098" s="994" t="n"/>
      <c r="H1098" s="39" t="n"/>
      <c r="I1098" s="315" t="n"/>
      <c r="J1098" s="159" t="n"/>
      <c r="K1098" s="159" t="n"/>
      <c r="L1098" s="753" t="n"/>
      <c r="M1098" s="748" t="n"/>
      <c r="O1098" s="464">
        <f>ISBLANK(D1098)</f>
        <v/>
      </c>
      <c r="P1098" s="464">
        <f>ISBLANK(G1098)</f>
        <v/>
      </c>
      <c r="Q1098" s="464">
        <f>ISBLANK(M1098)</f>
        <v/>
      </c>
      <c r="R1098" s="464">
        <f>IF(AND(O1098=P1098,O1098=Q1098),,"!!!")</f>
        <v/>
      </c>
      <c r="T1098" s="464" t="n">
        <v>1098</v>
      </c>
    </row>
    <row customFormat="1" outlineLevel="1" r="1099" s="447">
      <c r="A1099" s="29" t="n"/>
      <c r="B1099" s="653" t="n">
        <v>400</v>
      </c>
      <c r="C1099" s="608" t="n">
        <v>412</v>
      </c>
      <c r="D1099" s="426" t="n">
        <v>124</v>
      </c>
      <c r="E1099" s="94" t="inlineStr">
        <is>
          <t>DN25</t>
        </is>
      </c>
      <c r="F1099" s="94" t="inlineStr">
        <is>
          <t>DN25</t>
        </is>
      </c>
      <c r="G1099" s="994" t="n">
        <v>1</v>
      </c>
      <c r="H1099" s="39" t="inlineStr">
        <is>
          <t>pc/db</t>
        </is>
      </c>
      <c r="I1099" s="315" t="n"/>
      <c r="J1099" s="159" t="n">
        <v>0</v>
      </c>
      <c r="K1099" s="159" t="n">
        <v>0</v>
      </c>
      <c r="L1099" s="753">
        <f>J1099+K1099</f>
        <v/>
      </c>
      <c r="M1099" s="748">
        <f>L1099*(G1099+I1099)</f>
        <v/>
      </c>
      <c r="O1099" s="464">
        <f>ISBLANK(D1099)</f>
        <v/>
      </c>
      <c r="P1099" s="464">
        <f>ISBLANK(G1099)</f>
        <v/>
      </c>
      <c r="Q1099" s="464">
        <f>ISBLANK(M1099)</f>
        <v/>
      </c>
      <c r="R1099" s="464">
        <f>IF(AND(O1099=P1099,O1099=Q1099),,"!!!")</f>
        <v/>
      </c>
      <c r="T1099" s="464" t="n">
        <v>1099</v>
      </c>
    </row>
    <row customFormat="1" outlineLevel="1" r="1100" s="447">
      <c r="A1100" s="29" t="n"/>
      <c r="B1100" s="653" t="n">
        <v>400</v>
      </c>
      <c r="C1100" s="608" t="n">
        <v>412</v>
      </c>
      <c r="D1100" s="426" t="n">
        <v>125</v>
      </c>
      <c r="E1100" s="94" t="inlineStr">
        <is>
          <t>DN50</t>
        </is>
      </c>
      <c r="F1100" s="94" t="inlineStr">
        <is>
          <t>DN50</t>
        </is>
      </c>
      <c r="G1100" s="994" t="n">
        <v>4</v>
      </c>
      <c r="H1100" s="39" t="inlineStr">
        <is>
          <t>pc/db</t>
        </is>
      </c>
      <c r="I1100" s="315" t="n"/>
      <c r="J1100" s="159" t="n">
        <v>0</v>
      </c>
      <c r="K1100" s="159" t="n">
        <v>0</v>
      </c>
      <c r="L1100" s="753">
        <f>J1100+K1100</f>
        <v/>
      </c>
      <c r="M1100" s="748">
        <f>L1100*(G1100+I1100)</f>
        <v/>
      </c>
      <c r="O1100" s="464">
        <f>ISBLANK(D1100)</f>
        <v/>
      </c>
      <c r="P1100" s="464">
        <f>ISBLANK(G1100)</f>
        <v/>
      </c>
      <c r="Q1100" s="464">
        <f>ISBLANK(M1100)</f>
        <v/>
      </c>
      <c r="R1100" s="464">
        <f>IF(AND(O1100=P1100,O1100=Q1100),,"!!!")</f>
        <v/>
      </c>
      <c r="T1100" s="464" t="n">
        <v>1100</v>
      </c>
    </row>
    <row customFormat="1" customHeight="1" ht="67.5" outlineLevel="1" r="1101" s="447">
      <c r="A1101" s="29" t="n"/>
      <c r="B1101" s="653" t="n">
        <v>400</v>
      </c>
      <c r="C1101" s="608" t="n">
        <v>412</v>
      </c>
      <c r="D1101" s="426" t="n"/>
      <c r="E1101" s="94" t="inlineStr">
        <is>
          <t>Flanged butterfly valve, PN10
can be built in as end cap, gunmetal shut-off valve with counterflanges, bolts and gaskets, installed according to design, for drinking water application
- manufacturer:
- type:</t>
        </is>
      </c>
      <c r="F1101" s="94" t="inlineStr">
        <is>
          <t>Karimás pillangószelep, PN10
végelzáróként beépíthető vörösöntvény elzárószelep, ellenkarimákkal, csavarokkal és tömítésekkel, felszerelve, terv szerinti helyekre, ivóvízhez
- gyártó:
- típus:</t>
        </is>
      </c>
      <c r="G1101" s="994" t="n"/>
      <c r="H1101" s="39" t="n"/>
      <c r="I1101" s="315" t="n"/>
      <c r="J1101" s="159" t="n"/>
      <c r="K1101" s="159" t="n"/>
      <c r="L1101" s="753" t="n"/>
      <c r="M1101" s="748" t="n"/>
      <c r="O1101" s="464">
        <f>ISBLANK(D1101)</f>
        <v/>
      </c>
      <c r="P1101" s="464">
        <f>ISBLANK(G1101)</f>
        <v/>
      </c>
      <c r="Q1101" s="464">
        <f>ISBLANK(M1101)</f>
        <v/>
      </c>
      <c r="R1101" s="464">
        <f>IF(AND(O1101=P1101,O1101=Q1101),,"!!!")</f>
        <v/>
      </c>
      <c r="T1101" s="464" t="n">
        <v>1101</v>
      </c>
    </row>
    <row customFormat="1" outlineLevel="1" r="1102" s="447">
      <c r="A1102" s="29" t="n"/>
      <c r="B1102" s="653" t="n">
        <v>400</v>
      </c>
      <c r="C1102" s="608" t="n">
        <v>412</v>
      </c>
      <c r="D1102" s="426" t="n">
        <v>126</v>
      </c>
      <c r="E1102" s="94" t="inlineStr">
        <is>
          <t>DN65</t>
        </is>
      </c>
      <c r="F1102" s="94" t="inlineStr">
        <is>
          <t>DN65</t>
        </is>
      </c>
      <c r="G1102" s="994" t="n">
        <v>1</v>
      </c>
      <c r="H1102" s="39" t="inlineStr">
        <is>
          <t>pc/db</t>
        </is>
      </c>
      <c r="I1102" s="315" t="n"/>
      <c r="J1102" s="159" t="n">
        <v>0</v>
      </c>
      <c r="K1102" s="159" t="n">
        <v>0</v>
      </c>
      <c r="L1102" s="753">
        <f>J1102+K1102</f>
        <v/>
      </c>
      <c r="M1102" s="748">
        <f>L1102*(G1102+I1102)</f>
        <v/>
      </c>
      <c r="O1102" s="464">
        <f>ISBLANK(D1102)</f>
        <v/>
      </c>
      <c r="P1102" s="464">
        <f>ISBLANK(G1102)</f>
        <v/>
      </c>
      <c r="Q1102" s="464">
        <f>ISBLANK(M1102)</f>
        <v/>
      </c>
      <c r="R1102" s="464">
        <f>IF(AND(O1102=P1102,O1102=Q1102),,"!!!")</f>
        <v/>
      </c>
      <c r="T1102" s="464" t="n">
        <v>1102</v>
      </c>
    </row>
    <row customFormat="1" outlineLevel="1" r="1103" s="447">
      <c r="A1103" s="29" t="n"/>
      <c r="B1103" s="653" t="n">
        <v>400</v>
      </c>
      <c r="C1103" s="608" t="n">
        <v>412</v>
      </c>
      <c r="D1103" s="426" t="n">
        <v>127</v>
      </c>
      <c r="E1103" s="94" t="inlineStr">
        <is>
          <t>DN80</t>
        </is>
      </c>
      <c r="F1103" s="94" t="inlineStr">
        <is>
          <t>DN80</t>
        </is>
      </c>
      <c r="G1103" s="994" t="n">
        <v>4</v>
      </c>
      <c r="H1103" s="39" t="inlineStr">
        <is>
          <t>pc/db</t>
        </is>
      </c>
      <c r="I1103" s="315" t="n"/>
      <c r="J1103" s="159" t="n">
        <v>0</v>
      </c>
      <c r="K1103" s="159" t="n">
        <v>0</v>
      </c>
      <c r="L1103" s="753">
        <f>J1103+K1103</f>
        <v/>
      </c>
      <c r="M1103" s="748">
        <f>L1103*(G1103+I1103)</f>
        <v/>
      </c>
      <c r="O1103" s="464">
        <f>ISBLANK(D1103)</f>
        <v/>
      </c>
      <c r="P1103" s="464">
        <f>ISBLANK(G1103)</f>
        <v/>
      </c>
      <c r="Q1103" s="464">
        <f>ISBLANK(M1103)</f>
        <v/>
      </c>
      <c r="R1103" s="464">
        <f>IF(AND(O1103=P1103,O1103=Q1103),,"!!!")</f>
        <v/>
      </c>
      <c r="T1103" s="464" t="n">
        <v>1103</v>
      </c>
    </row>
    <row customFormat="1" customHeight="1" ht="45" outlineLevel="1" r="1104" s="447">
      <c r="A1104" s="29" t="n"/>
      <c r="B1104" s="653" t="n">
        <v>400</v>
      </c>
      <c r="C1104" s="608" t="n">
        <v>412</v>
      </c>
      <c r="D1104" s="426" t="n">
        <v>128</v>
      </c>
      <c r="E1104" s="704" t="inlineStr">
        <is>
          <t>Pressure gauge
With capillary pipe, isolating / bleeding ball valve, complete with auxiliary materials.
1,6 accuracy class, D63mm</t>
        </is>
      </c>
      <c r="F1104" s="704" t="inlineStr">
        <is>
          <t>Nyomásmérő manométer
Impulzus vezetékekkel, leválasztó-légtelenítő manométer gömbcsappal, szükséges segédanyagokkal kompletten.
1,6-os pontossági osztály, D63mm</t>
        </is>
      </c>
      <c r="G1104" s="994" t="n">
        <v>5</v>
      </c>
      <c r="H1104" s="39" t="inlineStr">
        <is>
          <t>pc/db</t>
        </is>
      </c>
      <c r="I1104" s="315" t="n"/>
      <c r="J1104" s="159" t="n">
        <v>0</v>
      </c>
      <c r="K1104" s="159" t="n">
        <v>0</v>
      </c>
      <c r="L1104" s="753">
        <f>J1104+K1104</f>
        <v/>
      </c>
      <c r="M1104" s="748">
        <f>L1104*(G1104+I1104)</f>
        <v/>
      </c>
      <c r="O1104" s="464">
        <f>ISBLANK(D1104)</f>
        <v/>
      </c>
      <c r="P1104" s="464">
        <f>ISBLANK(G1104)</f>
        <v/>
      </c>
      <c r="Q1104" s="464">
        <f>ISBLANK(M1104)</f>
        <v/>
      </c>
      <c r="R1104" s="464">
        <f>IF(AND(O1104=P1104,O1104=Q1104),,"!!!")</f>
        <v/>
      </c>
      <c r="T1104" s="464" t="n">
        <v>1104</v>
      </c>
    </row>
    <row customFormat="1" customHeight="1" ht="33.75" outlineLevel="1" r="1105" s="447">
      <c r="A1105" s="29" t="n"/>
      <c r="B1105" s="653" t="n">
        <v>400</v>
      </c>
      <c r="C1105" s="608" t="n">
        <v>412</v>
      </c>
      <c r="D1105" s="426" t="n">
        <v>129</v>
      </c>
      <c r="E1105" s="704" t="inlineStr">
        <is>
          <t>Preparation of installation points for pressure transmitters
completely installed according to deisgn
Pressure transmitter is specified in automation design!</t>
        </is>
      </c>
      <c r="F1105" s="704" t="inlineStr">
        <is>
          <t>Beépítési pont kialakítása nyomás távadók számára
 kompletten beépítve a terv szerinti helyekre. 
Nyomás távadót az automatika szakág tartalmazza!</t>
        </is>
      </c>
      <c r="G1105" s="994" t="n">
        <v>5</v>
      </c>
      <c r="H1105" s="39" t="inlineStr">
        <is>
          <t>pc/db</t>
        </is>
      </c>
      <c r="I1105" s="315" t="n"/>
      <c r="J1105" s="159" t="n">
        <v>0</v>
      </c>
      <c r="K1105" s="159" t="n">
        <v>0</v>
      </c>
      <c r="L1105" s="753">
        <f>J1105+K1105</f>
        <v/>
      </c>
      <c r="M1105" s="748">
        <f>L1105*(G1105+I1105)</f>
        <v/>
      </c>
      <c r="O1105" s="464">
        <f>ISBLANK(D1105)</f>
        <v/>
      </c>
      <c r="P1105" s="464">
        <f>ISBLANK(G1105)</f>
        <v/>
      </c>
      <c r="Q1105" s="464">
        <f>ISBLANK(M1105)</f>
        <v/>
      </c>
      <c r="R1105" s="464">
        <f>IF(AND(O1105=P1105,O1105=Q1105),,"!!!")</f>
        <v/>
      </c>
      <c r="T1105" s="464" t="n">
        <v>1105</v>
      </c>
    </row>
    <row customFormat="1" customHeight="1" ht="33.75" outlineLevel="1" r="1106" s="590">
      <c r="A1106" s="29" t="n"/>
      <c r="B1106" s="606" t="n">
        <v>400</v>
      </c>
      <c r="C1106" s="617" t="n">
        <v>412</v>
      </c>
      <c r="D1106" s="426" t="n">
        <v>130</v>
      </c>
      <c r="E1106" s="94" t="inlineStr">
        <is>
          <t>Statically sized machine bases</t>
        </is>
      </c>
      <c r="F1106" s="94" t="inlineStr">
        <is>
          <t>Statikailag méretezett gépalapok.</t>
        </is>
      </c>
      <c r="G1106" s="994" t="n">
        <v>1</v>
      </c>
      <c r="H1106" s="39" t="inlineStr">
        <is>
          <t>unit price /készlet</t>
        </is>
      </c>
      <c r="I1106" s="315" t="n"/>
      <c r="J1106" s="159" t="n">
        <v>0</v>
      </c>
      <c r="K1106" s="159" t="n">
        <v>0</v>
      </c>
      <c r="L1106" s="753">
        <f>J1106+K1106</f>
        <v/>
      </c>
      <c r="M1106" s="748">
        <f>L1106*(G1106+I1106)</f>
        <v/>
      </c>
      <c r="O1106" s="464">
        <f>ISBLANK(D1106)</f>
        <v/>
      </c>
      <c r="P1106" s="464">
        <f>ISBLANK(G1106)</f>
        <v/>
      </c>
      <c r="Q1106" s="464">
        <f>ISBLANK(M1106)</f>
        <v/>
      </c>
      <c r="R1106" s="464">
        <f>IF(AND(O1106=P1106,O1106=Q1106),,"!!!")</f>
        <v/>
      </c>
      <c r="T1106" s="464" t="n">
        <v>1106</v>
      </c>
    </row>
    <row customFormat="1" outlineLevel="1" r="1107" s="590">
      <c r="A1107" s="29" t="n"/>
      <c r="B1107" s="606" t="n">
        <v>400</v>
      </c>
      <c r="C1107" s="617" t="n">
        <v>412</v>
      </c>
      <c r="D1107" s="426" t="n">
        <v>131</v>
      </c>
      <c r="E1107" s="689" t="inlineStr">
        <is>
          <t>Disinfection of the distribution network</t>
        </is>
      </c>
      <c r="F1107" s="94" t="inlineStr">
        <is>
          <t>A hálózat fertőtlenítése</t>
        </is>
      </c>
      <c r="G1107" s="994" t="n">
        <v>1</v>
      </c>
      <c r="H1107" s="39" t="inlineStr">
        <is>
          <t>set/klt</t>
        </is>
      </c>
      <c r="I1107" s="315" t="n"/>
      <c r="J1107" s="159" t="n">
        <v>0</v>
      </c>
      <c r="K1107" s="159" t="n">
        <v>0</v>
      </c>
      <c r="L1107" s="753">
        <f>J1107+K1107</f>
        <v/>
      </c>
      <c r="M1107" s="748">
        <f>L1107*(G1107+I1107)</f>
        <v/>
      </c>
      <c r="O1107" s="464">
        <f>ISBLANK(D1107)</f>
        <v/>
      </c>
      <c r="P1107" s="464">
        <f>ISBLANK(G1107)</f>
        <v/>
      </c>
      <c r="Q1107" s="464">
        <f>ISBLANK(M1107)</f>
        <v/>
      </c>
      <c r="R1107" s="464">
        <f>IF(AND(O1107=P1107,O1107=Q1107),,"!!!")</f>
        <v/>
      </c>
      <c r="T1107" s="464" t="n">
        <v>1107</v>
      </c>
    </row>
    <row customFormat="1" customHeight="1" ht="22.5" outlineLevel="1" r="1108" s="590">
      <c r="A1108" s="29" t="n"/>
      <c r="B1108" s="606" t="n">
        <v>400</v>
      </c>
      <c r="C1108" s="617" t="n">
        <v>412</v>
      </c>
      <c r="D1108" s="426" t="n">
        <v>132</v>
      </c>
      <c r="E1108" s="94" t="inlineStr">
        <is>
          <t>Acquirement of a negative water sampe according to Building Permit Decree</t>
        </is>
      </c>
      <c r="F1108" s="94" t="inlineStr">
        <is>
          <t>Negatív vízminta beszerzése Építés Engedélyezési Határozat szerint</t>
        </is>
      </c>
      <c r="G1108" s="994" t="n">
        <v>1</v>
      </c>
      <c r="H1108" s="39" t="inlineStr">
        <is>
          <t>set/klt</t>
        </is>
      </c>
      <c r="I1108" s="315" t="n"/>
      <c r="J1108" s="159" t="n">
        <v>0</v>
      </c>
      <c r="K1108" s="159" t="n">
        <v>0</v>
      </c>
      <c r="L1108" s="753">
        <f>J1108+K1108</f>
        <v/>
      </c>
      <c r="M1108" s="748">
        <f>L1108*(G1108+I1108)</f>
        <v/>
      </c>
      <c r="O1108" s="464">
        <f>ISBLANK(D1108)</f>
        <v/>
      </c>
      <c r="P1108" s="464">
        <f>ISBLANK(G1108)</f>
        <v/>
      </c>
      <c r="Q1108" s="464">
        <f>ISBLANK(M1108)</f>
        <v/>
      </c>
      <c r="R1108" s="464">
        <f>IF(AND(O1108=P1108,O1108=Q1108),,"!!!")</f>
        <v/>
      </c>
      <c r="T1108" s="464" t="n">
        <v>1108</v>
      </c>
    </row>
    <row customFormat="1" customHeight="1" ht="123.75" outlineLevel="1" r="1109" s="590">
      <c r="A1109" s="29" t="n"/>
      <c r="B1109" s="606" t="n">
        <v>400</v>
      </c>
      <c r="C1109" s="617" t="n">
        <v>412</v>
      </c>
      <c r="D1109" s="426" t="n">
        <v>133</v>
      </c>
      <c r="E1109" s="689" t="inlineStr">
        <is>
          <t>Galvanised steel mounting rails in custom construction and grouped hangers, respectively._x000D_
Mounting rails preassembled in different lengths, including end caps, connectorsl, and threaded bolts._x000D_
Additional galvanising is not allowed._x000D_
Metal dowels, anchor bolts, threaded rods bolts and nuts and washers, grub screws should be included in flat rate prices_x000D_
Manufacturer: Hilti_x000D_
or technivallly equivalent _x000D_
Cost estimation only for informal purposes, exact quantiites will be finalized in execution design</t>
        </is>
      </c>
      <c r="F1109" s="173" t="inlineStr">
        <is>
          <t>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vagy vele egyenértékű 
Becslés ,a pontos mennyiség a kiviteli terv során kerül véglegesítésre</t>
        </is>
      </c>
      <c r="G1109" s="994" t="n">
        <v>18540</v>
      </c>
      <c r="H1109" s="39" t="inlineStr">
        <is>
          <t>kg</t>
        </is>
      </c>
      <c r="I1109" s="315" t="n"/>
      <c r="J1109" s="159" t="n">
        <v>0</v>
      </c>
      <c r="K1109" s="159" t="n">
        <v>0</v>
      </c>
      <c r="L1109" s="753">
        <f>J1109+K1109</f>
        <v/>
      </c>
      <c r="M1109" s="748">
        <f>L1109*(G1109+I1109)</f>
        <v/>
      </c>
      <c r="O1109" s="464">
        <f>ISBLANK(D1109)</f>
        <v/>
      </c>
      <c r="P1109" s="464">
        <f>ISBLANK(G1109)</f>
        <v/>
      </c>
      <c r="Q1109" s="464">
        <f>ISBLANK(M1109)</f>
        <v/>
      </c>
      <c r="R1109" s="464">
        <f>IF(AND(O1109=P1109,O1109=Q1109),,"!!!")</f>
        <v/>
      </c>
      <c r="T1109" s="464" t="n">
        <v>1109</v>
      </c>
    </row>
    <row customFormat="1" customHeight="1" ht="29.45" outlineLevel="1" r="1110" s="590">
      <c r="A1110" s="29" t="n"/>
      <c r="B1110" s="606" t="n">
        <v>400</v>
      </c>
      <c r="C1110" s="617" t="n">
        <v>412</v>
      </c>
      <c r="D1110" s="426" t="n">
        <v>134</v>
      </c>
      <c r="E1110" s="176" t="inlineStr">
        <is>
          <t>Installation design, commissioning, etc. of DCW and DHW  systems</t>
        </is>
      </c>
      <c r="F1110" s="176" t="inlineStr">
        <is>
          <t xml:space="preserve">Víz rendszerek szerelési tervei, üzembe helyezése, stb, </t>
        </is>
      </c>
      <c r="G1110" s="994" t="n">
        <v>1</v>
      </c>
      <c r="H1110" s="39" t="inlineStr">
        <is>
          <t>set/klt</t>
        </is>
      </c>
      <c r="I1110" s="315" t="n"/>
      <c r="J1110" s="159" t="n">
        <v>0</v>
      </c>
      <c r="K1110" s="159" t="n">
        <v>0</v>
      </c>
      <c r="L1110" s="753">
        <f>J1110+K1110</f>
        <v/>
      </c>
      <c r="M1110" s="748">
        <f>L1110*(G1110+I1110)</f>
        <v/>
      </c>
      <c r="O1110" s="464">
        <f>ISBLANK(D1110)</f>
        <v/>
      </c>
      <c r="P1110" s="464">
        <f>ISBLANK(G1110)</f>
        <v/>
      </c>
      <c r="Q1110" s="464">
        <f>ISBLANK(M1110)</f>
        <v/>
      </c>
      <c r="R1110" s="464">
        <f>IF(AND(O1110=P1110,O1110=Q1110),,"!!!")</f>
        <v/>
      </c>
      <c r="T1110" s="464" t="n">
        <v>1110</v>
      </c>
    </row>
    <row customFormat="1" outlineLevel="1" r="1111" s="590">
      <c r="A1111" s="29" t="n"/>
      <c r="B1111" s="606" t="n">
        <v>400</v>
      </c>
      <c r="C1111" s="617" t="n">
        <v>412</v>
      </c>
      <c r="D1111" s="426" t="n">
        <v>135</v>
      </c>
      <c r="E1111" s="173" t="inlineStr">
        <is>
          <t>Preparation of icomplete nstallation and detail design documentation</t>
        </is>
      </c>
      <c r="F1111" s="173" t="inlineStr">
        <is>
          <t>Az összes szerelési és részlet terv elkészítése</t>
        </is>
      </c>
      <c r="G1111" s="994" t="n">
        <v>1</v>
      </c>
      <c r="H1111" s="39" t="inlineStr">
        <is>
          <t>set/klt</t>
        </is>
      </c>
      <c r="I1111" s="315" t="n"/>
      <c r="J1111" s="159" t="n">
        <v>0</v>
      </c>
      <c r="K1111" s="159" t="n">
        <v>0</v>
      </c>
      <c r="L1111" s="753">
        <f>J1111+K1111</f>
        <v/>
      </c>
      <c r="M1111" s="748">
        <f>L1111*(G1111+I1111)</f>
        <v/>
      </c>
      <c r="O1111" s="464">
        <f>ISBLANK(D1111)</f>
        <v/>
      </c>
      <c r="P1111" s="464">
        <f>ISBLANK(G1111)</f>
        <v/>
      </c>
      <c r="Q1111" s="464">
        <f>ISBLANK(M1111)</f>
        <v/>
      </c>
      <c r="R1111" s="464">
        <f>IF(AND(O1111=P1111,O1111=Q1111),,"!!!")</f>
        <v/>
      </c>
      <c r="T1111" s="464" t="n">
        <v>1111</v>
      </c>
    </row>
    <row customFormat="1" customHeight="1" ht="22.5" outlineLevel="1" r="1112" s="590">
      <c r="A1112" s="29" t="n"/>
      <c r="B1112" s="606" t="n">
        <v>400</v>
      </c>
      <c r="C1112" s="617" t="n">
        <v>412</v>
      </c>
      <c r="D1112" s="426" t="n">
        <v>136</v>
      </c>
      <c r="E1112" s="173" t="inlineStr">
        <is>
          <t>preparation according to delivered execution design documents, 3 sets in printed form, 2 sets on CD,  in hungarian and english</t>
        </is>
      </c>
      <c r="F1112" s="173" t="inlineStr">
        <is>
          <t>az átadott kiviteli terveknek megfelelő kidolgozás, 3 pld nyomtatva, 2 pld CD, magyar és angol nyelven</t>
        </is>
      </c>
      <c r="G1112" s="994" t="n">
        <v>1</v>
      </c>
      <c r="H1112" s="39" t="inlineStr">
        <is>
          <t>set/klt</t>
        </is>
      </c>
      <c r="I1112" s="315" t="n"/>
      <c r="J1112" s="159" t="n">
        <v>0</v>
      </c>
      <c r="K1112" s="159" t="n">
        <v>0</v>
      </c>
      <c r="L1112" s="753">
        <f>J1112+K1112</f>
        <v/>
      </c>
      <c r="M1112" s="748">
        <f>L1112*(G1112+I1112)</f>
        <v/>
      </c>
      <c r="O1112" s="464">
        <f>ISBLANK(D1112)</f>
        <v/>
      </c>
      <c r="P1112" s="464">
        <f>ISBLANK(G1112)</f>
        <v/>
      </c>
      <c r="Q1112" s="464">
        <f>ISBLANK(M1112)</f>
        <v/>
      </c>
      <c r="R1112" s="464">
        <f>IF(AND(O1112=P1112,O1112=Q1112),,"!!!")</f>
        <v/>
      </c>
      <c r="T1112" s="464" t="n">
        <v>1112</v>
      </c>
    </row>
    <row customFormat="1" outlineLevel="1" r="1113" s="590">
      <c r="A1113" s="29" t="n"/>
      <c r="B1113" s="606" t="n">
        <v>400</v>
      </c>
      <c r="C1113" s="617" t="n">
        <v>412</v>
      </c>
      <c r="D1113" s="426" t="n">
        <v>137</v>
      </c>
      <c r="E1113" s="173" t="inlineStr">
        <is>
          <t>Collision check with Autodesk Navisworks</t>
        </is>
      </c>
      <c r="F1113" s="173" t="inlineStr">
        <is>
          <t>Ütközés vizsgálat Autodesk Navisworks segítségével</t>
        </is>
      </c>
      <c r="G1113" s="994" t="n">
        <v>1</v>
      </c>
      <c r="H1113" s="39" t="inlineStr">
        <is>
          <t>set/klt</t>
        </is>
      </c>
      <c r="I1113" s="315" t="n"/>
      <c r="J1113" s="159" t="n">
        <v>0</v>
      </c>
      <c r="K1113" s="159" t="n">
        <v>0</v>
      </c>
      <c r="L1113" s="753">
        <f>J1113+K1113</f>
        <v/>
      </c>
      <c r="M1113" s="748">
        <f>L1113*(G1113+I1113)</f>
        <v/>
      </c>
      <c r="O1113" s="464">
        <f>ISBLANK(D1113)</f>
        <v/>
      </c>
      <c r="P1113" s="464">
        <f>ISBLANK(G1113)</f>
        <v/>
      </c>
      <c r="Q1113" s="464">
        <f>ISBLANK(M1113)</f>
        <v/>
      </c>
      <c r="R1113" s="464">
        <f>IF(AND(O1113=P1113,O1113=Q1113),,"!!!")</f>
        <v/>
      </c>
      <c r="T1113" s="464" t="n">
        <v>1113</v>
      </c>
    </row>
    <row customFormat="1" customHeight="1" ht="22.5" outlineLevel="1" r="1114" s="590">
      <c r="A1114" s="29" t="n"/>
      <c r="B1114" s="606" t="n">
        <v>400</v>
      </c>
      <c r="C1114" s="617" t="n">
        <v>412</v>
      </c>
      <c r="D1114" s="426" t="n">
        <v>138</v>
      </c>
      <c r="E1114" s="173" t="inlineStr">
        <is>
          <t>Equipment inspection, facilitating the necessary coordination and technical presentations</t>
        </is>
      </c>
      <c r="F1114" s="173" t="inlineStr">
        <is>
          <t>Berendezések felülvizsgálata, a szükséges megbeszélések és műszaki ismertetések</t>
        </is>
      </c>
      <c r="G1114" s="994" t="n">
        <v>1</v>
      </c>
      <c r="H1114" s="39" t="inlineStr">
        <is>
          <t>set/klt</t>
        </is>
      </c>
      <c r="I1114" s="315" t="n"/>
      <c r="J1114" s="159" t="n">
        <v>0</v>
      </c>
      <c r="K1114" s="159" t="n">
        <v>0</v>
      </c>
      <c r="L1114" s="753">
        <f>J1114+K1114</f>
        <v/>
      </c>
      <c r="M1114" s="748">
        <f>L1114*(G1114+I1114)</f>
        <v/>
      </c>
      <c r="O1114" s="464">
        <f>ISBLANK(D1114)</f>
        <v/>
      </c>
      <c r="P1114" s="464">
        <f>ISBLANK(G1114)</f>
        <v/>
      </c>
      <c r="Q1114" s="464">
        <f>ISBLANK(M1114)</f>
        <v/>
      </c>
      <c r="R1114" s="464">
        <f>IF(AND(O1114=P1114,O1114=Q1114),,"!!!")</f>
        <v/>
      </c>
      <c r="T1114" s="464" t="n">
        <v>1114</v>
      </c>
    </row>
    <row customFormat="1" customHeight="1" ht="22.5" outlineLevel="1" r="1115" s="590">
      <c r="A1115" s="29" t="n"/>
      <c r="B1115" s="606" t="n">
        <v>400</v>
      </c>
      <c r="C1115" s="617" t="n">
        <v>412</v>
      </c>
      <c r="D1115" s="426" t="n">
        <v>139</v>
      </c>
      <c r="E1115" s="173" t="inlineStr">
        <is>
          <t>Coordination of authorization and technival review with the relecant authorities, w. certifications</t>
        </is>
      </c>
      <c r="F1115" s="173" t="inlineStr">
        <is>
          <t>Egyeztetés, engedéyeztetés és műszaki felülvizsgálat az illetékes hatóságokkal, bizonylatolva</t>
        </is>
      </c>
      <c r="G1115" s="994" t="n">
        <v>1</v>
      </c>
      <c r="H1115" s="39" t="inlineStr">
        <is>
          <t>set/klt</t>
        </is>
      </c>
      <c r="I1115" s="315" t="n"/>
      <c r="J1115" s="159" t="n">
        <v>0</v>
      </c>
      <c r="K1115" s="159" t="n">
        <v>0</v>
      </c>
      <c r="L1115" s="753">
        <f>J1115+K1115</f>
        <v/>
      </c>
      <c r="M1115" s="748">
        <f>L1115*(G1115+I1115)</f>
        <v/>
      </c>
      <c r="O1115" s="464">
        <f>ISBLANK(D1115)</f>
        <v/>
      </c>
      <c r="P1115" s="464">
        <f>ISBLANK(G1115)</f>
        <v/>
      </c>
      <c r="Q1115" s="464">
        <f>ISBLANK(M1115)</f>
        <v/>
      </c>
      <c r="R1115" s="464">
        <f>IF(AND(O1115=P1115,O1115=Q1115),,"!!!")</f>
        <v/>
      </c>
      <c r="T1115" s="464" t="n">
        <v>1115</v>
      </c>
    </row>
    <row customFormat="1" outlineLevel="1" r="1116" s="590">
      <c r="A1116" s="29" t="n"/>
      <c r="B1116" s="606" t="n">
        <v>400</v>
      </c>
      <c r="C1116" s="617" t="n">
        <v>412</v>
      </c>
      <c r="D1116" s="426" t="n">
        <v>140</v>
      </c>
      <c r="E1116" s="173" t="inlineStr">
        <is>
          <t>Oversight of loading and deareation</t>
        </is>
      </c>
      <c r="F1116" s="173" t="inlineStr">
        <is>
          <t>A töltés és légtelenítés ellenőrzése</t>
        </is>
      </c>
      <c r="G1116" s="994" t="n">
        <v>1</v>
      </c>
      <c r="H1116" s="39" t="inlineStr">
        <is>
          <t>set/klt</t>
        </is>
      </c>
      <c r="I1116" s="315" t="n"/>
      <c r="J1116" s="159" t="n">
        <v>0</v>
      </c>
      <c r="K1116" s="159" t="n">
        <v>0</v>
      </c>
      <c r="L1116" s="753">
        <f>J1116+K1116</f>
        <v/>
      </c>
      <c r="M1116" s="748">
        <f>L1116*(G1116+I1116)</f>
        <v/>
      </c>
      <c r="O1116" s="464">
        <f>ISBLANK(D1116)</f>
        <v/>
      </c>
      <c r="P1116" s="464">
        <f>ISBLANK(G1116)</f>
        <v/>
      </c>
      <c r="Q1116" s="464">
        <f>ISBLANK(M1116)</f>
        <v/>
      </c>
      <c r="R1116" s="464">
        <f>IF(AND(O1116=P1116,O1116=Q1116),,"!!!")</f>
        <v/>
      </c>
      <c r="T1116" s="464" t="n">
        <v>1116</v>
      </c>
    </row>
    <row customFormat="1" outlineLevel="1" r="1117" s="590">
      <c r="A1117" s="29" t="n"/>
      <c r="B1117" s="606" t="n">
        <v>400</v>
      </c>
      <c r="C1117" s="617" t="n">
        <v>412</v>
      </c>
      <c r="D1117" s="426" t="n">
        <v>141</v>
      </c>
      <c r="E1117" s="173" t="inlineStr">
        <is>
          <t>documented after the succesful pressure test</t>
        </is>
      </c>
      <c r="F1117" s="173" t="inlineStr">
        <is>
          <t>az elvégzett nyomáspróba után dokumentálva</t>
        </is>
      </c>
      <c r="G1117" s="994" t="n">
        <v>1</v>
      </c>
      <c r="H1117" s="39" t="inlineStr">
        <is>
          <t>set/klt</t>
        </is>
      </c>
      <c r="I1117" s="315" t="n"/>
      <c r="J1117" s="159" t="n">
        <v>0</v>
      </c>
      <c r="K1117" s="159" t="n">
        <v>0</v>
      </c>
      <c r="L1117" s="753">
        <f>J1117+K1117</f>
        <v/>
      </c>
      <c r="M1117" s="748">
        <f>L1117*(G1117+I1117)</f>
        <v/>
      </c>
      <c r="O1117" s="464">
        <f>ISBLANK(D1117)</f>
        <v/>
      </c>
      <c r="P1117" s="464">
        <f>ISBLANK(G1117)</f>
        <v/>
      </c>
      <c r="Q1117" s="464">
        <f>ISBLANK(M1117)</f>
        <v/>
      </c>
      <c r="R1117" s="464">
        <f>IF(AND(O1117=P1117,O1117=Q1117),,"!!!")</f>
        <v/>
      </c>
      <c r="T1117" s="464" t="n">
        <v>1117</v>
      </c>
    </row>
    <row customFormat="1" outlineLevel="1" r="1118" s="590">
      <c r="A1118" s="29" t="n"/>
      <c r="B1118" s="606" t="n">
        <v>400</v>
      </c>
      <c r="C1118" s="617" t="n">
        <v>412</v>
      </c>
      <c r="D1118" s="426" t="n">
        <v>142</v>
      </c>
      <c r="E1118" s="173" t="inlineStr">
        <is>
          <t>As-built documentation</t>
        </is>
      </c>
      <c r="F1118" s="173" t="inlineStr">
        <is>
          <t>Megvalósulási dokumentáció</t>
        </is>
      </c>
      <c r="G1118" s="994" t="n">
        <v>1</v>
      </c>
      <c r="H1118" s="39" t="inlineStr">
        <is>
          <t>set/klt</t>
        </is>
      </c>
      <c r="I1118" s="315" t="n"/>
      <c r="J1118" s="159" t="n">
        <v>0</v>
      </c>
      <c r="K1118" s="159" t="n">
        <v>0</v>
      </c>
      <c r="L1118" s="753">
        <f>J1118+K1118</f>
        <v/>
      </c>
      <c r="M1118" s="748">
        <f>L1118*(G1118+I1118)</f>
        <v/>
      </c>
      <c r="O1118" s="464">
        <f>ISBLANK(D1118)</f>
        <v/>
      </c>
      <c r="P1118" s="464">
        <f>ISBLANK(G1118)</f>
        <v/>
      </c>
      <c r="Q1118" s="464">
        <f>ISBLANK(M1118)</f>
        <v/>
      </c>
      <c r="R1118" s="464">
        <f>IF(AND(O1118=P1118,O1118=Q1118),,"!!!")</f>
        <v/>
      </c>
      <c r="T1118" s="464" t="n">
        <v>1118</v>
      </c>
    </row>
    <row customFormat="1" customHeight="1" ht="22.5" outlineLevel="1" r="1119" s="590">
      <c r="A1119" s="29" t="n"/>
      <c r="B1119" s="606" t="n">
        <v>400</v>
      </c>
      <c r="C1119" s="617" t="n">
        <v>412</v>
      </c>
      <c r="D1119" s="426" t="n">
        <v>143</v>
      </c>
      <c r="E1119" s="173" t="inlineStr">
        <is>
          <t>preparation of documents, 3 sets in printed form, 2 sets on CD,  in hungarian and english</t>
        </is>
      </c>
      <c r="F1119" s="173" t="inlineStr">
        <is>
          <t>Dokumentáció elkészítése 3 pld-ban, magyar és angol nyelven nyomtatva és 2 pld CD</t>
        </is>
      </c>
      <c r="G1119" s="994" t="n">
        <v>1</v>
      </c>
      <c r="H1119" s="39" t="inlineStr">
        <is>
          <t>set/klt</t>
        </is>
      </c>
      <c r="I1119" s="315" t="n"/>
      <c r="J1119" s="159" t="n">
        <v>0</v>
      </c>
      <c r="K1119" s="159" t="n">
        <v>0</v>
      </c>
      <c r="L1119" s="753">
        <f>J1119+K1119</f>
        <v/>
      </c>
      <c r="M1119" s="748">
        <f>L1119*(G1119+I1119)</f>
        <v/>
      </c>
      <c r="O1119" s="464">
        <f>ISBLANK(D1119)</f>
        <v/>
      </c>
      <c r="P1119" s="464">
        <f>ISBLANK(G1119)</f>
        <v/>
      </c>
      <c r="Q1119" s="464">
        <f>ISBLANK(M1119)</f>
        <v/>
      </c>
      <c r="R1119" s="464">
        <f>IF(AND(O1119=P1119,O1119=Q1119),,"!!!")</f>
        <v/>
      </c>
      <c r="T1119" s="464" t="n">
        <v>1119</v>
      </c>
    </row>
    <row customFormat="1" outlineLevel="1" r="1120" s="590">
      <c r="A1120" s="29" t="n"/>
      <c r="B1120" s="606" t="n">
        <v>400</v>
      </c>
      <c r="C1120" s="617" t="n">
        <v>412</v>
      </c>
      <c r="D1120" s="426" t="n">
        <v>144</v>
      </c>
      <c r="E1120" s="173" t="inlineStr">
        <is>
          <t>On-time training of operation personnel</t>
        </is>
      </c>
      <c r="F1120" s="173" t="inlineStr">
        <is>
          <t xml:space="preserve">A kezelőszemélyzet egyszeri betanítása </t>
        </is>
      </c>
      <c r="G1120" s="994" t="n">
        <v>1</v>
      </c>
      <c r="H1120" s="39" t="inlineStr">
        <is>
          <t>set/klt</t>
        </is>
      </c>
      <c r="I1120" s="315" t="n"/>
      <c r="J1120" s="159" t="n">
        <v>0</v>
      </c>
      <c r="K1120" s="159" t="n">
        <v>0</v>
      </c>
      <c r="L1120" s="753">
        <f>J1120+K1120</f>
        <v/>
      </c>
      <c r="M1120" s="748">
        <f>L1120*(G1120+I1120)</f>
        <v/>
      </c>
      <c r="O1120" s="464">
        <f>ISBLANK(D1120)</f>
        <v/>
      </c>
      <c r="P1120" s="464">
        <f>ISBLANK(G1120)</f>
        <v/>
      </c>
      <c r="Q1120" s="464">
        <f>ISBLANK(M1120)</f>
        <v/>
      </c>
      <c r="R1120" s="464">
        <f>IF(AND(O1120=P1120,O1120=Q1120),,"!!!")</f>
        <v/>
      </c>
      <c r="T1120" s="464" t="n">
        <v>1120</v>
      </c>
    </row>
    <row customFormat="1" outlineLevel="1" r="1121" s="590">
      <c r="A1121" s="29" t="n"/>
      <c r="B1121" s="606" t="n">
        <v>400</v>
      </c>
      <c r="C1121" s="617" t="n">
        <v>412</v>
      </c>
      <c r="D1121" s="426" t="n">
        <v>145</v>
      </c>
      <c r="E1121" s="173" t="inlineStr">
        <is>
          <t>Training protocol documentation</t>
        </is>
      </c>
      <c r="F1121" s="173" t="inlineStr">
        <is>
          <t>Betanítási jegyzőkönyv készítése</t>
        </is>
      </c>
      <c r="G1121" s="994" t="n">
        <v>1</v>
      </c>
      <c r="H1121" s="39" t="inlineStr">
        <is>
          <t>set/klt</t>
        </is>
      </c>
      <c r="I1121" s="315" t="n"/>
      <c r="J1121" s="159" t="n">
        <v>0</v>
      </c>
      <c r="K1121" s="159" t="n">
        <v>0</v>
      </c>
      <c r="L1121" s="753">
        <f>J1121+K1121</f>
        <v/>
      </c>
      <c r="M1121" s="748">
        <f>L1121*(G1121+I1121)</f>
        <v/>
      </c>
      <c r="O1121" s="464">
        <f>ISBLANK(D1121)</f>
        <v/>
      </c>
      <c r="P1121" s="464">
        <f>ISBLANK(G1121)</f>
        <v/>
      </c>
      <c r="Q1121" s="464">
        <f>ISBLANK(M1121)</f>
        <v/>
      </c>
      <c r="R1121" s="464">
        <f>IF(AND(O1121=P1121,O1121=Q1121),,"!!!")</f>
        <v/>
      </c>
      <c r="T1121" s="464" t="n">
        <v>1121</v>
      </c>
    </row>
    <row customFormat="1" outlineLevel="1" r="1122" s="590">
      <c r="A1122" s="29" t="n"/>
      <c r="B1122" s="606" t="n">
        <v>400</v>
      </c>
      <c r="C1122" s="617" t="n">
        <v>412</v>
      </c>
      <c r="D1122" s="426" t="n">
        <v>146</v>
      </c>
      <c r="E1122" s="173" t="inlineStr">
        <is>
          <t>Commissioning and initial setup of equipment</t>
        </is>
      </c>
      <c r="F1122" s="173" t="inlineStr">
        <is>
          <t>A berendezés üzembehelyezése és beszabályozása</t>
        </is>
      </c>
      <c r="G1122" s="994" t="n">
        <v>1</v>
      </c>
      <c r="H1122" s="39" t="inlineStr">
        <is>
          <t>set/klt</t>
        </is>
      </c>
      <c r="I1122" s="315" t="n"/>
      <c r="J1122" s="159" t="n">
        <v>0</v>
      </c>
      <c r="K1122" s="159" t="n">
        <v>0</v>
      </c>
      <c r="L1122" s="753">
        <f>J1122+K1122</f>
        <v/>
      </c>
      <c r="M1122" s="748">
        <f>L1122*(G1122+I1122)</f>
        <v/>
      </c>
      <c r="O1122" s="464">
        <f>ISBLANK(D1122)</f>
        <v/>
      </c>
      <c r="P1122" s="464">
        <f>ISBLANK(G1122)</f>
        <v/>
      </c>
      <c r="Q1122" s="464">
        <f>ISBLANK(M1122)</f>
        <v/>
      </c>
      <c r="R1122" s="464">
        <f>IF(AND(O1122=P1122,O1122=Q1122),,"!!!")</f>
        <v/>
      </c>
      <c r="T1122" s="464" t="n">
        <v>1122</v>
      </c>
    </row>
    <row customFormat="1" outlineLevel="1" r="1123" s="590">
      <c r="A1123" s="29" t="n"/>
      <c r="B1123" s="606" t="n">
        <v>400</v>
      </c>
      <c r="C1123" s="617" t="n">
        <v>412</v>
      </c>
      <c r="D1123" s="426" t="n">
        <v>147</v>
      </c>
      <c r="E1123" s="173" t="inlineStr">
        <is>
          <t>Pressure test</t>
        </is>
      </c>
      <c r="F1123" s="173" t="inlineStr">
        <is>
          <t>Nyomáspróba</t>
        </is>
      </c>
      <c r="G1123" s="994" t="n">
        <v>1</v>
      </c>
      <c r="H1123" s="39" t="inlineStr">
        <is>
          <t>set/klt</t>
        </is>
      </c>
      <c r="I1123" s="315" t="n"/>
      <c r="J1123" s="159" t="n">
        <v>0</v>
      </c>
      <c r="K1123" s="159" t="n">
        <v>0</v>
      </c>
      <c r="L1123" s="753">
        <f>J1123+K1123</f>
        <v/>
      </c>
      <c r="M1123" s="748">
        <f>L1123*(G1123+I1123)</f>
        <v/>
      </c>
      <c r="O1123" s="464">
        <f>ISBLANK(D1123)</f>
        <v/>
      </c>
      <c r="P1123" s="464">
        <f>ISBLANK(G1123)</f>
        <v/>
      </c>
      <c r="Q1123" s="464">
        <f>ISBLANK(M1123)</f>
        <v/>
      </c>
      <c r="R1123" s="464">
        <f>IF(AND(O1123=P1123,O1123=Q1123),,"!!!")</f>
        <v/>
      </c>
      <c r="T1123" s="464" t="n">
        <v>1123</v>
      </c>
    </row>
    <row customFormat="1" outlineLevel="1" r="1124" s="590">
      <c r="A1124" s="29" t="n"/>
      <c r="B1124" s="606" t="n">
        <v>400</v>
      </c>
      <c r="C1124" s="617" t="n">
        <v>412</v>
      </c>
      <c r="D1124" s="426" t="n">
        <v>148</v>
      </c>
      <c r="E1124" s="173" t="inlineStr">
        <is>
          <t>Operation tests, tuning along with automation</t>
        </is>
      </c>
      <c r="F1124" s="173" t="inlineStr">
        <is>
          <t>Működés ellenőrzése, az automatikável közös beszabályozás</t>
        </is>
      </c>
      <c r="G1124" s="994" t="n">
        <v>1</v>
      </c>
      <c r="H1124" s="39" t="inlineStr">
        <is>
          <t>set/klt</t>
        </is>
      </c>
      <c r="I1124" s="315" t="n"/>
      <c r="J1124" s="159" t="n">
        <v>0</v>
      </c>
      <c r="K1124" s="159" t="n">
        <v>0</v>
      </c>
      <c r="L1124" s="753">
        <f>J1124+K1124</f>
        <v/>
      </c>
      <c r="M1124" s="748">
        <f>L1124*(G1124+I1124)</f>
        <v/>
      </c>
      <c r="O1124" s="464">
        <f>ISBLANK(D1124)</f>
        <v/>
      </c>
      <c r="P1124" s="464">
        <f>ISBLANK(G1124)</f>
        <v/>
      </c>
      <c r="Q1124" s="464">
        <f>ISBLANK(M1124)</f>
        <v/>
      </c>
      <c r="R1124" s="464">
        <f>IF(AND(O1124=P1124,O1124=Q1124),,"!!!")</f>
        <v/>
      </c>
      <c r="T1124" s="464" t="n">
        <v>1124</v>
      </c>
    </row>
    <row customFormat="1" outlineLevel="1" r="1125" s="590">
      <c r="A1125" s="29" t="n"/>
      <c r="B1125" s="606" t="n">
        <v>400</v>
      </c>
      <c r="C1125" s="617" t="n">
        <v>412</v>
      </c>
      <c r="D1125" s="426" t="n">
        <v>149</v>
      </c>
      <c r="E1125" s="173" t="inlineStr">
        <is>
          <t>Labeling and marking</t>
        </is>
      </c>
      <c r="F1125" s="173" t="inlineStr">
        <is>
          <t>Táblázás és feliratozás</t>
        </is>
      </c>
      <c r="G1125" s="994" t="n">
        <v>1</v>
      </c>
      <c r="H1125" s="39" t="inlineStr">
        <is>
          <t>set/klt</t>
        </is>
      </c>
      <c r="I1125" s="315" t="n"/>
      <c r="J1125" s="159" t="n">
        <v>0</v>
      </c>
      <c r="K1125" s="159" t="n">
        <v>0</v>
      </c>
      <c r="L1125" s="753">
        <f>J1125+K1125</f>
        <v/>
      </c>
      <c r="M1125" s="748">
        <f>L1125*(G1125+I1125)</f>
        <v/>
      </c>
      <c r="O1125" s="464">
        <f>ISBLANK(D1125)</f>
        <v/>
      </c>
      <c r="P1125" s="464">
        <f>ISBLANK(G1125)</f>
        <v/>
      </c>
      <c r="Q1125" s="464">
        <f>ISBLANK(M1125)</f>
        <v/>
      </c>
      <c r="R1125" s="464">
        <f>IF(AND(O1125=P1125,O1125=Q1125),,"!!!")</f>
        <v/>
      </c>
      <c r="T1125" s="464" t="n">
        <v>1125</v>
      </c>
    </row>
    <row customFormat="1" customHeight="1" ht="22.5" outlineLevel="1" r="1126" s="590">
      <c r="A1126" s="29" t="n"/>
      <c r="B1126" s="606" t="n">
        <v>400</v>
      </c>
      <c r="C1126" s="617" t="n">
        <v>412</v>
      </c>
      <c r="D1126" s="426" t="n">
        <v>150</v>
      </c>
      <c r="E1126" s="173" t="inlineStr">
        <is>
          <t>Lable plate size: 100x50 mm w. welded mounting kit
Manufacturer: Hilti</t>
        </is>
      </c>
      <c r="F1126" s="173" t="inlineStr">
        <is>
          <t>Táblaméret: 100x50 mm hegeszetett tartóval
Gyártó: Hilti</t>
        </is>
      </c>
      <c r="G1126" s="994" t="n">
        <v>1</v>
      </c>
      <c r="H1126" s="39" t="inlineStr">
        <is>
          <t>set/klt</t>
        </is>
      </c>
      <c r="I1126" s="315" t="n"/>
      <c r="J1126" s="159" t="n">
        <v>0</v>
      </c>
      <c r="K1126" s="159" t="n">
        <v>0</v>
      </c>
      <c r="L1126" s="753">
        <f>J1126+K1126</f>
        <v/>
      </c>
      <c r="M1126" s="748">
        <f>L1126*(G1126+I1126)</f>
        <v/>
      </c>
      <c r="O1126" s="464">
        <f>ISBLANK(D1126)</f>
        <v/>
      </c>
      <c r="P1126" s="464">
        <f>ISBLANK(G1126)</f>
        <v/>
      </c>
      <c r="Q1126" s="464">
        <f>ISBLANK(M1126)</f>
        <v/>
      </c>
      <c r="R1126" s="464">
        <f>IF(AND(O1126=P1126,O1126=Q1126),,"!!!")</f>
        <v/>
      </c>
      <c r="T1126" s="464" t="n">
        <v>1126</v>
      </c>
    </row>
    <row customFormat="1" outlineLevel="1" r="1127" s="590">
      <c r="A1127" s="29" t="n"/>
      <c r="B1127" s="606" t="n">
        <v>400</v>
      </c>
      <c r="C1127" s="617" t="n">
        <v>412</v>
      </c>
      <c r="D1127" s="426" t="n">
        <v>151</v>
      </c>
      <c r="E1127" s="173" t="inlineStr">
        <is>
          <t>Flow direction indication arrows according to DIN2404</t>
        </is>
      </c>
      <c r="F1127" s="173" t="inlineStr">
        <is>
          <t>Közeg áramlási irányának jelzése DIN2404 szerint</t>
        </is>
      </c>
      <c r="G1127" s="994" t="n">
        <v>1</v>
      </c>
      <c r="H1127" s="39" t="inlineStr">
        <is>
          <t>set/klt</t>
        </is>
      </c>
      <c r="I1127" s="315" t="n"/>
      <c r="J1127" s="159" t="n">
        <v>0</v>
      </c>
      <c r="K1127" s="159" t="n">
        <v>0</v>
      </c>
      <c r="L1127" s="753">
        <f>J1127+K1127</f>
        <v/>
      </c>
      <c r="M1127" s="748">
        <f>L1127*(G1127+I1127)</f>
        <v/>
      </c>
      <c r="O1127" s="464">
        <f>ISBLANK(D1127)</f>
        <v/>
      </c>
      <c r="P1127" s="464">
        <f>ISBLANK(G1127)</f>
        <v/>
      </c>
      <c r="Q1127" s="464">
        <f>ISBLANK(M1127)</f>
        <v/>
      </c>
      <c r="R1127" s="464">
        <f>IF(AND(O1127=P1127,O1127=Q1127),,"!!!")</f>
        <v/>
      </c>
      <c r="T1127" s="464" t="n">
        <v>1127</v>
      </c>
    </row>
    <row customFormat="1" customHeight="1" ht="22.5" outlineLevel="1" r="1128" s="590">
      <c r="A1128" s="29" t="n"/>
      <c r="B1128" s="606" t="n">
        <v>400</v>
      </c>
      <c r="C1128" s="617" t="n">
        <v>412</v>
      </c>
      <c r="D1128" s="426" t="n">
        <v>152</v>
      </c>
      <c r="E1128" s="173" t="inlineStr">
        <is>
          <t>Self adhesve flow direction display arrow
Size:230x40 mm</t>
        </is>
      </c>
      <c r="F1128" s="173" t="inlineStr">
        <is>
          <t>Öntapadós áramlásirány jelző nyíl 
Méret:230x40 mm</t>
        </is>
      </c>
      <c r="G1128" s="994" t="n">
        <v>1</v>
      </c>
      <c r="H1128" s="39" t="inlineStr">
        <is>
          <t>set/klt</t>
        </is>
      </c>
      <c r="I1128" s="315" t="n"/>
      <c r="J1128" s="159" t="n">
        <v>0</v>
      </c>
      <c r="K1128" s="159" t="n">
        <v>0</v>
      </c>
      <c r="L1128" s="753">
        <f>J1128+K1128</f>
        <v/>
      </c>
      <c r="M1128" s="748">
        <f>L1128*(G1128+I1128)</f>
        <v/>
      </c>
      <c r="O1128" s="464">
        <f>ISBLANK(D1128)</f>
        <v/>
      </c>
      <c r="P1128" s="464">
        <f>ISBLANK(G1128)</f>
        <v/>
      </c>
      <c r="Q1128" s="464">
        <f>ISBLANK(M1128)</f>
        <v/>
      </c>
      <c r="R1128" s="464">
        <f>IF(AND(O1128=P1128,O1128=Q1128),,"!!!")</f>
        <v/>
      </c>
      <c r="T1128" s="464" t="n">
        <v>1128</v>
      </c>
    </row>
    <row customFormat="1" customHeight="1" ht="13.5" outlineLevel="1" r="1129" s="590" thickBot="1">
      <c r="A1129" s="29" t="n"/>
      <c r="B1129" s="613" t="n"/>
      <c r="C1129" s="617" t="n"/>
      <c r="D1129" s="889" t="n"/>
      <c r="E1129" s="94" t="n"/>
      <c r="F1129" s="94" t="n"/>
      <c r="G1129" s="994" t="n"/>
      <c r="H1129" s="39" t="n"/>
      <c r="I1129" s="315" t="n"/>
      <c r="J1129" s="159" t="n"/>
      <c r="K1129" s="159" t="n"/>
      <c r="L1129" s="753" t="n"/>
      <c r="M1129" s="748" t="n"/>
      <c r="O1129" s="464">
        <f>ISBLANK(D1129)</f>
        <v/>
      </c>
      <c r="P1129" s="464">
        <f>ISBLANK(G1129)</f>
        <v/>
      </c>
      <c r="Q1129" s="464">
        <f>ISBLANK(M1129)</f>
        <v/>
      </c>
      <c r="R1129" s="464">
        <f>IF(AND(O1129=P1129,O1129=Q1129),,"!!!")</f>
        <v/>
      </c>
      <c r="T1129" s="464" t="n">
        <v>1129</v>
      </c>
    </row>
    <row customFormat="1" customHeight="1" ht="13.5" outlineLevel="1" r="1130" s="590" thickBot="1">
      <c r="A1130" s="112" t="n"/>
      <c r="B1130" s="633" t="n"/>
      <c r="C1130" s="634" t="n"/>
      <c r="D1130" s="435" t="n"/>
      <c r="E1130" s="491" t="inlineStr">
        <is>
          <t>Treated water supply systems total</t>
        </is>
      </c>
      <c r="F1130" s="491" t="inlineStr">
        <is>
          <t>Kezelt víz összesen</t>
        </is>
      </c>
      <c r="G1130" s="1011" t="n"/>
      <c r="H1130" s="492" t="n"/>
      <c r="I1130" s="493" t="n"/>
      <c r="J1130" s="494" t="n"/>
      <c r="K1130" s="494" t="n"/>
      <c r="L1130" s="495" t="n"/>
      <c r="M1130" s="496">
        <f>SUM(M1072:M1129)</f>
        <v/>
      </c>
      <c r="O1130" s="464">
        <f>ISBLANK(D1130)</f>
        <v/>
      </c>
      <c r="P1130" s="464">
        <f>ISBLANK(G1130)</f>
        <v/>
      </c>
      <c r="Q1130" s="464">
        <f>ISBLANK(M1130)</f>
        <v/>
      </c>
      <c r="R1130" s="464">
        <f>IF(AND(O1130=P1130,O1130=Q1130),,"!!!")</f>
        <v/>
      </c>
      <c r="T1130" s="464" t="n">
        <v>1130</v>
      </c>
    </row>
    <row customFormat="1" customHeight="1" ht="15.75" outlineLevel="1" r="1131" s="590" thickBot="1">
      <c r="A1131" s="583" t="n"/>
      <c r="B1131" s="638" t="n">
        <v>400</v>
      </c>
      <c r="C1131" s="639" t="n">
        <v>412</v>
      </c>
      <c r="D1131" s="568" t="n"/>
      <c r="E1131" s="117" t="inlineStr">
        <is>
          <t>Technological warm water</t>
        </is>
      </c>
      <c r="F1131" s="117" t="inlineStr">
        <is>
          <t>Technológiai melegvíz</t>
        </is>
      </c>
      <c r="G1131" s="1013" t="n"/>
      <c r="H1131" s="118" t="n"/>
      <c r="I1131" s="339" t="n"/>
      <c r="J1131" s="306" t="n"/>
      <c r="K1131" s="119" t="n"/>
      <c r="L1131" s="220" t="n"/>
      <c r="M1131" s="221" t="n"/>
      <c r="O1131" s="464">
        <f>ISBLANK(D1131)</f>
        <v/>
      </c>
      <c r="P1131" s="464">
        <f>ISBLANK(G1131)</f>
        <v/>
      </c>
      <c r="Q1131" s="464">
        <f>ISBLANK(M1131)</f>
        <v/>
      </c>
      <c r="R1131" s="464">
        <f>IF(AND(O1131=P1131,O1131=Q1131),,"!!!")</f>
        <v/>
      </c>
      <c r="T1131" s="464" t="n">
        <v>1131</v>
      </c>
    </row>
    <row customFormat="1" outlineLevel="1" r="1132" s="590">
      <c r="A1132" s="29" t="n"/>
      <c r="B1132" s="613" t="n">
        <v>400</v>
      </c>
      <c r="C1132" s="617" t="n">
        <v>413</v>
      </c>
      <c r="D1132" s="829" t="n"/>
      <c r="E1132" s="116" t="inlineStr">
        <is>
          <t>Piping</t>
        </is>
      </c>
      <c r="F1132" s="116" t="inlineStr">
        <is>
          <t>Csővezetékek</t>
        </is>
      </c>
      <c r="G1132" s="994" t="n"/>
      <c r="H1132" s="39" t="n"/>
      <c r="I1132" s="315" t="n"/>
      <c r="J1132" s="159" t="n"/>
      <c r="K1132" s="159" t="n"/>
      <c r="L1132" s="753" t="n"/>
      <c r="M1132" s="748" t="n"/>
      <c r="O1132" s="464">
        <f>ISBLANK(D1132)</f>
        <v/>
      </c>
      <c r="P1132" s="464">
        <f>ISBLANK(G1132)</f>
        <v/>
      </c>
      <c r="Q1132" s="464">
        <f>ISBLANK(M1132)</f>
        <v/>
      </c>
      <c r="R1132" s="464">
        <f>IF(AND(O1132=P1132,O1132=Q1132),,"!!!")</f>
        <v/>
      </c>
      <c r="T1132" s="464" t="n">
        <v>1132</v>
      </c>
    </row>
    <row customFormat="1" customHeight="1" ht="108" outlineLevel="1" r="1133" s="590">
      <c r="A1133" s="29" t="inlineStr">
        <is>
          <t>x</t>
        </is>
      </c>
      <c r="B1133" s="613" t="n"/>
      <c r="C1133" s="617" t="n"/>
      <c r="D1133" s="889" t="n"/>
      <c r="E1133" s="984" t="inlineStr">
        <is>
          <t xml:space="preserve">Geberit Mapress Stainless steel for water media
CrNiMo Steel 1.4401 according to EN 10088,welded pipe pressfitting system with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t>
        </is>
      </c>
      <c r="F1133" s="984" t="inlineStr">
        <is>
          <t>Geberit Mapress rozsdamentes acél víz közegekhez
CrNiMo acél, 1.4401 az EN 10088,szabvány szerint, hegesztett csőanyag, présfitting rendszerű közésekkel, 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t>
        </is>
      </c>
      <c r="G1133" s="994" t="n"/>
      <c r="H1133" s="39" t="n"/>
      <c r="I1133" s="315" t="n"/>
      <c r="J1133" s="159" t="n"/>
      <c r="K1133" s="159" t="n"/>
      <c r="L1133" s="753" t="n"/>
      <c r="M1133" s="748" t="n"/>
      <c r="O1133" s="464">
        <f>ISBLANK(D1133)</f>
        <v/>
      </c>
      <c r="P1133" s="464">
        <f>ISBLANK(G1133)</f>
        <v/>
      </c>
      <c r="Q1133" s="464">
        <f>ISBLANK(M1133)</f>
        <v/>
      </c>
      <c r="R1133" s="464">
        <f>IF(AND(O1133=P1133,O1133=Q1133),,"!!!")</f>
        <v/>
      </c>
      <c r="T1133" s="464" t="n">
        <v>1133</v>
      </c>
    </row>
    <row customFormat="1" customHeight="1" ht="60" outlineLevel="1" r="1134" s="590">
      <c r="A1134" s="29" t="n"/>
      <c r="B1134" s="613" t="n"/>
      <c r="C1134" s="617" t="n"/>
      <c r="D1134" s="889" t="n"/>
      <c r="E1134" s="272"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1134" s="271"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1134" s="994" t="n"/>
      <c r="H1134" s="39" t="n"/>
      <c r="I1134" s="315" t="n"/>
      <c r="J1134" s="159" t="n"/>
      <c r="K1134" s="159" t="n"/>
      <c r="L1134" s="753" t="n"/>
      <c r="M1134" s="748" t="n"/>
      <c r="O1134" s="464">
        <f>ISBLANK(D1134)</f>
        <v/>
      </c>
      <c r="P1134" s="464">
        <f>ISBLANK(G1134)</f>
        <v/>
      </c>
      <c r="Q1134" s="464">
        <f>ISBLANK(M1134)</f>
        <v/>
      </c>
      <c r="R1134" s="464">
        <f>IF(AND(O1134=P1134,O1134=Q1134),,"!!!")</f>
        <v/>
      </c>
      <c r="T1134" s="464" t="n">
        <v>1134</v>
      </c>
    </row>
    <row customFormat="1" customHeight="1" ht="72" outlineLevel="1" r="1135" s="590">
      <c r="A1135" s="29" t="n"/>
      <c r="B1135" s="613" t="n"/>
      <c r="C1135" s="617" t="n"/>
      <c r="D1135" s="889" t="n"/>
      <c r="E1135" s="271" t="inlineStr">
        <is>
          <t>Tubolit S v. S Plusz: Closed cell structure polyethylene foam thermal insulation, flexible polymerprotective foil (complete with adhesive bands and auxiliary materials). S Plussz inner foil layer to help threading. Allowed temperature of medium from 0 to 120°C(band: +85°C). Fire resistance class: B1 (hardly inflammable)</t>
        </is>
      </c>
      <c r="F1135" s="271" t="inlineStr">
        <is>
          <t>Tubolit S v. S Plusz: Zártcellás szerkezetű habosított polietilén hőszigetelés, polimer flexibilis védőfóliával (rendelkezik öntapadó szalagokkal és tartozékokkal). S Plussz behúzást segítő belső fólia réteggel. Megengedett közeghőm. 0 - 102°C-ig (szalag +85°C). Tűzvédelmi besorolás: B1 (nehezen éghető)</t>
        </is>
      </c>
      <c r="G1135" s="994" t="n"/>
      <c r="H1135" s="39" t="n"/>
      <c r="I1135" s="315" t="n"/>
      <c r="J1135" s="159" t="n"/>
      <c r="K1135" s="159" t="n"/>
      <c r="L1135" s="753" t="n"/>
      <c r="M1135" s="748" t="n"/>
      <c r="O1135" s="464">
        <f>ISBLANK(D1135)</f>
        <v/>
      </c>
      <c r="P1135" s="464">
        <f>ISBLANK(G1135)</f>
        <v/>
      </c>
      <c r="Q1135" s="464">
        <f>ISBLANK(M1135)</f>
        <v/>
      </c>
      <c r="R1135" s="464">
        <f>IF(AND(O1135=P1135,O1135=Q1135),,"!!!")</f>
        <v/>
      </c>
      <c r="T1135" s="464" t="n">
        <v>1135</v>
      </c>
    </row>
    <row customFormat="1" customHeight="1" ht="60" outlineLevel="1" r="1136" s="590">
      <c r="A1136" s="29" t="n"/>
      <c r="B1136" s="613" t="n"/>
      <c r="C1136" s="617" t="n"/>
      <c r="D1136" s="889" t="n"/>
      <c r="E1136" s="271" t="inlineStr">
        <is>
          <t>Armaflex AC: Synthetic rubber based closed cell structure to prevent condensation, elastic thermal insulation. Allowed temperature of medium -50 - +110°C-ig (band: +85°C). Fire resistance class: DL-s3, d0 (considerable participation in fire, strong smoker production, no flaming droplets/particles)</t>
        </is>
      </c>
      <c r="F1136" s="271" t="inlineStr">
        <is>
          <t>Armaflex AC: Szintetikus gumi alapú zártcellás szerkezetű páralecsapódás megelőzésére, rugalmas hőszigetelés. Megengedett közeghőm. -50 - +110°C-ig (szalag +85°C). Tűzvédelmi besorolás: DL-s3, d0 (lényeges részvétel a tűzben, erősen füstképző, égve nem csepegő)</t>
        </is>
      </c>
      <c r="G1136" s="994" t="n"/>
      <c r="H1136" s="39" t="n"/>
      <c r="I1136" s="315" t="n"/>
      <c r="J1136" s="159" t="n"/>
      <c r="K1136" s="159" t="n"/>
      <c r="L1136" s="753" t="n"/>
      <c r="M1136" s="748" t="n"/>
      <c r="O1136" s="464">
        <f>ISBLANK(D1136)</f>
        <v/>
      </c>
      <c r="P1136" s="464">
        <f>ISBLANK(G1136)</f>
        <v/>
      </c>
      <c r="Q1136" s="464">
        <f>ISBLANK(M1136)</f>
        <v/>
      </c>
      <c r="R1136" s="464">
        <f>IF(AND(O1136=P1136,O1136=Q1136),,"!!!")</f>
        <v/>
      </c>
      <c r="T1136" s="464" t="n">
        <v>1136</v>
      </c>
    </row>
    <row customFormat="1" customHeight="1" ht="60" outlineLevel="1" r="1137" s="590">
      <c r="A1137" s="29" t="n"/>
      <c r="B1137" s="613" t="n"/>
      <c r="C1137" s="617" t="n"/>
      <c r="D1137" s="889" t="n"/>
      <c r="E1137" s="703" t="inlineStr">
        <is>
          <t>Consig mineral wool with aluminium lining: Basalt based mineral wool product with aluminium lining, fixed with aluminium tape. Allowed temperature of medium up to +250°C. Fire resistance class: A1 non flammable (according to MSZ EN 13501-1:2007)</t>
        </is>
      </c>
      <c r="F1137" s="703" t="inlineStr">
        <is>
          <t>Consig aluk. á.gy: Bazalt alapú ásványgyapot termék alukasírozással, aluszalaggal rögzítve. Megengedett közeghőm. +250°C-ig. Tűzvédelmi besorolás: A1 nem éghető (MSZ EN 13501-1:2007 szerint)</t>
        </is>
      </c>
      <c r="G1137" s="994" t="n"/>
      <c r="H1137" s="39" t="n"/>
      <c r="I1137" s="315" t="n"/>
      <c r="J1137" s="159" t="n"/>
      <c r="K1137" s="159" t="n"/>
      <c r="L1137" s="753" t="n"/>
      <c r="M1137" s="748" t="n"/>
      <c r="O1137" s="464">
        <f>ISBLANK(D1137)</f>
        <v/>
      </c>
      <c r="P1137" s="464">
        <f>ISBLANK(G1137)</f>
        <v/>
      </c>
      <c r="Q1137" s="464">
        <f>ISBLANK(M1137)</f>
        <v/>
      </c>
      <c r="R1137" s="464">
        <f>IF(AND(O1137=P1137,O1137=Q1137),,"!!!")</f>
        <v/>
      </c>
      <c r="T1137" s="464" t="n">
        <v>1137</v>
      </c>
    </row>
    <row customFormat="1" customHeight="1" ht="24" outlineLevel="1" r="1138" s="590">
      <c r="A1138" s="29" t="n"/>
      <c r="B1138" s="613" t="n"/>
      <c r="C1138" s="617" t="n"/>
      <c r="D1138" s="889" t="n"/>
      <c r="E1138" s="703" t="inlineStr">
        <is>
          <t>KF: Self-regulating electric trace heating pl.: Devi heating cable, or padding</t>
        </is>
      </c>
      <c r="F1138" s="703" t="inlineStr">
        <is>
          <t>KF: Önszabályozó elektromos kísérőfűtés: pl.: Devi fűtőkábel, vagy szőnyeg</t>
        </is>
      </c>
      <c r="G1138" s="994" t="n"/>
      <c r="H1138" s="39" t="n"/>
      <c r="I1138" s="315" t="n"/>
      <c r="J1138" s="159" t="n"/>
      <c r="K1138" s="159" t="n"/>
      <c r="L1138" s="753" t="n"/>
      <c r="M1138" s="748" t="n"/>
      <c r="O1138" s="464">
        <f>ISBLANK(D1138)</f>
        <v/>
      </c>
      <c r="P1138" s="464">
        <f>ISBLANK(G1138)</f>
        <v/>
      </c>
      <c r="Q1138" s="464">
        <f>ISBLANK(M1138)</f>
        <v/>
      </c>
      <c r="R1138" s="464">
        <f>IF(AND(O1138=P1138,O1138=Q1138),,"!!!")</f>
        <v/>
      </c>
      <c r="T1138" s="464" t="n">
        <v>1138</v>
      </c>
    </row>
    <row customFormat="1" customHeight="1" ht="36" outlineLevel="1" r="1139" s="590">
      <c r="A1139" s="29" t="n"/>
      <c r="B1139" s="613" t="n"/>
      <c r="C1139" s="617" t="n"/>
      <c r="D1139" s="889" t="n"/>
      <c r="E1139" s="703" t="inlineStr">
        <is>
          <t>AL: 0,8mm thick aluminium sheet cladding, with continuous overlapping, sintered connections with aluminium riveting.</t>
        </is>
      </c>
      <c r="F1139" s="703" t="inlineStr">
        <is>
          <t>AL: 0,8mm-es aluminium lemez borítás, folytonos, átlapolásos, zitnizett kapcsolatokkal, alumínium popszegecses rögzítéssel.</t>
        </is>
      </c>
      <c r="G1139" s="994" t="n"/>
      <c r="H1139" s="39" t="n"/>
      <c r="I1139" s="315" t="n"/>
      <c r="J1139" s="159" t="n"/>
      <c r="K1139" s="159" t="n"/>
      <c r="L1139" s="753" t="n"/>
      <c r="M1139" s="748" t="n"/>
      <c r="O1139" s="464">
        <f>ISBLANK(D1139)</f>
        <v/>
      </c>
      <c r="P1139" s="464">
        <f>ISBLANK(G1139)</f>
        <v/>
      </c>
      <c r="Q1139" s="464">
        <f>ISBLANK(M1139)</f>
        <v/>
      </c>
      <c r="R1139" s="464">
        <f>IF(AND(O1139=P1139,O1139=Q1139),,"!!!")</f>
        <v/>
      </c>
      <c r="T1139" s="464" t="n">
        <v>1139</v>
      </c>
    </row>
    <row customFormat="1" customHeight="1" ht="84" outlineLevel="1" r="1140" s="590">
      <c r="A1140" s="29" t="n"/>
      <c r="B1140" s="613" t="n"/>
      <c r="C1140" s="617" t="n"/>
      <c r="D1140" s="889" t="n"/>
      <c r="E1140" s="271" t="inlineStr">
        <is>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is>
      </c>
      <c r="F1140" s="271" t="inlineStr">
        <is>
          <t>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feleület legyen, különös tekintettel a hideg közeget szállító csővezetékek esetében.</t>
        </is>
      </c>
      <c r="G1140" s="994" t="n"/>
      <c r="H1140" s="39" t="n"/>
      <c r="I1140" s="315" t="n"/>
      <c r="J1140" s="159" t="n"/>
      <c r="K1140" s="159" t="n"/>
      <c r="L1140" s="753" t="n"/>
      <c r="M1140" s="748" t="n"/>
      <c r="O1140" s="464">
        <f>ISBLANK(D1140)</f>
        <v/>
      </c>
      <c r="P1140" s="464">
        <f>ISBLANK(G1140)</f>
        <v/>
      </c>
      <c r="Q1140" s="464">
        <f>ISBLANK(M1140)</f>
        <v/>
      </c>
      <c r="R1140" s="464">
        <f>IF(AND(O1140=P1140,O1140=Q1140),,"!!!")</f>
        <v/>
      </c>
      <c r="T1140" s="464" t="n">
        <v>1140</v>
      </c>
    </row>
    <row customFormat="1" customHeight="1" ht="108" outlineLevel="1" r="1141" s="590">
      <c r="A1141" s="29" t="n"/>
      <c r="B1141" s="613" t="n"/>
      <c r="C1141" s="617" t="n"/>
      <c r="D1141" s="889" t="n"/>
      <c r="E1141" s="271" t="inlineStr">
        <is>
          <t>Support construction general quality requirements:
Complete support construction in a distance defined in design and technical description, for which galvanised steel clamps/brackets, supports/hangers should be used with vibration and noise insulating rubber inlays. Building should comply to the extreme earthquake resistance requirements, just as well the mechanical installation should, therefore deviation from design and technical description is strictly prohibited!</t>
        </is>
      </c>
      <c r="F1141" s="271"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 Az épületnek megkell felelnie extrém földrengési követelményeknek, így a gépészeti tartózásnak is meg kell felelnie ezen követelményeknek, ezért a tervek és műszaki leírásban előírtaktól eltérni szigorúan tilos!</t>
        </is>
      </c>
      <c r="G1141" s="994" t="n"/>
      <c r="H1141" s="39" t="n"/>
      <c r="I1141" s="315" t="n"/>
      <c r="J1141" s="159" t="n"/>
      <c r="K1141" s="159" t="n"/>
      <c r="L1141" s="753" t="n"/>
      <c r="M1141" s="748" t="n"/>
      <c r="O1141" s="464">
        <f>ISBLANK(D1141)</f>
        <v/>
      </c>
      <c r="P1141" s="464">
        <f>ISBLANK(G1141)</f>
        <v/>
      </c>
      <c r="Q1141" s="464">
        <f>ISBLANK(M1141)</f>
        <v/>
      </c>
      <c r="R1141" s="464">
        <f>IF(AND(O1141=P1141,O1141=Q1141),,"!!!")</f>
        <v/>
      </c>
      <c r="T1141" s="464" t="n">
        <v>1141</v>
      </c>
    </row>
    <row customFormat="1" outlineLevel="1" r="1142" s="590">
      <c r="A1142" s="29" t="n"/>
      <c r="B1142" s="613" t="n"/>
      <c r="C1142" s="617" t="n"/>
      <c r="D1142" s="889" t="n"/>
      <c r="E1142" s="271" t="n"/>
      <c r="F1142" s="271" t="n"/>
      <c r="G1142" s="994" t="n"/>
      <c r="H1142" s="39" t="n"/>
      <c r="I1142" s="315" t="n"/>
      <c r="J1142" s="159" t="n"/>
      <c r="K1142" s="159" t="n"/>
      <c r="L1142" s="753" t="n"/>
      <c r="M1142" s="748" t="n"/>
      <c r="O1142" s="464">
        <f>ISBLANK(D1142)</f>
        <v/>
      </c>
      <c r="P1142" s="464">
        <f>ISBLANK(G1142)</f>
        <v/>
      </c>
      <c r="Q1142" s="464">
        <f>ISBLANK(M1142)</f>
        <v/>
      </c>
      <c r="R1142" s="464">
        <f>IF(AND(O1142=P1142,O1142=Q1142),,"!!!")</f>
        <v/>
      </c>
      <c r="T1142" s="464" t="n">
        <v>1142</v>
      </c>
    </row>
    <row customFormat="1" outlineLevel="1" r="1143" s="590">
      <c r="A1143" s="29" t="n"/>
      <c r="B1143" s="613" t="n"/>
      <c r="C1143" s="617" t="n"/>
      <c r="D1143" s="889" t="n"/>
      <c r="E1143" s="703" t="inlineStr">
        <is>
          <t>Drinking water supply,  stainless steel pipe</t>
        </is>
      </c>
      <c r="F1143" s="703" t="inlineStr">
        <is>
          <t>Ivóvízellátás, rozsdamentes acélcső</t>
        </is>
      </c>
      <c r="G1143" s="994" t="n"/>
      <c r="H1143" s="39" t="n"/>
      <c r="I1143" s="315" t="n"/>
      <c r="J1143" s="159" t="n"/>
      <c r="K1143" s="159" t="n"/>
      <c r="L1143" s="753" t="n"/>
      <c r="M1143" s="748" t="n"/>
      <c r="O1143" s="464">
        <f>ISBLANK(D1143)</f>
        <v/>
      </c>
      <c r="P1143" s="464">
        <f>ISBLANK(G1143)</f>
        <v/>
      </c>
      <c r="Q1143" s="464">
        <f>ISBLANK(M1143)</f>
        <v/>
      </c>
      <c r="R1143" s="464">
        <f>IF(AND(O1143=P1143,O1143=Q1143),,"!!!")</f>
        <v/>
      </c>
      <c r="T1143" s="464" t="n">
        <v>1143</v>
      </c>
    </row>
    <row customFormat="1" outlineLevel="1" r="1144" s="590">
      <c r="A1144" s="29" t="inlineStr">
        <is>
          <t>x</t>
        </is>
      </c>
      <c r="B1144" s="606" t="n">
        <v>400</v>
      </c>
      <c r="C1144" s="617" t="n">
        <v>413</v>
      </c>
      <c r="D1144" s="829" t="n">
        <v>1</v>
      </c>
      <c r="E1144" s="94" t="inlineStr">
        <is>
          <t>DN20 (ø22.0 x 1.2)</t>
        </is>
      </c>
      <c r="F1144" s="94" t="inlineStr">
        <is>
          <t>DN20 (ø22.0 x 1.2)</t>
        </is>
      </c>
      <c r="G1144" s="994" t="n">
        <v>102</v>
      </c>
      <c r="H1144" s="39" t="inlineStr">
        <is>
          <t>lm/fm</t>
        </is>
      </c>
      <c r="I1144" s="315" t="n"/>
      <c r="J1144" s="159" t="n">
        <v>0</v>
      </c>
      <c r="K1144" s="159" t="n">
        <v>0</v>
      </c>
      <c r="L1144" s="753">
        <f>J1144+K1144</f>
        <v/>
      </c>
      <c r="M1144" s="748">
        <f>L1144*(G1144+I1144)</f>
        <v/>
      </c>
      <c r="O1144" s="464">
        <f>ISBLANK(D1144)</f>
        <v/>
      </c>
      <c r="P1144" s="464">
        <f>ISBLANK(G1144)</f>
        <v/>
      </c>
      <c r="Q1144" s="464">
        <f>ISBLANK(M1144)</f>
        <v/>
      </c>
      <c r="R1144" s="464">
        <f>IF(AND(O1144=P1144,O1144=Q1144),,"!!!")</f>
        <v/>
      </c>
      <c r="T1144" s="464" t="n">
        <v>1144</v>
      </c>
    </row>
    <row customFormat="1" outlineLevel="1" r="1145" s="590">
      <c r="A1145" s="29" t="inlineStr">
        <is>
          <t>x</t>
        </is>
      </c>
      <c r="B1145" s="606" t="n">
        <v>400</v>
      </c>
      <c r="C1145" s="617" t="n">
        <v>413</v>
      </c>
      <c r="D1145" s="829" t="n">
        <v>2</v>
      </c>
      <c r="E1145" s="94" t="inlineStr">
        <is>
          <t>Tubolit S 9mm themal insulation</t>
        </is>
      </c>
      <c r="F1145" s="94" t="inlineStr">
        <is>
          <t>Tubolit S 9mm hőszigetelés</t>
        </is>
      </c>
      <c r="G1145" s="994">
        <f>G1144</f>
        <v/>
      </c>
      <c r="H1145" s="39" t="inlineStr">
        <is>
          <t>lm/fm</t>
        </is>
      </c>
      <c r="I1145" s="315" t="n"/>
      <c r="J1145" s="159" t="n">
        <v>0</v>
      </c>
      <c r="K1145" s="159" t="n">
        <v>0</v>
      </c>
      <c r="L1145" s="753">
        <f>J1145+K1145</f>
        <v/>
      </c>
      <c r="M1145" s="748">
        <f>L1145*(G1145+I1145)</f>
        <v/>
      </c>
      <c r="O1145" s="464">
        <f>ISBLANK(D1145)</f>
        <v/>
      </c>
      <c r="P1145" s="464">
        <f>ISBLANK(G1145)</f>
        <v/>
      </c>
      <c r="Q1145" s="464">
        <f>ISBLANK(M1145)</f>
        <v/>
      </c>
      <c r="R1145" s="464">
        <f>IF(AND(O1145=P1145,O1145=Q1145),,"!!!")</f>
        <v/>
      </c>
      <c r="T1145" s="464" t="n">
        <v>1145</v>
      </c>
    </row>
    <row customFormat="1" outlineLevel="1" r="1146" s="590">
      <c r="A1146" s="29" t="inlineStr">
        <is>
          <t>x</t>
        </is>
      </c>
      <c r="B1146" s="606" t="n">
        <v>400</v>
      </c>
      <c r="C1146" s="617" t="n">
        <v>413</v>
      </c>
      <c r="D1146" s="829" t="n">
        <v>3</v>
      </c>
      <c r="E1146" s="94" t="inlineStr">
        <is>
          <t>DN25 (ø28.0 x 1.2)</t>
        </is>
      </c>
      <c r="F1146" s="94" t="inlineStr">
        <is>
          <t>DN25 (ø28.0 x 1.2)</t>
        </is>
      </c>
      <c r="G1146" s="994" t="n">
        <v>44</v>
      </c>
      <c r="H1146" s="39" t="inlineStr">
        <is>
          <t>lm/fm</t>
        </is>
      </c>
      <c r="I1146" s="315" t="n"/>
      <c r="J1146" s="159" t="n">
        <v>0</v>
      </c>
      <c r="K1146" s="159" t="n">
        <v>0</v>
      </c>
      <c r="L1146" s="753">
        <f>J1146+K1146</f>
        <v/>
      </c>
      <c r="M1146" s="748">
        <f>L1146*(G1146+I1146)</f>
        <v/>
      </c>
      <c r="O1146" s="464">
        <f>ISBLANK(D1146)</f>
        <v/>
      </c>
      <c r="P1146" s="464">
        <f>ISBLANK(G1146)</f>
        <v/>
      </c>
      <c r="Q1146" s="464">
        <f>ISBLANK(M1146)</f>
        <v/>
      </c>
      <c r="R1146" s="464">
        <f>IF(AND(O1146=P1146,O1146=Q1146),,"!!!")</f>
        <v/>
      </c>
      <c r="T1146" s="464" t="n">
        <v>1146</v>
      </c>
    </row>
    <row customFormat="1" outlineLevel="1" r="1147" s="590">
      <c r="A1147" s="29" t="inlineStr">
        <is>
          <t>x</t>
        </is>
      </c>
      <c r="B1147" s="606" t="n">
        <v>400</v>
      </c>
      <c r="C1147" s="617" t="n">
        <v>413</v>
      </c>
      <c r="D1147" s="829" t="n">
        <v>4</v>
      </c>
      <c r="E1147" s="94" t="inlineStr">
        <is>
          <t>Tubolit S 13mm themal insulation</t>
        </is>
      </c>
      <c r="F1147" s="94" t="inlineStr">
        <is>
          <t>Tubolit S 13mm hőszigetelés</t>
        </is>
      </c>
      <c r="G1147" s="994">
        <f>G1146</f>
        <v/>
      </c>
      <c r="H1147" s="39" t="inlineStr">
        <is>
          <t>lm/fm</t>
        </is>
      </c>
      <c r="I1147" s="315" t="n"/>
      <c r="J1147" s="159" t="n">
        <v>0</v>
      </c>
      <c r="K1147" s="159" t="n">
        <v>0</v>
      </c>
      <c r="L1147" s="753">
        <f>J1147+K1147</f>
        <v/>
      </c>
      <c r="M1147" s="748">
        <f>L1147*(G1147+I1147)</f>
        <v/>
      </c>
      <c r="O1147" s="464">
        <f>ISBLANK(D1147)</f>
        <v/>
      </c>
      <c r="P1147" s="464">
        <f>ISBLANK(G1147)</f>
        <v/>
      </c>
      <c r="Q1147" s="464">
        <f>ISBLANK(M1147)</f>
        <v/>
      </c>
      <c r="R1147" s="464">
        <f>IF(AND(O1147=P1147,O1147=Q1147),,"!!!")</f>
        <v/>
      </c>
      <c r="T1147" s="464" t="n">
        <v>1147</v>
      </c>
    </row>
    <row customFormat="1" outlineLevel="1" r="1148" s="590">
      <c r="A1148" s="29" t="inlineStr">
        <is>
          <t>x</t>
        </is>
      </c>
      <c r="B1148" s="606" t="n">
        <v>400</v>
      </c>
      <c r="C1148" s="617" t="n">
        <v>413</v>
      </c>
      <c r="D1148" s="829" t="n">
        <v>5</v>
      </c>
      <c r="E1148" s="94" t="inlineStr">
        <is>
          <t>DN32 (ø35.0 x 1.5)</t>
        </is>
      </c>
      <c r="F1148" s="94" t="inlineStr">
        <is>
          <t>DN32 (ø35.0 x 1.5)</t>
        </is>
      </c>
      <c r="G1148" s="994" t="n">
        <v>111</v>
      </c>
      <c r="H1148" s="39" t="inlineStr">
        <is>
          <t>lm/fm</t>
        </is>
      </c>
      <c r="I1148" s="315" t="n"/>
      <c r="J1148" s="159" t="n">
        <v>0</v>
      </c>
      <c r="K1148" s="159" t="n">
        <v>0</v>
      </c>
      <c r="L1148" s="753">
        <f>J1148+K1148</f>
        <v/>
      </c>
      <c r="M1148" s="748">
        <f>L1148*(G1148+I1148)</f>
        <v/>
      </c>
      <c r="O1148" s="464">
        <f>ISBLANK(D1148)</f>
        <v/>
      </c>
      <c r="P1148" s="464">
        <f>ISBLANK(G1148)</f>
        <v/>
      </c>
      <c r="Q1148" s="464">
        <f>ISBLANK(M1148)</f>
        <v/>
      </c>
      <c r="R1148" s="464">
        <f>IF(AND(O1148=P1148,O1148=Q1148),,"!!!")</f>
        <v/>
      </c>
      <c r="T1148" s="464" t="n">
        <v>1148</v>
      </c>
    </row>
    <row customFormat="1" outlineLevel="1" r="1149" s="590">
      <c r="A1149" s="29" t="inlineStr">
        <is>
          <t>x</t>
        </is>
      </c>
      <c r="B1149" s="606" t="n">
        <v>400</v>
      </c>
      <c r="C1149" s="617" t="n">
        <v>413</v>
      </c>
      <c r="D1149" s="829" t="n">
        <v>6</v>
      </c>
      <c r="E1149" s="94" t="inlineStr">
        <is>
          <t>Tubolit S 13mm themal insulation</t>
        </is>
      </c>
      <c r="F1149" s="94" t="inlineStr">
        <is>
          <t>Tubolit S 13mm hőszigetelés</t>
        </is>
      </c>
      <c r="G1149" s="994">
        <f>G1148</f>
        <v/>
      </c>
      <c r="H1149" s="39" t="inlineStr">
        <is>
          <t>lm/fm</t>
        </is>
      </c>
      <c r="I1149" s="315" t="n"/>
      <c r="J1149" s="159" t="n">
        <v>0</v>
      </c>
      <c r="K1149" s="159" t="n">
        <v>0</v>
      </c>
      <c r="L1149" s="753">
        <f>J1149+K1149</f>
        <v/>
      </c>
      <c r="M1149" s="748">
        <f>L1149*(G1149+I1149)</f>
        <v/>
      </c>
      <c r="O1149" s="464">
        <f>ISBLANK(D1149)</f>
        <v/>
      </c>
      <c r="P1149" s="464">
        <f>ISBLANK(G1149)</f>
        <v/>
      </c>
      <c r="Q1149" s="464">
        <f>ISBLANK(M1149)</f>
        <v/>
      </c>
      <c r="R1149" s="464">
        <f>IF(AND(O1149=P1149,O1149=Q1149),,"!!!")</f>
        <v/>
      </c>
      <c r="T1149" s="464" t="n">
        <v>1149</v>
      </c>
    </row>
    <row customFormat="1" outlineLevel="1" r="1150" s="590">
      <c r="A1150" s="29" t="inlineStr">
        <is>
          <t>x</t>
        </is>
      </c>
      <c r="B1150" s="606" t="n">
        <v>400</v>
      </c>
      <c r="C1150" s="617" t="n">
        <v>413</v>
      </c>
      <c r="D1150" s="829" t="n">
        <v>7</v>
      </c>
      <c r="E1150" s="94" t="inlineStr">
        <is>
          <t>DN40 (ø42.0 x 1.5)</t>
        </is>
      </c>
      <c r="F1150" s="94" t="inlineStr">
        <is>
          <t>DN40 (ø42.0 x 1.5)</t>
        </is>
      </c>
      <c r="G1150" s="994" t="n">
        <v>0</v>
      </c>
      <c r="H1150" s="39" t="inlineStr">
        <is>
          <t>lm/fm</t>
        </is>
      </c>
      <c r="I1150" s="315" t="n"/>
      <c r="J1150" s="159" t="n">
        <v>0</v>
      </c>
      <c r="K1150" s="159" t="n">
        <v>0</v>
      </c>
      <c r="L1150" s="753">
        <f>J1150+K1150</f>
        <v/>
      </c>
      <c r="M1150" s="748">
        <f>L1150*(G1150+I1150)</f>
        <v/>
      </c>
      <c r="O1150" s="464">
        <f>ISBLANK(D1150)</f>
        <v/>
      </c>
      <c r="P1150" s="464">
        <f>ISBLANK(G1150)</f>
        <v/>
      </c>
      <c r="Q1150" s="464">
        <f>ISBLANK(M1150)</f>
        <v/>
      </c>
      <c r="R1150" s="464">
        <f>IF(AND(O1150=P1150,O1150=Q1150),,"!!!")</f>
        <v/>
      </c>
      <c r="T1150" s="464" t="n">
        <v>1150</v>
      </c>
    </row>
    <row customFormat="1" outlineLevel="1" r="1151" s="590">
      <c r="A1151" s="29" t="inlineStr">
        <is>
          <t>x</t>
        </is>
      </c>
      <c r="B1151" s="606" t="n">
        <v>400</v>
      </c>
      <c r="C1151" s="617" t="n">
        <v>413</v>
      </c>
      <c r="D1151" s="829" t="n">
        <v>8</v>
      </c>
      <c r="E1151" s="94" t="inlineStr">
        <is>
          <t>Tubolit S 13mm themal insulation</t>
        </is>
      </c>
      <c r="F1151" s="94" t="inlineStr">
        <is>
          <t>Tubolit S 13mm hőszigetelés</t>
        </is>
      </c>
      <c r="G1151" s="994">
        <f>G1150</f>
        <v/>
      </c>
      <c r="H1151" s="39" t="inlineStr">
        <is>
          <t>lm/fm</t>
        </is>
      </c>
      <c r="I1151" s="315" t="n"/>
      <c r="J1151" s="159" t="n">
        <v>0</v>
      </c>
      <c r="K1151" s="159" t="n">
        <v>0</v>
      </c>
      <c r="L1151" s="753">
        <f>J1151+K1151</f>
        <v/>
      </c>
      <c r="M1151" s="748">
        <f>L1151*(G1151+I1151)</f>
        <v/>
      </c>
      <c r="O1151" s="464">
        <f>ISBLANK(D1151)</f>
        <v/>
      </c>
      <c r="P1151" s="464">
        <f>ISBLANK(G1151)</f>
        <v/>
      </c>
      <c r="Q1151" s="464">
        <f>ISBLANK(M1151)</f>
        <v/>
      </c>
      <c r="R1151" s="464">
        <f>IF(AND(O1151=P1151,O1151=Q1151),,"!!!")</f>
        <v/>
      </c>
      <c r="T1151" s="464" t="n">
        <v>1151</v>
      </c>
    </row>
    <row customFormat="1" outlineLevel="1" r="1152" s="590">
      <c r="A1152" s="29" t="inlineStr">
        <is>
          <t>x</t>
        </is>
      </c>
      <c r="B1152" s="606" t="n">
        <v>400</v>
      </c>
      <c r="C1152" s="617" t="n">
        <v>413</v>
      </c>
      <c r="D1152" s="829" t="n">
        <v>9</v>
      </c>
      <c r="E1152" s="94" t="inlineStr">
        <is>
          <t>DN50 (ø54.0 x 1.5)</t>
        </is>
      </c>
      <c r="F1152" s="94" t="inlineStr">
        <is>
          <t>DN50 (ø54.0 x 1.5)</t>
        </is>
      </c>
      <c r="G1152" s="994" t="n">
        <v>191</v>
      </c>
      <c r="H1152" s="39" t="inlineStr">
        <is>
          <t>lm/fm</t>
        </is>
      </c>
      <c r="I1152" s="315" t="n"/>
      <c r="J1152" s="159" t="n">
        <v>0</v>
      </c>
      <c r="K1152" s="159" t="n">
        <v>0</v>
      </c>
      <c r="L1152" s="753">
        <f>J1152+K1152</f>
        <v/>
      </c>
      <c r="M1152" s="748">
        <f>L1152*(G1152+I1152)</f>
        <v/>
      </c>
      <c r="O1152" s="464">
        <f>ISBLANK(D1152)</f>
        <v/>
      </c>
      <c r="P1152" s="464">
        <f>ISBLANK(G1152)</f>
        <v/>
      </c>
      <c r="Q1152" s="464">
        <f>ISBLANK(M1152)</f>
        <v/>
      </c>
      <c r="R1152" s="464">
        <f>IF(AND(O1152=P1152,O1152=Q1152),,"!!!")</f>
        <v/>
      </c>
      <c r="T1152" s="464" t="n">
        <v>1152</v>
      </c>
    </row>
    <row customFormat="1" outlineLevel="1" r="1153" s="590">
      <c r="A1153" s="29" t="inlineStr">
        <is>
          <t>x</t>
        </is>
      </c>
      <c r="B1153" s="606" t="n">
        <v>400</v>
      </c>
      <c r="C1153" s="617" t="n">
        <v>413</v>
      </c>
      <c r="D1153" s="829" t="n">
        <v>10</v>
      </c>
      <c r="E1153" s="94" t="inlineStr">
        <is>
          <t>Tubolit S 20mm themal insulation</t>
        </is>
      </c>
      <c r="F1153" s="94" t="inlineStr">
        <is>
          <t>Tubolit S 20mm hőszigetelés</t>
        </is>
      </c>
      <c r="G1153" s="994">
        <f>G1152</f>
        <v/>
      </c>
      <c r="H1153" s="39" t="inlineStr">
        <is>
          <t>lm/fm</t>
        </is>
      </c>
      <c r="I1153" s="315" t="n"/>
      <c r="J1153" s="159" t="n">
        <v>0</v>
      </c>
      <c r="K1153" s="159" t="n">
        <v>0</v>
      </c>
      <c r="L1153" s="753">
        <f>J1153+K1153</f>
        <v/>
      </c>
      <c r="M1153" s="748">
        <f>L1153*(G1153+I1153)</f>
        <v/>
      </c>
      <c r="O1153" s="464">
        <f>ISBLANK(D1153)</f>
        <v/>
      </c>
      <c r="P1153" s="464">
        <f>ISBLANK(G1153)</f>
        <v/>
      </c>
      <c r="Q1153" s="464">
        <f>ISBLANK(M1153)</f>
        <v/>
      </c>
      <c r="R1153" s="464">
        <f>IF(AND(O1153=P1153,O1153=Q1153),,"!!!")</f>
        <v/>
      </c>
      <c r="T1153" s="464" t="n">
        <v>1153</v>
      </c>
    </row>
    <row customFormat="1" outlineLevel="1" r="1154" s="590">
      <c r="A1154" s="29" t="inlineStr">
        <is>
          <t>x</t>
        </is>
      </c>
      <c r="B1154" s="606" t="n">
        <v>400</v>
      </c>
      <c r="C1154" s="617" t="n">
        <v>413</v>
      </c>
      <c r="D1154" s="829" t="n">
        <v>11</v>
      </c>
      <c r="E1154" s="94" t="inlineStr">
        <is>
          <t>DN65 (ø76.1 x 2.0)</t>
        </is>
      </c>
      <c r="F1154" s="94" t="inlineStr">
        <is>
          <t>DN65 (ø76.1 x 2.0)</t>
        </is>
      </c>
      <c r="G1154" s="994" t="n">
        <v>171</v>
      </c>
      <c r="H1154" s="39" t="inlineStr">
        <is>
          <t>lm/fm</t>
        </is>
      </c>
      <c r="I1154" s="315" t="n"/>
      <c r="J1154" s="159" t="n">
        <v>0</v>
      </c>
      <c r="K1154" s="159" t="n">
        <v>0</v>
      </c>
      <c r="L1154" s="753">
        <f>J1154+K1154</f>
        <v/>
      </c>
      <c r="M1154" s="748">
        <f>L1154*(G1154+I1154)</f>
        <v/>
      </c>
      <c r="O1154" s="464">
        <f>ISBLANK(D1154)</f>
        <v/>
      </c>
      <c r="P1154" s="464">
        <f>ISBLANK(G1154)</f>
        <v/>
      </c>
      <c r="Q1154" s="464">
        <f>ISBLANK(M1154)</f>
        <v/>
      </c>
      <c r="R1154" s="464">
        <f>IF(AND(O1154=P1154,O1154=Q1154),,"!!!")</f>
        <v/>
      </c>
      <c r="T1154" s="464" t="n">
        <v>1154</v>
      </c>
    </row>
    <row customFormat="1" outlineLevel="1" r="1155" s="590">
      <c r="A1155" s="29" t="inlineStr">
        <is>
          <t>x</t>
        </is>
      </c>
      <c r="B1155" s="606" t="n">
        <v>400</v>
      </c>
      <c r="C1155" s="617" t="n">
        <v>413</v>
      </c>
      <c r="D1155" s="829" t="n">
        <v>12</v>
      </c>
      <c r="E1155" s="94" t="inlineStr">
        <is>
          <t>Tubolit S 20mm themal insulation</t>
        </is>
      </c>
      <c r="F1155" s="94" t="inlineStr">
        <is>
          <t>Tubolit S 20mm hőszigetelés</t>
        </is>
      </c>
      <c r="G1155" s="994">
        <f>G1154</f>
        <v/>
      </c>
      <c r="H1155" s="39" t="inlineStr">
        <is>
          <t>lm/fm</t>
        </is>
      </c>
      <c r="I1155" s="315" t="n"/>
      <c r="J1155" s="159" t="n">
        <v>0</v>
      </c>
      <c r="K1155" s="159" t="n">
        <v>0</v>
      </c>
      <c r="L1155" s="753">
        <f>J1155+K1155</f>
        <v/>
      </c>
      <c r="M1155" s="748">
        <f>L1155*(G1155+I1155)</f>
        <v/>
      </c>
      <c r="O1155" s="464">
        <f>ISBLANK(D1155)</f>
        <v/>
      </c>
      <c r="P1155" s="464">
        <f>ISBLANK(G1155)</f>
        <v/>
      </c>
      <c r="Q1155" s="464">
        <f>ISBLANK(M1155)</f>
        <v/>
      </c>
      <c r="R1155" s="464">
        <f>IF(AND(O1155=P1155,O1155=Q1155),,"!!!")</f>
        <v/>
      </c>
      <c r="T1155" s="464" t="n">
        <v>1155</v>
      </c>
    </row>
    <row customFormat="1" outlineLevel="1" r="1156" s="590">
      <c r="A1156" s="29" t="inlineStr">
        <is>
          <t>x</t>
        </is>
      </c>
      <c r="B1156" s="606" t="n">
        <v>400</v>
      </c>
      <c r="C1156" s="617" t="n">
        <v>413</v>
      </c>
      <c r="D1156" s="829" t="n">
        <v>13</v>
      </c>
      <c r="E1156" s="94" t="inlineStr">
        <is>
          <t>DN80 (ø88.9 x 2.0)</t>
        </is>
      </c>
      <c r="F1156" s="94" t="inlineStr">
        <is>
          <t>DN80 (ø88.9 x 2.0)</t>
        </is>
      </c>
      <c r="G1156" s="994" t="n">
        <v>0</v>
      </c>
      <c r="H1156" s="39" t="inlineStr">
        <is>
          <t>lm/fm</t>
        </is>
      </c>
      <c r="I1156" s="315" t="n"/>
      <c r="J1156" s="159" t="n">
        <v>0</v>
      </c>
      <c r="K1156" s="159" t="n">
        <v>0</v>
      </c>
      <c r="L1156" s="753">
        <f>J1156+K1156</f>
        <v/>
      </c>
      <c r="M1156" s="748">
        <f>L1156*(G1156+I1156)</f>
        <v/>
      </c>
      <c r="O1156" s="464">
        <f>ISBLANK(D1156)</f>
        <v/>
      </c>
      <c r="P1156" s="464">
        <f>ISBLANK(G1156)</f>
        <v/>
      </c>
      <c r="Q1156" s="464">
        <f>ISBLANK(M1156)</f>
        <v/>
      </c>
      <c r="R1156" s="464">
        <f>IF(AND(O1156=P1156,O1156=Q1156),,"!!!")</f>
        <v/>
      </c>
      <c r="T1156" s="464" t="n">
        <v>1156</v>
      </c>
    </row>
    <row customFormat="1" outlineLevel="1" r="1157" s="590">
      <c r="A1157" s="29" t="inlineStr">
        <is>
          <t>x</t>
        </is>
      </c>
      <c r="B1157" s="606" t="n">
        <v>400</v>
      </c>
      <c r="C1157" s="617" t="n">
        <v>413</v>
      </c>
      <c r="D1157" s="829" t="n">
        <v>14</v>
      </c>
      <c r="E1157" s="94" t="inlineStr">
        <is>
          <t>Tubolit S 20mm themal insulation</t>
        </is>
      </c>
      <c r="F1157" s="94" t="inlineStr">
        <is>
          <t>Tubolit S 20mm hőszigetelés</t>
        </is>
      </c>
      <c r="G1157" s="994">
        <f>G1156</f>
        <v/>
      </c>
      <c r="H1157" s="39" t="inlineStr">
        <is>
          <t>lm/fm</t>
        </is>
      </c>
      <c r="I1157" s="315" t="n"/>
      <c r="J1157" s="159" t="n">
        <v>0</v>
      </c>
      <c r="K1157" s="159" t="n">
        <v>0</v>
      </c>
      <c r="L1157" s="753">
        <f>J1157+K1157</f>
        <v/>
      </c>
      <c r="M1157" s="748">
        <f>L1157*(G1157+I1157)</f>
        <v/>
      </c>
      <c r="O1157" s="464">
        <f>ISBLANK(D1157)</f>
        <v/>
      </c>
      <c r="P1157" s="464">
        <f>ISBLANK(G1157)</f>
        <v/>
      </c>
      <c r="Q1157" s="464">
        <f>ISBLANK(M1157)</f>
        <v/>
      </c>
      <c r="R1157" s="464">
        <f>IF(AND(O1157=P1157,O1157=Q1157),,"!!!")</f>
        <v/>
      </c>
      <c r="T1157" s="464" t="n">
        <v>1157</v>
      </c>
    </row>
    <row customFormat="1" outlineLevel="1" r="1158" s="590">
      <c r="A1158" s="29" t="inlineStr">
        <is>
          <t>x</t>
        </is>
      </c>
      <c r="B1158" s="606" t="n">
        <v>400</v>
      </c>
      <c r="C1158" s="617" t="n">
        <v>413</v>
      </c>
      <c r="D1158" s="829" t="n">
        <v>15</v>
      </c>
      <c r="E1158" s="94" t="inlineStr">
        <is>
          <t>DN100 (ø108 x 2.0)</t>
        </is>
      </c>
      <c r="F1158" s="94" t="inlineStr">
        <is>
          <t>DN100 (ø108.0 x 2.0)</t>
        </is>
      </c>
      <c r="G1158" s="994" t="n">
        <v>127</v>
      </c>
      <c r="H1158" s="39" t="inlineStr">
        <is>
          <t>lm/fm</t>
        </is>
      </c>
      <c r="I1158" s="315" t="n"/>
      <c r="J1158" s="159" t="n">
        <v>0</v>
      </c>
      <c r="K1158" s="159" t="n">
        <v>0</v>
      </c>
      <c r="L1158" s="753">
        <f>J1158+K1158</f>
        <v/>
      </c>
      <c r="M1158" s="748">
        <f>L1158*(G1158+I1158)</f>
        <v/>
      </c>
      <c r="O1158" s="464">
        <f>ISBLANK(D1158)</f>
        <v/>
      </c>
      <c r="P1158" s="464">
        <f>ISBLANK(G1158)</f>
        <v/>
      </c>
      <c r="Q1158" s="464">
        <f>ISBLANK(M1158)</f>
        <v/>
      </c>
      <c r="R1158" s="464">
        <f>IF(AND(O1158=P1158,O1158=Q1158),,"!!!")</f>
        <v/>
      </c>
      <c r="T1158" s="464" t="n">
        <v>1158</v>
      </c>
    </row>
    <row customFormat="1" outlineLevel="1" r="1159" s="590">
      <c r="A1159" s="29" t="inlineStr">
        <is>
          <t>x</t>
        </is>
      </c>
      <c r="B1159" s="606" t="n">
        <v>400</v>
      </c>
      <c r="C1159" s="617" t="n">
        <v>413</v>
      </c>
      <c r="D1159" s="829" t="n">
        <v>16</v>
      </c>
      <c r="E1159" s="94" t="inlineStr">
        <is>
          <t>Tubolit S 20mm themal insulation</t>
        </is>
      </c>
      <c r="F1159" s="94" t="inlineStr">
        <is>
          <t>Tubolit S 20mm hőszigetelés</t>
        </is>
      </c>
      <c r="G1159" s="994">
        <f>G1158</f>
        <v/>
      </c>
      <c r="H1159" s="39" t="inlineStr">
        <is>
          <t>lm/fm</t>
        </is>
      </c>
      <c r="I1159" s="315" t="n"/>
      <c r="J1159" s="159" t="n">
        <v>0</v>
      </c>
      <c r="K1159" s="159" t="n">
        <v>0</v>
      </c>
      <c r="L1159" s="753">
        <f>J1159+K1159</f>
        <v/>
      </c>
      <c r="M1159" s="748">
        <f>L1159*(G1159+I1159)</f>
        <v/>
      </c>
      <c r="O1159" s="464">
        <f>ISBLANK(D1159)</f>
        <v/>
      </c>
      <c r="P1159" s="464">
        <f>ISBLANK(G1159)</f>
        <v/>
      </c>
      <c r="Q1159" s="464">
        <f>ISBLANK(M1159)</f>
        <v/>
      </c>
      <c r="R1159" s="464">
        <f>IF(AND(O1159=P1159,O1159=Q1159),,"!!!")</f>
        <v/>
      </c>
      <c r="T1159" s="464" t="n">
        <v>1159</v>
      </c>
    </row>
    <row customFormat="1" customHeight="1" ht="192" outlineLevel="1" r="1160" s="121">
      <c r="A1160" s="29" t="inlineStr">
        <is>
          <t>x</t>
        </is>
      </c>
      <c r="B1160" s="613" t="n"/>
      <c r="C1160" s="617" t="n"/>
      <c r="D1160" s="829" t="n"/>
      <c r="E1160" s="706" t="inlineStr">
        <is>
          <t>Steel pipe for water medium, general quality requirements
MSZ 29:1986 standard seamless steel pipe in sizes according to MSZ EN 10220:2003, with S235JR material quality or MSZ EN 10255 S-195-T or DIN 2440/2448.
With welded joints,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Painting of steel pipes (under insulation)
1 layer of repair-painintg of protective coated pipes with 'Hammerite' paint
1 layer of cover painting of the entire pipe network with 'Hammerite' paint (or technically equivalent).</t>
        </is>
      </c>
      <c r="F1160" s="706" t="inlineStr">
        <is>
          <t>Acélcső víz közeghez, általános minőségi elvárásai
MSZ 29:1986 szerinti varrat nélküli acélcső MSZ EN 10220:2003 szerinti méretben S235JR anyagminőséggel vagy MSZ EN 10255 S-195-T minőségben vagy DIN 2440/2448 szerinti minőségben.
Hegesztett kötésekkel, csőhajlításokkal, idomokkal,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
Acélcső festése (hőszigetelés alá)
1 rtg. Alapmázolt csövek visszajavítása Hammerite festékkel
1 rtg. Fedőréteg felhordása a teljes csővezetéki hálózaton  Hammerite festékkel. Vagy vele műszakilag egyenértékűvel.</t>
        </is>
      </c>
      <c r="G1160" s="1014" t="n"/>
      <c r="H1160" s="126" t="n"/>
      <c r="I1160" s="504" t="n"/>
      <c r="J1160" s="506" t="n"/>
      <c r="K1160" s="506" t="n"/>
      <c r="L1160" s="507" t="n"/>
      <c r="M1160" s="748" t="n"/>
      <c r="O1160" s="464">
        <f>ISBLANK(D1160)</f>
        <v/>
      </c>
      <c r="P1160" s="464">
        <f>ISBLANK(G1160)</f>
        <v/>
      </c>
      <c r="Q1160" s="464">
        <f>ISBLANK(M1160)</f>
        <v/>
      </c>
      <c r="R1160" s="464">
        <f>IF(AND(O1160=P1160,O1160=Q1160),,"!!!")</f>
        <v/>
      </c>
      <c r="T1160" s="464" t="n">
        <v>1160</v>
      </c>
    </row>
    <row customFormat="1" customHeight="1" ht="60" outlineLevel="1" r="1161" s="121">
      <c r="A1161" s="29" t="n"/>
      <c r="B1161" s="613" t="n"/>
      <c r="C1161" s="617" t="n"/>
      <c r="D1161" s="829" t="n"/>
      <c r="E1161" s="272"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1161" s="271"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1161" s="1014" t="n"/>
      <c r="H1161" s="126" t="n"/>
      <c r="I1161" s="504" t="n"/>
      <c r="J1161" s="506" t="n"/>
      <c r="K1161" s="506" t="n"/>
      <c r="L1161" s="507" t="n"/>
      <c r="M1161" s="748" t="n"/>
      <c r="O1161" s="464">
        <f>ISBLANK(D1161)</f>
        <v/>
      </c>
      <c r="P1161" s="464">
        <f>ISBLANK(G1161)</f>
        <v/>
      </c>
      <c r="Q1161" s="464">
        <f>ISBLANK(M1161)</f>
        <v/>
      </c>
      <c r="R1161" s="464">
        <f>IF(AND(O1161=P1161,O1161=Q1161),,"!!!")</f>
        <v/>
      </c>
      <c r="T1161" s="464" t="n">
        <v>1161</v>
      </c>
    </row>
    <row customFormat="1" outlineLevel="1" r="1162" s="590">
      <c r="A1162" s="29" t="n"/>
      <c r="B1162" s="606" t="n">
        <v>400</v>
      </c>
      <c r="C1162" s="617" t="n">
        <v>413</v>
      </c>
      <c r="D1162" s="829" t="n">
        <v>17</v>
      </c>
      <c r="E1162" s="94" t="inlineStr">
        <is>
          <t>DN125</t>
        </is>
      </c>
      <c r="F1162" s="94" t="inlineStr">
        <is>
          <t>DN125</t>
        </is>
      </c>
      <c r="G1162" s="994" t="n">
        <v>359</v>
      </c>
      <c r="H1162" s="39" t="inlineStr">
        <is>
          <t>lm/fm</t>
        </is>
      </c>
      <c r="I1162" s="315" t="n"/>
      <c r="J1162" s="159" t="n">
        <v>0</v>
      </c>
      <c r="K1162" s="159" t="n">
        <v>0</v>
      </c>
      <c r="L1162" s="753">
        <f>J1162+K1162</f>
        <v/>
      </c>
      <c r="M1162" s="748">
        <f>L1162*(G1162+I1162)</f>
        <v/>
      </c>
      <c r="O1162" s="464">
        <f>ISBLANK(D1162)</f>
        <v/>
      </c>
      <c r="P1162" s="464">
        <f>ISBLANK(G1162)</f>
        <v/>
      </c>
      <c r="Q1162" s="464">
        <f>ISBLANK(M1162)</f>
        <v/>
      </c>
      <c r="R1162" s="464">
        <f>IF(AND(O1162=P1162,O1162=Q1162),,"!!!")</f>
        <v/>
      </c>
      <c r="T1162" s="464" t="n">
        <v>1162</v>
      </c>
    </row>
    <row customFormat="1" outlineLevel="1" r="1163" s="590">
      <c r="A1163" s="29" t="n"/>
      <c r="B1163" s="606" t="n">
        <v>400</v>
      </c>
      <c r="C1163" s="617" t="n">
        <v>413</v>
      </c>
      <c r="D1163" s="829" t="n">
        <v>18</v>
      </c>
      <c r="E1163" s="94" t="inlineStr">
        <is>
          <t>Tubolit S 20mm themal insulation</t>
        </is>
      </c>
      <c r="F1163" s="94" t="inlineStr">
        <is>
          <t>Tubolit S 20mm hőszigetelés</t>
        </is>
      </c>
      <c r="G1163" s="994">
        <f>G1162</f>
        <v/>
      </c>
      <c r="H1163" s="39" t="inlineStr">
        <is>
          <t>lm/fm</t>
        </is>
      </c>
      <c r="I1163" s="315" t="n"/>
      <c r="J1163" s="159" t="n">
        <v>0</v>
      </c>
      <c r="K1163" s="159" t="n">
        <v>0</v>
      </c>
      <c r="L1163" s="753">
        <f>J1163+K1163</f>
        <v/>
      </c>
      <c r="M1163" s="748">
        <f>L1163*(G1163+I1163)</f>
        <v/>
      </c>
      <c r="O1163" s="464">
        <f>ISBLANK(D1163)</f>
        <v/>
      </c>
      <c r="P1163" s="464">
        <f>ISBLANK(G1163)</f>
        <v/>
      </c>
      <c r="Q1163" s="464">
        <f>ISBLANK(M1163)</f>
        <v/>
      </c>
      <c r="R1163" s="464">
        <f>IF(AND(O1163=P1163,O1163=Q1163),,"!!!")</f>
        <v/>
      </c>
      <c r="T1163" s="464" t="n">
        <v>1163</v>
      </c>
    </row>
    <row customFormat="1" outlineLevel="1" r="1164" s="590">
      <c r="A1164" s="29" t="n"/>
      <c r="B1164" s="606" t="n">
        <v>400</v>
      </c>
      <c r="C1164" s="617" t="n">
        <v>413</v>
      </c>
      <c r="D1164" s="829" t="n">
        <v>19</v>
      </c>
      <c r="E1164" s="94" t="inlineStr">
        <is>
          <t>DN150</t>
        </is>
      </c>
      <c r="F1164" s="94" t="inlineStr">
        <is>
          <t>DN150</t>
        </is>
      </c>
      <c r="G1164" s="994" t="n">
        <v>48</v>
      </c>
      <c r="H1164" s="39" t="inlineStr">
        <is>
          <t>lm/fm</t>
        </is>
      </c>
      <c r="I1164" s="315" t="n"/>
      <c r="J1164" s="159" t="n">
        <v>0</v>
      </c>
      <c r="K1164" s="159" t="n">
        <v>0</v>
      </c>
      <c r="L1164" s="753">
        <f>J1164+K1164</f>
        <v/>
      </c>
      <c r="M1164" s="748">
        <f>L1164*(G1164+I1164)</f>
        <v/>
      </c>
      <c r="O1164" s="464">
        <f>ISBLANK(D1164)</f>
        <v/>
      </c>
      <c r="P1164" s="464">
        <f>ISBLANK(G1164)</f>
        <v/>
      </c>
      <c r="Q1164" s="464">
        <f>ISBLANK(M1164)</f>
        <v/>
      </c>
      <c r="R1164" s="464">
        <f>IF(AND(O1164=P1164,O1164=Q1164),,"!!!")</f>
        <v/>
      </c>
      <c r="T1164" s="464" t="n">
        <v>1164</v>
      </c>
    </row>
    <row customFormat="1" outlineLevel="1" r="1165" s="590">
      <c r="A1165" s="29" t="n"/>
      <c r="B1165" s="606" t="n">
        <v>400</v>
      </c>
      <c r="C1165" s="617" t="n">
        <v>413</v>
      </c>
      <c r="D1165" s="829" t="n">
        <v>20</v>
      </c>
      <c r="E1165" s="94" t="inlineStr">
        <is>
          <t>Tubolit S 20mm themal insulation</t>
        </is>
      </c>
      <c r="F1165" s="94" t="inlineStr">
        <is>
          <t>Tubolit S 20mm hőszigetelés</t>
        </is>
      </c>
      <c r="G1165" s="994">
        <f>G1164</f>
        <v/>
      </c>
      <c r="H1165" s="39" t="inlineStr">
        <is>
          <t>lm/fm</t>
        </is>
      </c>
      <c r="I1165" s="315" t="n"/>
      <c r="J1165" s="159" t="n">
        <v>0</v>
      </c>
      <c r="K1165" s="159" t="n">
        <v>0</v>
      </c>
      <c r="L1165" s="753">
        <f>J1165+K1165</f>
        <v/>
      </c>
      <c r="M1165" s="748">
        <f>L1165*(G1165+I1165)</f>
        <v/>
      </c>
      <c r="O1165" s="464">
        <f>ISBLANK(D1165)</f>
        <v/>
      </c>
      <c r="P1165" s="464">
        <f>ISBLANK(G1165)</f>
        <v/>
      </c>
      <c r="Q1165" s="464">
        <f>ISBLANK(M1165)</f>
        <v/>
      </c>
      <c r="R1165" s="464">
        <f>IF(AND(O1165=P1165,O1165=Q1165),,"!!!")</f>
        <v/>
      </c>
      <c r="T1165" s="464" t="n">
        <v>1165</v>
      </c>
    </row>
    <row customFormat="1" outlineLevel="1" r="1166" s="590">
      <c r="A1166" s="29" t="n"/>
      <c r="B1166" s="613" t="n">
        <v>400</v>
      </c>
      <c r="C1166" s="617" t="n">
        <v>413</v>
      </c>
      <c r="D1166" s="829" t="n"/>
      <c r="E1166" s="764" t="inlineStr">
        <is>
          <t>Pipe accessories PN10</t>
        </is>
      </c>
      <c r="F1166" s="764" t="inlineStr">
        <is>
          <t>Csővezetéki szerelvények PN10</t>
        </is>
      </c>
      <c r="G1166" s="994" t="n"/>
      <c r="H1166" s="39" t="n"/>
      <c r="I1166" s="315" t="n"/>
      <c r="J1166" s="159" t="n"/>
      <c r="K1166" s="159" t="n"/>
      <c r="L1166" s="753" t="n"/>
      <c r="M1166" s="748" t="n"/>
      <c r="O1166" s="464">
        <f>ISBLANK(D1166)</f>
        <v/>
      </c>
      <c r="P1166" s="464">
        <f>ISBLANK(G1166)</f>
        <v/>
      </c>
      <c r="Q1166" s="464">
        <f>ISBLANK(M1166)</f>
        <v/>
      </c>
      <c r="R1166" s="464">
        <f>IF(AND(O1166=P1166,O1166=Q1166),,"!!!")</f>
        <v/>
      </c>
      <c r="T1166" s="464" t="n">
        <v>1166</v>
      </c>
    </row>
    <row customFormat="1" customHeight="1" ht="45" outlineLevel="1" r="1167" s="590">
      <c r="A1167" s="29" t="n"/>
      <c r="B1167" s="613" t="n"/>
      <c r="C1167" s="617" t="n"/>
      <c r="D1167" s="829" t="n"/>
      <c r="E1167" s="108" t="inlineStr">
        <is>
          <t>Ball valve,  lock-shield valve PN10
Internal/internal threaded connection, without drain, gunmetal
- manufacturer:
- type:</t>
        </is>
      </c>
      <c r="F1167" s="108" t="inlineStr">
        <is>
          <t>Gömbcsap, lakatolható PN10
Belső/belső menetes csatlakozással, ürítőcsonk nélkül, vörösöntvény
- gyártó:
- típus:</t>
        </is>
      </c>
      <c r="G1167" s="994" t="n"/>
      <c r="H1167" s="39" t="n"/>
      <c r="I1167" s="315" t="n"/>
      <c r="J1167" s="159" t="n"/>
      <c r="K1167" s="159" t="n"/>
      <c r="L1167" s="753" t="n"/>
      <c r="M1167" s="748" t="n"/>
      <c r="O1167" s="464">
        <f>ISBLANK(D1167)</f>
        <v/>
      </c>
      <c r="P1167" s="464">
        <f>ISBLANK(G1167)</f>
        <v/>
      </c>
      <c r="Q1167" s="464">
        <f>ISBLANK(M1167)</f>
        <v/>
      </c>
      <c r="R1167" s="464">
        <f>IF(AND(O1167=P1167,O1167=Q1167),,"!!!")</f>
        <v/>
      </c>
      <c r="T1167" s="464" t="n">
        <v>1167</v>
      </c>
    </row>
    <row customFormat="1" outlineLevel="1" r="1168" s="590">
      <c r="A1168" s="29" t="n"/>
      <c r="B1168" s="613" t="n">
        <v>400</v>
      </c>
      <c r="C1168" s="617" t="n">
        <v>413</v>
      </c>
      <c r="D1168" s="829" t="n">
        <v>21</v>
      </c>
      <c r="E1168" s="94" t="inlineStr">
        <is>
          <t>DN20</t>
        </is>
      </c>
      <c r="F1168" s="94" t="inlineStr">
        <is>
          <t>DN20</t>
        </is>
      </c>
      <c r="G1168" s="994" t="n">
        <v>22</v>
      </c>
      <c r="H1168" s="39" t="inlineStr">
        <is>
          <t>pc/db</t>
        </is>
      </c>
      <c r="I1168" s="315" t="n"/>
      <c r="J1168" s="159" t="n">
        <v>0</v>
      </c>
      <c r="K1168" s="159" t="n">
        <v>0</v>
      </c>
      <c r="L1168" s="753">
        <f>J1168+K1168</f>
        <v/>
      </c>
      <c r="M1168" s="748">
        <f>L1168*(G1168+I1168)</f>
        <v/>
      </c>
      <c r="O1168" s="464">
        <f>ISBLANK(D1168)</f>
        <v/>
      </c>
      <c r="P1168" s="464">
        <f>ISBLANK(G1168)</f>
        <v/>
      </c>
      <c r="Q1168" s="464">
        <f>ISBLANK(M1168)</f>
        <v/>
      </c>
      <c r="R1168" s="464">
        <f>IF(AND(O1168=P1168,O1168=Q1168),,"!!!")</f>
        <v/>
      </c>
      <c r="T1168" s="464" t="n">
        <v>1168</v>
      </c>
    </row>
    <row customFormat="1" customHeight="1" ht="45" outlineLevel="1" r="1169" s="590">
      <c r="A1169" s="29" t="n"/>
      <c r="B1169" s="613" t="n">
        <v>400</v>
      </c>
      <c r="C1169" s="617" t="n">
        <v>413</v>
      </c>
      <c r="D1169" s="829" t="n"/>
      <c r="E1169" s="108" t="inlineStr">
        <is>
          <t>Ball valve PN10
Internal/internal threaded connection, without drain, gunmetal
- manufacturer:
- type:</t>
        </is>
      </c>
      <c r="F1169" s="108" t="inlineStr">
        <is>
          <t>Gömbcsap PN10
Belső/belső menetes csatlakozással, ürítőcsonk nélkül, vörösöntvény
- gyártó:
- típus:</t>
        </is>
      </c>
      <c r="G1169" s="994" t="n"/>
      <c r="H1169" s="39" t="n"/>
      <c r="I1169" s="315" t="n"/>
      <c r="J1169" s="159" t="n"/>
      <c r="K1169" s="159" t="n"/>
      <c r="L1169" s="753" t="n"/>
      <c r="M1169" s="748" t="n"/>
      <c r="O1169" s="464">
        <f>ISBLANK(D1169)</f>
        <v/>
      </c>
      <c r="P1169" s="464">
        <f>ISBLANK(G1169)</f>
        <v/>
      </c>
      <c r="Q1169" s="464">
        <f>ISBLANK(M1169)</f>
        <v/>
      </c>
      <c r="R1169" s="464">
        <f>IF(AND(O1169=P1169,O1169=Q1169),,"!!!")</f>
        <v/>
      </c>
      <c r="T1169" s="464" t="n">
        <v>1169</v>
      </c>
    </row>
    <row customFormat="1" outlineLevel="1" r="1170" s="590">
      <c r="A1170" s="29" t="n"/>
      <c r="B1170" s="613" t="n">
        <v>400</v>
      </c>
      <c r="C1170" s="617" t="n">
        <v>413</v>
      </c>
      <c r="D1170" s="829" t="n">
        <v>22</v>
      </c>
      <c r="E1170" s="94" t="inlineStr">
        <is>
          <t>DN20</t>
        </is>
      </c>
      <c r="F1170" s="94" t="inlineStr">
        <is>
          <t>DN20</t>
        </is>
      </c>
      <c r="G1170" s="994" t="n">
        <v>4</v>
      </c>
      <c r="H1170" s="39" t="inlineStr">
        <is>
          <t>pc/db</t>
        </is>
      </c>
      <c r="I1170" s="315" t="n"/>
      <c r="J1170" s="159" t="n">
        <v>0</v>
      </c>
      <c r="K1170" s="159" t="n">
        <v>0</v>
      </c>
      <c r="L1170" s="753">
        <f>J1170+K1170</f>
        <v/>
      </c>
      <c r="M1170" s="748">
        <f>L1170*(G1170+I1170)</f>
        <v/>
      </c>
      <c r="O1170" s="464">
        <f>ISBLANK(D1170)</f>
        <v/>
      </c>
      <c r="P1170" s="464">
        <f>ISBLANK(G1170)</f>
        <v/>
      </c>
      <c r="Q1170" s="464">
        <f>ISBLANK(M1170)</f>
        <v/>
      </c>
      <c r="R1170" s="464">
        <f>IF(AND(O1170=P1170,O1170=Q1170),,"!!!")</f>
        <v/>
      </c>
      <c r="T1170" s="464" t="n">
        <v>1170</v>
      </c>
    </row>
    <row customFormat="1" outlineLevel="1" r="1171" s="590">
      <c r="A1171" s="29" t="n"/>
      <c r="B1171" s="606" t="n">
        <v>400</v>
      </c>
      <c r="C1171" s="617" t="n">
        <v>413</v>
      </c>
      <c r="D1171" s="829" t="n">
        <v>23</v>
      </c>
      <c r="E1171" s="94" t="inlineStr">
        <is>
          <t>DN32</t>
        </is>
      </c>
      <c r="F1171" s="94" t="inlineStr">
        <is>
          <t>DN32</t>
        </is>
      </c>
      <c r="G1171" s="994" t="n">
        <v>4</v>
      </c>
      <c r="H1171" s="39" t="inlineStr">
        <is>
          <t>pc/db</t>
        </is>
      </c>
      <c r="I1171" s="315" t="n"/>
      <c r="J1171" s="159" t="n">
        <v>0</v>
      </c>
      <c r="K1171" s="159" t="n">
        <v>0</v>
      </c>
      <c r="L1171" s="753">
        <f>J1171+K1171</f>
        <v/>
      </c>
      <c r="M1171" s="748">
        <f>L1171*(G1171+I1171)</f>
        <v/>
      </c>
      <c r="O1171" s="464">
        <f>ISBLANK(D1171)</f>
        <v/>
      </c>
      <c r="P1171" s="464">
        <f>ISBLANK(G1171)</f>
        <v/>
      </c>
      <c r="Q1171" s="464">
        <f>ISBLANK(M1171)</f>
        <v/>
      </c>
      <c r="R1171" s="464">
        <f>IF(AND(O1171=P1171,O1171=Q1171),,"!!!")</f>
        <v/>
      </c>
      <c r="T1171" s="464" t="n">
        <v>1171</v>
      </c>
    </row>
    <row customFormat="1" customHeight="1" ht="67.5" outlineLevel="1" r="1172" s="590">
      <c r="A1172" s="29" t="n"/>
      <c r="B1172" s="613" t="n">
        <v>400</v>
      </c>
      <c r="C1172" s="617" t="n">
        <v>413</v>
      </c>
      <c r="D1172" s="829" t="n"/>
      <c r="E1172" s="94" t="inlineStr">
        <is>
          <t xml:space="preserve">Flanged butterfly valve, PN10
can be built in as end cap, gunmetal shut-off valve with counterflanges, bolts and gaskets, installed according to design, for drinking water application
- manufacturer:
- type: </t>
        </is>
      </c>
      <c r="F1172" s="94" t="inlineStr">
        <is>
          <t>Karimás pillangószelep, PN10
végelzáróként beépíthető vörösöntvény elzárószelep, ellenkarimákkal, csavarokkal és tömítésekkel, felszerelve, terv szerinti helyekre, ivóvízhez
- gyártó:
- típus:</t>
        </is>
      </c>
      <c r="G1172" s="994" t="n"/>
      <c r="H1172" s="39" t="n"/>
      <c r="I1172" s="315" t="n"/>
      <c r="J1172" s="159" t="n"/>
      <c r="K1172" s="159" t="n"/>
      <c r="L1172" s="753" t="n"/>
      <c r="M1172" s="748" t="n"/>
      <c r="O1172" s="464">
        <f>ISBLANK(D1172)</f>
        <v/>
      </c>
      <c r="P1172" s="464">
        <f>ISBLANK(G1172)</f>
        <v/>
      </c>
      <c r="Q1172" s="464">
        <f>ISBLANK(M1172)</f>
        <v/>
      </c>
      <c r="R1172" s="464">
        <f>IF(AND(O1172=P1172,O1172=Q1172),,"!!!")</f>
        <v/>
      </c>
      <c r="T1172" s="464" t="n">
        <v>1172</v>
      </c>
    </row>
    <row customFormat="1" outlineLevel="1" r="1173" s="590">
      <c r="A1173" s="29" t="n"/>
      <c r="B1173" s="606" t="n">
        <v>400</v>
      </c>
      <c r="C1173" s="617" t="n">
        <v>413</v>
      </c>
      <c r="D1173" s="829" t="n">
        <v>24</v>
      </c>
      <c r="E1173" s="94" t="inlineStr">
        <is>
          <t>DN50</t>
        </is>
      </c>
      <c r="F1173" s="94" t="inlineStr">
        <is>
          <t>DN50</t>
        </is>
      </c>
      <c r="G1173" s="994" t="n">
        <v>4</v>
      </c>
      <c r="H1173" s="39" t="inlineStr">
        <is>
          <t>pc/db</t>
        </is>
      </c>
      <c r="I1173" s="315" t="n"/>
      <c r="J1173" s="159" t="n">
        <v>0</v>
      </c>
      <c r="K1173" s="159" t="n">
        <v>0</v>
      </c>
      <c r="L1173" s="753">
        <f>J1173+K1173</f>
        <v/>
      </c>
      <c r="M1173" s="748">
        <f>L1173*(G1173+I1173)</f>
        <v/>
      </c>
      <c r="O1173" s="464">
        <f>ISBLANK(D1173)</f>
        <v/>
      </c>
      <c r="P1173" s="464">
        <f>ISBLANK(G1173)</f>
        <v/>
      </c>
      <c r="Q1173" s="464">
        <f>ISBLANK(M1173)</f>
        <v/>
      </c>
      <c r="R1173" s="464">
        <f>IF(AND(O1173=P1173,O1173=Q1173),,"!!!")</f>
        <v/>
      </c>
      <c r="T1173" s="464" t="n">
        <v>1173</v>
      </c>
    </row>
    <row customFormat="1" outlineLevel="1" r="1174" s="590">
      <c r="A1174" s="29" t="n"/>
      <c r="B1174" s="606" t="n">
        <v>400</v>
      </c>
      <c r="C1174" s="617" t="n">
        <v>413</v>
      </c>
      <c r="D1174" s="829" t="n">
        <v>25</v>
      </c>
      <c r="E1174" s="94" t="inlineStr">
        <is>
          <t>DN65</t>
        </is>
      </c>
      <c r="F1174" s="94" t="inlineStr">
        <is>
          <t>DN65</t>
        </is>
      </c>
      <c r="G1174" s="994" t="n">
        <v>4</v>
      </c>
      <c r="H1174" s="39" t="inlineStr">
        <is>
          <t>pc/db</t>
        </is>
      </c>
      <c r="I1174" s="315" t="n"/>
      <c r="J1174" s="159" t="n">
        <v>0</v>
      </c>
      <c r="K1174" s="159" t="n">
        <v>0</v>
      </c>
      <c r="L1174" s="753">
        <f>J1174+K1174</f>
        <v/>
      </c>
      <c r="M1174" s="748">
        <f>L1174*(G1174+I1174)</f>
        <v/>
      </c>
      <c r="O1174" s="464">
        <f>ISBLANK(D1174)</f>
        <v/>
      </c>
      <c r="P1174" s="464">
        <f>ISBLANK(G1174)</f>
        <v/>
      </c>
      <c r="Q1174" s="464">
        <f>ISBLANK(M1174)</f>
        <v/>
      </c>
      <c r="R1174" s="464">
        <f>IF(AND(O1174=P1174,O1174=Q1174),,"!!!")</f>
        <v/>
      </c>
      <c r="T1174" s="464" t="n">
        <v>1174</v>
      </c>
    </row>
    <row customFormat="1" outlineLevel="1" r="1175" s="590">
      <c r="A1175" s="29" t="n"/>
      <c r="B1175" s="606" t="n">
        <v>400</v>
      </c>
      <c r="C1175" s="617" t="n">
        <v>413</v>
      </c>
      <c r="D1175" s="829" t="n">
        <v>26</v>
      </c>
      <c r="E1175" s="94" t="inlineStr">
        <is>
          <t>DN100</t>
        </is>
      </c>
      <c r="F1175" s="94" t="inlineStr">
        <is>
          <t>DN100</t>
        </is>
      </c>
      <c r="G1175" s="994" t="n">
        <v>2</v>
      </c>
      <c r="H1175" s="39" t="inlineStr">
        <is>
          <t>pc/db</t>
        </is>
      </c>
      <c r="I1175" s="315" t="n"/>
      <c r="J1175" s="159" t="n">
        <v>0</v>
      </c>
      <c r="K1175" s="159" t="n">
        <v>0</v>
      </c>
      <c r="L1175" s="753">
        <f>J1175+K1175</f>
        <v/>
      </c>
      <c r="M1175" s="748">
        <f>L1175*(G1175+I1175)</f>
        <v/>
      </c>
      <c r="O1175" s="464">
        <f>ISBLANK(D1175)</f>
        <v/>
      </c>
      <c r="P1175" s="464">
        <f>ISBLANK(G1175)</f>
        <v/>
      </c>
      <c r="Q1175" s="464">
        <f>ISBLANK(M1175)</f>
        <v/>
      </c>
      <c r="R1175" s="464">
        <f>IF(AND(O1175=P1175,O1175=Q1175),,"!!!")</f>
        <v/>
      </c>
      <c r="T1175" s="464" t="n">
        <v>1175</v>
      </c>
    </row>
    <row customFormat="1" customHeight="1" ht="90" outlineLevel="1" r="1176" s="590">
      <c r="A1176" s="29" t="n"/>
      <c r="B1176" s="606" t="n">
        <v>400</v>
      </c>
      <c r="C1176" s="617" t="n">
        <v>413</v>
      </c>
      <c r="D1176" s="829" t="n">
        <v>27</v>
      </c>
      <c r="E1176" s="94" t="inlineStr">
        <is>
          <t>3-way motorised control valve PN10
with water side connecting, gaskets, counterflanges (if necessary) and bolts
- kv value [m³/h]:
- size:DN100
- voltage [V]:
- manufacturer:
- type:</t>
        </is>
      </c>
      <c r="F1176" s="94" t="inlineStr">
        <is>
          <t>Kétutú motoros szabályzószelep PN10
vízoldali csatlakozással, tömítésekkel, ellenkarimákkal (ha szükséges) és csavarokkal
- kv érték [m³/h]:
- méret: DN100
- feszültség [V]:
- gyártó:
- típus:</t>
        </is>
      </c>
      <c r="G1176" s="994" t="n">
        <v>1</v>
      </c>
      <c r="H1176" s="39" t="inlineStr">
        <is>
          <t>pc/db</t>
        </is>
      </c>
      <c r="I1176" s="315" t="n"/>
      <c r="J1176" s="159" t="n">
        <v>0</v>
      </c>
      <c r="K1176" s="159" t="n">
        <v>0</v>
      </c>
      <c r="L1176" s="753">
        <f>J1176+K1176</f>
        <v/>
      </c>
      <c r="M1176" s="748">
        <f>L1176*(G1176+I1176)</f>
        <v/>
      </c>
      <c r="O1176" s="464">
        <f>ISBLANK(D1176)</f>
        <v/>
      </c>
      <c r="P1176" s="464">
        <f>ISBLANK(G1176)</f>
        <v/>
      </c>
      <c r="Q1176" s="464">
        <f>ISBLANK(M1176)</f>
        <v/>
      </c>
      <c r="R1176" s="464">
        <f>IF(AND(O1176=P1176,O1176=Q1176),,"!!!")</f>
        <v/>
      </c>
      <c r="T1176" s="464" t="n">
        <v>1176</v>
      </c>
    </row>
    <row customFormat="1" customHeight="1" ht="33.75" outlineLevel="1" r="1177" s="590">
      <c r="A1177" s="29" t="n"/>
      <c r="B1177" s="606" t="n">
        <v>400</v>
      </c>
      <c r="C1177" s="617" t="n">
        <v>413</v>
      </c>
      <c r="D1177" s="829" t="n">
        <v>28</v>
      </c>
      <c r="E1177" s="94" t="inlineStr">
        <is>
          <t>Water meter
Guideline. Depends on the provided data of technology. Specified in execution plan,</t>
        </is>
      </c>
      <c r="F1177" s="94" t="inlineStr">
        <is>
          <t>Vízméró óra
Előirányzat: Technológia függő. Pontosítás technológia adatszolgáltatás alapján.</t>
        </is>
      </c>
      <c r="G1177" s="994" t="n">
        <v>40</v>
      </c>
      <c r="H1177" s="39" t="inlineStr">
        <is>
          <t>pc/db</t>
        </is>
      </c>
      <c r="I1177" s="315" t="n"/>
      <c r="J1177" s="159" t="n">
        <v>0</v>
      </c>
      <c r="K1177" s="159" t="n">
        <v>0</v>
      </c>
      <c r="L1177" s="753">
        <f>J1177+K1177</f>
        <v/>
      </c>
      <c r="M1177" s="748">
        <f>L1177*(G1177+I1177)</f>
        <v/>
      </c>
      <c r="O1177" s="464">
        <f>ISBLANK(D1177)</f>
        <v/>
      </c>
      <c r="P1177" s="464">
        <f>ISBLANK(G1177)</f>
        <v/>
      </c>
      <c r="Q1177" s="464">
        <f>ISBLANK(M1177)</f>
        <v/>
      </c>
      <c r="R1177" s="464">
        <f>IF(AND(O1177=P1177,O1177=Q1177),,"!!!")</f>
        <v/>
      </c>
      <c r="T1177" s="464" t="n">
        <v>1177</v>
      </c>
    </row>
    <row customFormat="1" customHeight="1" ht="67.5" outlineLevel="1" r="1178" s="590">
      <c r="A1178" s="29" t="n"/>
      <c r="B1178" s="606" t="n">
        <v>400</v>
      </c>
      <c r="C1178" s="617" t="n">
        <v>413</v>
      </c>
      <c r="D1178" s="829" t="n">
        <v>29</v>
      </c>
      <c r="E1178" s="763" t="inlineStr">
        <is>
          <t>Temperature gauge
For 12mm bushing, 1/2" external thread, completely installed according to design.
0-120 °C measurng range in heating systems
1st accuracy class, D=63mm, L=100mm
WIKA R52.063, PN16</t>
        </is>
      </c>
      <c r="F1178" s="763" t="inlineStr">
        <is>
          <t>Merülőhüvelyes hőmérő 
12mm-es merülőhüvelybe, 1/2" külső menettel, kompletten beépítve a terv szerinti helyekre.
fűtési rendszerben 0-120 fok mérési tartomány
1-es pontossági osztály, D=63mm, L=100mm
WIKA R52.063, PN16</t>
        </is>
      </c>
      <c r="G1178" s="994" t="n">
        <v>2</v>
      </c>
      <c r="H1178" s="39" t="inlineStr">
        <is>
          <t>pc/db</t>
        </is>
      </c>
      <c r="I1178" s="315" t="n"/>
      <c r="J1178" s="159" t="n">
        <v>0</v>
      </c>
      <c r="K1178" s="159" t="n">
        <v>0</v>
      </c>
      <c r="L1178" s="753">
        <f>J1178+K1178</f>
        <v/>
      </c>
      <c r="M1178" s="748">
        <f>L1178*(G1178+I1178)</f>
        <v/>
      </c>
      <c r="O1178" s="464">
        <f>ISBLANK(D1178)</f>
        <v/>
      </c>
      <c r="P1178" s="464">
        <f>ISBLANK(G1178)</f>
        <v/>
      </c>
      <c r="Q1178" s="464">
        <f>ISBLANK(M1178)</f>
        <v/>
      </c>
      <c r="R1178" s="464">
        <f>IF(AND(O1178=P1178,O1178=Q1178),,"!!!")</f>
        <v/>
      </c>
      <c r="T1178" s="464" t="n">
        <v>1179</v>
      </c>
    </row>
    <row customFormat="1" customHeight="1" ht="45" outlineLevel="1" r="1179" s="590">
      <c r="A1179" s="29" t="n"/>
      <c r="B1179" s="606" t="n">
        <v>400</v>
      </c>
      <c r="C1179" s="617" t="n">
        <v>413</v>
      </c>
      <c r="D1179" s="829" t="n">
        <v>30</v>
      </c>
      <c r="E1179" s="689" t="inlineStr">
        <is>
          <t>Bushing for temperature transmitters
For D10 bushing, 1/2" external thread, completely installed accoding to design. 
Temperature transmitter is specified in automation design!</t>
        </is>
      </c>
      <c r="F1179" s="689" t="inlineStr">
        <is>
          <t>Merülőhüvely kialakítása hőmérséklet távadók számára
D10-es merülőhüvelybe, 1/2" külső menettel, kompletten beépítve a terv szerinti helyekre. 
Hőmérséklet távadót az automatika szakág tartalmazza!</t>
        </is>
      </c>
      <c r="G1179" s="994" t="n">
        <v>2</v>
      </c>
      <c r="H1179" s="39" t="inlineStr">
        <is>
          <t>pc/db</t>
        </is>
      </c>
      <c r="I1179" s="315" t="n"/>
      <c r="J1179" s="159" t="n">
        <v>0</v>
      </c>
      <c r="K1179" s="159" t="n">
        <v>0</v>
      </c>
      <c r="L1179" s="753">
        <f>J1179+K1179</f>
        <v/>
      </c>
      <c r="M1179" s="748">
        <f>L1179*(G1179+I1179)</f>
        <v/>
      </c>
      <c r="O1179" s="464">
        <f>ISBLANK(D1179)</f>
        <v/>
      </c>
      <c r="P1179" s="464">
        <f>ISBLANK(G1179)</f>
        <v/>
      </c>
      <c r="Q1179" s="464">
        <f>ISBLANK(M1179)</f>
        <v/>
      </c>
      <c r="R1179" s="464">
        <f>IF(AND(O1179=P1179,O1179=Q1179),,"!!!")</f>
        <v/>
      </c>
      <c r="T1179" s="464" t="n">
        <v>1180</v>
      </c>
    </row>
    <row customFormat="1" customHeight="1" ht="33.75" outlineLevel="1" r="1180" s="590">
      <c r="A1180" s="29" t="n"/>
      <c r="B1180" s="606" t="n">
        <v>400</v>
      </c>
      <c r="C1180" s="617" t="n">
        <v>413</v>
      </c>
      <c r="D1180" s="829" t="n">
        <v>31</v>
      </c>
      <c r="E1180" s="94" t="inlineStr">
        <is>
          <t>Construction of technological warm water drops with DN25 shut-off valve, complete
Flat rate price, shouldn't be included in combined offer</t>
        </is>
      </c>
      <c r="F1180" s="94" t="inlineStr">
        <is>
          <t>Technológiai melegvíz leállás készítése DN25 elzáróval, kompletten.
Egységár, nem kell szerepeltetni az összesített ajánlatban</t>
        </is>
      </c>
      <c r="G1180" s="994" t="n">
        <v>1</v>
      </c>
      <c r="H1180" s="39" t="inlineStr">
        <is>
          <t>pc/db</t>
        </is>
      </c>
      <c r="I1180" s="315" t="n"/>
      <c r="J1180" s="159" t="n">
        <v>0</v>
      </c>
      <c r="K1180" s="159" t="n">
        <v>0</v>
      </c>
      <c r="L1180" s="753">
        <f>J1180+K1180</f>
        <v/>
      </c>
      <c r="M1180" s="748">
        <f>L1180*(G1180+I1180)</f>
        <v/>
      </c>
      <c r="O1180" s="464">
        <f>ISBLANK(D1180)</f>
        <v/>
      </c>
      <c r="P1180" s="464">
        <f>ISBLANK(G1180)</f>
        <v/>
      </c>
      <c r="Q1180" s="464">
        <f>ISBLANK(M1180)</f>
        <v/>
      </c>
      <c r="R1180" s="464">
        <f>IF(AND(O1180=P1180,O1180=Q1180),,"!!!")</f>
        <v/>
      </c>
      <c r="T1180" s="464" t="n">
        <v>1181</v>
      </c>
    </row>
    <row customFormat="1" customHeight="1" ht="33.75" outlineLevel="1" r="1181" s="590">
      <c r="A1181" s="29" t="n"/>
      <c r="B1181" s="606" t="n">
        <v>400</v>
      </c>
      <c r="C1181" s="617" t="n">
        <v>413</v>
      </c>
      <c r="D1181" s="829" t="n">
        <v>32</v>
      </c>
      <c r="E1181" s="94" t="inlineStr">
        <is>
          <t>Construction of technological warm water drops with DN32 shut-off valve, complete
Flat rate price, shouldn't be included in combined offer</t>
        </is>
      </c>
      <c r="F1181" s="94" t="inlineStr">
        <is>
          <t>Technológiai melegvíz leállás készítése DN32. elzáróval, kompletten.
Egységár, nem kell szerepeltetni az összesített ajánlatban</t>
        </is>
      </c>
      <c r="G1181" s="994" t="n">
        <v>1</v>
      </c>
      <c r="H1181" s="39" t="inlineStr">
        <is>
          <t>pc/db</t>
        </is>
      </c>
      <c r="I1181" s="315" t="n"/>
      <c r="J1181" s="159" t="n">
        <v>0</v>
      </c>
      <c r="K1181" s="159" t="n">
        <v>0</v>
      </c>
      <c r="L1181" s="753">
        <f>J1181+K1181</f>
        <v/>
      </c>
      <c r="M1181" s="748">
        <f>L1181*(G1181+I1181)</f>
        <v/>
      </c>
      <c r="O1181" s="464">
        <f>ISBLANK(D1181)</f>
        <v/>
      </c>
      <c r="P1181" s="464">
        <f>ISBLANK(G1181)</f>
        <v/>
      </c>
      <c r="Q1181" s="464">
        <f>ISBLANK(M1181)</f>
        <v/>
      </c>
      <c r="R1181" s="464">
        <f>IF(AND(O1181=P1181,O1181=Q1181),,"!!!")</f>
        <v/>
      </c>
      <c r="T1181" s="464" t="n">
        <v>1182</v>
      </c>
    </row>
    <row customFormat="1" customHeight="1" ht="33.75" outlineLevel="1" r="1182" s="590">
      <c r="A1182" s="29" t="n"/>
      <c r="B1182" s="606" t="n">
        <v>400</v>
      </c>
      <c r="C1182" s="617" t="n">
        <v>413</v>
      </c>
      <c r="D1182" s="829" t="n">
        <v>33</v>
      </c>
      <c r="E1182" s="94" t="inlineStr">
        <is>
          <t>Construction of technological warm water drops with DN50 shut-off valve, complete
Flat rate price, shouldn't be included in combined offer</t>
        </is>
      </c>
      <c r="F1182" s="94" t="inlineStr">
        <is>
          <t>Technológiai melegvíz leállás készítése DN50 elzáróval, kompletten.
Egységár, nem kell szerepeltetni az összesített ajánlatban</t>
        </is>
      </c>
      <c r="G1182" s="994" t="n">
        <v>1</v>
      </c>
      <c r="H1182" s="39" t="inlineStr">
        <is>
          <t>pc/db</t>
        </is>
      </c>
      <c r="I1182" s="315" t="n"/>
      <c r="J1182" s="159" t="n">
        <v>0</v>
      </c>
      <c r="K1182" s="159" t="n">
        <v>0</v>
      </c>
      <c r="L1182" s="753">
        <f>J1182+K1182</f>
        <v/>
      </c>
      <c r="M1182" s="748">
        <f>L1182*(G1182+I1182)</f>
        <v/>
      </c>
      <c r="O1182" s="464">
        <f>ISBLANK(D1182)</f>
        <v/>
      </c>
      <c r="P1182" s="464">
        <f>ISBLANK(G1182)</f>
        <v/>
      </c>
      <c r="Q1182" s="464">
        <f>ISBLANK(M1182)</f>
        <v/>
      </c>
      <c r="R1182" s="464">
        <f>IF(AND(O1182=P1182,O1182=Q1182),,"!!!")</f>
        <v/>
      </c>
      <c r="T1182" s="464" t="n">
        <v>1183</v>
      </c>
    </row>
    <row customFormat="1" outlineLevel="1" r="1183" s="590">
      <c r="A1183" s="29" t="n"/>
      <c r="B1183" s="606" t="n">
        <v>400</v>
      </c>
      <c r="C1183" s="617" t="n">
        <v>413</v>
      </c>
      <c r="D1183" s="829" t="n">
        <v>34</v>
      </c>
      <c r="E1183" s="689" t="inlineStr">
        <is>
          <t>Disinfection of the distribution network</t>
        </is>
      </c>
      <c r="F1183" s="94" t="inlineStr">
        <is>
          <t>A hálózat fertőtlenítése</t>
        </is>
      </c>
      <c r="G1183" s="994" t="n">
        <v>1</v>
      </c>
      <c r="H1183" s="39" t="inlineStr">
        <is>
          <t>set/klt</t>
        </is>
      </c>
      <c r="I1183" s="315" t="n"/>
      <c r="J1183" s="159" t="n">
        <v>0</v>
      </c>
      <c r="K1183" s="159" t="n">
        <v>0</v>
      </c>
      <c r="L1183" s="753">
        <f>J1183+K1183</f>
        <v/>
      </c>
      <c r="M1183" s="748">
        <f>L1183*(G1183+I1183)</f>
        <v/>
      </c>
      <c r="O1183" s="464">
        <f>ISBLANK(D1183)</f>
        <v/>
      </c>
      <c r="P1183" s="464">
        <f>ISBLANK(G1183)</f>
        <v/>
      </c>
      <c r="Q1183" s="464">
        <f>ISBLANK(M1183)</f>
        <v/>
      </c>
      <c r="R1183" s="464">
        <f>IF(AND(O1183=P1183,O1183=Q1183),,"!!!")</f>
        <v/>
      </c>
      <c r="T1183" s="464" t="n">
        <v>1184</v>
      </c>
    </row>
    <row customFormat="1" customHeight="1" ht="22.5" outlineLevel="1" r="1184" s="590">
      <c r="A1184" s="29" t="n"/>
      <c r="B1184" s="606" t="n">
        <v>400</v>
      </c>
      <c r="C1184" s="617" t="n">
        <v>413</v>
      </c>
      <c r="D1184" s="829" t="n">
        <v>35</v>
      </c>
      <c r="E1184" s="94" t="inlineStr">
        <is>
          <t>Acquirement of a negative water sampe according to Building Permit Decree</t>
        </is>
      </c>
      <c r="F1184" s="94" t="inlineStr">
        <is>
          <t>Negatív vízminta beszerzése Építés Engedélyezési Határozat szerint</t>
        </is>
      </c>
      <c r="G1184" s="994" t="n">
        <v>1</v>
      </c>
      <c r="H1184" s="39" t="inlineStr">
        <is>
          <t>set/klt</t>
        </is>
      </c>
      <c r="I1184" s="315" t="n"/>
      <c r="J1184" s="159" t="n">
        <v>0</v>
      </c>
      <c r="K1184" s="159" t="n">
        <v>0</v>
      </c>
      <c r="L1184" s="753">
        <f>J1184+K1184</f>
        <v/>
      </c>
      <c r="M1184" s="748">
        <f>L1184*(G1184+I1184)</f>
        <v/>
      </c>
      <c r="O1184" s="464">
        <f>ISBLANK(D1184)</f>
        <v/>
      </c>
      <c r="P1184" s="464">
        <f>ISBLANK(G1184)</f>
        <v/>
      </c>
      <c r="Q1184" s="464">
        <f>ISBLANK(M1184)</f>
        <v/>
      </c>
      <c r="R1184" s="464">
        <f>IF(AND(O1184=P1184,O1184=Q1184),,"!!!")</f>
        <v/>
      </c>
      <c r="T1184" s="464" t="n">
        <v>1185</v>
      </c>
    </row>
    <row customFormat="1" customHeight="1" ht="123.75" outlineLevel="1" r="1185" s="590">
      <c r="A1185" s="29" t="n"/>
      <c r="B1185" s="606" t="n">
        <v>400</v>
      </c>
      <c r="C1185" s="617" t="n">
        <v>413</v>
      </c>
      <c r="D1185" s="829" t="n">
        <v>36</v>
      </c>
      <c r="E1185" s="689" t="inlineStr">
        <is>
          <t>Galvanised steel mounting rails in custom construction and grouped hangers, respectively._x000D_
Mounting rails preassembled in different lengths, including end caps, connectorsl, and threaded bolts._x000D_
Additional galvanising is not allowed._x000D_
Metal dowels, anchor bolts, threaded rods bolts and nuts and washers, grub screws should be included in flat rate prices_x000D_
Manufacturer: Hilti_x000D_
or technivallly equivalent _x000D_
Cost estimation only for informal purposes, exact quantiites will be finalized in execution design</t>
        </is>
      </c>
      <c r="F1185" s="173" t="inlineStr">
        <is>
          <t>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vagy vele egyenértékű 
Becslés ,a pontos mennyiség a kiviteli terv során kerül véglegesítésre</t>
        </is>
      </c>
      <c r="G1185" s="994" t="n">
        <v>3980</v>
      </c>
      <c r="H1185" s="39" t="inlineStr">
        <is>
          <t>kg</t>
        </is>
      </c>
      <c r="I1185" s="315" t="n"/>
      <c r="J1185" s="159" t="n">
        <v>0</v>
      </c>
      <c r="K1185" s="159" t="n">
        <v>0</v>
      </c>
      <c r="L1185" s="753">
        <f>J1185+K1185</f>
        <v/>
      </c>
      <c r="M1185" s="748">
        <f>L1185*(G1185+I1185)</f>
        <v/>
      </c>
      <c r="O1185" s="464">
        <f>ISBLANK(D1185)</f>
        <v/>
      </c>
      <c r="P1185" s="464">
        <f>ISBLANK(G1185)</f>
        <v/>
      </c>
      <c r="Q1185" s="464">
        <f>ISBLANK(M1185)</f>
        <v/>
      </c>
      <c r="R1185" s="464">
        <f>IF(AND(O1185=P1185,O1185=Q1185),,"!!!")</f>
        <v/>
      </c>
      <c r="T1185" s="464" t="n">
        <v>1186</v>
      </c>
    </row>
    <row customFormat="1" customHeight="1" ht="22.5" outlineLevel="1" r="1186" s="590">
      <c r="A1186" s="29" t="n"/>
      <c r="B1186" s="606" t="n">
        <v>400</v>
      </c>
      <c r="C1186" s="617" t="n">
        <v>413</v>
      </c>
      <c r="D1186" s="829" t="n">
        <v>37</v>
      </c>
      <c r="E1186" s="176" t="inlineStr">
        <is>
          <t>Installation design, commissioning, etc. of technological warm water systems</t>
        </is>
      </c>
      <c r="F1186" s="176" t="inlineStr">
        <is>
          <t xml:space="preserve">Víz rendszerek szerelési tervei, üzembe helyezése, stb, </t>
        </is>
      </c>
      <c r="G1186" s="994" t="n">
        <v>1</v>
      </c>
      <c r="H1186" s="39" t="inlineStr">
        <is>
          <t>set/klt</t>
        </is>
      </c>
      <c r="I1186" s="315" t="n"/>
      <c r="J1186" s="159" t="n">
        <v>0</v>
      </c>
      <c r="K1186" s="159" t="n">
        <v>0</v>
      </c>
      <c r="L1186" s="753">
        <f>J1186+K1186</f>
        <v/>
      </c>
      <c r="M1186" s="748">
        <f>L1186*(G1186+I1186)</f>
        <v/>
      </c>
      <c r="O1186" s="464">
        <f>ISBLANK(D1186)</f>
        <v/>
      </c>
      <c r="P1186" s="464">
        <f>ISBLANK(G1186)</f>
        <v/>
      </c>
      <c r="Q1186" s="464">
        <f>ISBLANK(M1186)</f>
        <v/>
      </c>
      <c r="R1186" s="464">
        <f>IF(AND(O1186=P1186,O1186=Q1186),,"!!!")</f>
        <v/>
      </c>
      <c r="T1186" s="464" t="n">
        <v>1187</v>
      </c>
    </row>
    <row customFormat="1" outlineLevel="1" r="1187" s="590">
      <c r="A1187" s="29" t="n"/>
      <c r="B1187" s="606" t="n">
        <v>400</v>
      </c>
      <c r="C1187" s="617" t="n">
        <v>413</v>
      </c>
      <c r="D1187" s="829" t="n">
        <v>38</v>
      </c>
      <c r="E1187" s="173" t="inlineStr">
        <is>
          <t>Preparation of icomplete nstallation and detail design documentation</t>
        </is>
      </c>
      <c r="F1187" s="173" t="inlineStr">
        <is>
          <t>Az összes szerelési és részlet terv elkészítése</t>
        </is>
      </c>
      <c r="G1187" s="994" t="n">
        <v>1</v>
      </c>
      <c r="H1187" s="39" t="inlineStr">
        <is>
          <t>set/klt</t>
        </is>
      </c>
      <c r="I1187" s="315" t="n"/>
      <c r="J1187" s="159" t="n">
        <v>0</v>
      </c>
      <c r="K1187" s="159" t="n">
        <v>0</v>
      </c>
      <c r="L1187" s="753">
        <f>J1187+K1187</f>
        <v/>
      </c>
      <c r="M1187" s="748">
        <f>L1187*(G1187+I1187)</f>
        <v/>
      </c>
      <c r="O1187" s="464">
        <f>ISBLANK(D1187)</f>
        <v/>
      </c>
      <c r="P1187" s="464">
        <f>ISBLANK(G1187)</f>
        <v/>
      </c>
      <c r="Q1187" s="464">
        <f>ISBLANK(M1187)</f>
        <v/>
      </c>
      <c r="R1187" s="464">
        <f>IF(AND(O1187=P1187,O1187=Q1187),,"!!!")</f>
        <v/>
      </c>
      <c r="T1187" s="464" t="n">
        <v>1188</v>
      </c>
    </row>
    <row customFormat="1" customHeight="1" ht="22.5" outlineLevel="1" r="1188" s="590">
      <c r="A1188" s="29" t="n"/>
      <c r="B1188" s="606" t="n">
        <v>400</v>
      </c>
      <c r="C1188" s="617" t="n">
        <v>413</v>
      </c>
      <c r="D1188" s="829" t="n">
        <v>39</v>
      </c>
      <c r="E1188" s="173" t="inlineStr">
        <is>
          <t>preparation according to delivered execution design documents, 3 sets in printed form, 2 sets on CD,  in hungarian and english</t>
        </is>
      </c>
      <c r="F1188" s="173" t="inlineStr">
        <is>
          <t>az átadott kiviteli terveknek megfelelő kidolgozás, 3 pld nyomtatva, 2 pld CD, magyar és angol nyelven</t>
        </is>
      </c>
      <c r="G1188" s="994" t="n">
        <v>1</v>
      </c>
      <c r="H1188" s="39" t="inlineStr">
        <is>
          <t>set/klt</t>
        </is>
      </c>
      <c r="I1188" s="315" t="n"/>
      <c r="J1188" s="159" t="n">
        <v>0</v>
      </c>
      <c r="K1188" s="159" t="n">
        <v>0</v>
      </c>
      <c r="L1188" s="753">
        <f>J1188+K1188</f>
        <v/>
      </c>
      <c r="M1188" s="748">
        <f>L1188*(G1188+I1188)</f>
        <v/>
      </c>
      <c r="O1188" s="464">
        <f>ISBLANK(D1188)</f>
        <v/>
      </c>
      <c r="P1188" s="464">
        <f>ISBLANK(G1188)</f>
        <v/>
      </c>
      <c r="Q1188" s="464">
        <f>ISBLANK(M1188)</f>
        <v/>
      </c>
      <c r="R1188" s="464">
        <f>IF(AND(O1188=P1188,O1188=Q1188),,"!!!")</f>
        <v/>
      </c>
      <c r="T1188" s="464" t="n">
        <v>1189</v>
      </c>
    </row>
    <row customFormat="1" outlineLevel="1" r="1189" s="590">
      <c r="A1189" s="29" t="n"/>
      <c r="B1189" s="606" t="n">
        <v>400</v>
      </c>
      <c r="C1189" s="617" t="n">
        <v>413</v>
      </c>
      <c r="D1189" s="829" t="n">
        <v>40</v>
      </c>
      <c r="E1189" s="173" t="inlineStr">
        <is>
          <t>Collision check with Autodesk Navisworks</t>
        </is>
      </c>
      <c r="F1189" s="173" t="inlineStr">
        <is>
          <t>Ütközés vizsgálat Autodesk Navisworks segítségével</t>
        </is>
      </c>
      <c r="G1189" s="994" t="n">
        <v>1</v>
      </c>
      <c r="H1189" s="39" t="inlineStr">
        <is>
          <t>set/klt</t>
        </is>
      </c>
      <c r="I1189" s="315" t="n"/>
      <c r="J1189" s="159" t="n">
        <v>0</v>
      </c>
      <c r="K1189" s="159" t="n">
        <v>0</v>
      </c>
      <c r="L1189" s="753">
        <f>J1189+K1189</f>
        <v/>
      </c>
      <c r="M1189" s="748">
        <f>L1189*(G1189+I1189)</f>
        <v/>
      </c>
      <c r="O1189" s="464">
        <f>ISBLANK(D1189)</f>
        <v/>
      </c>
      <c r="P1189" s="464">
        <f>ISBLANK(G1189)</f>
        <v/>
      </c>
      <c r="Q1189" s="464">
        <f>ISBLANK(M1189)</f>
        <v/>
      </c>
      <c r="R1189" s="464">
        <f>IF(AND(O1189=P1189,O1189=Q1189),,"!!!")</f>
        <v/>
      </c>
      <c r="T1189" s="464" t="n">
        <v>1190</v>
      </c>
    </row>
    <row customFormat="1" customHeight="1" ht="22.5" outlineLevel="1" r="1190" s="590">
      <c r="A1190" s="29" t="n"/>
      <c r="B1190" s="606" t="n">
        <v>400</v>
      </c>
      <c r="C1190" s="617" t="n">
        <v>413</v>
      </c>
      <c r="D1190" s="829" t="n">
        <v>41</v>
      </c>
      <c r="E1190" s="173" t="inlineStr">
        <is>
          <t>Equipment inspection, facilitating the necessary coordination and technical presentations</t>
        </is>
      </c>
      <c r="F1190" s="173" t="inlineStr">
        <is>
          <t>Berendezések felülvizsgálata, a szükséges megbeszélések és műszaki ismertetések</t>
        </is>
      </c>
      <c r="G1190" s="994" t="n">
        <v>1</v>
      </c>
      <c r="H1190" s="39" t="inlineStr">
        <is>
          <t>set/klt</t>
        </is>
      </c>
      <c r="I1190" s="315" t="n"/>
      <c r="J1190" s="159" t="n">
        <v>0</v>
      </c>
      <c r="K1190" s="159" t="n">
        <v>0</v>
      </c>
      <c r="L1190" s="753">
        <f>J1190+K1190</f>
        <v/>
      </c>
      <c r="M1190" s="748">
        <f>L1190*(G1190+I1190)</f>
        <v/>
      </c>
      <c r="O1190" s="464">
        <f>ISBLANK(D1190)</f>
        <v/>
      </c>
      <c r="P1190" s="464">
        <f>ISBLANK(G1190)</f>
        <v/>
      </c>
      <c r="Q1190" s="464">
        <f>ISBLANK(M1190)</f>
        <v/>
      </c>
      <c r="R1190" s="464">
        <f>IF(AND(O1190=P1190,O1190=Q1190),,"!!!")</f>
        <v/>
      </c>
      <c r="T1190" s="464" t="n">
        <v>1191</v>
      </c>
    </row>
    <row customFormat="1" customHeight="1" ht="22.5" outlineLevel="1" r="1191" s="590">
      <c r="A1191" s="29" t="n"/>
      <c r="B1191" s="606" t="n">
        <v>400</v>
      </c>
      <c r="C1191" s="617" t="n">
        <v>413</v>
      </c>
      <c r="D1191" s="829" t="n">
        <v>42</v>
      </c>
      <c r="E1191" s="173" t="inlineStr">
        <is>
          <t>Coordination of authorization and technival review with the relecant authorities, w. certifications</t>
        </is>
      </c>
      <c r="F1191" s="173" t="inlineStr">
        <is>
          <t>Egyeztetés, engedéyeztetés és műszaki felülvizsgálat az illetékes hatóságokkal, bizonylatolva</t>
        </is>
      </c>
      <c r="G1191" s="994" t="n">
        <v>1</v>
      </c>
      <c r="H1191" s="39" t="inlineStr">
        <is>
          <t>set/klt</t>
        </is>
      </c>
      <c r="I1191" s="315" t="n"/>
      <c r="J1191" s="159" t="n">
        <v>0</v>
      </c>
      <c r="K1191" s="159" t="n">
        <v>0</v>
      </c>
      <c r="L1191" s="753">
        <f>J1191+K1191</f>
        <v/>
      </c>
      <c r="M1191" s="748">
        <f>L1191*(G1191+I1191)</f>
        <v/>
      </c>
      <c r="O1191" s="464">
        <f>ISBLANK(D1191)</f>
        <v/>
      </c>
      <c r="P1191" s="464">
        <f>ISBLANK(G1191)</f>
        <v/>
      </c>
      <c r="Q1191" s="464">
        <f>ISBLANK(M1191)</f>
        <v/>
      </c>
      <c r="R1191" s="464">
        <f>IF(AND(O1191=P1191,O1191=Q1191),,"!!!")</f>
        <v/>
      </c>
      <c r="T1191" s="464" t="n">
        <v>1192</v>
      </c>
    </row>
    <row customFormat="1" outlineLevel="1" r="1192" s="590">
      <c r="A1192" s="29" t="n"/>
      <c r="B1192" s="606" t="n">
        <v>400</v>
      </c>
      <c r="C1192" s="617" t="n">
        <v>413</v>
      </c>
      <c r="D1192" s="829" t="n">
        <v>43</v>
      </c>
      <c r="E1192" s="173" t="inlineStr">
        <is>
          <t>Oversight of loading and deareation</t>
        </is>
      </c>
      <c r="F1192" s="173" t="inlineStr">
        <is>
          <t>A töltés és légtelenítés ellenőrzése</t>
        </is>
      </c>
      <c r="G1192" s="994" t="n">
        <v>1</v>
      </c>
      <c r="H1192" s="39" t="inlineStr">
        <is>
          <t>set/klt</t>
        </is>
      </c>
      <c r="I1192" s="315" t="n"/>
      <c r="J1192" s="159" t="n">
        <v>0</v>
      </c>
      <c r="K1192" s="159" t="n">
        <v>0</v>
      </c>
      <c r="L1192" s="753">
        <f>J1192+K1192</f>
        <v/>
      </c>
      <c r="M1192" s="748">
        <f>L1192*(G1192+I1192)</f>
        <v/>
      </c>
      <c r="O1192" s="464">
        <f>ISBLANK(D1192)</f>
        <v/>
      </c>
      <c r="P1192" s="464">
        <f>ISBLANK(G1192)</f>
        <v/>
      </c>
      <c r="Q1192" s="464">
        <f>ISBLANK(M1192)</f>
        <v/>
      </c>
      <c r="R1192" s="464">
        <f>IF(AND(O1192=P1192,O1192=Q1192),,"!!!")</f>
        <v/>
      </c>
      <c r="T1192" s="464" t="n">
        <v>1193</v>
      </c>
    </row>
    <row customFormat="1" outlineLevel="1" r="1193" s="590">
      <c r="A1193" s="29" t="n"/>
      <c r="B1193" s="606" t="n">
        <v>400</v>
      </c>
      <c r="C1193" s="617" t="n">
        <v>413</v>
      </c>
      <c r="D1193" s="829" t="n">
        <v>44</v>
      </c>
      <c r="E1193" s="173" t="inlineStr">
        <is>
          <t>documented after the succesful pressure test</t>
        </is>
      </c>
      <c r="F1193" s="173" t="inlineStr">
        <is>
          <t>az elvégzett nyomáspróba után dokumentálva</t>
        </is>
      </c>
      <c r="G1193" s="994" t="n">
        <v>1</v>
      </c>
      <c r="H1193" s="39" t="inlineStr">
        <is>
          <t>set/klt</t>
        </is>
      </c>
      <c r="I1193" s="315" t="n"/>
      <c r="J1193" s="159" t="n">
        <v>0</v>
      </c>
      <c r="K1193" s="159" t="n">
        <v>0</v>
      </c>
      <c r="L1193" s="753">
        <f>J1193+K1193</f>
        <v/>
      </c>
      <c r="M1193" s="748">
        <f>L1193*(G1193+I1193)</f>
        <v/>
      </c>
      <c r="O1193" s="464">
        <f>ISBLANK(D1193)</f>
        <v/>
      </c>
      <c r="P1193" s="464">
        <f>ISBLANK(G1193)</f>
        <v/>
      </c>
      <c r="Q1193" s="464">
        <f>ISBLANK(M1193)</f>
        <v/>
      </c>
      <c r="R1193" s="464">
        <f>IF(AND(O1193=P1193,O1193=Q1193),,"!!!")</f>
        <v/>
      </c>
      <c r="T1193" s="464" t="n">
        <v>1194</v>
      </c>
    </row>
    <row customFormat="1" outlineLevel="1" r="1194" s="590">
      <c r="A1194" s="29" t="n"/>
      <c r="B1194" s="606" t="n">
        <v>400</v>
      </c>
      <c r="C1194" s="617" t="n">
        <v>413</v>
      </c>
      <c r="D1194" s="829" t="n">
        <v>45</v>
      </c>
      <c r="E1194" s="173" t="inlineStr">
        <is>
          <t>As-built documentation</t>
        </is>
      </c>
      <c r="F1194" s="173" t="inlineStr">
        <is>
          <t>Megvalósulási dokumentáció</t>
        </is>
      </c>
      <c r="G1194" s="994" t="n">
        <v>1</v>
      </c>
      <c r="H1194" s="39" t="inlineStr">
        <is>
          <t>set/klt</t>
        </is>
      </c>
      <c r="I1194" s="315" t="n"/>
      <c r="J1194" s="159" t="n">
        <v>0</v>
      </c>
      <c r="K1194" s="159" t="n">
        <v>0</v>
      </c>
      <c r="L1194" s="753">
        <f>J1194+K1194</f>
        <v/>
      </c>
      <c r="M1194" s="748">
        <f>L1194*(G1194+I1194)</f>
        <v/>
      </c>
      <c r="O1194" s="464">
        <f>ISBLANK(D1194)</f>
        <v/>
      </c>
      <c r="P1194" s="464">
        <f>ISBLANK(G1194)</f>
        <v/>
      </c>
      <c r="Q1194" s="464">
        <f>ISBLANK(M1194)</f>
        <v/>
      </c>
      <c r="R1194" s="464">
        <f>IF(AND(O1194=P1194,O1194=Q1194),,"!!!")</f>
        <v/>
      </c>
      <c r="T1194" s="464" t="n">
        <v>1195</v>
      </c>
    </row>
    <row customFormat="1" customHeight="1" ht="22.5" outlineLevel="1" r="1195" s="590">
      <c r="A1195" s="29" t="n"/>
      <c r="B1195" s="606" t="n">
        <v>400</v>
      </c>
      <c r="C1195" s="617" t="n">
        <v>413</v>
      </c>
      <c r="D1195" s="829" t="n">
        <v>46</v>
      </c>
      <c r="E1195" s="173" t="inlineStr">
        <is>
          <t>preparation of documents, 3 sets in printed form, 2 sets on CD,  in hungarian and english</t>
        </is>
      </c>
      <c r="F1195" s="173" t="inlineStr">
        <is>
          <t>Dokumentáció elkészítése 3 pld-ban, magyar és angol nyelven nyomtatva és 2 pld CD</t>
        </is>
      </c>
      <c r="G1195" s="994" t="n">
        <v>1</v>
      </c>
      <c r="H1195" s="39" t="inlineStr">
        <is>
          <t>set/klt</t>
        </is>
      </c>
      <c r="I1195" s="315" t="n"/>
      <c r="J1195" s="159" t="n">
        <v>0</v>
      </c>
      <c r="K1195" s="159" t="n">
        <v>0</v>
      </c>
      <c r="L1195" s="753">
        <f>J1195+K1195</f>
        <v/>
      </c>
      <c r="M1195" s="748">
        <f>L1195*(G1195+I1195)</f>
        <v/>
      </c>
      <c r="O1195" s="464">
        <f>ISBLANK(D1195)</f>
        <v/>
      </c>
      <c r="P1195" s="464">
        <f>ISBLANK(G1195)</f>
        <v/>
      </c>
      <c r="Q1195" s="464">
        <f>ISBLANK(M1195)</f>
        <v/>
      </c>
      <c r="R1195" s="464">
        <f>IF(AND(O1195=P1195,O1195=Q1195),,"!!!")</f>
        <v/>
      </c>
      <c r="T1195" s="464" t="n">
        <v>1196</v>
      </c>
    </row>
    <row customFormat="1" outlineLevel="1" r="1196" s="590">
      <c r="A1196" s="29" t="n"/>
      <c r="B1196" s="606" t="n">
        <v>400</v>
      </c>
      <c r="C1196" s="617" t="n">
        <v>413</v>
      </c>
      <c r="D1196" s="829" t="n">
        <v>47</v>
      </c>
      <c r="E1196" s="173" t="inlineStr">
        <is>
          <t>On-time training of operation personnel</t>
        </is>
      </c>
      <c r="F1196" s="173" t="inlineStr">
        <is>
          <t xml:space="preserve">A kezelőszemélyzet egyszeri betanítása </t>
        </is>
      </c>
      <c r="G1196" s="994" t="n">
        <v>1</v>
      </c>
      <c r="H1196" s="39" t="inlineStr">
        <is>
          <t>set/klt</t>
        </is>
      </c>
      <c r="I1196" s="315" t="n"/>
      <c r="J1196" s="159" t="n">
        <v>0</v>
      </c>
      <c r="K1196" s="159" t="n">
        <v>0</v>
      </c>
      <c r="L1196" s="753">
        <f>J1196+K1196</f>
        <v/>
      </c>
      <c r="M1196" s="748">
        <f>L1196*(G1196+I1196)</f>
        <v/>
      </c>
      <c r="O1196" s="464">
        <f>ISBLANK(D1196)</f>
        <v/>
      </c>
      <c r="P1196" s="464">
        <f>ISBLANK(G1196)</f>
        <v/>
      </c>
      <c r="Q1196" s="464">
        <f>ISBLANK(M1196)</f>
        <v/>
      </c>
      <c r="R1196" s="464">
        <f>IF(AND(O1196=P1196,O1196=Q1196),,"!!!")</f>
        <v/>
      </c>
      <c r="T1196" s="464" t="n">
        <v>1197</v>
      </c>
    </row>
    <row customFormat="1" outlineLevel="1" r="1197" s="590">
      <c r="A1197" s="29" t="n"/>
      <c r="B1197" s="606" t="n">
        <v>400</v>
      </c>
      <c r="C1197" s="617" t="n">
        <v>413</v>
      </c>
      <c r="D1197" s="829" t="n">
        <v>48</v>
      </c>
      <c r="E1197" s="173" t="inlineStr">
        <is>
          <t>Training protocol documentation</t>
        </is>
      </c>
      <c r="F1197" s="173" t="inlineStr">
        <is>
          <t>Betanítási jegyzőkönyv készítése</t>
        </is>
      </c>
      <c r="G1197" s="994" t="n">
        <v>1</v>
      </c>
      <c r="H1197" s="39" t="inlineStr">
        <is>
          <t>set/klt</t>
        </is>
      </c>
      <c r="I1197" s="315" t="n"/>
      <c r="J1197" s="159" t="n">
        <v>0</v>
      </c>
      <c r="K1197" s="159" t="n">
        <v>0</v>
      </c>
      <c r="L1197" s="753">
        <f>J1197+K1197</f>
        <v/>
      </c>
      <c r="M1197" s="748">
        <f>L1197*(G1197+I1197)</f>
        <v/>
      </c>
      <c r="O1197" s="464">
        <f>ISBLANK(D1197)</f>
        <v/>
      </c>
      <c r="P1197" s="464">
        <f>ISBLANK(G1197)</f>
        <v/>
      </c>
      <c r="Q1197" s="464">
        <f>ISBLANK(M1197)</f>
        <v/>
      </c>
      <c r="R1197" s="464">
        <f>IF(AND(O1197=P1197,O1197=Q1197),,"!!!")</f>
        <v/>
      </c>
      <c r="T1197" s="464" t="n">
        <v>1198</v>
      </c>
    </row>
    <row customFormat="1" outlineLevel="1" r="1198" s="590">
      <c r="A1198" s="29" t="n"/>
      <c r="B1198" s="606" t="n">
        <v>400</v>
      </c>
      <c r="C1198" s="617" t="n">
        <v>413</v>
      </c>
      <c r="D1198" s="829" t="n">
        <v>49</v>
      </c>
      <c r="E1198" s="173" t="inlineStr">
        <is>
          <t>Commissioning and initial setup of equipment</t>
        </is>
      </c>
      <c r="F1198" s="173" t="inlineStr">
        <is>
          <t>A berendezés üzembehelyezése és beszabályozása</t>
        </is>
      </c>
      <c r="G1198" s="994" t="n">
        <v>1</v>
      </c>
      <c r="H1198" s="39" t="inlineStr">
        <is>
          <t>set/klt</t>
        </is>
      </c>
      <c r="I1198" s="315" t="n"/>
      <c r="J1198" s="159" t="n">
        <v>0</v>
      </c>
      <c r="K1198" s="159" t="n">
        <v>0</v>
      </c>
      <c r="L1198" s="753">
        <f>J1198+K1198</f>
        <v/>
      </c>
      <c r="M1198" s="748">
        <f>L1198*(G1198+I1198)</f>
        <v/>
      </c>
      <c r="O1198" s="464">
        <f>ISBLANK(D1198)</f>
        <v/>
      </c>
      <c r="P1198" s="464">
        <f>ISBLANK(G1198)</f>
        <v/>
      </c>
      <c r="Q1198" s="464">
        <f>ISBLANK(M1198)</f>
        <v/>
      </c>
      <c r="R1198" s="464">
        <f>IF(AND(O1198=P1198,O1198=Q1198),,"!!!")</f>
        <v/>
      </c>
      <c r="T1198" s="464" t="n">
        <v>1199</v>
      </c>
    </row>
    <row customFormat="1" outlineLevel="1" r="1199" s="590">
      <c r="A1199" s="29" t="n"/>
      <c r="B1199" s="606" t="n">
        <v>400</v>
      </c>
      <c r="C1199" s="617" t="n">
        <v>413</v>
      </c>
      <c r="D1199" s="829" t="n">
        <v>50</v>
      </c>
      <c r="E1199" s="173" t="inlineStr">
        <is>
          <t>Pressure test</t>
        </is>
      </c>
      <c r="F1199" s="173" t="inlineStr">
        <is>
          <t>Nyomáspróba</t>
        </is>
      </c>
      <c r="G1199" s="994" t="n">
        <v>1</v>
      </c>
      <c r="H1199" s="39" t="inlineStr">
        <is>
          <t>set/klt</t>
        </is>
      </c>
      <c r="I1199" s="315" t="n"/>
      <c r="J1199" s="159" t="n">
        <v>0</v>
      </c>
      <c r="K1199" s="159" t="n">
        <v>0</v>
      </c>
      <c r="L1199" s="753">
        <f>J1199+K1199</f>
        <v/>
      </c>
      <c r="M1199" s="748">
        <f>L1199*(G1199+I1199)</f>
        <v/>
      </c>
      <c r="O1199" s="464">
        <f>ISBLANK(D1199)</f>
        <v/>
      </c>
      <c r="P1199" s="464">
        <f>ISBLANK(G1199)</f>
        <v/>
      </c>
      <c r="Q1199" s="464">
        <f>ISBLANK(M1199)</f>
        <v/>
      </c>
      <c r="R1199" s="464">
        <f>IF(AND(O1199=P1199,O1199=Q1199),,"!!!")</f>
        <v/>
      </c>
      <c r="T1199" s="464" t="n">
        <v>1200</v>
      </c>
    </row>
    <row customFormat="1" outlineLevel="1" r="1200" s="590">
      <c r="A1200" s="29" t="n"/>
      <c r="B1200" s="606" t="n">
        <v>400</v>
      </c>
      <c r="C1200" s="617" t="n">
        <v>413</v>
      </c>
      <c r="D1200" s="829" t="n">
        <v>51</v>
      </c>
      <c r="E1200" s="173" t="inlineStr">
        <is>
          <t>Operation tests, tuning along with automation</t>
        </is>
      </c>
      <c r="F1200" s="173" t="inlineStr">
        <is>
          <t>Működés ellenőrzése, az automatikável közös beszabályozás</t>
        </is>
      </c>
      <c r="G1200" s="994" t="n">
        <v>1</v>
      </c>
      <c r="H1200" s="39" t="inlineStr">
        <is>
          <t>set/klt</t>
        </is>
      </c>
      <c r="I1200" s="315" t="n"/>
      <c r="J1200" s="159" t="n">
        <v>0</v>
      </c>
      <c r="K1200" s="159" t="n">
        <v>0</v>
      </c>
      <c r="L1200" s="753">
        <f>J1200+K1200</f>
        <v/>
      </c>
      <c r="M1200" s="748">
        <f>L1200*(G1200+I1200)</f>
        <v/>
      </c>
      <c r="O1200" s="464">
        <f>ISBLANK(D1200)</f>
        <v/>
      </c>
      <c r="P1200" s="464">
        <f>ISBLANK(G1200)</f>
        <v/>
      </c>
      <c r="Q1200" s="464">
        <f>ISBLANK(M1200)</f>
        <v/>
      </c>
      <c r="R1200" s="464">
        <f>IF(AND(O1200=P1200,O1200=Q1200),,"!!!")</f>
        <v/>
      </c>
      <c r="T1200" s="464" t="n">
        <v>1201</v>
      </c>
    </row>
    <row customFormat="1" outlineLevel="1" r="1201" s="590">
      <c r="A1201" s="29" t="n"/>
      <c r="B1201" s="606" t="n">
        <v>400</v>
      </c>
      <c r="C1201" s="617" t="n">
        <v>413</v>
      </c>
      <c r="D1201" s="829" t="n">
        <v>52</v>
      </c>
      <c r="E1201" s="173" t="inlineStr">
        <is>
          <t>Labeling and marking</t>
        </is>
      </c>
      <c r="F1201" s="173" t="inlineStr">
        <is>
          <t>Táblázás és feliratozás</t>
        </is>
      </c>
      <c r="G1201" s="994" t="n">
        <v>1</v>
      </c>
      <c r="H1201" s="39" t="inlineStr">
        <is>
          <t>set/klt</t>
        </is>
      </c>
      <c r="I1201" s="315" t="n"/>
      <c r="J1201" s="159" t="n">
        <v>0</v>
      </c>
      <c r="K1201" s="159" t="n">
        <v>0</v>
      </c>
      <c r="L1201" s="753">
        <f>J1201+K1201</f>
        <v/>
      </c>
      <c r="M1201" s="748">
        <f>L1201*(G1201+I1201)</f>
        <v/>
      </c>
      <c r="O1201" s="464">
        <f>ISBLANK(D1201)</f>
        <v/>
      </c>
      <c r="P1201" s="464">
        <f>ISBLANK(G1201)</f>
        <v/>
      </c>
      <c r="Q1201" s="464">
        <f>ISBLANK(M1201)</f>
        <v/>
      </c>
      <c r="R1201" s="464">
        <f>IF(AND(O1201=P1201,O1201=Q1201),,"!!!")</f>
        <v/>
      </c>
      <c r="T1201" s="464" t="n">
        <v>1202</v>
      </c>
    </row>
    <row customFormat="1" customHeight="1" ht="22.5" outlineLevel="1" r="1202" s="590">
      <c r="A1202" s="29" t="n"/>
      <c r="B1202" s="606" t="n">
        <v>400</v>
      </c>
      <c r="C1202" s="617" t="n">
        <v>413</v>
      </c>
      <c r="D1202" s="829" t="n">
        <v>53</v>
      </c>
      <c r="E1202" s="173" t="inlineStr">
        <is>
          <t>Lable plate size: 100x50 mm w. welded mounting kit
Manufacturer: Hilti</t>
        </is>
      </c>
      <c r="F1202" s="173" t="inlineStr">
        <is>
          <t>Táblaméret: 100x50 mm hegeszetett tartóval
Gyártó: Hilti</t>
        </is>
      </c>
      <c r="G1202" s="994" t="n">
        <v>1</v>
      </c>
      <c r="H1202" s="39" t="inlineStr">
        <is>
          <t>set/klt</t>
        </is>
      </c>
      <c r="I1202" s="315" t="n"/>
      <c r="J1202" s="159" t="n">
        <v>0</v>
      </c>
      <c r="K1202" s="159" t="n">
        <v>0</v>
      </c>
      <c r="L1202" s="753">
        <f>J1202+K1202</f>
        <v/>
      </c>
      <c r="M1202" s="748">
        <f>L1202*(G1202+I1202)</f>
        <v/>
      </c>
      <c r="O1202" s="464">
        <f>ISBLANK(D1202)</f>
        <v/>
      </c>
      <c r="P1202" s="464">
        <f>ISBLANK(G1202)</f>
        <v/>
      </c>
      <c r="Q1202" s="464">
        <f>ISBLANK(M1202)</f>
        <v/>
      </c>
      <c r="R1202" s="464">
        <f>IF(AND(O1202=P1202,O1202=Q1202),,"!!!")</f>
        <v/>
      </c>
      <c r="T1202" s="464" t="n">
        <v>1203</v>
      </c>
    </row>
    <row customFormat="1" outlineLevel="1" r="1203" s="590">
      <c r="A1203" s="29" t="n"/>
      <c r="B1203" s="606" t="n">
        <v>400</v>
      </c>
      <c r="C1203" s="617" t="n">
        <v>413</v>
      </c>
      <c r="D1203" s="829" t="n">
        <v>54</v>
      </c>
      <c r="E1203" s="173" t="inlineStr">
        <is>
          <t>Flow direction indication arrows according to DIN2404</t>
        </is>
      </c>
      <c r="F1203" s="173" t="inlineStr">
        <is>
          <t>Közeg áramlási irányának jelzése DIN2404 szerint</t>
        </is>
      </c>
      <c r="G1203" s="994" t="n">
        <v>1</v>
      </c>
      <c r="H1203" s="39" t="inlineStr">
        <is>
          <t>set/klt</t>
        </is>
      </c>
      <c r="I1203" s="315" t="n"/>
      <c r="J1203" s="159" t="n">
        <v>0</v>
      </c>
      <c r="K1203" s="159" t="n">
        <v>0</v>
      </c>
      <c r="L1203" s="753">
        <f>J1203+K1203</f>
        <v/>
      </c>
      <c r="M1203" s="748">
        <f>L1203*(G1203+I1203)</f>
        <v/>
      </c>
      <c r="O1203" s="464">
        <f>ISBLANK(D1203)</f>
        <v/>
      </c>
      <c r="P1203" s="464">
        <f>ISBLANK(G1203)</f>
        <v/>
      </c>
      <c r="Q1203" s="464">
        <f>ISBLANK(M1203)</f>
        <v/>
      </c>
      <c r="R1203" s="464">
        <f>IF(AND(O1203=P1203,O1203=Q1203),,"!!!")</f>
        <v/>
      </c>
      <c r="T1203" s="464" t="n">
        <v>1204</v>
      </c>
    </row>
    <row customFormat="1" customHeight="1" ht="23.25" outlineLevel="1" r="1204" s="590" thickBot="1">
      <c r="A1204" s="29" t="n"/>
      <c r="B1204" s="606" t="n">
        <v>400</v>
      </c>
      <c r="C1204" s="617" t="n">
        <v>413</v>
      </c>
      <c r="D1204" s="829" t="n">
        <v>55</v>
      </c>
      <c r="E1204" s="173" t="inlineStr">
        <is>
          <t>Self adhesve flow direction display arrow
Size:230x40 mm</t>
        </is>
      </c>
      <c r="F1204" s="173" t="inlineStr">
        <is>
          <t>Öntapadós áramlásirány jelző nyíl 
Méret:230x40 mm</t>
        </is>
      </c>
      <c r="G1204" s="994" t="n">
        <v>1</v>
      </c>
      <c r="H1204" s="39" t="inlineStr">
        <is>
          <t>set/klt</t>
        </is>
      </c>
      <c r="I1204" s="315" t="n"/>
      <c r="J1204" s="159" t="n">
        <v>0</v>
      </c>
      <c r="K1204" s="159" t="n">
        <v>0</v>
      </c>
      <c r="L1204" s="753">
        <f>J1204+K1204</f>
        <v/>
      </c>
      <c r="M1204" s="748">
        <f>L1204*(G1204+I1204)</f>
        <v/>
      </c>
      <c r="O1204" s="464">
        <f>ISBLANK(D1204)</f>
        <v/>
      </c>
      <c r="P1204" s="464">
        <f>ISBLANK(G1204)</f>
        <v/>
      </c>
      <c r="Q1204" s="464">
        <f>ISBLANK(M1204)</f>
        <v/>
      </c>
      <c r="R1204" s="464">
        <f>IF(AND(O1204=P1204,O1204=Q1204),,"!!!")</f>
        <v/>
      </c>
      <c r="T1204" s="464" t="n">
        <v>1205</v>
      </c>
    </row>
    <row customFormat="1" customHeight="1" ht="13.5" outlineLevel="1" r="1205" s="590" thickBot="1">
      <c r="A1205" s="112" t="n"/>
      <c r="B1205" s="633" t="n">
        <v>400</v>
      </c>
      <c r="C1205" s="634" t="n">
        <v>413</v>
      </c>
      <c r="D1205" s="435" t="n"/>
      <c r="E1205" s="127" t="inlineStr">
        <is>
          <t>Technological warm water</t>
        </is>
      </c>
      <c r="F1205" s="127" t="inlineStr">
        <is>
          <t>Technológiai melegvíz</t>
        </is>
      </c>
      <c r="G1205" s="1011" t="n"/>
      <c r="H1205" s="492" t="n"/>
      <c r="I1205" s="493" t="n"/>
      <c r="J1205" s="494" t="n"/>
      <c r="K1205" s="494" t="n"/>
      <c r="L1205" s="495" t="n"/>
      <c r="M1205" s="496">
        <f>SUM(M1132:M1204)</f>
        <v/>
      </c>
      <c r="O1205" s="464">
        <f>ISBLANK(D1205)</f>
        <v/>
      </c>
      <c r="P1205" s="464">
        <f>ISBLANK(G1205)</f>
        <v/>
      </c>
      <c r="Q1205" s="464">
        <f>ISBLANK(M1205)</f>
        <v/>
      </c>
      <c r="R1205" s="464">
        <f>IF(AND(O1205=P1205,O1205=Q1205),,"!!!")</f>
        <v/>
      </c>
      <c r="T1205" s="464" t="n">
        <v>1206</v>
      </c>
    </row>
    <row customFormat="1" customHeight="1" ht="15.75" outlineLevel="1" r="1206" s="590" thickBot="1">
      <c r="A1206" s="581" t="n"/>
      <c r="B1206" s="631" t="n">
        <v>400</v>
      </c>
      <c r="C1206" s="629" t="n">
        <v>413</v>
      </c>
      <c r="D1206" s="566" t="n"/>
      <c r="E1206" s="99" t="inlineStr">
        <is>
          <t>Other</t>
        </is>
      </c>
      <c r="F1206" s="99" t="inlineStr">
        <is>
          <t>Egyéb</t>
        </is>
      </c>
      <c r="G1206" s="1009" t="n"/>
      <c r="H1206" s="100" t="n"/>
      <c r="I1206" s="334" t="n"/>
      <c r="J1206" s="299" t="n"/>
      <c r="K1206" s="101" t="n"/>
      <c r="L1206" s="216" t="n"/>
      <c r="M1206" s="217" t="n"/>
      <c r="O1206" s="464">
        <f>ISBLANK(D1206)</f>
        <v/>
      </c>
      <c r="P1206" s="464">
        <f>ISBLANK(G1206)</f>
        <v/>
      </c>
      <c r="Q1206" s="464">
        <f>ISBLANK(M1206)</f>
        <v/>
      </c>
      <c r="R1206" s="464">
        <f>IF(AND(O1206=P1206,O1206=Q1206),,"!!!")</f>
        <v/>
      </c>
      <c r="T1206" s="464" t="n">
        <v>1207</v>
      </c>
    </row>
    <row customFormat="1" outlineLevel="1" r="1207" s="590">
      <c r="A1207" s="170" t="n"/>
      <c r="B1207" s="618" t="n">
        <v>400</v>
      </c>
      <c r="C1207" s="640" t="n">
        <v>414</v>
      </c>
      <c r="D1207" s="829" t="n"/>
      <c r="E1207" s="428" t="n"/>
      <c r="F1207" s="428" t="n"/>
      <c r="G1207" s="994" t="n"/>
      <c r="H1207" s="39" t="n"/>
      <c r="I1207" s="315" t="n"/>
      <c r="J1207" s="159" t="n"/>
      <c r="K1207" s="159" t="n"/>
      <c r="L1207" s="753" t="n"/>
      <c r="M1207" s="748" t="n"/>
      <c r="O1207" s="464">
        <f>ISBLANK(D1207)</f>
        <v/>
      </c>
      <c r="P1207" s="464">
        <f>ISBLANK(G1207)</f>
        <v/>
      </c>
      <c r="Q1207" s="464">
        <f>ISBLANK(M1207)</f>
        <v/>
      </c>
      <c r="R1207" s="464">
        <f>IF(AND(O1207=P1207,O1207=Q1207),,"!!!")</f>
        <v/>
      </c>
      <c r="T1207" s="464" t="n">
        <v>1208</v>
      </c>
    </row>
    <row customFormat="1" outlineLevel="1" r="1208" s="590">
      <c r="A1208" s="170" t="n"/>
      <c r="B1208" s="618" t="n"/>
      <c r="C1208" s="641" t="n"/>
      <c r="D1208" s="829" t="n"/>
      <c r="E1208" s="50" t="inlineStr">
        <is>
          <t>Comments to Mechanical Design</t>
        </is>
      </c>
      <c r="F1208" s="50" t="inlineStr">
        <is>
          <t>Megjegyzések gépészethez</t>
        </is>
      </c>
      <c r="G1208" s="994" t="n"/>
      <c r="H1208" s="39" t="n"/>
      <c r="I1208" s="315" t="n"/>
      <c r="J1208" s="159" t="n"/>
      <c r="K1208" s="159" t="n"/>
      <c r="L1208" s="753" t="n"/>
      <c r="M1208" s="748" t="n"/>
      <c r="O1208" s="464">
        <f>ISBLANK(D1208)</f>
        <v/>
      </c>
      <c r="P1208" s="464">
        <f>ISBLANK(G1208)</f>
        <v/>
      </c>
      <c r="Q1208" s="464">
        <f>ISBLANK(M1208)</f>
        <v/>
      </c>
      <c r="R1208" s="464">
        <f>IF(AND(O1208=P1208,O1208=Q1208),,"!!!")</f>
        <v/>
      </c>
      <c r="T1208" s="464" t="n">
        <v>1209</v>
      </c>
    </row>
    <row customFormat="1" outlineLevel="1" r="1209" s="590">
      <c r="A1209" s="170" t="n"/>
      <c r="B1209" s="618" t="n"/>
      <c r="C1209" s="641" t="n"/>
      <c r="D1209" s="829" t="n"/>
      <c r="E1209" s="428" t="n"/>
      <c r="F1209" s="428" t="n"/>
      <c r="G1209" s="994" t="n"/>
      <c r="H1209" s="39" t="n"/>
      <c r="I1209" s="315" t="n"/>
      <c r="J1209" s="159" t="n"/>
      <c r="K1209" s="159" t="n"/>
      <c r="L1209" s="753" t="n"/>
      <c r="M1209" s="748" t="n"/>
      <c r="O1209" s="464">
        <f>ISBLANK(D1209)</f>
        <v/>
      </c>
      <c r="P1209" s="464">
        <f>ISBLANK(G1209)</f>
        <v/>
      </c>
      <c r="Q1209" s="464">
        <f>ISBLANK(M1209)</f>
        <v/>
      </c>
      <c r="R1209" s="464">
        <f>IF(AND(O1209=P1209,O1209=Q1209),,"!!!")</f>
        <v/>
      </c>
      <c r="T1209" s="464" t="n">
        <v>1210</v>
      </c>
    </row>
    <row customFormat="1" outlineLevel="1" r="1210" s="590">
      <c r="A1210" s="170" t="n"/>
      <c r="B1210" s="618" t="n"/>
      <c r="C1210" s="641" t="n"/>
      <c r="D1210" s="829" t="n"/>
      <c r="E1210" s="286" t="inlineStr">
        <is>
          <t>GENERAL TECHNICAL CONDITIONS</t>
        </is>
      </c>
      <c r="F1210" s="286" t="inlineStr">
        <is>
          <t>ÁLTALÁNOS MŰSZAKI FELTÉTELEK</t>
        </is>
      </c>
      <c r="G1210" s="994" t="n"/>
      <c r="H1210" s="39" t="n"/>
      <c r="I1210" s="315" t="n"/>
      <c r="J1210" s="159" t="n"/>
      <c r="K1210" s="159" t="n"/>
      <c r="L1210" s="753" t="n"/>
      <c r="M1210" s="748" t="n"/>
      <c r="O1210" s="464">
        <f>ISBLANK(D1210)</f>
        <v/>
      </c>
      <c r="P1210" s="464">
        <f>ISBLANK(G1210)</f>
        <v/>
      </c>
      <c r="Q1210" s="464">
        <f>ISBLANK(M1210)</f>
        <v/>
      </c>
      <c r="R1210" s="464">
        <f>IF(AND(O1210=P1210,O1210=Q1210),,"!!!")</f>
        <v/>
      </c>
      <c r="T1210" s="464" t="n">
        <v>1211</v>
      </c>
    </row>
    <row customFormat="1" customHeight="1" ht="22.5" outlineLevel="1" r="1211" s="590">
      <c r="A1211" s="170" t="n"/>
      <c r="B1211" s="618" t="n"/>
      <c r="C1211" s="641" t="n"/>
      <c r="D1211" s="829" t="n"/>
      <c r="E1211" s="94" t="inlineStr">
        <is>
          <t>In case of doubt regarding content and/or interpretation a reconciliation is required</t>
        </is>
      </c>
      <c r="F1211" s="94" t="inlineStr">
        <is>
          <t>Esetleges tartami és értelmi eltérés estetén a tételt le kell egyeztetni.</t>
        </is>
      </c>
      <c r="G1211" s="994" t="n"/>
      <c r="H1211" s="39" t="n"/>
      <c r="I1211" s="315" t="n"/>
      <c r="J1211" s="159" t="n"/>
      <c r="K1211" s="159" t="n"/>
      <c r="L1211" s="753" t="n"/>
      <c r="M1211" s="748" t="n"/>
      <c r="O1211" s="464">
        <f>ISBLANK(D1211)</f>
        <v/>
      </c>
      <c r="P1211" s="464">
        <f>ISBLANK(G1211)</f>
        <v/>
      </c>
      <c r="Q1211" s="464">
        <f>ISBLANK(M1211)</f>
        <v/>
      </c>
      <c r="R1211" s="464">
        <f>IF(AND(O1211=P1211,O1211=Q1211),,"!!!")</f>
        <v/>
      </c>
      <c r="T1211" s="464" t="n">
        <v>1212</v>
      </c>
    </row>
    <row customFormat="1" customHeight="1" ht="45" outlineLevel="1" r="1212" s="590">
      <c r="A1212" s="170" t="n"/>
      <c r="B1212" s="618" t="n"/>
      <c r="C1212" s="641" t="n"/>
      <c r="D1212" s="829" t="n"/>
      <c r="E1212" s="94" t="inlineStr">
        <is>
          <t>Equipment specificaions were issued for the sake of correct and thorough technical infomation, replacement with an equipment having comparable parameters is possible. Differences require item-wise co-ordination with designer and client</t>
        </is>
      </c>
      <c r="F1212" s="94" t="inlineStr">
        <is>
          <t>A megadott berendezések gyártmányai típusai csak a korrekt és teljes körű műszaki tájékoztatás miatt kerültek meghatározásra, hasonló paraméterű berendezésekkel kiválthatóak. Az eltéréseket a tervezővel és a beruházóval tételesen kell egyeztetni.</t>
        </is>
      </c>
      <c r="G1212" s="994" t="n"/>
      <c r="H1212" s="39" t="n"/>
      <c r="I1212" s="315" t="n"/>
      <c r="J1212" s="159" t="n"/>
      <c r="K1212" s="159" t="n"/>
      <c r="L1212" s="753" t="n"/>
      <c r="M1212" s="748" t="n"/>
      <c r="O1212" s="464">
        <f>ISBLANK(D1212)</f>
        <v/>
      </c>
      <c r="P1212" s="464">
        <f>ISBLANK(G1212)</f>
        <v/>
      </c>
      <c r="Q1212" s="464">
        <f>ISBLANK(M1212)</f>
        <v/>
      </c>
      <c r="R1212" s="464">
        <f>IF(AND(O1212=P1212,O1212=Q1212),,"!!!")</f>
        <v/>
      </c>
      <c r="T1212" s="464" t="n">
        <v>1213</v>
      </c>
    </row>
    <row customFormat="1" customHeight="1" ht="22.5" outlineLevel="1" r="1213" s="590">
      <c r="A1213" s="170" t="n"/>
      <c r="B1213" s="618" t="n"/>
      <c r="C1213" s="641" t="n"/>
      <c r="D1213" s="829" t="n"/>
      <c r="E1213" s="94" t="inlineStr">
        <is>
          <t>Insted of machines, appliances selected in design, matchable products are allowed to be built in.</t>
        </is>
      </c>
      <c r="F1213" s="94" t="inlineStr">
        <is>
          <t>A tervben szereplő gépek, berendezések helyett velük egyenértékű is beépíthető.</t>
        </is>
      </c>
      <c r="G1213" s="994" t="n"/>
      <c r="H1213" s="39" t="n"/>
      <c r="I1213" s="315" t="n"/>
      <c r="J1213" s="159" t="n"/>
      <c r="K1213" s="159" t="n"/>
      <c r="L1213" s="753" t="n"/>
      <c r="M1213" s="748" t="n"/>
      <c r="O1213" s="464">
        <f>ISBLANK(D1213)</f>
        <v/>
      </c>
      <c r="P1213" s="464">
        <f>ISBLANK(G1213)</f>
        <v/>
      </c>
      <c r="Q1213" s="464">
        <f>ISBLANK(M1213)</f>
        <v/>
      </c>
      <c r="R1213" s="464">
        <f>IF(AND(O1213=P1213,O1213=Q1213),,"!!!")</f>
        <v/>
      </c>
      <c r="T1213" s="464" t="n">
        <v>1214</v>
      </c>
    </row>
    <row customFormat="1" outlineLevel="1" r="1214" s="590">
      <c r="A1214" s="170" t="n"/>
      <c r="B1214" s="618" t="n"/>
      <c r="C1214" s="641" t="n"/>
      <c r="D1214" s="829" t="n"/>
      <c r="E1214" s="286" t="inlineStr">
        <is>
          <t>TECHNICAL CONDITIONS OF CONSTRUCTION</t>
        </is>
      </c>
      <c r="F1214" s="286" t="inlineStr">
        <is>
          <t>MŰSZAKI KIVITELEZÉSI FELTÉTELEK</t>
        </is>
      </c>
      <c r="G1214" s="994" t="n"/>
      <c r="H1214" s="39" t="n"/>
      <c r="I1214" s="315" t="n"/>
      <c r="J1214" s="159" t="n"/>
      <c r="K1214" s="159" t="n"/>
      <c r="L1214" s="753" t="n"/>
      <c r="M1214" s="748" t="n"/>
      <c r="O1214" s="464">
        <f>ISBLANK(D1214)</f>
        <v/>
      </c>
      <c r="P1214" s="464">
        <f>ISBLANK(G1214)</f>
        <v/>
      </c>
      <c r="Q1214" s="464">
        <f>ISBLANK(M1214)</f>
        <v/>
      </c>
      <c r="R1214" s="464">
        <f>IF(AND(O1214=P1214,O1214=Q1214),,"!!!")</f>
        <v/>
      </c>
      <c r="T1214" s="464" t="n">
        <v>1215</v>
      </c>
    </row>
    <row customFormat="1" customHeight="1" ht="22.5" outlineLevel="1" r="1215" s="590">
      <c r="A1215" s="170" t="n"/>
      <c r="B1215" s="618" t="n"/>
      <c r="C1215" s="641" t="n"/>
      <c r="D1215" s="829" t="n"/>
      <c r="E1215" s="94" t="inlineStr">
        <is>
          <t>In the specified unit prices the following additive costs should be always included:</t>
        </is>
      </c>
      <c r="F1215" s="94" t="inlineStr">
        <is>
          <t>A megadott egységárakba az alábbi járulékos költségeket is bele kell érteni minden esetben:</t>
        </is>
      </c>
      <c r="G1215" s="994" t="n"/>
      <c r="H1215" s="39" t="n"/>
      <c r="I1215" s="315" t="n"/>
      <c r="J1215" s="159" t="n"/>
      <c r="K1215" s="159" t="n"/>
      <c r="L1215" s="753" t="n"/>
      <c r="M1215" s="748" t="n"/>
      <c r="O1215" s="464">
        <f>ISBLANK(D1215)</f>
        <v/>
      </c>
      <c r="P1215" s="464">
        <f>ISBLANK(G1215)</f>
        <v/>
      </c>
      <c r="Q1215" s="464">
        <f>ISBLANK(M1215)</f>
        <v/>
      </c>
      <c r="R1215" s="464">
        <f>IF(AND(O1215=P1215,O1215=Q1215),,"!!!")</f>
        <v/>
      </c>
      <c r="T1215" s="464" t="n">
        <v>1216</v>
      </c>
    </row>
    <row customFormat="1" customHeight="1" ht="33.75" outlineLevel="1" r="1216" s="590">
      <c r="A1216" s="170" t="n"/>
      <c r="B1216" s="618" t="n"/>
      <c r="C1216" s="641" t="n"/>
      <c r="D1216" s="829" t="n"/>
      <c r="E1216" s="94" t="inlineStr">
        <is>
          <t>Every item's unit price that is requred to the accomplishment of a professionally impeccable implementation, should be included in the flat price..</t>
        </is>
      </c>
      <c r="F1216" s="94" t="inlineStr">
        <is>
          <t>Minden olyan rész egységárnak, mely a szakmailag kifogástalan komplett kivitelezés elérésséhez szükséges, az egységárakba bele kell számítani.</t>
        </is>
      </c>
      <c r="G1216" s="994" t="n"/>
      <c r="H1216" s="39" t="n"/>
      <c r="I1216" s="315" t="n"/>
      <c r="J1216" s="159" t="n"/>
      <c r="K1216" s="159" t="n"/>
      <c r="L1216" s="753" t="n"/>
      <c r="M1216" s="748" t="n"/>
      <c r="O1216" s="464">
        <f>ISBLANK(D1216)</f>
        <v/>
      </c>
      <c r="P1216" s="464">
        <f>ISBLANK(G1216)</f>
        <v/>
      </c>
      <c r="Q1216" s="464">
        <f>ISBLANK(M1216)</f>
        <v/>
      </c>
      <c r="R1216" s="464">
        <f>IF(AND(O1216=P1216,O1216=Q1216),,"!!!")</f>
        <v/>
      </c>
      <c r="T1216" s="464" t="n">
        <v>1217</v>
      </c>
    </row>
    <row customFormat="1" customHeight="1" ht="45" outlineLevel="1" r="1217" s="590">
      <c r="A1217" s="170" t="n"/>
      <c r="B1217" s="618" t="n"/>
      <c r="C1217" s="641" t="n"/>
      <c r="D1217" s="829" t="n"/>
      <c r="E1217" s="94" t="inlineStr">
        <is>
          <t>Every auxiliary materials, costs, tools, works, personal protective equipment that is not itemized and priced separately, however, necessary for the sub-contractor, should be included in the contractor's flat price.</t>
        </is>
      </c>
      <c r="F1217" s="94" t="inlineStr">
        <is>
          <t>Minden segédanyag, gépköltség, szerszám, munka és munkavédelmi berendezést, mely nincs külön költségelve kiírva, ugyanakkor az alvállalkozó részére szükséges, azt az alvállalkozói egységárnak tartamaznia kell.</t>
        </is>
      </c>
      <c r="G1217" s="994" t="n"/>
      <c r="H1217" s="39" t="n"/>
      <c r="I1217" s="315" t="n"/>
      <c r="J1217" s="159" t="n"/>
      <c r="K1217" s="159" t="n"/>
      <c r="L1217" s="753" t="n"/>
      <c r="M1217" s="748" t="n"/>
      <c r="O1217" s="464">
        <f>ISBLANK(D1217)</f>
        <v/>
      </c>
      <c r="P1217" s="464">
        <f>ISBLANK(G1217)</f>
        <v/>
      </c>
      <c r="Q1217" s="464">
        <f>ISBLANK(M1217)</f>
        <v/>
      </c>
      <c r="R1217" s="464">
        <f>IF(AND(O1217=P1217,O1217=Q1217),,"!!!")</f>
        <v/>
      </c>
      <c r="T1217" s="464" t="n">
        <v>1218</v>
      </c>
    </row>
    <row customFormat="1" outlineLevel="1" r="1218" s="590">
      <c r="A1218" s="170" t="n"/>
      <c r="B1218" s="618" t="n"/>
      <c r="C1218" s="641" t="n"/>
      <c r="D1218" s="829" t="n"/>
      <c r="E1218" s="94" t="inlineStr">
        <is>
          <t>Occurrent customs duties are included in the presented flat prices.</t>
        </is>
      </c>
      <c r="F1218" s="94" t="inlineStr">
        <is>
          <t>Esetleges vámköltségek is a megadott egységárak tartalmazzák.</t>
        </is>
      </c>
      <c r="G1218" s="994" t="n"/>
      <c r="H1218" s="39" t="n"/>
      <c r="I1218" s="315" t="n"/>
      <c r="J1218" s="159" t="n"/>
      <c r="K1218" s="159" t="n"/>
      <c r="L1218" s="753" t="n"/>
      <c r="M1218" s="748" t="n"/>
      <c r="O1218" s="464">
        <f>ISBLANK(D1218)</f>
        <v/>
      </c>
      <c r="P1218" s="464">
        <f>ISBLANK(G1218)</f>
        <v/>
      </c>
      <c r="Q1218" s="464">
        <f>ISBLANK(M1218)</f>
        <v/>
      </c>
      <c r="R1218" s="464">
        <f>IF(AND(O1218=P1218,O1218=Q1218),,"!!!")</f>
        <v/>
      </c>
      <c r="T1218" s="464" t="n">
        <v>1219</v>
      </c>
    </row>
    <row customFormat="1" customHeight="1" ht="22.5" outlineLevel="1" r="1219" s="590">
      <c r="A1219" s="170" t="n"/>
      <c r="B1219" s="618" t="n"/>
      <c r="C1219" s="641" t="n"/>
      <c r="D1219" s="829" t="n"/>
      <c r="E1219" s="94" t="inlineStr">
        <is>
          <t>Every surveys ordered by the customer should be performed by the contractor at no additional costs.</t>
        </is>
      </c>
      <c r="F1219" s="94" t="inlineStr">
        <is>
          <t>Minden Megrendelő által elrendelt felmérési munkát az alvállalkozónak költségtérítés nélkül el kell végeznie.</t>
        </is>
      </c>
      <c r="G1219" s="994" t="n"/>
      <c r="H1219" s="39" t="n"/>
      <c r="I1219" s="315" t="n"/>
      <c r="J1219" s="159" t="n"/>
      <c r="K1219" s="159" t="n"/>
      <c r="L1219" s="753" t="n"/>
      <c r="M1219" s="748" t="n"/>
      <c r="O1219" s="464">
        <f>ISBLANK(D1219)</f>
        <v/>
      </c>
      <c r="P1219" s="464">
        <f>ISBLANK(G1219)</f>
        <v/>
      </c>
      <c r="Q1219" s="464">
        <f>ISBLANK(M1219)</f>
        <v/>
      </c>
      <c r="R1219" s="464">
        <f>IF(AND(O1219=P1219,O1219=Q1219),,"!!!")</f>
        <v/>
      </c>
      <c r="T1219" s="464" t="n">
        <v>1220</v>
      </c>
    </row>
    <row customFormat="1" customHeight="1" ht="45" outlineLevel="1" r="1220" s="590">
      <c r="A1220" s="170" t="n"/>
      <c r="B1220" s="618" t="n"/>
      <c r="C1220" s="641" t="n"/>
      <c r="D1220" s="829" t="n"/>
      <c r="E1220" s="94" t="inlineStr">
        <is>
          <t>Costs of insulation and other assembly works required auxiliary materials should also be included in flat prices. Selection of a system and function conform supporting sturctue is the contractor's responsibility (excep: building structure).</t>
        </is>
      </c>
      <c r="F1220" s="94" t="inlineStr">
        <is>
          <t>Hőszigetelési és egyyéb szerelési munkáknál a rögzítőanyagok költségét szintén kell hogy az egységárak tartalmazzák. A rendszernek és funkciónak megfelelő tartószerkezet kiválasztása az alvállalkozó felelőssége (kivétel épület tartószerkezet).</t>
        </is>
      </c>
      <c r="G1220" s="994" t="n"/>
      <c r="H1220" s="39" t="n"/>
      <c r="I1220" s="315" t="n"/>
      <c r="J1220" s="159" t="n"/>
      <c r="K1220" s="159" t="n"/>
      <c r="L1220" s="753" t="n"/>
      <c r="M1220" s="748" t="n"/>
      <c r="O1220" s="464">
        <f>ISBLANK(D1220)</f>
        <v/>
      </c>
      <c r="P1220" s="464">
        <f>ISBLANK(G1220)</f>
        <v/>
      </c>
      <c r="Q1220" s="464">
        <f>ISBLANK(M1220)</f>
        <v/>
      </c>
      <c r="R1220" s="464">
        <f>IF(AND(O1220=P1220,O1220=Q1220),,"!!!")</f>
        <v/>
      </c>
      <c r="T1220" s="464" t="n">
        <v>1221</v>
      </c>
    </row>
    <row customFormat="1" customHeight="1" ht="67.5" outlineLevel="1" r="1221" s="590">
      <c r="A1221" s="170" t="n"/>
      <c r="B1221" s="618" t="n"/>
      <c r="C1221" s="641" t="n"/>
      <c r="D1221" s="829" t="n"/>
      <c r="E1221" s="94" t="inlineStr">
        <is>
          <t>Every waste and scrap from materials owned by the contractor remains in the property of the contractor. Disposal and waste treatment, organization, vendition in accordance with official regulations lie in contractor's responsibility, and part of the contractual obligations.</t>
        </is>
      </c>
      <c r="F1221" s="94" t="inlineStr">
        <is>
          <t>Minden az építkezésen az alvállalkozó anyagából keletkező hulladék és maradék anyag az alvállalkozó tulajdonát képezi. Az építkezés területéről ezen hulladék és maradék anyagok szakszerű hatósági előírásoknak megfelelő elszállítása, hulladék kezelése, rendszerezése, értékesítése az alvállallkozó felelőssége, és szerződéses feladatát képezi.</t>
        </is>
      </c>
      <c r="G1221" s="994" t="n"/>
      <c r="H1221" s="39" t="n"/>
      <c r="I1221" s="315" t="n"/>
      <c r="J1221" s="159" t="n"/>
      <c r="K1221" s="159" t="n"/>
      <c r="L1221" s="753" t="n"/>
      <c r="M1221" s="748" t="n"/>
      <c r="O1221" s="464">
        <f>ISBLANK(D1221)</f>
        <v/>
      </c>
      <c r="P1221" s="464">
        <f>ISBLANK(G1221)</f>
        <v/>
      </c>
      <c r="Q1221" s="464">
        <f>ISBLANK(M1221)</f>
        <v/>
      </c>
      <c r="R1221" s="464">
        <f>IF(AND(O1221=P1221,O1221=Q1221),,"!!!")</f>
        <v/>
      </c>
      <c r="T1221" s="464" t="n">
        <v>1222</v>
      </c>
    </row>
    <row customFormat="1" customHeight="1" ht="33.75" outlineLevel="1" r="1222" s="590">
      <c r="A1222" s="170" t="n"/>
      <c r="B1222" s="618" t="n"/>
      <c r="C1222" s="641" t="n"/>
      <c r="D1222" s="829" t="n"/>
      <c r="E1222" s="94" t="inlineStr">
        <is>
          <t>Regular and final cleaning of the construction site and dedusting of equipment installed by the contractor is his/her duty, its costs are included in flat rate prices.</t>
        </is>
      </c>
      <c r="F1222" s="94" t="inlineStr">
        <is>
          <t>Rendszeres és a végleges munkaterület kitakarítása, alvállalkozó által beszerelt berendezések portalanítása az alvállalkozó feladata, költségét az egységárak tartamazzák.</t>
        </is>
      </c>
      <c r="G1222" s="994" t="n"/>
      <c r="H1222" s="39" t="n"/>
      <c r="I1222" s="315" t="n"/>
      <c r="J1222" s="159" t="n"/>
      <c r="K1222" s="159" t="n"/>
      <c r="L1222" s="753" t="n"/>
      <c r="M1222" s="748" t="n"/>
      <c r="O1222" s="464">
        <f>ISBLANK(D1222)</f>
        <v/>
      </c>
      <c r="P1222" s="464">
        <f>ISBLANK(G1222)</f>
        <v/>
      </c>
      <c r="Q1222" s="464">
        <f>ISBLANK(M1222)</f>
        <v/>
      </c>
      <c r="R1222" s="464">
        <f>IF(AND(O1222=P1222,O1222=Q1222),,"!!!")</f>
        <v/>
      </c>
      <c r="T1222" s="464" t="n">
        <v>1223</v>
      </c>
    </row>
    <row customFormat="1" customHeight="1" ht="33.75" outlineLevel="1" r="1223" s="590">
      <c r="A1223" s="170" t="n"/>
      <c r="B1223" s="618" t="n"/>
      <c r="C1223" s="641" t="n"/>
      <c r="D1223" s="829" t="n"/>
      <c r="E1223" s="94" t="inlineStr">
        <is>
          <t>A szerződés megkötése előtt a kivitelezőnek egyeztetnie szükséges a Belsőépítész terezővel a berendezések kiviteléről (pl.: szín, kivitel, stb.).</t>
        </is>
      </c>
      <c r="F1223" s="94" t="inlineStr">
        <is>
          <t>A szerződés megkötése előtt a kivitelezőnek egyeztetnie szükséges a Belsőépítész terezővel a berendezések kiviteléről (pl.: szín, kivitel, stb.).</t>
        </is>
      </c>
      <c r="G1223" s="994" t="n"/>
      <c r="H1223" s="39" t="n"/>
      <c r="I1223" s="315" t="n"/>
      <c r="J1223" s="159" t="n"/>
      <c r="K1223" s="159" t="n"/>
      <c r="L1223" s="753" t="n"/>
      <c r="M1223" s="748" t="n"/>
      <c r="O1223" s="464">
        <f>ISBLANK(D1223)</f>
        <v/>
      </c>
      <c r="P1223" s="464">
        <f>ISBLANK(G1223)</f>
        <v/>
      </c>
      <c r="Q1223" s="464">
        <f>ISBLANK(M1223)</f>
        <v/>
      </c>
      <c r="R1223" s="464">
        <f>IF(AND(O1223=P1223,O1223=Q1223),,"!!!")</f>
        <v/>
      </c>
      <c r="T1223" s="464" t="n">
        <v>1224</v>
      </c>
    </row>
    <row customFormat="1" customHeight="1" ht="22.5" outlineLevel="1" r="1224" s="590">
      <c r="A1224" s="170" t="n"/>
      <c r="B1224" s="618" t="n"/>
      <c r="C1224" s="641" t="n"/>
      <c r="D1224" s="829" t="n"/>
      <c r="E1224" s="94" t="inlineStr">
        <is>
          <t>Bidder is obliged to produce a functioning and fully complete equipment construction.</t>
        </is>
      </c>
      <c r="F1224" s="94" t="inlineStr">
        <is>
          <t>Az ajánlattevő köteles egy működőképes és egyben teljes komplett berendezés kivitelezést elkészíteni.</t>
        </is>
      </c>
      <c r="G1224" s="994" t="n"/>
      <c r="H1224" s="39" t="n"/>
      <c r="I1224" s="315" t="n"/>
      <c r="J1224" s="159" t="n"/>
      <c r="K1224" s="159" t="n"/>
      <c r="L1224" s="753" t="n"/>
      <c r="M1224" s="748" t="n"/>
      <c r="O1224" s="464">
        <f>ISBLANK(D1224)</f>
        <v/>
      </c>
      <c r="P1224" s="464">
        <f>ISBLANK(G1224)</f>
        <v/>
      </c>
      <c r="Q1224" s="464">
        <f>ISBLANK(M1224)</f>
        <v/>
      </c>
      <c r="R1224" s="464">
        <f>IF(AND(O1224=P1224,O1224=Q1224),,"!!!")</f>
        <v/>
      </c>
      <c r="T1224" s="464" t="n">
        <v>1225</v>
      </c>
    </row>
    <row customFormat="1" customHeight="1" ht="45" outlineLevel="1" r="1225" s="590">
      <c r="A1225" s="170" t="n"/>
      <c r="B1225" s="618" t="n"/>
      <c r="C1225" s="641" t="n"/>
      <c r="D1225" s="829" t="n"/>
      <c r="E1225" s="94" t="inlineStr">
        <is>
          <t>Every equipment components are considered together with all the auxiliary materials, supporting elements, consumables necessary for connection, even if they are not separately indicated in the quotation.</t>
        </is>
      </c>
      <c r="F1225" s="94" t="inlineStr">
        <is>
          <t>Minden berendezés egységelemei minden esetben a csatlakozáshoz szükséges szerelési anyaggal, tartószerkezettel, fogyóeszközökkel értendők, még akkor is ha külön nincs részletezve a költségvetetésben.</t>
        </is>
      </c>
      <c r="G1225" s="994" t="n"/>
      <c r="H1225" s="39" t="n"/>
      <c r="I1225" s="315" t="n"/>
      <c r="J1225" s="159" t="n"/>
      <c r="K1225" s="159" t="n"/>
      <c r="L1225" s="753" t="n"/>
      <c r="M1225" s="748" t="n"/>
      <c r="O1225" s="464">
        <f>ISBLANK(D1225)</f>
        <v/>
      </c>
      <c r="P1225" s="464">
        <f>ISBLANK(G1225)</f>
        <v/>
      </c>
      <c r="Q1225" s="464">
        <f>ISBLANK(M1225)</f>
        <v/>
      </c>
      <c r="R1225" s="464">
        <f>IF(AND(O1225=P1225,O1225=Q1225),,"!!!")</f>
        <v/>
      </c>
      <c r="T1225" s="464" t="n">
        <v>1226</v>
      </c>
    </row>
    <row customFormat="1" customHeight="1" ht="33.75" outlineLevel="1" r="1226" s="590">
      <c r="A1226" s="170" t="n"/>
      <c r="B1226" s="618" t="n"/>
      <c r="C1226" s="641" t="n"/>
      <c r="D1226" s="829" t="n"/>
      <c r="E1226" s="94" t="inlineStr">
        <is>
          <t>Under engineering sub-disciplines listed electrical connections, the necessary auxiliary materials should be included as additinal costs in the flat price by the contractor.</t>
        </is>
      </c>
      <c r="F1226" s="94" t="inlineStr">
        <is>
          <t>A gépészeti szakágaknál kiírt berendezések elektromos bekötését szükséges szerlési segédanyagokkal mint járulékos munkákkal számolnia kell a az alvállalkozónak az egységáraknál.</t>
        </is>
      </c>
      <c r="G1226" s="994" t="n"/>
      <c r="H1226" s="39" t="n"/>
      <c r="I1226" s="315" t="n"/>
      <c r="J1226" s="159" t="n"/>
      <c r="K1226" s="159" t="n"/>
      <c r="L1226" s="753" t="n"/>
      <c r="M1226" s="748" t="n"/>
      <c r="O1226" s="464">
        <f>ISBLANK(D1226)</f>
        <v/>
      </c>
      <c r="P1226" s="464">
        <f>ISBLANK(G1226)</f>
        <v/>
      </c>
      <c r="Q1226" s="464">
        <f>ISBLANK(M1226)</f>
        <v/>
      </c>
      <c r="R1226" s="464">
        <f>IF(AND(O1226=P1226,O1226=Q1226),,"!!!")</f>
        <v/>
      </c>
      <c r="T1226" s="464" t="n">
        <v>1227</v>
      </c>
    </row>
    <row customFormat="1" customHeight="1" ht="33.75" outlineLevel="1" r="1227" s="590">
      <c r="A1227" s="170" t="n"/>
      <c r="B1227" s="618" t="n"/>
      <c r="C1227" s="641" t="n"/>
      <c r="D1227" s="829" t="n"/>
      <c r="E1227" s="766" t="inlineStr">
        <is>
          <t>All ventilator motors should be equiped with IE3 or better energy class efficiency motors, that applies all AHUs, Roof-top units and standlalone ventilators as well.</t>
        </is>
      </c>
      <c r="F1227" s="94" t="inlineStr">
        <is>
          <t>Minden ventillátort IE3 vagy annál jobb energiaosztályú motorral kell szállítani, a légkezelő és roof-top berendezésekbe és külön álló ventillátorokban is.</t>
        </is>
      </c>
      <c r="G1227" s="994" t="n"/>
      <c r="H1227" s="39" t="n"/>
      <c r="I1227" s="315" t="n"/>
      <c r="J1227" s="159" t="n"/>
      <c r="K1227" s="159" t="n"/>
      <c r="L1227" s="753" t="n"/>
      <c r="M1227" s="748" t="n"/>
      <c r="O1227" s="464" t="n"/>
      <c r="P1227" s="464" t="n"/>
      <c r="Q1227" s="464" t="n"/>
      <c r="R1227" s="464" t="n"/>
      <c r="T1227" s="464" t="n"/>
    </row>
    <row customFormat="1" customHeight="1" ht="33.75" outlineLevel="1" r="1228" s="590">
      <c r="A1228" s="170" t="n"/>
      <c r="B1228" s="618" t="n"/>
      <c r="C1228" s="641" t="n"/>
      <c r="D1228" s="829" t="n"/>
      <c r="E1228" s="94" t="inlineStr">
        <is>
          <t>For the construction of every fire protection cladding required by the local fire department (as competent authority) the contractor bears responsibility.</t>
        </is>
      </c>
      <c r="F1228" s="94" t="inlineStr">
        <is>
          <t>Minden a helyi tűzóltóság -mint hatósággal- által megövetelt tűzvédelmi bevonat burkolat kivitelezése az alvállalkozót terheli.</t>
        </is>
      </c>
      <c r="G1228" s="994" t="n"/>
      <c r="H1228" s="39" t="n"/>
      <c r="I1228" s="315" t="n"/>
      <c r="J1228" s="159" t="n"/>
      <c r="K1228" s="159" t="n"/>
      <c r="L1228" s="753" t="n"/>
      <c r="M1228" s="748" t="n"/>
      <c r="O1228" s="464">
        <f>ISBLANK(D1228)</f>
        <v/>
      </c>
      <c r="P1228" s="464">
        <f>ISBLANK(G1228)</f>
        <v/>
      </c>
      <c r="Q1228" s="464">
        <f>ISBLANK(M1228)</f>
        <v/>
      </c>
      <c r="R1228" s="464">
        <f>IF(AND(O1228=P1228,O1228=Q1228),,"!!!")</f>
        <v/>
      </c>
      <c r="T1228" s="464" t="n">
        <v>1228</v>
      </c>
    </row>
    <row customFormat="1" customHeight="1" ht="56.25" outlineLevel="1" r="1229" s="590">
      <c r="A1229" s="170" t="n"/>
      <c r="B1229" s="618" t="n"/>
      <c r="C1229" s="641" t="n"/>
      <c r="D1229" s="829" t="n"/>
      <c r="E1229" s="94" t="inlineStr">
        <is>
          <t>Appliances and components requiring authority permit, furthermore imported components that do not have marketing approval, need to pass through testing and local authorization. In any case, contractor pays the incurred costs.</t>
        </is>
      </c>
      <c r="F1229" s="94" t="inlineStr">
        <is>
          <t>Engedélyköteles berendezések, és részegységek, valamint Magyarországra importált, jóváhagyással forgalmazási engedéllyel nem rendelkező részeségek bevizsgálása, helyi engedélyeztetése hatósági bejegyzése szükséges. Ennek költsége minden esetben az alvállalkozót terheli.</t>
        </is>
      </c>
      <c r="G1229" s="994" t="n"/>
      <c r="H1229" s="39" t="n"/>
      <c r="I1229" s="315" t="n"/>
      <c r="J1229" s="159" t="n"/>
      <c r="K1229" s="159" t="n"/>
      <c r="L1229" s="753" t="n"/>
      <c r="M1229" s="748" t="n"/>
      <c r="O1229" s="464">
        <f>ISBLANK(D1229)</f>
        <v/>
      </c>
      <c r="P1229" s="464">
        <f>ISBLANK(G1229)</f>
        <v/>
      </c>
      <c r="Q1229" s="464">
        <f>ISBLANK(M1229)</f>
        <v/>
      </c>
      <c r="R1229" s="464">
        <f>IF(AND(O1229=P1229,O1229=Q1229),,"!!!")</f>
        <v/>
      </c>
      <c r="T1229" s="464" t="n">
        <v>1229</v>
      </c>
    </row>
    <row customFormat="1" customHeight="1" ht="45" outlineLevel="1" r="1230" s="590">
      <c r="A1230" s="170" t="n"/>
      <c r="B1230" s="618" t="n"/>
      <c r="C1230" s="641" t="n"/>
      <c r="D1230" s="829" t="n"/>
      <c r="E1230" s="94" t="inlineStr">
        <is>
          <t>Every cost of scaffold (below and above the height of 3.5m) necessary for construction, tool costs, tools, lifting devices, heavy-duty crane, conveyor belt should be included in flat prices by the contractor.</t>
        </is>
      </c>
      <c r="F1230" s="94" t="inlineStr">
        <is>
          <t>Minden szereléshez és kivitelezésehez szükséges állvány 3,5m felett is, segédszerkezetek, gép költségek, szerszámok, emelőberendezések, nagyteherbírású daru , szállítószalag költségét az egységárskba bele kell kalkulálnia az alvállalkozónak.</t>
        </is>
      </c>
      <c r="G1230" s="994" t="n"/>
      <c r="H1230" s="39" t="n"/>
      <c r="I1230" s="315" t="n"/>
      <c r="J1230" s="159" t="n"/>
      <c r="K1230" s="159" t="n"/>
      <c r="L1230" s="753" t="n"/>
      <c r="M1230" s="748" t="n"/>
      <c r="O1230" s="464">
        <f>ISBLANK(D1230)</f>
        <v/>
      </c>
      <c r="P1230" s="464">
        <f>ISBLANK(G1230)</f>
        <v/>
      </c>
      <c r="Q1230" s="464">
        <f>ISBLANK(M1230)</f>
        <v/>
      </c>
      <c r="R1230" s="464">
        <f>IF(AND(O1230=P1230,O1230=Q1230),,"!!!")</f>
        <v/>
      </c>
      <c r="T1230" s="464" t="n">
        <v>1230</v>
      </c>
    </row>
    <row customFormat="1" customHeight="1" ht="67.5" outlineLevel="1" r="1231" s="590">
      <c r="A1231" s="170" t="n"/>
      <c r="B1231" s="618" t="n"/>
      <c r="C1231" s="641" t="n"/>
      <c r="D1231" s="829" t="n"/>
      <c r="E1231" s="94" t="inlineStr">
        <is>
          <t>Wall/floor openings for pipes, cables and ducts should be sealed with fire rated material. For that reason each conduit must be insulated appropriately (fire rated at fire section borders, Kaiflex elsewhere). In wider openings, and around fire dampers, up to 8cm width of the gap the restoring sealant should be fire-resistant plaster.</t>
        </is>
      </c>
      <c r="F1231" s="94" t="inlineStr">
        <is>
          <t>Fal és födémáttöréseket csövek ill. légcsatornák kábelek részére, éghetetlen anyaggal tömíteni kell. Ezért minden vezetéket a megfelelő (tűzhatároknál éghetetlen, egyéb átvezetéseknél Kaiflex) szigeteléssel kell bevonni. Nagyobb leválások, áttörések tűzgátlócsappantyúk körüli helyreállítást 8cm-ig tűzgátló vakolattal kell kitölteni, helyreállítani.</t>
        </is>
      </c>
      <c r="G1231" s="994" t="n"/>
      <c r="H1231" s="39" t="n"/>
      <c r="I1231" s="315" t="n"/>
      <c r="J1231" s="159" t="n"/>
      <c r="K1231" s="159" t="n"/>
      <c r="L1231" s="753" t="n"/>
      <c r="M1231" s="748" t="n"/>
      <c r="O1231" s="464">
        <f>ISBLANK(D1231)</f>
        <v/>
      </c>
      <c r="P1231" s="464">
        <f>ISBLANK(G1231)</f>
        <v/>
      </c>
      <c r="Q1231" s="464">
        <f>ISBLANK(M1231)</f>
        <v/>
      </c>
      <c r="R1231" s="464">
        <f>IF(AND(O1231=P1231,O1231=Q1231),,"!!!")</f>
        <v/>
      </c>
      <c r="T1231" s="464" t="n">
        <v>1231</v>
      </c>
    </row>
    <row customFormat="1" customHeight="1" ht="22.5" outlineLevel="1" r="1232" s="590">
      <c r="A1232" s="170" t="n"/>
      <c r="B1232" s="618" t="n"/>
      <c r="C1232" s="641" t="n"/>
      <c r="D1232" s="829" t="n"/>
      <c r="E1232" s="94" t="inlineStr">
        <is>
          <t>Above mentioned supplementaryr works is part of the contract performance, and won't be separately accounted..</t>
        </is>
      </c>
      <c r="F1232" s="94" t="inlineStr">
        <is>
          <t>Fenti feladat mint járulékos feladat a szerződéses teljesítés részét képezi, és külön nem lesz elszámolva.</t>
        </is>
      </c>
      <c r="G1232" s="994" t="n"/>
      <c r="H1232" s="39" t="n"/>
      <c r="I1232" s="315" t="n"/>
      <c r="J1232" s="159" t="n"/>
      <c r="K1232" s="159" t="n"/>
      <c r="L1232" s="753" t="n"/>
      <c r="M1232" s="748" t="n"/>
      <c r="O1232" s="464">
        <f>ISBLANK(D1232)</f>
        <v/>
      </c>
      <c r="P1232" s="464">
        <f>ISBLANK(G1232)</f>
        <v/>
      </c>
      <c r="Q1232" s="464">
        <f>ISBLANK(M1232)</f>
        <v/>
      </c>
      <c r="R1232" s="464">
        <f>IF(AND(O1232=P1232,O1232=Q1232),,"!!!")</f>
        <v/>
      </c>
      <c r="T1232" s="464" t="n">
        <v>1232</v>
      </c>
    </row>
    <row customFormat="1" customHeight="1" ht="33.75" outlineLevel="1" r="1233" s="590">
      <c r="A1233" s="170" t="n"/>
      <c r="B1233" s="618" t="n"/>
      <c r="C1233" s="641" t="n"/>
      <c r="D1233" s="829" t="n"/>
      <c r="E1233" s="94" t="inlineStr">
        <is>
          <t>Every pipe and duct line should be labeled with water-resistant stickers. The label informs about the following:</t>
        </is>
      </c>
      <c r="F1233" s="94" t="inlineStr">
        <is>
          <t>Minden csővezeték és légcsatornát a szerlés hőszigetelést követően öntapadó vízálló matricával fel kell iratozni. A tájékoztató felirat tartamazza:</t>
        </is>
      </c>
      <c r="G1233" s="994" t="n"/>
      <c r="H1233" s="39" t="n"/>
      <c r="I1233" s="315" t="n"/>
      <c r="J1233" s="159" t="n"/>
      <c r="K1233" s="159" t="n"/>
      <c r="L1233" s="753" t="n"/>
      <c r="M1233" s="748" t="n"/>
      <c r="O1233" s="464">
        <f>ISBLANK(D1233)</f>
        <v/>
      </c>
      <c r="P1233" s="464">
        <f>ISBLANK(G1233)</f>
        <v/>
      </c>
      <c r="Q1233" s="464">
        <f>ISBLANK(M1233)</f>
        <v/>
      </c>
      <c r="R1233" s="464">
        <f>IF(AND(O1233=P1233,O1233=Q1233),,"!!!")</f>
        <v/>
      </c>
      <c r="T1233" s="464" t="n">
        <v>1233</v>
      </c>
    </row>
    <row customFormat="1" outlineLevel="1" r="1234" s="590">
      <c r="A1234" s="170" t="n"/>
      <c r="B1234" s="618" t="n"/>
      <c r="C1234" s="641" t="n"/>
      <c r="D1234" s="829" t="n"/>
      <c r="E1234" s="94" t="inlineStr">
        <is>
          <t>type of medium</t>
        </is>
      </c>
      <c r="F1234" s="94" t="inlineStr">
        <is>
          <t>közeg fajtája</t>
        </is>
      </c>
      <c r="G1234" s="994" t="n"/>
      <c r="H1234" s="39" t="n"/>
      <c r="I1234" s="315" t="n"/>
      <c r="J1234" s="159" t="n"/>
      <c r="K1234" s="159" t="n"/>
      <c r="L1234" s="753" t="n"/>
      <c r="M1234" s="748" t="n"/>
      <c r="O1234" s="464">
        <f>ISBLANK(D1234)</f>
        <v/>
      </c>
      <c r="P1234" s="464">
        <f>ISBLANK(G1234)</f>
        <v/>
      </c>
      <c r="Q1234" s="464">
        <f>ISBLANK(M1234)</f>
        <v/>
      </c>
      <c r="R1234" s="464">
        <f>IF(AND(O1234=P1234,O1234=Q1234),,"!!!")</f>
        <v/>
      </c>
      <c r="T1234" s="464" t="n">
        <v>1234</v>
      </c>
    </row>
    <row customFormat="1" outlineLevel="1" r="1235" s="590">
      <c r="A1235" s="170" t="n"/>
      <c r="B1235" s="618" t="n"/>
      <c r="C1235" s="641" t="n"/>
      <c r="D1235" s="829" t="n"/>
      <c r="E1235" s="94" t="inlineStr">
        <is>
          <t>flow direction</t>
        </is>
      </c>
      <c r="F1235" s="94" t="inlineStr">
        <is>
          <t>közegáramlás iránya</t>
        </is>
      </c>
      <c r="G1235" s="994" t="n"/>
      <c r="H1235" s="39" t="n"/>
      <c r="I1235" s="315" t="n"/>
      <c r="J1235" s="159" t="n"/>
      <c r="K1235" s="159" t="n"/>
      <c r="L1235" s="753" t="n"/>
      <c r="M1235" s="748" t="n"/>
      <c r="O1235" s="464">
        <f>ISBLANK(D1235)</f>
        <v/>
      </c>
      <c r="P1235" s="464">
        <f>ISBLANK(G1235)</f>
        <v/>
      </c>
      <c r="Q1235" s="464">
        <f>ISBLANK(M1235)</f>
        <v/>
      </c>
      <c r="R1235" s="464">
        <f>IF(AND(O1235=P1235,O1235=Q1235),,"!!!")</f>
        <v/>
      </c>
      <c r="T1235" s="464" t="n">
        <v>1235</v>
      </c>
    </row>
    <row customFormat="1" customHeight="1" ht="22.5" outlineLevel="1" r="1236" s="590">
      <c r="A1236" s="170" t="n"/>
      <c r="B1236" s="618" t="n"/>
      <c r="C1236" s="641" t="n"/>
      <c r="D1236" s="829" t="n"/>
      <c r="E1236" s="94" t="inlineStr">
        <is>
          <t>Labels should be placed system-wise at equal distance, by every 10 meters. Cost included in the complete price offer.</t>
        </is>
      </c>
      <c r="F1236" s="94" t="inlineStr">
        <is>
          <t>A felirati matricákat rendszer szerint azonos távolságban 10m-ként kell elhelyezni. A költségeket az összárajánlat tartalmazza.</t>
        </is>
      </c>
      <c r="G1236" s="994" t="n"/>
      <c r="H1236" s="39" t="n"/>
      <c r="I1236" s="315" t="n"/>
      <c r="J1236" s="159" t="n"/>
      <c r="K1236" s="159" t="n"/>
      <c r="L1236" s="753" t="n"/>
      <c r="M1236" s="748" t="n"/>
      <c r="O1236" s="464">
        <f>ISBLANK(D1236)</f>
        <v/>
      </c>
      <c r="P1236" s="464">
        <f>ISBLANK(G1236)</f>
        <v/>
      </c>
      <c r="Q1236" s="464">
        <f>ISBLANK(M1236)</f>
        <v/>
      </c>
      <c r="R1236" s="464">
        <f>IF(AND(O1236=P1236,O1236=Q1236),,"!!!")</f>
        <v/>
      </c>
      <c r="T1236" s="464" t="n">
        <v>1236</v>
      </c>
    </row>
    <row customFormat="1" customHeight="1" ht="33.75" outlineLevel="1" r="1237" s="590">
      <c r="A1237" s="170" t="n"/>
      <c r="B1237" s="618" t="n"/>
      <c r="C1237" s="641" t="n"/>
      <c r="D1237" s="829" t="n"/>
      <c r="E1237" s="94" t="inlineStr">
        <is>
          <t>Each electric cable (both low- and high voltage) must be marked in a water-resistant way at their ends, and these marks should be catalogued in the cable list.</t>
        </is>
      </c>
      <c r="F1237" s="94" t="inlineStr">
        <is>
          <t>Minden elektromos kábelt (magas alacsonyfeszültségű) a két végén időálló kivitelben meg kell jelölni, és ezen jelöléseket a szekrényterveken és kábellistán fel kell tüntetni.</t>
        </is>
      </c>
      <c r="G1237" s="994" t="n"/>
      <c r="H1237" s="39" t="n"/>
      <c r="I1237" s="315" t="n"/>
      <c r="J1237" s="159" t="n"/>
      <c r="K1237" s="159" t="n"/>
      <c r="L1237" s="753" t="n"/>
      <c r="M1237" s="748" t="n"/>
      <c r="O1237" s="464">
        <f>ISBLANK(D1237)</f>
        <v/>
      </c>
      <c r="P1237" s="464">
        <f>ISBLANK(G1237)</f>
        <v/>
      </c>
      <c r="Q1237" s="464">
        <f>ISBLANK(M1237)</f>
        <v/>
      </c>
      <c r="R1237" s="464">
        <f>IF(AND(O1237=P1237,O1237=Q1237),,"!!!")</f>
        <v/>
      </c>
      <c r="T1237" s="464" t="n">
        <v>1237</v>
      </c>
    </row>
    <row customFormat="1" customHeight="1" ht="33.75" outlineLevel="1" r="1238" s="590">
      <c r="A1238" s="170" t="n"/>
      <c r="B1238" s="618" t="n"/>
      <c r="C1238" s="641" t="n"/>
      <c r="D1238" s="829" t="n"/>
      <c r="E1238" s="94" t="inlineStr">
        <is>
          <t>In all electric cabinets, the installed RCD-s, automatic switches, electromagnetic relays, time relays, power switches should be products of the same manufacturer if possible.</t>
        </is>
      </c>
      <c r="F1238" s="94" t="inlineStr">
        <is>
          <t>A összes szekrényekbe épített fi-relék, automata kapcsolók, mágneskapcsolók, időrelék, teljesítménykapcsolók lehetőség szerint egy azonos gyártótól származhatnak.</t>
        </is>
      </c>
      <c r="G1238" s="994" t="n"/>
      <c r="H1238" s="39" t="n"/>
      <c r="I1238" s="315" t="n"/>
      <c r="J1238" s="159" t="n"/>
      <c r="K1238" s="159" t="n"/>
      <c r="L1238" s="753" t="n"/>
      <c r="M1238" s="748" t="n"/>
      <c r="O1238" s="464">
        <f>ISBLANK(D1238)</f>
        <v/>
      </c>
      <c r="P1238" s="464">
        <f>ISBLANK(G1238)</f>
        <v/>
      </c>
      <c r="Q1238" s="464">
        <f>ISBLANK(M1238)</f>
        <v/>
      </c>
      <c r="R1238" s="464">
        <f>IF(AND(O1238=P1238,O1238=Q1238),,"!!!")</f>
        <v/>
      </c>
      <c r="T1238" s="464" t="n">
        <v>1238</v>
      </c>
    </row>
    <row customFormat="1" customHeight="1" ht="22.5" outlineLevel="1" r="1239" s="590">
      <c r="A1239" s="170" t="n"/>
      <c r="B1239" s="618" t="n"/>
      <c r="C1239" s="641" t="n"/>
      <c r="D1239" s="829" t="n"/>
      <c r="E1239" s="94" t="inlineStr">
        <is>
          <t>Single stage motors up to 5.5kW are directly, above 7.5kW star-delta switch connected.</t>
        </is>
      </c>
      <c r="F1239" s="94" t="inlineStr">
        <is>
          <t>Egyfokozatú motorkat 5,5kW-ig direkt bekötéssel, 7,5kW feletti motorokat csillag-delta kapcsolással kell bekötni.</t>
        </is>
      </c>
      <c r="G1239" s="994" t="n"/>
      <c r="H1239" s="39" t="n"/>
      <c r="I1239" s="315" t="n"/>
      <c r="J1239" s="159" t="n"/>
      <c r="K1239" s="159" t="n"/>
      <c r="L1239" s="753" t="n"/>
      <c r="M1239" s="748" t="n"/>
      <c r="O1239" s="464">
        <f>ISBLANK(D1239)</f>
        <v/>
      </c>
      <c r="P1239" s="464">
        <f>ISBLANK(G1239)</f>
        <v/>
      </c>
      <c r="Q1239" s="464">
        <f>ISBLANK(M1239)</f>
        <v/>
      </c>
      <c r="R1239" s="464">
        <f>IF(AND(O1239=P1239,O1239=Q1239),,"!!!")</f>
        <v/>
      </c>
      <c r="T1239" s="464" t="n">
        <v>1239</v>
      </c>
    </row>
    <row customFormat="1" customHeight="1" ht="33.75" outlineLevel="1" r="1240" s="590">
      <c r="A1240" s="170" t="n"/>
      <c r="B1240" s="618" t="n"/>
      <c r="C1240" s="641" t="n"/>
      <c r="D1240" s="829" t="n"/>
      <c r="E1240" s="94" t="inlineStr">
        <is>
          <t>Pipe mounting should be constructed from commercially available products like HILTI, MEFA (or equivalent) that comprises vibration insulating with rubber inlay elements.</t>
        </is>
      </c>
      <c r="F1240" s="94" t="inlineStr">
        <is>
          <t>A cső tartószerkezeteket minden esteben a kereskedelemben járatos, kapható HILTI, MEFA (vagy egyenértékű) testhang terjedést gátló gumibetéstes kivitelben kell elkészíteni.</t>
        </is>
      </c>
      <c r="G1240" s="994" t="n"/>
      <c r="H1240" s="39" t="n"/>
      <c r="I1240" s="315" t="n"/>
      <c r="J1240" s="159" t="n"/>
      <c r="K1240" s="159" t="n"/>
      <c r="L1240" s="753" t="n"/>
      <c r="M1240" s="748" t="n"/>
      <c r="O1240" s="464">
        <f>ISBLANK(D1240)</f>
        <v/>
      </c>
      <c r="P1240" s="464">
        <f>ISBLANK(G1240)</f>
        <v/>
      </c>
      <c r="Q1240" s="464">
        <f>ISBLANK(M1240)</f>
        <v/>
      </c>
      <c r="R1240" s="464">
        <f>IF(AND(O1240=P1240,O1240=Q1240),,"!!!")</f>
        <v/>
      </c>
      <c r="T1240" s="464" t="n">
        <v>1240</v>
      </c>
    </row>
    <row customFormat="1" customHeight="1" ht="22.5" outlineLevel="1" r="1241" s="590">
      <c r="A1241" s="170" t="n"/>
      <c r="B1241" s="618" t="n"/>
      <c r="C1241" s="641" t="n"/>
      <c r="D1241" s="829" t="n"/>
      <c r="E1241" s="94" t="inlineStr">
        <is>
          <t>Using twisted wires for fixing or additionally welded support beams are not allowed.</t>
        </is>
      </c>
      <c r="F1241" s="94" t="inlineStr">
        <is>
          <t xml:space="preserve">Dróttal történő rögzítések, dierket utólag ráhegesztett konzolok nem megengedettek. </t>
        </is>
      </c>
      <c r="G1241" s="994" t="n"/>
      <c r="H1241" s="39" t="n"/>
      <c r="I1241" s="315" t="n"/>
      <c r="J1241" s="159" t="n"/>
      <c r="K1241" s="159" t="n"/>
      <c r="L1241" s="753" t="n"/>
      <c r="M1241" s="748" t="n"/>
      <c r="O1241" s="464">
        <f>ISBLANK(D1241)</f>
        <v/>
      </c>
      <c r="P1241" s="464">
        <f>ISBLANK(G1241)</f>
        <v/>
      </c>
      <c r="Q1241" s="464">
        <f>ISBLANK(M1241)</f>
        <v/>
      </c>
      <c r="R1241" s="464">
        <f>IF(AND(O1241=P1241,O1241=Q1241),,"!!!")</f>
        <v/>
      </c>
      <c r="T1241" s="464" t="n">
        <v>1241</v>
      </c>
    </row>
    <row customFormat="1" customHeight="1" ht="22.5" outlineLevel="1" r="1242" s="590">
      <c r="A1242" s="170" t="n"/>
      <c r="B1242" s="618" t="n"/>
      <c r="C1242" s="641" t="n"/>
      <c r="D1242" s="829" t="n"/>
      <c r="E1242" s="94" t="inlineStr">
        <is>
          <t>Minden tűzvédelmi berendezést kettős elektromos betáplálással kell ellátni.</t>
        </is>
      </c>
      <c r="F1242" s="94" t="inlineStr">
        <is>
          <t>Minden tűzvédelmi berendezést kettős elektromos betáplálással kell ellátni.</t>
        </is>
      </c>
      <c r="G1242" s="994" t="n"/>
      <c r="H1242" s="39" t="n"/>
      <c r="I1242" s="315" t="n"/>
      <c r="J1242" s="159" t="n"/>
      <c r="K1242" s="159" t="n"/>
      <c r="L1242" s="753" t="n"/>
      <c r="M1242" s="748" t="n"/>
      <c r="O1242" s="464">
        <f>ISBLANK(D1242)</f>
        <v/>
      </c>
      <c r="P1242" s="464">
        <f>ISBLANK(G1242)</f>
        <v/>
      </c>
      <c r="Q1242" s="464">
        <f>ISBLANK(M1242)</f>
        <v/>
      </c>
      <c r="R1242" s="464">
        <f>IF(AND(O1242=P1242,O1242=Q1242),,"!!!")</f>
        <v/>
      </c>
      <c r="T1242" s="464" t="n">
        <v>1242</v>
      </c>
    </row>
    <row customFormat="1" customHeight="1" ht="33.75" outlineLevel="1" r="1243" s="590">
      <c r="A1243" s="170" t="n"/>
      <c r="B1243" s="618" t="n"/>
      <c r="C1243" s="641" t="n"/>
      <c r="D1243" s="829" t="n"/>
      <c r="E1243" s="94" t="inlineStr">
        <is>
          <t>Fire protection systems should be constructed from materials approved by the regulatory Fire Department, every supporting system must have fire protection certificate.</t>
        </is>
      </c>
      <c r="F1243" s="94" t="inlineStr">
        <is>
          <t>A tűzvédelmi rendszereket az illetékes Tűzoltóság által elfogadott szerkezetekből kell kivitelezni, minden tűzvédelmet szolgálló rendszernek rendelkeznie kell tűzvédelmi minősítéssel.</t>
        </is>
      </c>
      <c r="G1243" s="994" t="n"/>
      <c r="H1243" s="39" t="n"/>
      <c r="I1243" s="315" t="n"/>
      <c r="J1243" s="159" t="n"/>
      <c r="K1243" s="159" t="n"/>
      <c r="L1243" s="753" t="n"/>
      <c r="M1243" s="748" t="n"/>
      <c r="O1243" s="464">
        <f>ISBLANK(D1243)</f>
        <v/>
      </c>
      <c r="P1243" s="464">
        <f>ISBLANK(G1243)</f>
        <v/>
      </c>
      <c r="Q1243" s="464">
        <f>ISBLANK(M1243)</f>
        <v/>
      </c>
      <c r="R1243" s="464">
        <f>IF(AND(O1243=P1243,O1243=Q1243),,"!!!")</f>
        <v/>
      </c>
      <c r="T1243" s="464" t="n">
        <v>1243</v>
      </c>
    </row>
    <row customFormat="1" customHeight="1" ht="33.75" outlineLevel="1" r="1244" s="590">
      <c r="A1244" s="170" t="n"/>
      <c r="B1244" s="618" t="n"/>
      <c r="C1244" s="641" t="n"/>
      <c r="D1244" s="829" t="n"/>
      <c r="E1244" s="94" t="inlineStr">
        <is>
          <t>Constructor should cover the costs of verification measurements necessary for approval of proper oparation of engineering systems as parto of the handover process.</t>
        </is>
      </c>
      <c r="F1244" s="94" t="inlineStr">
        <is>
          <t>A kivitelező vállalkozót terhelik az átadás-átvételi eljárások során a gépészeti rendszerek megfelelő működésének igazolásához szükséges ellenőrző mérések elvégzésének költségei.</t>
        </is>
      </c>
      <c r="G1244" s="994" t="n"/>
      <c r="H1244" s="39" t="n"/>
      <c r="I1244" s="315" t="n"/>
      <c r="J1244" s="159" t="n"/>
      <c r="K1244" s="159" t="n"/>
      <c r="L1244" s="753" t="n"/>
      <c r="M1244" s="748" t="n"/>
      <c r="O1244" s="464">
        <f>ISBLANK(D1244)</f>
        <v/>
      </c>
      <c r="P1244" s="464">
        <f>ISBLANK(G1244)</f>
        <v/>
      </c>
      <c r="Q1244" s="464">
        <f>ISBLANK(M1244)</f>
        <v/>
      </c>
      <c r="R1244" s="464">
        <f>IF(AND(O1244=P1244,O1244=Q1244),,"!!!")</f>
        <v/>
      </c>
      <c r="T1244" s="464" t="n">
        <v>1244</v>
      </c>
    </row>
    <row customFormat="1" customHeight="1" ht="22.5" outlineLevel="1" r="1245" s="590">
      <c r="A1245" s="170" t="n"/>
      <c r="B1245" s="618" t="n"/>
      <c r="C1245" s="641" t="n"/>
      <c r="D1245" s="829" t="n"/>
      <c r="E1245" s="94" t="inlineStr">
        <is>
          <t>Gépészeti rendszerek és berendezések beszabályozása, komplett dokumentálása</t>
        </is>
      </c>
      <c r="F1245" s="94" t="inlineStr">
        <is>
          <t>Gépészeti rendszerek és berendezések beszabályozása, komplett dokumentálása</t>
        </is>
      </c>
      <c r="G1245" s="994" t="n"/>
      <c r="H1245" s="39" t="n"/>
      <c r="I1245" s="315" t="n"/>
      <c r="J1245" s="159" t="n"/>
      <c r="K1245" s="159" t="n"/>
      <c r="L1245" s="753" t="n"/>
      <c r="M1245" s="748" t="n"/>
      <c r="O1245" s="464">
        <f>ISBLANK(D1245)</f>
        <v/>
      </c>
      <c r="P1245" s="464">
        <f>ISBLANK(G1245)</f>
        <v/>
      </c>
      <c r="Q1245" s="464">
        <f>ISBLANK(M1245)</f>
        <v/>
      </c>
      <c r="R1245" s="464">
        <f>IF(AND(O1245=P1245,O1245=Q1245),,"!!!")</f>
        <v/>
      </c>
      <c r="T1245" s="464" t="n">
        <v>1245</v>
      </c>
    </row>
    <row customFormat="1" customHeight="1" ht="22.5" outlineLevel="1" r="1246" s="590">
      <c r="A1246" s="170" t="n"/>
      <c r="B1246" s="618" t="n"/>
      <c r="C1246" s="641" t="n"/>
      <c r="D1246" s="829" t="n"/>
      <c r="E1246" s="94" t="inlineStr">
        <is>
          <t>Commissioning, regulation, conduction of trial operations, with complete protocolling, calibration protocols, operation manuals</t>
        </is>
      </c>
      <c r="F1246" s="94" t="inlineStr">
        <is>
          <t>Gépészeti rendszerek beüzemelése, üzembe helyezése, próba üzem lefolytatása, komplett dokumentálása, műbizonylatokkal, gépkönyvekkel</t>
        </is>
      </c>
      <c r="G1246" s="994" t="n"/>
      <c r="H1246" s="39" t="n"/>
      <c r="I1246" s="315" t="n"/>
      <c r="J1246" s="159" t="n"/>
      <c r="K1246" s="159" t="n"/>
      <c r="L1246" s="753" t="n"/>
      <c r="M1246" s="748" t="n"/>
      <c r="O1246" s="464">
        <f>ISBLANK(D1246)</f>
        <v/>
      </c>
      <c r="P1246" s="464">
        <f>ISBLANK(G1246)</f>
        <v/>
      </c>
      <c r="Q1246" s="464">
        <f>ISBLANK(M1246)</f>
        <v/>
      </c>
      <c r="R1246" s="464">
        <f>IF(AND(O1246=P1246,O1246=Q1246),,"!!!")</f>
        <v/>
      </c>
      <c r="T1246" s="464" t="n">
        <v>1246</v>
      </c>
    </row>
    <row customFormat="1" customHeight="1" ht="33.75" outlineLevel="1" r="1247" s="590">
      <c r="A1247" s="170" t="n"/>
      <c r="B1247" s="618" t="n"/>
      <c r="C1247" s="641" t="n"/>
      <c r="D1247" s="829" t="n"/>
      <c r="E1247" s="94" t="inlineStr">
        <is>
          <t>Training of operators, three times, complete with training protocol and composition of operation description (within half year following technical handover of the entire building)</t>
        </is>
      </c>
      <c r="F1247" s="94" t="inlineStr">
        <is>
          <t>Kezelőszemélyzet háromszori betanítása, betanítási jegyzőkönyv és működési leírás készítése (Egy a teljes épület műszaki átadását követően fél éven belül)</t>
        </is>
      </c>
      <c r="G1247" s="994" t="n"/>
      <c r="H1247" s="39" t="n"/>
      <c r="I1247" s="315" t="n"/>
      <c r="J1247" s="159" t="n"/>
      <c r="K1247" s="159" t="n"/>
      <c r="L1247" s="753" t="n"/>
      <c r="M1247" s="748" t="n"/>
      <c r="O1247" s="464">
        <f>ISBLANK(D1247)</f>
        <v/>
      </c>
      <c r="P1247" s="464">
        <f>ISBLANK(G1247)</f>
        <v/>
      </c>
      <c r="Q1247" s="464">
        <f>ISBLANK(M1247)</f>
        <v/>
      </c>
      <c r="R1247" s="464">
        <f>IF(AND(O1247=P1247,O1247=Q1247),,"!!!")</f>
        <v/>
      </c>
      <c r="T1247" s="464" t="n">
        <v>1247</v>
      </c>
    </row>
    <row customFormat="1" customHeight="1" ht="22.5" outlineLevel="1" r="1248" s="590">
      <c r="A1248" s="170" t="n"/>
      <c r="B1248" s="618" t="n"/>
      <c r="C1248" s="641" t="n"/>
      <c r="D1248" s="829" t="n"/>
      <c r="E1248" s="94" t="inlineStr">
        <is>
          <t>Completion of formal and contentual requirements of technical documentation necessary for occupancy permit process.</t>
        </is>
      </c>
      <c r="F1248" s="94" t="inlineStr">
        <is>
          <t>A használatba-vételi eljáráshoz szükséges teljeskörű műszaki dokumentáció tartalmi és formai teljesítése.</t>
        </is>
      </c>
      <c r="G1248" s="994" t="n"/>
      <c r="H1248" s="39" t="n"/>
      <c r="I1248" s="315" t="n"/>
      <c r="J1248" s="159" t="n"/>
      <c r="K1248" s="159" t="n"/>
      <c r="L1248" s="753" t="n"/>
      <c r="M1248" s="748" t="n"/>
      <c r="O1248" s="464">
        <f>ISBLANK(D1248)</f>
        <v/>
      </c>
      <c r="P1248" s="464">
        <f>ISBLANK(G1248)</f>
        <v/>
      </c>
      <c r="Q1248" s="464">
        <f>ISBLANK(M1248)</f>
        <v/>
      </c>
      <c r="R1248" s="464">
        <f>IF(AND(O1248=P1248,O1248=Q1248),,"!!!")</f>
        <v/>
      </c>
      <c r="T1248" s="464" t="n">
        <v>1248</v>
      </c>
    </row>
    <row customFormat="1" customHeight="1" ht="22.5" outlineLevel="1" r="1249" s="590">
      <c r="A1249" s="170" t="n"/>
      <c r="B1249" s="618" t="n"/>
      <c r="C1249" s="641" t="n"/>
      <c r="D1249" s="829" t="n"/>
      <c r="E1249" s="94" t="inlineStr">
        <is>
          <t>Assembling 'As-built' design documentation, in the quality/quantity specified by the client.</t>
        </is>
      </c>
      <c r="F1249" s="94" t="inlineStr">
        <is>
          <t>Megvalósulási tervek készítése a Beruházó által megkövetelt mennyiségben, minőségben</t>
        </is>
      </c>
      <c r="G1249" s="994" t="n"/>
      <c r="H1249" s="39" t="n"/>
      <c r="I1249" s="315" t="n"/>
      <c r="J1249" s="159" t="n"/>
      <c r="K1249" s="159" t="n"/>
      <c r="L1249" s="753" t="n"/>
      <c r="M1249" s="748" t="n"/>
      <c r="O1249" s="464">
        <f>ISBLANK(D1249)</f>
        <v/>
      </c>
      <c r="P1249" s="464">
        <f>ISBLANK(G1249)</f>
        <v/>
      </c>
      <c r="Q1249" s="464">
        <f>ISBLANK(M1249)</f>
        <v/>
      </c>
      <c r="R1249" s="464">
        <f>IF(AND(O1249=P1249,O1249=Q1249),,"!!!")</f>
        <v/>
      </c>
      <c r="T1249" s="464" t="n">
        <v>1249</v>
      </c>
    </row>
    <row customFormat="1" outlineLevel="1" r="1250" s="590">
      <c r="A1250" s="170" t="n"/>
      <c r="B1250" s="618" t="n"/>
      <c r="C1250" s="641" t="n"/>
      <c r="D1250" s="829" t="n"/>
      <c r="E1250" s="428" t="n"/>
      <c r="F1250" s="428" t="n"/>
      <c r="G1250" s="994" t="n"/>
      <c r="H1250" s="39" t="n"/>
      <c r="I1250" s="315" t="n"/>
      <c r="J1250" s="159" t="n"/>
      <c r="K1250" s="159" t="n"/>
      <c r="L1250" s="753" t="n"/>
      <c r="M1250" s="748" t="n"/>
      <c r="O1250" s="464">
        <f>ISBLANK(D1250)</f>
        <v/>
      </c>
      <c r="P1250" s="464">
        <f>ISBLANK(G1250)</f>
        <v/>
      </c>
      <c r="Q1250" s="464">
        <f>ISBLANK(M1250)</f>
        <v/>
      </c>
      <c r="R1250" s="464">
        <f>IF(AND(O1250=P1250,O1250=Q1250),,"!!!")</f>
        <v/>
      </c>
      <c r="T1250" s="464" t="n">
        <v>1250</v>
      </c>
    </row>
    <row customFormat="1" customHeight="1" ht="33.75" outlineLevel="1" r="1251" s="590">
      <c r="A1251" s="170" t="n"/>
      <c r="B1251" s="618" t="n"/>
      <c r="C1251" s="641" t="n"/>
      <c r="D1251" s="829" t="n"/>
      <c r="E1251" s="94" t="inlineStr">
        <is>
          <t>We acknowledge above listed terms and conditions, and took them into account to the furthest possible extent in the preparation of our offer.</t>
        </is>
      </c>
      <c r="F1251" s="94" t="inlineStr">
        <is>
          <t xml:space="preserve">A fenti feltételeket tudomásul vettük, és az ajánlat elkészítésénél maradéktalanul figyelembe vettük. </t>
        </is>
      </c>
      <c r="G1251" s="994" t="n"/>
      <c r="H1251" s="39" t="n"/>
      <c r="I1251" s="315" t="n"/>
      <c r="J1251" s="159" t="n"/>
      <c r="K1251" s="159" t="n"/>
      <c r="L1251" s="753" t="n"/>
      <c r="M1251" s="748" t="n"/>
      <c r="O1251" s="464">
        <f>ISBLANK(D1251)</f>
        <v/>
      </c>
      <c r="P1251" s="464">
        <f>ISBLANK(G1251)</f>
        <v/>
      </c>
      <c r="Q1251" s="464">
        <f>ISBLANK(M1251)</f>
        <v/>
      </c>
      <c r="R1251" s="464">
        <f>IF(AND(O1251=P1251,O1251=Q1251),,"!!!")</f>
        <v/>
      </c>
      <c r="T1251" s="464" t="n">
        <v>1251</v>
      </c>
    </row>
    <row customFormat="1" customHeight="1" ht="13.5" outlineLevel="1" r="1252" s="590" thickBot="1">
      <c r="A1252" s="170" t="n"/>
      <c r="B1252" s="618" t="n"/>
      <c r="C1252" s="641" t="n"/>
      <c r="D1252" s="829" t="n"/>
      <c r="E1252" s="428" t="n"/>
      <c r="F1252" s="428" t="n"/>
      <c r="G1252" s="994" t="n"/>
      <c r="H1252" s="39" t="n"/>
      <c r="I1252" s="315" t="n"/>
      <c r="J1252" s="159" t="n"/>
      <c r="K1252" s="159" t="n"/>
      <c r="L1252" s="753" t="n"/>
      <c r="M1252" s="748" t="n"/>
      <c r="O1252" s="464">
        <f>ISBLANK(D1252)</f>
        <v/>
      </c>
      <c r="P1252" s="464">
        <f>ISBLANK(G1252)</f>
        <v/>
      </c>
      <c r="Q1252" s="464">
        <f>ISBLANK(M1252)</f>
        <v/>
      </c>
      <c r="R1252" s="464">
        <f>IF(AND(O1252=P1252,O1252=Q1252),,"!!!")</f>
        <v/>
      </c>
      <c r="T1252" s="464" t="n">
        <v>1252</v>
      </c>
    </row>
    <row customFormat="1" customHeight="1" ht="13.5" outlineLevel="1" r="1253" s="590" thickBot="1">
      <c r="A1253" s="40" t="n"/>
      <c r="B1253" s="622" t="n"/>
      <c r="C1253" s="623" t="n"/>
      <c r="D1253" s="434" t="n"/>
      <c r="E1253" s="6" t="inlineStr">
        <is>
          <t>Other</t>
        </is>
      </c>
      <c r="F1253" s="6" t="inlineStr">
        <is>
          <t>Egyéb összesen</t>
        </is>
      </c>
      <c r="G1253" s="1007" t="n"/>
      <c r="H1253" s="294" t="n"/>
      <c r="I1253" s="452" t="n"/>
      <c r="J1253" s="95" t="n"/>
      <c r="K1253" s="95" t="n"/>
      <c r="L1253" s="213" t="n"/>
      <c r="M1253" s="226">
        <f>SUM(M1207:M1252)</f>
        <v/>
      </c>
      <c r="O1253" s="464">
        <f>ISBLANK(D1253)</f>
        <v/>
      </c>
      <c r="P1253" s="464">
        <f>ISBLANK(G1253)</f>
        <v/>
      </c>
      <c r="Q1253" s="464">
        <f>ISBLANK(M1253)</f>
        <v/>
      </c>
      <c r="R1253" s="464">
        <f>IF(AND(O1253=P1253,O1253=Q1253),,"!!!")</f>
        <v/>
      </c>
      <c r="T1253" s="464" t="n">
        <v>1253</v>
      </c>
    </row>
    <row customHeight="1" ht="34.9" r="1254" thickBot="1">
      <c r="A1254" s="373" t="n"/>
      <c r="B1254" s="601" t="n">
        <v>400</v>
      </c>
      <c r="C1254" s="602" t="n">
        <v>413</v>
      </c>
      <c r="D1254" s="431" t="n"/>
      <c r="E1254" s="21" t="inlineStr">
        <is>
          <t>Fire hydrant and Sprinkler systems</t>
        </is>
      </c>
      <c r="F1254" s="21" t="inlineStr">
        <is>
          <t>Tüzivíz és sprinkler rendszerek</t>
        </is>
      </c>
      <c r="G1254" s="989" t="n"/>
      <c r="H1254" s="292" t="n"/>
      <c r="I1254" s="311" t="n"/>
      <c r="J1254" s="95" t="n"/>
      <c r="K1254" s="23" t="n"/>
      <c r="L1254" s="23" t="n"/>
      <c r="M1254" s="191">
        <f>SUMIF(D1256:D1357,"&gt;0",M1256:M1357)</f>
        <v/>
      </c>
      <c r="O1254" s="464">
        <f>ISBLANK(D1254)</f>
        <v/>
      </c>
      <c r="P1254" s="464">
        <f>ISBLANK(G1254)</f>
        <v/>
      </c>
      <c r="Q1254" s="464">
        <f>ISBLANK(M1254)</f>
        <v/>
      </c>
      <c r="R1254" s="464">
        <f>IF(AND(O1254=P1254,O1254=Q1254),,"!!!")</f>
        <v/>
      </c>
      <c r="T1254" s="464" t="n">
        <v>1254</v>
      </c>
    </row>
    <row customFormat="1" customHeight="1" ht="16.5" outlineLevel="1" r="1255" s="590" thickBot="1">
      <c r="A1255" s="45" t="n"/>
      <c r="B1255" s="612" t="n"/>
      <c r="C1255" s="642" t="n"/>
      <c r="D1255" s="569" t="n"/>
      <c r="E1255" s="128" t="inlineStr">
        <is>
          <t>Note</t>
        </is>
      </c>
      <c r="F1255" s="129" t="inlineStr">
        <is>
          <t>Megjegyzés:</t>
        </is>
      </c>
      <c r="G1255" s="1008" t="n"/>
      <c r="H1255" s="130" t="n"/>
      <c r="I1255" s="312" t="n"/>
      <c r="J1255" s="131" t="n"/>
      <c r="K1255" s="131" t="n"/>
      <c r="L1255" s="222" t="n"/>
      <c r="M1255" s="196" t="n"/>
      <c r="O1255" s="464">
        <f>ISBLANK(D1255)</f>
        <v/>
      </c>
      <c r="P1255" s="464">
        <f>ISBLANK(G1255)</f>
        <v/>
      </c>
      <c r="Q1255" s="464">
        <f>ISBLANK(M1255)</f>
        <v/>
      </c>
      <c r="R1255" s="464">
        <f>IF(AND(O1255=P1255,O1255=Q1255),,"!!!")</f>
        <v/>
      </c>
      <c r="T1255" s="464" t="n">
        <v>1255</v>
      </c>
    </row>
    <row customFormat="1" customHeight="1" ht="13.5" outlineLevel="1" r="1256" s="12" thickBot="1">
      <c r="A1256" s="581" t="n"/>
      <c r="B1256" s="631" t="n">
        <v>400</v>
      </c>
      <c r="C1256" s="629" t="n">
        <v>412</v>
      </c>
      <c r="D1256" s="566" t="n"/>
      <c r="E1256" s="9" t="inlineStr">
        <is>
          <t>Fire hose and hydrant systems</t>
        </is>
      </c>
      <c r="F1256" s="9" t="inlineStr">
        <is>
          <t>Tüzivíz rendszerek</t>
        </is>
      </c>
      <c r="G1256" s="1017" t="n"/>
      <c r="H1256" s="10" t="n"/>
      <c r="I1256" s="340" t="n"/>
      <c r="J1256" s="307" t="n"/>
      <c r="K1256" s="11" t="n"/>
      <c r="L1256" s="223" t="n"/>
      <c r="M1256" s="224" t="n"/>
      <c r="O1256" s="464">
        <f>ISBLANK(D1256)</f>
        <v/>
      </c>
      <c r="P1256" s="464">
        <f>ISBLANK(G1256)</f>
        <v/>
      </c>
      <c r="Q1256" s="464">
        <f>ISBLANK(M1256)</f>
        <v/>
      </c>
      <c r="R1256" s="464">
        <f>IF(AND(O1256=P1256,O1256=Q1256),,"!!!")</f>
        <v/>
      </c>
      <c r="T1256" s="464" t="n">
        <v>1256</v>
      </c>
    </row>
    <row customFormat="1" customHeight="1" ht="15" outlineLevel="1" r="1257" s="590">
      <c r="A1257" s="169" t="n"/>
      <c r="B1257" s="618" t="n"/>
      <c r="C1257" s="641" t="n"/>
      <c r="D1257" s="438" t="n"/>
      <c r="G1257" s="996" t="n"/>
      <c r="H1257" s="765" t="n"/>
      <c r="I1257" s="335" t="n"/>
      <c r="J1257" s="300" t="n"/>
      <c r="K1257" s="52" t="n"/>
      <c r="L1257" s="197" t="n"/>
      <c r="M1257" s="198" t="n"/>
      <c r="O1257" s="464">
        <f>ISBLANK(D1257)</f>
        <v/>
      </c>
      <c r="P1257" s="464">
        <f>ISBLANK(G1257)</f>
        <v/>
      </c>
      <c r="Q1257" s="464">
        <f>ISBLANK(M1257)</f>
        <v/>
      </c>
      <c r="R1257" s="464">
        <f>IF(AND(O1257=P1257,O1257=Q1257),,"!!!")</f>
        <v/>
      </c>
      <c r="T1257" s="464" t="n">
        <v>1257</v>
      </c>
    </row>
    <row customFormat="1" customHeight="1" ht="33.75" outlineLevel="1" r="1258" s="590">
      <c r="A1258" s="29" t="n"/>
      <c r="B1258" s="606" t="n">
        <v>400</v>
      </c>
      <c r="C1258" s="617" t="n">
        <v>412</v>
      </c>
      <c r="D1258" s="889" t="n">
        <v>153</v>
      </c>
      <c r="E1258" s="707" t="inlineStr">
        <is>
          <t>Fire water intensifier pump station, 6600 l/min; 4 bar</t>
        </is>
      </c>
      <c r="F1258" s="707" t="inlineStr">
        <is>
          <t>Nyomásfokozó szivattyú, karimás kivitelben, ellenkarimákkal és kötéskészlettel, elektromotorral összeépítve, szárazon futás védelemmel,és a szükséges szerelvényekkel 6600 l/min; 4 bar</t>
        </is>
      </c>
      <c r="G1258" s="997" t="n">
        <v>1</v>
      </c>
      <c r="H1258" s="550" t="inlineStr">
        <is>
          <t>set</t>
        </is>
      </c>
      <c r="I1258" s="1018" t="n"/>
      <c r="J1258" s="159" t="n">
        <v>0</v>
      </c>
      <c r="K1258" s="159" t="n">
        <v>0</v>
      </c>
      <c r="L1258" s="753">
        <f>J1258+K1258</f>
        <v/>
      </c>
      <c r="M1258" s="748">
        <f>L1258*(G1258+I1258)</f>
        <v/>
      </c>
      <c r="O1258" s="464">
        <f>ISBLANK(D1258)</f>
        <v/>
      </c>
      <c r="P1258" s="464">
        <f>ISBLANK(G1258)</f>
        <v/>
      </c>
      <c r="Q1258" s="464">
        <f>ISBLANK(M1258)</f>
        <v/>
      </c>
      <c r="R1258" s="464">
        <f>IF(AND(O1258=P1258,O1258=Q1258),,"!!!")</f>
        <v/>
      </c>
      <c r="T1258" s="464" t="n">
        <v>1258</v>
      </c>
    </row>
    <row customFormat="1" customHeight="1" ht="33.75" outlineLevel="1" r="1259" s="590">
      <c r="A1259" s="29" t="n"/>
      <c r="B1259" s="606" t="n">
        <v>400</v>
      </c>
      <c r="C1259" s="617" t="n">
        <v>412</v>
      </c>
      <c r="D1259" s="889" t="n">
        <v>154</v>
      </c>
      <c r="E1259" s="707" t="inlineStr">
        <is>
          <t>Fire water intensifier pump station, 300 l/min; 8 bar</t>
        </is>
      </c>
      <c r="F1259" s="707" t="inlineStr">
        <is>
          <t>Nyomásfokozó szivattyú, karimás kivitelben, ellenkarimákkal és kötéskészlettel, elektromotorral összeépítve, szárazon futás védelemmel,és a szükséges szerelvényekkel 300 l/min; 8 bar</t>
        </is>
      </c>
      <c r="G1259" s="997" t="n">
        <v>1</v>
      </c>
      <c r="H1259" s="550" t="inlineStr">
        <is>
          <t>set</t>
        </is>
      </c>
      <c r="I1259" s="1018" t="n"/>
      <c r="J1259" s="159" t="n">
        <v>0</v>
      </c>
      <c r="K1259" s="159" t="n">
        <v>0</v>
      </c>
      <c r="L1259" s="753">
        <f>J1259+K1259</f>
        <v/>
      </c>
      <c r="M1259" s="748">
        <f>L1259*(G1259+I1259)</f>
        <v/>
      </c>
      <c r="O1259" s="464">
        <f>ISBLANK(D1259)</f>
        <v/>
      </c>
      <c r="P1259" s="464">
        <f>ISBLANK(G1259)</f>
        <v/>
      </c>
      <c r="Q1259" s="464">
        <f>ISBLANK(M1259)</f>
        <v/>
      </c>
      <c r="R1259" s="464">
        <f>IF(AND(O1259=P1259,O1259=Q1259),,"!!!")</f>
        <v/>
      </c>
      <c r="T1259" s="464" t="n">
        <v>1259</v>
      </c>
    </row>
    <row customFormat="1" outlineLevel="1" r="1260" s="590">
      <c r="A1260" s="29" t="n"/>
      <c r="B1260" s="606" t="n">
        <v>400</v>
      </c>
      <c r="C1260" s="617" t="n">
        <v>412</v>
      </c>
      <c r="D1260" s="889" t="inlineStr">
        <is>
          <t>155.1</t>
        </is>
      </c>
      <c r="E1260" s="707" t="inlineStr">
        <is>
          <t>Seamless galvanized steel pipe. DN100</t>
        </is>
      </c>
      <c r="F1260" s="707" t="inlineStr">
        <is>
          <t>Varratnélküli hg. acélcső nyomóvezeték DN100</t>
        </is>
      </c>
      <c r="G1260" s="997" t="n">
        <v>2200</v>
      </c>
      <c r="H1260" s="550" t="inlineStr">
        <is>
          <t>m</t>
        </is>
      </c>
      <c r="I1260" s="1018" t="n"/>
      <c r="J1260" s="159" t="n">
        <v>0</v>
      </c>
      <c r="K1260" s="159" t="n">
        <v>0</v>
      </c>
      <c r="L1260" s="753">
        <f>J1260+K1260</f>
        <v/>
      </c>
      <c r="M1260" s="748">
        <f>L1260*(G1260+I1260)</f>
        <v/>
      </c>
      <c r="O1260" s="464">
        <f>ISBLANK(D1260)</f>
        <v/>
      </c>
      <c r="P1260" s="464">
        <f>ISBLANK(G1260)</f>
        <v/>
      </c>
      <c r="Q1260" s="464">
        <f>ISBLANK(M1260)</f>
        <v/>
      </c>
      <c r="R1260" s="464">
        <f>IF(AND(O1260=P1260,O1260=Q1260),,"!!!")</f>
        <v/>
      </c>
      <c r="T1260" s="464" t="n">
        <v>1260</v>
      </c>
    </row>
    <row customFormat="1" outlineLevel="1" r="1261" s="590">
      <c r="A1261" s="29" t="inlineStr">
        <is>
          <t>x</t>
        </is>
      </c>
      <c r="B1261" s="606" t="n"/>
      <c r="C1261" s="617" t="n"/>
      <c r="D1261" s="889" t="inlineStr">
        <is>
          <t>155.2</t>
        </is>
      </c>
      <c r="E1261" s="707" t="inlineStr">
        <is>
          <t>Seamless galvanized steel pipe. DN50</t>
        </is>
      </c>
      <c r="F1261" s="707" t="inlineStr">
        <is>
          <t>Varratnélküli hg. acélcső nyomóvezeték DN50</t>
        </is>
      </c>
      <c r="G1261" s="997" t="n">
        <v>0</v>
      </c>
      <c r="H1261" s="550" t="inlineStr">
        <is>
          <t>m</t>
        </is>
      </c>
      <c r="I1261" s="1018" t="n"/>
      <c r="J1261" s="159" t="n">
        <v>0</v>
      </c>
      <c r="K1261" s="159" t="n">
        <v>0</v>
      </c>
      <c r="L1261" s="753">
        <f>J1261+K1261</f>
        <v/>
      </c>
      <c r="M1261" s="748">
        <f>L1261*(G1261+I1261)</f>
        <v/>
      </c>
      <c r="O1261" s="464">
        <f>ISBLANK(D1261)</f>
        <v/>
      </c>
      <c r="P1261" s="464">
        <f>ISBLANK(G1261)</f>
        <v/>
      </c>
      <c r="Q1261" s="464">
        <f>ISBLANK(M1261)</f>
        <v/>
      </c>
      <c r="R1261" s="464">
        <f>IF(AND(O1261=P1261,O1261=Q1261),,"!!!")</f>
        <v/>
      </c>
      <c r="T1261" s="464" t="n">
        <v>1261</v>
      </c>
    </row>
    <row customFormat="1" customHeight="1" ht="22.5" outlineLevel="1" r="1262" s="590">
      <c r="A1262" s="29" t="inlineStr">
        <is>
          <t>x</t>
        </is>
      </c>
      <c r="B1262" s="606" t="n"/>
      <c r="C1262" s="617" t="n"/>
      <c r="D1262" s="889" t="inlineStr">
        <is>
          <t>156.1</t>
        </is>
      </c>
      <c r="E1262" s="707" t="inlineStr">
        <is>
          <t>Fire Hosees (Hydrant inside the building) LUX-AD 650x650x250 CABINET D25 RIGID HOSE 30 m</t>
        </is>
      </c>
      <c r="F1262" s="707" t="inlineStr">
        <is>
          <t>Fali tűzcsap, LUX-AD 650x650x250 TŰZCSAPSZEKRÉNY D25 ALAKTARTÓ TÖMLŐVEL 30 méter</t>
        </is>
      </c>
      <c r="G1262" s="997" t="n">
        <v>0</v>
      </c>
      <c r="H1262" s="550" t="inlineStr">
        <is>
          <t>pc</t>
        </is>
      </c>
      <c r="I1262" s="1018" t="n"/>
      <c r="J1262" s="159" t="n">
        <v>0</v>
      </c>
      <c r="K1262" s="159" t="n">
        <v>0</v>
      </c>
      <c r="L1262" s="753">
        <f>J1262+K1262</f>
        <v/>
      </c>
      <c r="M1262" s="748">
        <f>L1262*(G1262+I1262)</f>
        <v/>
      </c>
      <c r="O1262" s="464">
        <f>ISBLANK(D1262)</f>
        <v/>
      </c>
      <c r="P1262" s="464" t="n"/>
      <c r="Q1262" s="464" t="n"/>
      <c r="R1262" s="464" t="n"/>
      <c r="T1262" s="464" t="n"/>
    </row>
    <row customFormat="1" outlineLevel="1" r="1263" s="590">
      <c r="A1263" s="29" t="n"/>
      <c r="B1263" s="606" t="n">
        <v>400</v>
      </c>
      <c r="C1263" s="617" t="n">
        <v>412</v>
      </c>
      <c r="D1263" s="889" t="inlineStr">
        <is>
          <t>156.2</t>
        </is>
      </c>
      <c r="E1263" s="707" t="inlineStr">
        <is>
          <t>Fire Hosees (Hydrant inside the building) - built in</t>
        </is>
      </c>
      <c r="F1263" s="707" t="inlineStr">
        <is>
          <t>Beépített Fali tűzcsap</t>
        </is>
      </c>
      <c r="G1263" s="997" t="n">
        <v>4</v>
      </c>
      <c r="H1263" s="550" t="inlineStr">
        <is>
          <t>pc</t>
        </is>
      </c>
      <c r="I1263" s="1018" t="n"/>
      <c r="J1263" s="159" t="n">
        <v>0</v>
      </c>
      <c r="K1263" s="159" t="n">
        <v>0</v>
      </c>
      <c r="L1263" s="753">
        <f>J1263+K1263</f>
        <v/>
      </c>
      <c r="M1263" s="748">
        <f>L1263*(G1263+I1263)</f>
        <v/>
      </c>
      <c r="O1263" s="464">
        <f>ISBLANK(D1263)</f>
        <v/>
      </c>
      <c r="P1263" s="464">
        <f>ISBLANK(G1263)</f>
        <v/>
      </c>
      <c r="Q1263" s="464">
        <f>ISBLANK(M1263)</f>
        <v/>
      </c>
      <c r="R1263" s="464">
        <f>IF(AND(O1263=P1263,O1263=Q1263),,"!!!")</f>
        <v/>
      </c>
      <c r="T1263" s="464" t="n">
        <v>1262</v>
      </c>
    </row>
    <row customFormat="1" outlineLevel="1" r="1264" s="590">
      <c r="A1264" s="29" t="n"/>
      <c r="B1264" s="606" t="n">
        <v>400</v>
      </c>
      <c r="C1264" s="617" t="n">
        <v>412</v>
      </c>
      <c r="D1264" s="889" t="n">
        <v>157</v>
      </c>
      <c r="E1264" s="707" t="inlineStr">
        <is>
          <t>Fire Hosees (Hydrant inside the building)</t>
        </is>
      </c>
      <c r="F1264" s="707" t="inlineStr">
        <is>
          <t>Fali tűzcsap</t>
        </is>
      </c>
      <c r="G1264" s="997" t="n">
        <v>37</v>
      </c>
      <c r="H1264" s="550" t="inlineStr">
        <is>
          <t>pc</t>
        </is>
      </c>
      <c r="I1264" s="1018" t="n"/>
      <c r="J1264" s="159" t="n">
        <v>0</v>
      </c>
      <c r="K1264" s="159" t="n">
        <v>0</v>
      </c>
      <c r="L1264" s="753">
        <f>J1264+K1264</f>
        <v/>
      </c>
      <c r="M1264" s="748">
        <f>L1264*(G1264+I1264)</f>
        <v/>
      </c>
      <c r="O1264" s="464">
        <f>ISBLANK(D1264)</f>
        <v/>
      </c>
      <c r="P1264" s="464">
        <f>ISBLANK(G1264)</f>
        <v/>
      </c>
      <c r="Q1264" s="464">
        <f>ISBLANK(M1264)</f>
        <v/>
      </c>
      <c r="R1264" s="464">
        <f>IF(AND(O1264=P1264,O1264=Q1264),,"!!!")</f>
        <v/>
      </c>
      <c r="T1264" s="464" t="n">
        <v>1263</v>
      </c>
    </row>
    <row customFormat="1" outlineLevel="1" r="1265" s="590">
      <c r="A1265" s="29" t="inlineStr">
        <is>
          <t>x</t>
        </is>
      </c>
      <c r="B1265" s="606" t="n">
        <v>400</v>
      </c>
      <c r="C1265" s="617" t="n">
        <v>412</v>
      </c>
      <c r="D1265" s="889" t="n">
        <v>158</v>
      </c>
      <c r="E1265" s="707" t="inlineStr">
        <is>
          <t>For Fire Hosees (Hydrant inside the building) Floor stand</t>
        </is>
      </c>
      <c r="F1265" s="707" t="inlineStr">
        <is>
          <t>Fali tűzcsaphoz padló álvány</t>
        </is>
      </c>
      <c r="G1265" s="997" t="n">
        <v>3</v>
      </c>
      <c r="H1265" s="550" t="inlineStr">
        <is>
          <t>pc</t>
        </is>
      </c>
      <c r="I1265" s="1018" t="n"/>
      <c r="J1265" s="159" t="n">
        <v>0</v>
      </c>
      <c r="K1265" s="159" t="n">
        <v>0</v>
      </c>
      <c r="L1265" s="753">
        <f>J1265+K1265</f>
        <v/>
      </c>
      <c r="M1265" s="748">
        <f>L1265*(G1265+I1265)</f>
        <v/>
      </c>
      <c r="O1265" s="464">
        <f>ISBLANK(D1265)</f>
        <v/>
      </c>
      <c r="P1265" s="464">
        <f>ISBLANK(G1265)</f>
        <v/>
      </c>
      <c r="Q1265" s="464">
        <f>ISBLANK(M1265)</f>
        <v/>
      </c>
      <c r="R1265" s="464">
        <f>IF(AND(O1265=P1265,O1265=Q1265),,"!!!")</f>
        <v/>
      </c>
      <c r="T1265" s="464" t="n">
        <v>1264</v>
      </c>
    </row>
    <row customFormat="1" customHeight="1" ht="45" outlineLevel="1" r="1266" s="590">
      <c r="A1266" s="29" t="n"/>
      <c r="B1266" s="606" t="n">
        <v>400</v>
      </c>
      <c r="C1266" s="617" t="n">
        <v>412</v>
      </c>
      <c r="D1266" s="889" t="n">
        <v>159</v>
      </c>
      <c r="E1266" s="707" t="inlineStr">
        <is>
          <t>Steel water tankwith insulation and rubber membrane, with the necessary connections and menhole and ladder. Installed onto concrete base. Useful volume 540 m3, according to EN, and NFPA22</t>
        </is>
      </c>
      <c r="F1266" s="707" t="inlineStr">
        <is>
          <t>Föld feletti állóhengeres acéltartály, hőszigeteléssel, gumibéléssel, létrával, a szükséges nyílásokkal és csonkokkal,  betonalapra szerelve kompletten 540 m3 hasznos térfogattal, EN és NFPA22 szerint</t>
        </is>
      </c>
      <c r="G1266" s="997" t="n">
        <v>1</v>
      </c>
      <c r="H1266" s="550" t="inlineStr">
        <is>
          <t>set</t>
        </is>
      </c>
      <c r="I1266" s="1018" t="n"/>
      <c r="J1266" s="159" t="n">
        <v>0</v>
      </c>
      <c r="K1266" s="159" t="n">
        <v>0</v>
      </c>
      <c r="L1266" s="753">
        <f>J1266+K1266</f>
        <v/>
      </c>
      <c r="M1266" s="748">
        <f>L1266*(G1266+I1266)</f>
        <v/>
      </c>
      <c r="O1266" s="464">
        <f>ISBLANK(D1266)</f>
        <v/>
      </c>
      <c r="P1266" s="464">
        <f>ISBLANK(G1266)</f>
        <v/>
      </c>
      <c r="Q1266" s="464">
        <f>ISBLANK(M1266)</f>
        <v/>
      </c>
      <c r="R1266" s="464">
        <f>IF(AND(O1266=P1266,O1266=Q1266),,"!!!")</f>
        <v/>
      </c>
      <c r="T1266" s="464" t="n">
        <v>1265</v>
      </c>
    </row>
    <row customFormat="1" customHeight="1" ht="33.75" outlineLevel="1" r="1267" s="590">
      <c r="A1267" s="29" t="n"/>
      <c r="B1267" s="606" t="n">
        <v>400</v>
      </c>
      <c r="C1267" s="617" t="n">
        <v>412</v>
      </c>
      <c r="D1267" s="889" t="n">
        <v>160</v>
      </c>
      <c r="E1267" s="707" t="inlineStr">
        <is>
          <t>HDPE Groundpipe, with the necessary ground works, with supports at the bends, PE100, SDR11, PN16 D125</t>
        </is>
      </c>
      <c r="F1267" s="707" t="inlineStr">
        <is>
          <t>KPE földvezeték telepítése, szükséges földmunkákkal,nyomáspróbával, irányváltásoknál kitámasztásokkal, PE100 SDR11, PN16 D125</t>
        </is>
      </c>
      <c r="G1267" s="997" t="n">
        <v>50</v>
      </c>
      <c r="H1267" s="550" t="inlineStr">
        <is>
          <t>m</t>
        </is>
      </c>
      <c r="I1267" s="1018" t="n"/>
      <c r="J1267" s="159" t="n">
        <v>0</v>
      </c>
      <c r="K1267" s="159" t="n">
        <v>0</v>
      </c>
      <c r="L1267" s="753">
        <f>J1267+K1267</f>
        <v/>
      </c>
      <c r="M1267" s="748">
        <f>L1267*(G1267+I1267)</f>
        <v/>
      </c>
      <c r="O1267" s="464">
        <f>ISBLANK(D1267)</f>
        <v/>
      </c>
      <c r="P1267" s="464">
        <f>ISBLANK(G1267)</f>
        <v/>
      </c>
      <c r="Q1267" s="464">
        <f>ISBLANK(M1267)</f>
        <v/>
      </c>
      <c r="R1267" s="464">
        <f>IF(AND(O1267=P1267,O1267=Q1267),,"!!!")</f>
        <v/>
      </c>
      <c r="T1267" s="464" t="n">
        <v>1266</v>
      </c>
    </row>
    <row customFormat="1" customHeight="1" ht="13.5" outlineLevel="1" r="1268" s="590" thickBot="1">
      <c r="A1268" s="29" t="n"/>
      <c r="B1268" s="606" t="n">
        <v>400</v>
      </c>
      <c r="C1268" s="617" t="n">
        <v>412</v>
      </c>
      <c r="D1268" s="889" t="n">
        <v>161</v>
      </c>
      <c r="E1268" s="707" t="inlineStr">
        <is>
          <t>"A" type connection to Fire brigade(water outlet)</t>
        </is>
      </c>
      <c r="F1268" s="707" t="inlineStr">
        <is>
          <t>"A" típusú tűzoltósági vízkivét csatlakozás</t>
        </is>
      </c>
      <c r="G1268" s="997" t="n">
        <v>6</v>
      </c>
      <c r="H1268" s="550" t="inlineStr">
        <is>
          <t>set</t>
        </is>
      </c>
      <c r="I1268" s="1018" t="n"/>
      <c r="J1268" s="159" t="n">
        <v>0</v>
      </c>
      <c r="K1268" s="159" t="n">
        <v>0</v>
      </c>
      <c r="L1268" s="753">
        <f>J1268+K1268</f>
        <v/>
      </c>
      <c r="M1268" s="748">
        <f>L1268*(G1268+I1268)</f>
        <v/>
      </c>
      <c r="O1268" s="464">
        <f>ISBLANK(D1268)</f>
        <v/>
      </c>
      <c r="P1268" s="464">
        <f>ISBLANK(G1268)</f>
        <v/>
      </c>
      <c r="Q1268" s="464">
        <f>ISBLANK(M1268)</f>
        <v/>
      </c>
      <c r="R1268" s="464">
        <f>IF(AND(O1268=P1268,O1268=Q1268),,"!!!")</f>
        <v/>
      </c>
      <c r="T1268" s="464" t="n">
        <v>1267</v>
      </c>
    </row>
    <row customFormat="1" customHeight="1" ht="13.5" outlineLevel="1" r="1269" s="590" thickBot="1">
      <c r="A1269" s="133" t="n"/>
      <c r="B1269" s="643" t="n"/>
      <c r="C1269" s="623" t="n"/>
      <c r="D1269" s="89" t="n"/>
      <c r="E1269" s="6" t="inlineStr">
        <is>
          <t>Fire hose and hydrant systems total</t>
        </is>
      </c>
      <c r="F1269" s="6" t="inlineStr">
        <is>
          <t>Tüzivíz rendszerek összesen</t>
        </is>
      </c>
      <c r="G1269" s="1019" t="n"/>
      <c r="H1269" s="551" t="n"/>
      <c r="I1269" s="1020" t="n"/>
      <c r="J1269" s="134" t="n"/>
      <c r="K1269" s="134" t="n"/>
      <c r="L1269" s="225" t="n"/>
      <c r="M1269" s="226">
        <f>SUM(M1258:M1268)</f>
        <v/>
      </c>
      <c r="O1269" s="464">
        <f>ISBLANK(D1269)</f>
        <v/>
      </c>
      <c r="P1269" s="464">
        <f>ISBLANK(G1269)</f>
        <v/>
      </c>
      <c r="Q1269" s="464">
        <f>ISBLANK(M1269)</f>
        <v/>
      </c>
      <c r="R1269" s="464">
        <f>IF(AND(O1269=P1269,O1269=Q1269),,"!!!")</f>
        <v/>
      </c>
      <c r="T1269" s="464" t="n">
        <v>1268</v>
      </c>
    </row>
    <row customFormat="1" customHeight="1" ht="13.5" outlineLevel="1" r="1270" s="590" thickBot="1">
      <c r="A1270" s="40" t="n"/>
      <c r="B1270" s="622" t="n">
        <v>400</v>
      </c>
      <c r="C1270" s="623" t="n">
        <v>412</v>
      </c>
      <c r="D1270" s="89" t="n"/>
      <c r="E1270" s="13" t="inlineStr">
        <is>
          <t>Sprinkler system</t>
        </is>
      </c>
      <c r="F1270" s="13" t="inlineStr">
        <is>
          <t>Sprinkler rendszer</t>
        </is>
      </c>
      <c r="G1270" s="1017" t="n"/>
      <c r="H1270" s="296" t="n"/>
      <c r="I1270" s="508" t="n"/>
      <c r="J1270" s="163" t="n"/>
      <c r="K1270" s="163" t="n"/>
      <c r="L1270" s="233" t="n"/>
      <c r="M1270" s="214" t="n"/>
      <c r="O1270" s="464">
        <f>ISBLANK(D1270)</f>
        <v/>
      </c>
      <c r="P1270" s="464">
        <f>ISBLANK(G1270)</f>
        <v/>
      </c>
      <c r="Q1270" s="464">
        <f>ISBLANK(M1270)</f>
        <v/>
      </c>
      <c r="R1270" s="464">
        <f>IF(AND(O1270=P1270,O1270=Q1270),,"!!!")</f>
        <v/>
      </c>
      <c r="T1270" s="464" t="n">
        <v>1269</v>
      </c>
    </row>
    <row customFormat="1" outlineLevel="1" r="1271" s="590">
      <c r="A1271" s="29" t="n"/>
      <c r="B1271" s="613" t="n"/>
      <c r="C1271" s="617" t="n"/>
      <c r="D1271" s="889" t="n"/>
      <c r="E1271" s="50" t="n"/>
      <c r="F1271" s="50" t="n"/>
      <c r="G1271" s="995" t="n"/>
      <c r="H1271" s="68" t="n"/>
      <c r="I1271" s="462" t="n"/>
      <c r="J1271" s="301" t="n"/>
      <c r="K1271" s="301" t="n"/>
      <c r="L1271" s="760" t="n"/>
      <c r="M1271" s="746" t="n"/>
      <c r="O1271" s="464">
        <f>ISBLANK(D1271)</f>
        <v/>
      </c>
      <c r="P1271" s="464">
        <f>ISBLANK(G1271)</f>
        <v/>
      </c>
      <c r="Q1271" s="464">
        <f>ISBLANK(M1271)</f>
        <v/>
      </c>
      <c r="R1271" s="464">
        <f>IF(AND(O1271=P1271,O1271=Q1271),,"!!!")</f>
        <v/>
      </c>
      <c r="T1271" s="464" t="n">
        <v>1270</v>
      </c>
    </row>
    <row customFormat="1" customHeight="1" ht="45" outlineLevel="1" r="1272" s="590">
      <c r="A1272" s="29" t="n"/>
      <c r="B1272" s="606" t="n">
        <v>400</v>
      </c>
      <c r="C1272" s="617" t="n">
        <v>412</v>
      </c>
      <c r="D1272" s="889" t="n">
        <v>162</v>
      </c>
      <c r="E1272" s="707" t="inlineStr">
        <is>
          <t>Steel water tankwith insulation and rubber membrane, with the necessary connections and menhole and ladder. Installed onto concrete base. Useful volume 450 m3, according to EN, and NFPA22</t>
        </is>
      </c>
      <c r="F1272" s="707" t="inlineStr">
        <is>
          <t>Föld feletti állóhengeres acéltartály, hőszigeteléssel, gumibéléssel, létrával, a szükséges nyílásokkal és csonkokkal,  betonalapra szerelve kompletten 450 m3 hasznos térfogattal, EN és NFPA22 szerint</t>
        </is>
      </c>
      <c r="G1272" s="997" t="n">
        <v>1</v>
      </c>
      <c r="H1272" s="550" t="inlineStr">
        <is>
          <t>set</t>
        </is>
      </c>
      <c r="I1272" s="1018" t="n"/>
      <c r="J1272" s="159" t="n">
        <v>0</v>
      </c>
      <c r="K1272" s="159" t="n">
        <v>0</v>
      </c>
      <c r="L1272" s="753">
        <f>J1272+K1272</f>
        <v/>
      </c>
      <c r="M1272" s="748">
        <f>L1272*(G1272+I1272)</f>
        <v/>
      </c>
      <c r="O1272" s="464">
        <f>ISBLANK(D1272)</f>
        <v/>
      </c>
      <c r="P1272" s="464">
        <f>ISBLANK(G1272)</f>
        <v/>
      </c>
      <c r="Q1272" s="464">
        <f>ISBLANK(M1272)</f>
        <v/>
      </c>
      <c r="R1272" s="464">
        <f>IF(AND(O1272=P1272,O1272=Q1272),,"!!!")</f>
        <v/>
      </c>
      <c r="T1272" s="464" t="n">
        <v>1271</v>
      </c>
    </row>
    <row customFormat="1" outlineLevel="1" r="1273" s="590">
      <c r="A1273" s="29" t="n"/>
      <c r="B1273" s="606" t="n">
        <v>400</v>
      </c>
      <c r="C1273" s="617" t="n">
        <v>412</v>
      </c>
      <c r="D1273" s="889" t="n">
        <v>163</v>
      </c>
      <c r="E1273" s="707" t="inlineStr">
        <is>
          <t>"B" type connection to Fire brigade(water inlet)</t>
        </is>
      </c>
      <c r="F1273" s="707" t="inlineStr">
        <is>
          <t>"B" típusú tűzoltósági vízbetáp csatlakozás</t>
        </is>
      </c>
      <c r="G1273" s="997" t="n">
        <v>2</v>
      </c>
      <c r="H1273" s="550" t="inlineStr">
        <is>
          <t>set</t>
        </is>
      </c>
      <c r="I1273" s="1018" t="n"/>
      <c r="J1273" s="159" t="n">
        <v>0</v>
      </c>
      <c r="K1273" s="159" t="n">
        <v>0</v>
      </c>
      <c r="L1273" s="753">
        <f>J1273+K1273</f>
        <v/>
      </c>
      <c r="M1273" s="748">
        <f>L1273*(G1273+I1273)</f>
        <v/>
      </c>
      <c r="O1273" s="464">
        <f>ISBLANK(D1273)</f>
        <v/>
      </c>
      <c r="P1273" s="464">
        <f>ISBLANK(G1273)</f>
        <v/>
      </c>
      <c r="Q1273" s="464">
        <f>ISBLANK(M1273)</f>
        <v/>
      </c>
      <c r="R1273" s="464">
        <f>IF(AND(O1273=P1273,O1273=Q1273),,"!!!")</f>
        <v/>
      </c>
      <c r="T1273" s="464" t="n">
        <v>1272</v>
      </c>
    </row>
    <row customFormat="1" customHeight="1" ht="33.75" outlineLevel="1" r="1274" s="590">
      <c r="A1274" s="29" t="n"/>
      <c r="B1274" s="606" t="n">
        <v>400</v>
      </c>
      <c r="C1274" s="617" t="n">
        <v>412</v>
      </c>
      <c r="D1274" s="889" t="n">
        <v>164</v>
      </c>
      <c r="E1274" s="707" t="inlineStr">
        <is>
          <t>HDPE Groundpipe, with the necessary ground works, with supports at the bends, PE100, SDR11, PN16 D355</t>
        </is>
      </c>
      <c r="F1274" s="707" t="inlineStr">
        <is>
          <t>KPE földvezeték telepítése, szükséges földmunkákkal,nyomáspróbával, irányváltásoknál kitámasztásokkal, PE100 SDR11, PN16 D355</t>
        </is>
      </c>
      <c r="G1274" s="997" t="n">
        <v>50</v>
      </c>
      <c r="H1274" s="550" t="inlineStr">
        <is>
          <t>m</t>
        </is>
      </c>
      <c r="I1274" s="1018" t="n"/>
      <c r="J1274" s="159" t="n">
        <v>0</v>
      </c>
      <c r="K1274" s="159" t="n">
        <v>0</v>
      </c>
      <c r="L1274" s="753">
        <f>J1274+K1274</f>
        <v/>
      </c>
      <c r="M1274" s="748">
        <f>L1274*(G1274+I1274)</f>
        <v/>
      </c>
      <c r="O1274" s="464">
        <f>ISBLANK(D1274)</f>
        <v/>
      </c>
      <c r="P1274" s="464">
        <f>ISBLANK(G1274)</f>
        <v/>
      </c>
      <c r="Q1274" s="464">
        <f>ISBLANK(M1274)</f>
        <v/>
      </c>
      <c r="R1274" s="464">
        <f>IF(AND(O1274=P1274,O1274=Q1274),,"!!!")</f>
        <v/>
      </c>
      <c r="T1274" s="464" t="n">
        <v>1273</v>
      </c>
    </row>
    <row customFormat="1" customHeight="1" ht="33.75" outlineLevel="1" r="1275" s="590">
      <c r="A1275" s="29" t="n"/>
      <c r="B1275" s="606" t="n">
        <v>400</v>
      </c>
      <c r="C1275" s="617" t="n">
        <v>412</v>
      </c>
      <c r="D1275" s="889" t="n">
        <v>165</v>
      </c>
      <c r="E1275" s="707" t="inlineStr">
        <is>
          <t>Diesel fire pump, with clutch and control panel and fuel tank, 7500 l/min, 9 bar, MSZ EN OKF permission and according to NFPA13</t>
        </is>
      </c>
      <c r="F1275" s="707" t="inlineStr">
        <is>
          <t>Dízel szivattyú, tengelykapcsoló &amp; védelme, dízel motor , vezérlőszekrénnyel közös alapkeretre szerelve, üzemanyag tartállyal, 7500 L/min, 90m; MSZ-EN, OKF, NFPA13</t>
        </is>
      </c>
      <c r="G1275" s="997" t="n">
        <v>2</v>
      </c>
      <c r="H1275" s="550" t="inlineStr">
        <is>
          <t>pc</t>
        </is>
      </c>
      <c r="I1275" s="1018" t="n"/>
      <c r="J1275" s="159" t="n">
        <v>0</v>
      </c>
      <c r="K1275" s="159" t="n">
        <v>0</v>
      </c>
      <c r="L1275" s="753">
        <f>J1275+K1275</f>
        <v/>
      </c>
      <c r="M1275" s="748">
        <f>L1275*(G1275+I1275)</f>
        <v/>
      </c>
      <c r="O1275" s="464">
        <f>ISBLANK(D1275)</f>
        <v/>
      </c>
      <c r="P1275" s="464">
        <f>ISBLANK(G1275)</f>
        <v/>
      </c>
      <c r="Q1275" s="464">
        <f>ISBLANK(M1275)</f>
        <v/>
      </c>
      <c r="R1275" s="464">
        <f>IF(AND(O1275=P1275,O1275=Q1275),,"!!!")</f>
        <v/>
      </c>
      <c r="T1275" s="464" t="n">
        <v>1274</v>
      </c>
    </row>
    <row customFormat="1" customHeight="1" ht="22.5" outlineLevel="1" r="1276" s="590">
      <c r="A1276" s="29" t="n"/>
      <c r="B1276" s="606" t="n">
        <v>400</v>
      </c>
      <c r="C1276" s="617" t="n">
        <v>412</v>
      </c>
      <c r="D1276" s="889" t="n">
        <v>166</v>
      </c>
      <c r="E1276" s="707" t="inlineStr">
        <is>
          <t>Rubber compensator, with flange connections, DN300</t>
        </is>
      </c>
      <c r="F1276" s="707" t="inlineStr">
        <is>
          <t>Gumi kompenzátor a tartály és szivattyú közötti szívóvezetékhez, karimás csatlakozással DN300</t>
        </is>
      </c>
      <c r="G1276" s="997" t="n">
        <v>2</v>
      </c>
      <c r="H1276" s="550" t="inlineStr">
        <is>
          <t>pc</t>
        </is>
      </c>
      <c r="I1276" s="1018" t="n"/>
      <c r="J1276" s="159" t="n">
        <v>0</v>
      </c>
      <c r="K1276" s="159" t="n">
        <v>0</v>
      </c>
      <c r="L1276" s="753">
        <f>J1276+K1276</f>
        <v/>
      </c>
      <c r="M1276" s="748">
        <f>L1276*(G1276+I1276)</f>
        <v/>
      </c>
      <c r="O1276" s="464">
        <f>ISBLANK(D1276)</f>
        <v/>
      </c>
      <c r="P1276" s="464">
        <f>ISBLANK(G1276)</f>
        <v/>
      </c>
      <c r="Q1276" s="464">
        <f>ISBLANK(M1276)</f>
        <v/>
      </c>
      <c r="R1276" s="464">
        <f>IF(AND(O1276=P1276,O1276=Q1276),,"!!!")</f>
        <v/>
      </c>
      <c r="T1276" s="464" t="n">
        <v>1275</v>
      </c>
    </row>
    <row customFormat="1" customHeight="1" ht="22.5" outlineLevel="1" r="1277" s="590">
      <c r="A1277" s="29" t="n"/>
      <c r="B1277" s="606" t="n">
        <v>400</v>
      </c>
      <c r="C1277" s="617" t="n">
        <v>412</v>
      </c>
      <c r="D1277" s="889" t="n">
        <v>167</v>
      </c>
      <c r="E1277" s="707" t="inlineStr">
        <is>
          <t>Rubber compensator, with flange connections, DN200</t>
        </is>
      </c>
      <c r="F1277" s="707" t="inlineStr">
        <is>
          <t>Gumi kompenzátor a tartály és szivattyú közötti szívóvezetékhez, karimás csatlakozással DN200</t>
        </is>
      </c>
      <c r="G1277" s="997" t="n">
        <v>1</v>
      </c>
      <c r="H1277" s="550" t="inlineStr">
        <is>
          <t>pc</t>
        </is>
      </c>
      <c r="I1277" s="1018" t="n"/>
      <c r="J1277" s="159" t="n">
        <v>0</v>
      </c>
      <c r="K1277" s="159" t="n">
        <v>0</v>
      </c>
      <c r="L1277" s="753">
        <f>J1277+K1277</f>
        <v/>
      </c>
      <c r="M1277" s="748">
        <f>L1277*(G1277+I1277)</f>
        <v/>
      </c>
      <c r="O1277" s="464">
        <f>ISBLANK(D1277)</f>
        <v/>
      </c>
      <c r="P1277" s="464">
        <f>ISBLANK(G1277)</f>
        <v/>
      </c>
      <c r="Q1277" s="464">
        <f>ISBLANK(M1277)</f>
        <v/>
      </c>
      <c r="R1277" s="464">
        <f>IF(AND(O1277=P1277,O1277=Q1277),,"!!!")</f>
        <v/>
      </c>
      <c r="T1277" s="464" t="n">
        <v>1276</v>
      </c>
    </row>
    <row customFormat="1" customHeight="1" ht="22.5" outlineLevel="1" r="1278" s="590">
      <c r="A1278" s="29" t="n"/>
      <c r="B1278" s="606" t="n">
        <v>400</v>
      </c>
      <c r="C1278" s="617" t="n">
        <v>412</v>
      </c>
      <c r="D1278" s="889" t="n">
        <v>168</v>
      </c>
      <c r="E1278" s="707" t="inlineStr">
        <is>
          <t>Jockey pump with control panel
Q=1m3/h, p=10bar, P=1,1kW</t>
        </is>
      </c>
      <c r="F1278" s="707" t="inlineStr">
        <is>
          <t>Jockey szivattyú vezérlő szekrénnyel
Q=1m3/h, p=10bar, P=1,1kW</t>
        </is>
      </c>
      <c r="G1278" s="997" t="n">
        <v>1</v>
      </c>
      <c r="H1278" s="550" t="inlineStr">
        <is>
          <t>pc</t>
        </is>
      </c>
      <c r="I1278" s="1018" t="n"/>
      <c r="J1278" s="159" t="n">
        <v>0</v>
      </c>
      <c r="K1278" s="159" t="n">
        <v>0</v>
      </c>
      <c r="L1278" s="753">
        <f>J1278+K1278</f>
        <v/>
      </c>
      <c r="M1278" s="748">
        <f>L1278*(G1278+I1278)</f>
        <v/>
      </c>
      <c r="O1278" s="464">
        <f>ISBLANK(D1278)</f>
        <v/>
      </c>
      <c r="P1278" s="464">
        <f>ISBLANK(G1278)</f>
        <v/>
      </c>
      <c r="Q1278" s="464">
        <f>ISBLANK(M1278)</f>
        <v/>
      </c>
      <c r="R1278" s="464">
        <f>IF(AND(O1278=P1278,O1278=Q1278),,"!!!")</f>
        <v/>
      </c>
      <c r="T1278" s="464" t="n">
        <v>1277</v>
      </c>
    </row>
    <row customFormat="1" customHeight="1" ht="22.5" outlineLevel="1" r="1279" s="590">
      <c r="A1279" s="29" t="n"/>
      <c r="B1279" s="606" t="n">
        <v>400</v>
      </c>
      <c r="C1279" s="617" t="n">
        <v>412</v>
      </c>
      <c r="D1279" s="889" t="n">
        <v>169</v>
      </c>
      <c r="E1279" s="707" t="inlineStr">
        <is>
          <t>Making of manifold in DN250diameter, 3 m length</t>
        </is>
      </c>
      <c r="F1279" s="707" t="inlineStr">
        <is>
          <t xml:space="preserve">Osztó készítése, szükséges leágazásokkal, karimákkal, tartószerkezettel, DN250 méretben, 3 méteres hosszban, 
</t>
        </is>
      </c>
      <c r="G1279" s="997" t="n">
        <v>1</v>
      </c>
      <c r="H1279" s="550" t="inlineStr">
        <is>
          <t>pc</t>
        </is>
      </c>
      <c r="I1279" s="1018" t="n"/>
      <c r="J1279" s="159" t="n">
        <v>0</v>
      </c>
      <c r="K1279" s="159" t="n">
        <v>0</v>
      </c>
      <c r="L1279" s="753">
        <f>J1279+K1279</f>
        <v/>
      </c>
      <c r="M1279" s="748">
        <f>L1279*(G1279+I1279)</f>
        <v/>
      </c>
      <c r="O1279" s="464">
        <f>ISBLANK(D1279)</f>
        <v/>
      </c>
      <c r="P1279" s="464">
        <f>ISBLANK(G1279)</f>
        <v/>
      </c>
      <c r="Q1279" s="464">
        <f>ISBLANK(M1279)</f>
        <v/>
      </c>
      <c r="R1279" s="464">
        <f>IF(AND(O1279=P1279,O1279=Q1279),,"!!!")</f>
        <v/>
      </c>
      <c r="T1279" s="464" t="n">
        <v>1278</v>
      </c>
    </row>
    <row customFormat="1" customHeight="1" ht="22.5" outlineLevel="1" r="1280" s="590">
      <c r="A1280" s="29" t="n"/>
      <c r="B1280" s="606" t="n">
        <v>400</v>
      </c>
      <c r="C1280" s="617" t="n">
        <v>412</v>
      </c>
      <c r="D1280" s="889" t="n">
        <v>170</v>
      </c>
      <c r="E1280" s="707" t="inlineStr">
        <is>
          <t>Making of manifold in DN200 diameter, 14 m length</t>
        </is>
      </c>
      <c r="F1280" s="707" t="inlineStr">
        <is>
          <t xml:space="preserve">Osztó készítése, szükséges leágazásokkal, karimákkal, tartószerkezettel, DN200 méretben, 14 méteres hosszban, 
</t>
        </is>
      </c>
      <c r="G1280" s="997" t="n">
        <v>1</v>
      </c>
      <c r="H1280" s="550" t="inlineStr">
        <is>
          <t>pc</t>
        </is>
      </c>
      <c r="I1280" s="1018" t="n"/>
      <c r="J1280" s="159" t="n">
        <v>0</v>
      </c>
      <c r="K1280" s="159" t="n">
        <v>0</v>
      </c>
      <c r="L1280" s="753">
        <f>J1280+K1280</f>
        <v/>
      </c>
      <c r="M1280" s="748">
        <f>L1280*(G1280+I1280)</f>
        <v/>
      </c>
      <c r="O1280" s="464">
        <f>ISBLANK(D1280)</f>
        <v/>
      </c>
      <c r="P1280" s="464">
        <f>ISBLANK(G1280)</f>
        <v/>
      </c>
      <c r="Q1280" s="464">
        <f>ISBLANK(M1280)</f>
        <v/>
      </c>
      <c r="R1280" s="464">
        <f>IF(AND(O1280=P1280,O1280=Q1280),,"!!!")</f>
        <v/>
      </c>
      <c r="T1280" s="464" t="n">
        <v>1279</v>
      </c>
    </row>
    <row customFormat="1" outlineLevel="1" r="1281" s="590">
      <c r="A1281" s="29" t="n"/>
      <c r="B1281" s="606" t="n">
        <v>400</v>
      </c>
      <c r="C1281" s="617" t="n">
        <v>412</v>
      </c>
      <c r="D1281" s="889" t="n">
        <v>171</v>
      </c>
      <c r="E1281" s="707" t="inlineStr">
        <is>
          <t>Water catchment under the manifolds</t>
        </is>
      </c>
      <c r="F1281" s="707" t="inlineStr">
        <is>
          <t>Vízgyűjtő vályú az osztók alá építve</t>
        </is>
      </c>
      <c r="G1281" s="997" t="n">
        <v>2</v>
      </c>
      <c r="H1281" s="550" t="inlineStr">
        <is>
          <t>pc</t>
        </is>
      </c>
      <c r="I1281" s="1018" t="n"/>
      <c r="J1281" s="159" t="n">
        <v>0</v>
      </c>
      <c r="K1281" s="159" t="n">
        <v>0</v>
      </c>
      <c r="L1281" s="753">
        <f>J1281+K1281</f>
        <v/>
      </c>
      <c r="M1281" s="748">
        <f>L1281*(G1281+I1281)</f>
        <v/>
      </c>
      <c r="O1281" s="464">
        <f>ISBLANK(D1281)</f>
        <v/>
      </c>
      <c r="P1281" s="464">
        <f>ISBLANK(G1281)</f>
        <v/>
      </c>
      <c r="Q1281" s="464">
        <f>ISBLANK(M1281)</f>
        <v/>
      </c>
      <c r="R1281" s="464">
        <f>IF(AND(O1281=P1281,O1281=Q1281),,"!!!")</f>
        <v/>
      </c>
      <c r="T1281" s="464" t="n">
        <v>1280</v>
      </c>
    </row>
    <row customFormat="1" outlineLevel="1" r="1282" s="590">
      <c r="A1282" s="29" t="n"/>
      <c r="B1282" s="606" t="n">
        <v>400</v>
      </c>
      <c r="C1282" s="617" t="n">
        <v>412</v>
      </c>
      <c r="D1282" s="889" t="n">
        <v>172</v>
      </c>
      <c r="E1282" s="707" t="inlineStr">
        <is>
          <t>Gate valve with supervisory limit switch flanged connection, DN100</t>
        </is>
      </c>
      <c r="F1282" s="707" t="inlineStr">
        <is>
          <t>Elzáró felügyeleti kapcsolóval DN100 FL</t>
        </is>
      </c>
      <c r="G1282" s="997" t="n">
        <v>4</v>
      </c>
      <c r="H1282" s="550" t="inlineStr">
        <is>
          <t>pc</t>
        </is>
      </c>
      <c r="I1282" s="1018" t="n"/>
      <c r="J1282" s="159" t="n">
        <v>0</v>
      </c>
      <c r="K1282" s="159" t="n">
        <v>0</v>
      </c>
      <c r="L1282" s="753">
        <f>J1282+K1282</f>
        <v/>
      </c>
      <c r="M1282" s="748">
        <f>L1282*(G1282+I1282)</f>
        <v/>
      </c>
      <c r="O1282" s="464">
        <f>ISBLANK(D1282)</f>
        <v/>
      </c>
      <c r="P1282" s="464">
        <f>ISBLANK(G1282)</f>
        <v/>
      </c>
      <c r="Q1282" s="464">
        <f>ISBLANK(M1282)</f>
        <v/>
      </c>
      <c r="R1282" s="464">
        <f>IF(AND(O1282=P1282,O1282=Q1282),,"!!!")</f>
        <v/>
      </c>
      <c r="T1282" s="464" t="n">
        <v>1281</v>
      </c>
    </row>
    <row customFormat="1" customHeight="1" ht="22.5" outlineLevel="1" r="1283" s="590">
      <c r="A1283" s="29" t="n"/>
      <c r="B1283" s="606" t="n">
        <v>400</v>
      </c>
      <c r="C1283" s="617" t="n">
        <v>412</v>
      </c>
      <c r="D1283" s="889" t="n">
        <v>173</v>
      </c>
      <c r="E1283" s="707" t="inlineStr">
        <is>
          <t>Gate valve with non-rising stem and supervisory limit switch flanged connection, DN150</t>
        </is>
      </c>
      <c r="F1283" s="707" t="inlineStr">
        <is>
          <t>Tolózár felügyeleti kapcsolóval, nem emelkedő orsós DN150 FL</t>
        </is>
      </c>
      <c r="G1283" s="997" t="n">
        <v>10</v>
      </c>
      <c r="H1283" s="550" t="inlineStr">
        <is>
          <t>pc</t>
        </is>
      </c>
      <c r="I1283" s="1018" t="n"/>
      <c r="J1283" s="159" t="n">
        <v>0</v>
      </c>
      <c r="K1283" s="159" t="n">
        <v>0</v>
      </c>
      <c r="L1283" s="753">
        <f>J1283+K1283</f>
        <v/>
      </c>
      <c r="M1283" s="748">
        <f>L1283*(G1283+I1283)</f>
        <v/>
      </c>
      <c r="O1283" s="464">
        <f>ISBLANK(D1283)</f>
        <v/>
      </c>
      <c r="P1283" s="464">
        <f>ISBLANK(G1283)</f>
        <v/>
      </c>
      <c r="Q1283" s="464">
        <f>ISBLANK(M1283)</f>
        <v/>
      </c>
      <c r="R1283" s="464">
        <f>IF(AND(O1283=P1283,O1283=Q1283),,"!!!")</f>
        <v/>
      </c>
      <c r="T1283" s="464" t="n">
        <v>1282</v>
      </c>
    </row>
    <row customFormat="1" customHeight="1" ht="22.5" outlineLevel="1" r="1284" s="590">
      <c r="A1284" s="29" t="n"/>
      <c r="B1284" s="606" t="n">
        <v>400</v>
      </c>
      <c r="C1284" s="617" t="n">
        <v>412</v>
      </c>
      <c r="D1284" s="889" t="n">
        <v>174</v>
      </c>
      <c r="E1284" s="707" t="inlineStr">
        <is>
          <t>Gate valve with non-rising stem and supervisory limit switch flanged connection, DN200</t>
        </is>
      </c>
      <c r="F1284" s="707" t="inlineStr">
        <is>
          <t>Tolózár felügyeleti kapcsolóval, nem emelkedő orsós DN200 FL</t>
        </is>
      </c>
      <c r="G1284" s="997" t="n">
        <v>12</v>
      </c>
      <c r="H1284" s="550" t="inlineStr">
        <is>
          <t>pc</t>
        </is>
      </c>
      <c r="I1284" s="1018" t="n"/>
      <c r="J1284" s="159" t="n">
        <v>0</v>
      </c>
      <c r="K1284" s="159" t="n">
        <v>0</v>
      </c>
      <c r="L1284" s="753">
        <f>J1284+K1284</f>
        <v/>
      </c>
      <c r="M1284" s="748">
        <f>L1284*(G1284+I1284)</f>
        <v/>
      </c>
      <c r="O1284" s="464">
        <f>ISBLANK(D1284)</f>
        <v/>
      </c>
      <c r="P1284" s="464">
        <f>ISBLANK(G1284)</f>
        <v/>
      </c>
      <c r="Q1284" s="464">
        <f>ISBLANK(M1284)</f>
        <v/>
      </c>
      <c r="R1284" s="464">
        <f>IF(AND(O1284=P1284,O1284=Q1284),,"!!!")</f>
        <v/>
      </c>
      <c r="T1284" s="464" t="n">
        <v>1283</v>
      </c>
    </row>
    <row customFormat="1" customHeight="1" ht="22.5" outlineLevel="1" r="1285" s="590">
      <c r="A1285" s="29" t="n"/>
      <c r="B1285" s="606" t="n">
        <v>400</v>
      </c>
      <c r="C1285" s="617" t="n">
        <v>412</v>
      </c>
      <c r="D1285" s="889" t="n">
        <v>175</v>
      </c>
      <c r="E1285" s="707" t="inlineStr">
        <is>
          <t>Gate valve with non-rising stem and supervisory limit switch flanged connection, DN250</t>
        </is>
      </c>
      <c r="F1285" s="707" t="inlineStr">
        <is>
          <t>Tolózár felügyeleti kapcsolóval, nem emelkedő orsós DN250 FL</t>
        </is>
      </c>
      <c r="G1285" s="997" t="n">
        <v>1</v>
      </c>
      <c r="H1285" s="550" t="inlineStr">
        <is>
          <t>pc</t>
        </is>
      </c>
      <c r="I1285" s="1018" t="n"/>
      <c r="J1285" s="159" t="n">
        <v>0</v>
      </c>
      <c r="K1285" s="159" t="n">
        <v>0</v>
      </c>
      <c r="L1285" s="753">
        <f>J1285+K1285</f>
        <v/>
      </c>
      <c r="M1285" s="748">
        <f>L1285*(G1285+I1285)</f>
        <v/>
      </c>
      <c r="O1285" s="464">
        <f>ISBLANK(D1285)</f>
        <v/>
      </c>
      <c r="P1285" s="464">
        <f>ISBLANK(G1285)</f>
        <v/>
      </c>
      <c r="Q1285" s="464">
        <f>ISBLANK(M1285)</f>
        <v/>
      </c>
      <c r="R1285" s="464">
        <f>IF(AND(O1285=P1285,O1285=Q1285),,"!!!")</f>
        <v/>
      </c>
      <c r="T1285" s="464" t="n">
        <v>1284</v>
      </c>
    </row>
    <row customFormat="1" customHeight="1" ht="22.5" outlineLevel="1" r="1286" s="590">
      <c r="A1286" s="29" t="n"/>
      <c r="B1286" s="606" t="n">
        <v>400</v>
      </c>
      <c r="C1286" s="617" t="n">
        <v>412</v>
      </c>
      <c r="D1286" s="889" t="n">
        <v>176</v>
      </c>
      <c r="E1286" s="707" t="inlineStr">
        <is>
          <t>Gate valve with non-rising stem and supervisory limit switch flanged connection, DN300</t>
        </is>
      </c>
      <c r="F1286" s="707" t="inlineStr">
        <is>
          <t>Tolózár felügyeleti kapcsolóval, nem emelkedő orsós DN300 FL</t>
        </is>
      </c>
      <c r="G1286" s="997" t="n">
        <v>2</v>
      </c>
      <c r="H1286" s="550" t="inlineStr">
        <is>
          <t>pc</t>
        </is>
      </c>
      <c r="I1286" s="1018" t="n"/>
      <c r="J1286" s="159" t="n">
        <v>0</v>
      </c>
      <c r="K1286" s="159" t="n">
        <v>0</v>
      </c>
      <c r="L1286" s="753">
        <f>J1286+K1286</f>
        <v/>
      </c>
      <c r="M1286" s="748">
        <f>L1286*(G1286+I1286)</f>
        <v/>
      </c>
      <c r="O1286" s="464">
        <f>ISBLANK(D1286)</f>
        <v/>
      </c>
      <c r="P1286" s="464">
        <f>ISBLANK(G1286)</f>
        <v/>
      </c>
      <c r="Q1286" s="464">
        <f>ISBLANK(M1286)</f>
        <v/>
      </c>
      <c r="R1286" s="464">
        <f>IF(AND(O1286=P1286,O1286=Q1286),,"!!!")</f>
        <v/>
      </c>
      <c r="T1286" s="464" t="n">
        <v>1285</v>
      </c>
    </row>
    <row customFormat="1" outlineLevel="1" r="1287" s="590">
      <c r="A1287" s="29" t="n"/>
      <c r="B1287" s="606" t="n">
        <v>400</v>
      </c>
      <c r="C1287" s="617" t="n">
        <v>412</v>
      </c>
      <c r="D1287" s="889" t="n">
        <v>177</v>
      </c>
      <c r="E1287" s="707" t="inlineStr">
        <is>
          <t>Gate valve with supervisory limit switch flanged connection, DN80</t>
        </is>
      </c>
      <c r="F1287" s="707" t="inlineStr">
        <is>
          <t>Elzáró felügyeleti kapcsolóval DN80 FL</t>
        </is>
      </c>
      <c r="G1287" s="997" t="n">
        <v>5</v>
      </c>
      <c r="H1287" s="550" t="inlineStr">
        <is>
          <t>pc</t>
        </is>
      </c>
      <c r="I1287" s="1018" t="n"/>
      <c r="J1287" s="159" t="n">
        <v>0</v>
      </c>
      <c r="K1287" s="159" t="n">
        <v>0</v>
      </c>
      <c r="L1287" s="753">
        <f>J1287+K1287</f>
        <v/>
      </c>
      <c r="M1287" s="748">
        <f>L1287*(G1287+I1287)</f>
        <v/>
      </c>
      <c r="O1287" s="464">
        <f>ISBLANK(D1287)</f>
        <v/>
      </c>
      <c r="P1287" s="464">
        <f>ISBLANK(G1287)</f>
        <v/>
      </c>
      <c r="Q1287" s="464">
        <f>ISBLANK(M1287)</f>
        <v/>
      </c>
      <c r="R1287" s="464">
        <f>IF(AND(O1287=P1287,O1287=Q1287),,"!!!")</f>
        <v/>
      </c>
      <c r="T1287" s="464" t="n">
        <v>1286</v>
      </c>
    </row>
    <row customFormat="1" outlineLevel="1" r="1288" s="590">
      <c r="A1288" s="29" t="n"/>
      <c r="B1288" s="606" t="n">
        <v>400</v>
      </c>
      <c r="C1288" s="617" t="n">
        <v>412</v>
      </c>
      <c r="D1288" s="889" t="n">
        <v>178</v>
      </c>
      <c r="E1288" s="707" t="inlineStr">
        <is>
          <t>Check valve, DN200</t>
        </is>
      </c>
      <c r="F1288" s="707" t="inlineStr">
        <is>
          <t>Visszacsapószelep, DN200 GR</t>
        </is>
      </c>
      <c r="G1288" s="997" t="n">
        <v>2</v>
      </c>
      <c r="H1288" s="550" t="inlineStr">
        <is>
          <t>pc</t>
        </is>
      </c>
      <c r="I1288" s="1018" t="n"/>
      <c r="J1288" s="159" t="n">
        <v>0</v>
      </c>
      <c r="K1288" s="159" t="n">
        <v>0</v>
      </c>
      <c r="L1288" s="753">
        <f>J1288+K1288</f>
        <v/>
      </c>
      <c r="M1288" s="748">
        <f>L1288*(G1288+I1288)</f>
        <v/>
      </c>
      <c r="O1288" s="464">
        <f>ISBLANK(D1288)</f>
        <v/>
      </c>
      <c r="P1288" s="464">
        <f>ISBLANK(G1288)</f>
        <v/>
      </c>
      <c r="Q1288" s="464">
        <f>ISBLANK(M1288)</f>
        <v/>
      </c>
      <c r="R1288" s="464">
        <f>IF(AND(O1288=P1288,O1288=Q1288),,"!!!")</f>
        <v/>
      </c>
      <c r="T1288" s="464" t="n">
        <v>1287</v>
      </c>
    </row>
    <row customFormat="1" outlineLevel="1" r="1289" s="590">
      <c r="A1289" s="29" t="n"/>
      <c r="B1289" s="606" t="n">
        <v>400</v>
      </c>
      <c r="C1289" s="617" t="n">
        <v>412</v>
      </c>
      <c r="D1289" s="889" t="n">
        <v>179</v>
      </c>
      <c r="E1289" s="707" t="inlineStr">
        <is>
          <t>Check valve, DN150</t>
        </is>
      </c>
      <c r="F1289" s="707" t="inlineStr">
        <is>
          <t>Visszacsapószelep, DN150 GR</t>
        </is>
      </c>
      <c r="G1289" s="997" t="n">
        <v>1</v>
      </c>
      <c r="H1289" s="550" t="inlineStr">
        <is>
          <t>pc</t>
        </is>
      </c>
      <c r="I1289" s="1018" t="n"/>
      <c r="J1289" s="159" t="n">
        <v>0</v>
      </c>
      <c r="K1289" s="159" t="n">
        <v>0</v>
      </c>
      <c r="L1289" s="753">
        <f>J1289+K1289</f>
        <v/>
      </c>
      <c r="M1289" s="748">
        <f>L1289*(G1289+I1289)</f>
        <v/>
      </c>
      <c r="O1289" s="464">
        <f>ISBLANK(D1289)</f>
        <v/>
      </c>
      <c r="P1289" s="464">
        <f>ISBLANK(G1289)</f>
        <v/>
      </c>
      <c r="Q1289" s="464">
        <f>ISBLANK(M1289)</f>
        <v/>
      </c>
      <c r="R1289" s="464">
        <f>IF(AND(O1289=P1289,O1289=Q1289),,"!!!")</f>
        <v/>
      </c>
      <c r="T1289" s="464" t="n">
        <v>1288</v>
      </c>
    </row>
    <row customFormat="1" outlineLevel="1" r="1290" s="590">
      <c r="A1290" s="29" t="n"/>
      <c r="B1290" s="606" t="n">
        <v>400</v>
      </c>
      <c r="C1290" s="617" t="n">
        <v>412</v>
      </c>
      <c r="D1290" s="889" t="n">
        <v>180</v>
      </c>
      <c r="E1290" s="707" t="inlineStr">
        <is>
          <t>Check valve, threaded connection, 1"</t>
        </is>
      </c>
      <c r="F1290" s="707" t="inlineStr">
        <is>
          <t>Visszacsapószelep, menetes kötésekkel, 1"</t>
        </is>
      </c>
      <c r="G1290" s="997" t="n">
        <v>2</v>
      </c>
      <c r="H1290" s="550" t="inlineStr">
        <is>
          <t>pc</t>
        </is>
      </c>
      <c r="I1290" s="1018" t="n"/>
      <c r="J1290" s="159" t="n">
        <v>0</v>
      </c>
      <c r="K1290" s="159" t="n">
        <v>0</v>
      </c>
      <c r="L1290" s="753">
        <f>J1290+K1290</f>
        <v/>
      </c>
      <c r="M1290" s="748">
        <f>L1290*(G1290+I1290)</f>
        <v/>
      </c>
      <c r="O1290" s="464">
        <f>ISBLANK(D1290)</f>
        <v/>
      </c>
      <c r="P1290" s="464">
        <f>ISBLANK(G1290)</f>
        <v/>
      </c>
      <c r="Q1290" s="464">
        <f>ISBLANK(M1290)</f>
        <v/>
      </c>
      <c r="R1290" s="464">
        <f>IF(AND(O1290=P1290,O1290=Q1290),,"!!!")</f>
        <v/>
      </c>
      <c r="T1290" s="464" t="n">
        <v>1289</v>
      </c>
    </row>
    <row customFormat="1" outlineLevel="1" r="1291" s="590">
      <c r="A1291" s="29" t="n"/>
      <c r="B1291" s="606" t="n">
        <v>400</v>
      </c>
      <c r="C1291" s="617" t="n">
        <v>412</v>
      </c>
      <c r="D1291" s="889" t="n">
        <v>181</v>
      </c>
      <c r="E1291" s="707" t="inlineStr">
        <is>
          <t>Pressure gauge with 3-way ball valve, 1/2", 0-16 bar, d=100mm</t>
        </is>
      </c>
      <c r="F1291" s="707" t="inlineStr">
        <is>
          <t>Manométer háromállású feszmérőcsappal 1/2" 16 bar átm.100mm</t>
        </is>
      </c>
      <c r="G1291" s="997" t="n">
        <v>6</v>
      </c>
      <c r="H1291" s="550" t="inlineStr">
        <is>
          <t>pc</t>
        </is>
      </c>
      <c r="I1291" s="1018" t="n"/>
      <c r="J1291" s="159" t="n">
        <v>0</v>
      </c>
      <c r="K1291" s="159" t="n">
        <v>0</v>
      </c>
      <c r="L1291" s="753">
        <f>J1291+K1291</f>
        <v/>
      </c>
      <c r="M1291" s="748">
        <f>L1291*(G1291+I1291)</f>
        <v/>
      </c>
      <c r="O1291" s="464">
        <f>ISBLANK(D1291)</f>
        <v/>
      </c>
      <c r="P1291" s="464">
        <f>ISBLANK(G1291)</f>
        <v/>
      </c>
      <c r="Q1291" s="464">
        <f>ISBLANK(M1291)</f>
        <v/>
      </c>
      <c r="R1291" s="464">
        <f>IF(AND(O1291=P1291,O1291=Q1291),,"!!!")</f>
        <v/>
      </c>
      <c r="T1291" s="464" t="n">
        <v>1290</v>
      </c>
    </row>
    <row customFormat="1" outlineLevel="1" r="1292" s="590">
      <c r="A1292" s="29" t="n"/>
      <c r="B1292" s="606" t="n">
        <v>400</v>
      </c>
      <c r="C1292" s="617" t="n">
        <v>412</v>
      </c>
      <c r="D1292" s="889" t="n">
        <v>182</v>
      </c>
      <c r="E1292" s="707" t="inlineStr">
        <is>
          <t>Pressure gauge with 3-way ball valve, 1/2", -3-1 bar, d=100mm</t>
        </is>
      </c>
      <c r="F1292" s="707" t="inlineStr">
        <is>
          <t>Manométer háromállású feszmérőcsappal 1/2" '-1-3 bar, átm.100mm</t>
        </is>
      </c>
      <c r="G1292" s="997" t="n">
        <v>3</v>
      </c>
      <c r="H1292" s="550" t="inlineStr">
        <is>
          <t>pc</t>
        </is>
      </c>
      <c r="I1292" s="1018" t="n"/>
      <c r="J1292" s="159" t="n">
        <v>0</v>
      </c>
      <c r="K1292" s="159" t="n">
        <v>0</v>
      </c>
      <c r="L1292" s="753">
        <f>J1292+K1292</f>
        <v/>
      </c>
      <c r="M1292" s="748">
        <f>L1292*(G1292+I1292)</f>
        <v/>
      </c>
      <c r="O1292" s="464">
        <f>ISBLANK(D1292)</f>
        <v/>
      </c>
      <c r="P1292" s="464">
        <f>ISBLANK(G1292)</f>
        <v/>
      </c>
      <c r="Q1292" s="464">
        <f>ISBLANK(M1292)</f>
        <v/>
      </c>
      <c r="R1292" s="464">
        <f>IF(AND(O1292=P1292,O1292=Q1292),,"!!!")</f>
        <v/>
      </c>
      <c r="T1292" s="464" t="n">
        <v>1291</v>
      </c>
    </row>
    <row customFormat="1" outlineLevel="1" r="1293" s="590">
      <c r="A1293" s="29" t="n"/>
      <c r="B1293" s="606" t="n">
        <v>400</v>
      </c>
      <c r="C1293" s="617" t="n">
        <v>412</v>
      </c>
      <c r="D1293" s="889" t="n">
        <v>183</v>
      </c>
      <c r="E1293" s="707" t="inlineStr">
        <is>
          <t>Flow switch 2" pneumatic delayed</t>
        </is>
      </c>
      <c r="F1293" s="707" t="inlineStr">
        <is>
          <t>Áramláskapcsoló, 2" pneumatikus késleltetésű</t>
        </is>
      </c>
      <c r="G1293" s="997" t="n">
        <v>1</v>
      </c>
      <c r="H1293" s="550" t="inlineStr">
        <is>
          <t>pc</t>
        </is>
      </c>
      <c r="I1293" s="1018" t="n"/>
      <c r="J1293" s="159" t="n">
        <v>0</v>
      </c>
      <c r="K1293" s="159" t="n">
        <v>0</v>
      </c>
      <c r="L1293" s="753">
        <f>J1293+K1293</f>
        <v/>
      </c>
      <c r="M1293" s="748">
        <f>L1293*(G1293+I1293)</f>
        <v/>
      </c>
      <c r="O1293" s="464">
        <f>ISBLANK(D1293)</f>
        <v/>
      </c>
      <c r="P1293" s="464">
        <f>ISBLANK(G1293)</f>
        <v/>
      </c>
      <c r="Q1293" s="464">
        <f>ISBLANK(M1293)</f>
        <v/>
      </c>
      <c r="R1293" s="464">
        <f>IF(AND(O1293=P1293,O1293=Q1293),,"!!!")</f>
        <v/>
      </c>
      <c r="T1293" s="464" t="n">
        <v>1292</v>
      </c>
    </row>
    <row customFormat="1" customHeight="1" ht="22.5" outlineLevel="1" r="1294" s="590">
      <c r="A1294" s="29" t="n"/>
      <c r="B1294" s="606" t="n">
        <v>400</v>
      </c>
      <c r="C1294" s="617" t="n">
        <v>412</v>
      </c>
      <c r="D1294" s="889" t="n">
        <v>184</v>
      </c>
      <c r="E1294" s="707" t="inlineStr">
        <is>
          <t>Pressue switch with 3-way ball valve, 1/2", Fanal FF4-10</t>
        </is>
      </c>
      <c r="F1294" s="707" t="inlineStr">
        <is>
          <t>Nyomáskapcsoló háromállású feszmérőcsappal 1/2" 
FANAL FF4-10</t>
        </is>
      </c>
      <c r="G1294" s="997" t="n">
        <v>7</v>
      </c>
      <c r="H1294" s="550" t="inlineStr">
        <is>
          <t>pc</t>
        </is>
      </c>
      <c r="I1294" s="1018" t="n"/>
      <c r="J1294" s="159" t="n">
        <v>0</v>
      </c>
      <c r="K1294" s="159" t="n">
        <v>0</v>
      </c>
      <c r="L1294" s="753">
        <f>J1294+K1294</f>
        <v/>
      </c>
      <c r="M1294" s="748">
        <f>L1294*(G1294+I1294)</f>
        <v/>
      </c>
      <c r="O1294" s="464">
        <f>ISBLANK(D1294)</f>
        <v/>
      </c>
      <c r="P1294" s="464">
        <f>ISBLANK(G1294)</f>
        <v/>
      </c>
      <c r="Q1294" s="464">
        <f>ISBLANK(M1294)</f>
        <v/>
      </c>
      <c r="R1294" s="464">
        <f>IF(AND(O1294=P1294,O1294=Q1294),,"!!!")</f>
        <v/>
      </c>
      <c r="T1294" s="464" t="n">
        <v>1293</v>
      </c>
    </row>
    <row customFormat="1" outlineLevel="1" r="1295" s="590">
      <c r="A1295" s="29" t="n"/>
      <c r="B1295" s="606" t="n">
        <v>400</v>
      </c>
      <c r="C1295" s="617" t="n">
        <v>412</v>
      </c>
      <c r="D1295" s="889" t="n">
        <v>185</v>
      </c>
      <c r="E1295" s="707" t="inlineStr">
        <is>
          <t>Wet alarm valve, with the necessary pipings DN150</t>
        </is>
      </c>
      <c r="F1295" s="707" t="inlineStr">
        <is>
          <t>Nedves riasztószelep, szükséges csövezésekkel, kompletten DN150</t>
        </is>
      </c>
      <c r="G1295" s="997" t="n">
        <v>1</v>
      </c>
      <c r="H1295" s="550" t="inlineStr">
        <is>
          <t>pc</t>
        </is>
      </c>
      <c r="I1295" s="1018" t="n"/>
      <c r="J1295" s="159" t="n">
        <v>0</v>
      </c>
      <c r="K1295" s="159" t="n">
        <v>0</v>
      </c>
      <c r="L1295" s="753">
        <f>J1295+K1295</f>
        <v/>
      </c>
      <c r="M1295" s="748">
        <f>L1295*(G1295+I1295)</f>
        <v/>
      </c>
      <c r="O1295" s="464">
        <f>ISBLANK(D1295)</f>
        <v/>
      </c>
      <c r="P1295" s="464">
        <f>ISBLANK(G1295)</f>
        <v/>
      </c>
      <c r="Q1295" s="464">
        <f>ISBLANK(M1295)</f>
        <v/>
      </c>
      <c r="R1295" s="464">
        <f>IF(AND(O1295=P1295,O1295=Q1295),,"!!!")</f>
        <v/>
      </c>
      <c r="T1295" s="464" t="n">
        <v>1294</v>
      </c>
    </row>
    <row customFormat="1" outlineLevel="1" r="1296" s="590">
      <c r="A1296" s="29" t="n"/>
      <c r="B1296" s="606" t="n">
        <v>400</v>
      </c>
      <c r="C1296" s="617" t="n">
        <v>412</v>
      </c>
      <c r="D1296" s="889" t="n">
        <v>186</v>
      </c>
      <c r="E1296" s="707" t="inlineStr">
        <is>
          <t>Wet alarm valve, with the necessary pipings DN200</t>
        </is>
      </c>
      <c r="F1296" s="707" t="inlineStr">
        <is>
          <t>Nedves riasztószelep, szükséges csövezésekkel, kompletten DN200</t>
        </is>
      </c>
      <c r="G1296" s="997" t="n">
        <v>6</v>
      </c>
      <c r="H1296" s="550" t="inlineStr">
        <is>
          <t>pc</t>
        </is>
      </c>
      <c r="I1296" s="1018" t="n"/>
      <c r="J1296" s="159" t="n">
        <v>0</v>
      </c>
      <c r="K1296" s="159" t="n">
        <v>0</v>
      </c>
      <c r="L1296" s="753">
        <f>J1296+K1296</f>
        <v/>
      </c>
      <c r="M1296" s="748">
        <f>L1296*(G1296+I1296)</f>
        <v/>
      </c>
      <c r="O1296" s="464">
        <f>ISBLANK(D1296)</f>
        <v/>
      </c>
      <c r="P1296" s="464">
        <f>ISBLANK(G1296)</f>
        <v/>
      </c>
      <c r="Q1296" s="464">
        <f>ISBLANK(M1296)</f>
        <v/>
      </c>
      <c r="R1296" s="464">
        <f>IF(AND(O1296=P1296,O1296=Q1296),,"!!!")</f>
        <v/>
      </c>
      <c r="T1296" s="464" t="n">
        <v>1295</v>
      </c>
    </row>
    <row customFormat="1" outlineLevel="1" r="1297" s="590">
      <c r="A1297" s="29" t="n"/>
      <c r="B1297" s="606" t="n">
        <v>400</v>
      </c>
      <c r="C1297" s="617" t="n">
        <v>412</v>
      </c>
      <c r="D1297" s="889" t="n">
        <v>187</v>
      </c>
      <c r="E1297" s="707" t="inlineStr">
        <is>
          <t>Deluge valve, with necessary pipings DN80</t>
        </is>
      </c>
      <c r="F1297" s="707" t="inlineStr">
        <is>
          <t>Deluge szelep, szükséges csövezésekkel, kompletten DN80</t>
        </is>
      </c>
      <c r="G1297" s="997" t="n">
        <v>5</v>
      </c>
      <c r="H1297" s="550" t="inlineStr">
        <is>
          <t>pc</t>
        </is>
      </c>
      <c r="I1297" s="1018" t="n"/>
      <c r="J1297" s="159" t="n">
        <v>0</v>
      </c>
      <c r="K1297" s="159" t="n">
        <v>0</v>
      </c>
      <c r="L1297" s="753">
        <f>J1297+K1297</f>
        <v/>
      </c>
      <c r="M1297" s="748">
        <f>L1297*(G1297+I1297)</f>
        <v/>
      </c>
      <c r="O1297" s="464">
        <f>ISBLANK(D1297)</f>
        <v/>
      </c>
      <c r="P1297" s="464">
        <f>ISBLANK(G1297)</f>
        <v/>
      </c>
      <c r="Q1297" s="464">
        <f>ISBLANK(M1297)</f>
        <v/>
      </c>
      <c r="R1297" s="464">
        <f>IF(AND(O1297=P1297,O1297=Q1297),,"!!!")</f>
        <v/>
      </c>
      <c r="T1297" s="464" t="n">
        <v>1296</v>
      </c>
    </row>
    <row customFormat="1" outlineLevel="1" r="1298" s="590">
      <c r="A1298" s="29" t="n"/>
      <c r="B1298" s="606" t="n">
        <v>400</v>
      </c>
      <c r="C1298" s="617" t="n">
        <v>412</v>
      </c>
      <c r="D1298" s="889" t="n">
        <v>188</v>
      </c>
      <c r="E1298" s="707" t="inlineStr">
        <is>
          <t>Water motor alarm</t>
        </is>
      </c>
      <c r="F1298" s="707" t="inlineStr">
        <is>
          <t>Vízmotoros gong csövezéssel kompletten</t>
        </is>
      </c>
      <c r="G1298" s="997" t="n">
        <v>2</v>
      </c>
      <c r="H1298" s="550" t="inlineStr">
        <is>
          <t>pc</t>
        </is>
      </c>
      <c r="I1298" s="1018" t="n"/>
      <c r="J1298" s="159" t="n">
        <v>0</v>
      </c>
      <c r="K1298" s="159" t="n">
        <v>0</v>
      </c>
      <c r="L1298" s="753">
        <f>J1298+K1298</f>
        <v/>
      </c>
      <c r="M1298" s="748">
        <f>L1298*(G1298+I1298)</f>
        <v/>
      </c>
      <c r="O1298" s="464">
        <f>ISBLANK(D1298)</f>
        <v/>
      </c>
      <c r="P1298" s="464">
        <f>ISBLANK(G1298)</f>
        <v/>
      </c>
      <c r="Q1298" s="464">
        <f>ISBLANK(M1298)</f>
        <v/>
      </c>
      <c r="R1298" s="464">
        <f>IF(AND(O1298=P1298,O1298=Q1298),,"!!!")</f>
        <v/>
      </c>
      <c r="T1298" s="464" t="n">
        <v>1297</v>
      </c>
    </row>
    <row customFormat="1" outlineLevel="1" r="1299" s="590">
      <c r="A1299" s="29" t="n"/>
      <c r="B1299" s="606" t="n">
        <v>400</v>
      </c>
      <c r="C1299" s="617" t="n">
        <v>412</v>
      </c>
      <c r="D1299" s="889" t="n">
        <v>189</v>
      </c>
      <c r="E1299" s="707" t="inlineStr">
        <is>
          <t>Flow meter, Tubux, DN200 WF</t>
        </is>
      </c>
      <c r="F1299" s="707" t="inlineStr">
        <is>
          <t>Mérőperem - térfogatáram mérő, TUBUX; DN200 WF</t>
        </is>
      </c>
      <c r="G1299" s="997" t="n">
        <v>1</v>
      </c>
      <c r="H1299" s="550" t="inlineStr">
        <is>
          <t>pc</t>
        </is>
      </c>
      <c r="I1299" s="1018" t="n"/>
      <c r="J1299" s="159" t="n">
        <v>0</v>
      </c>
      <c r="K1299" s="159" t="n">
        <v>0</v>
      </c>
      <c r="L1299" s="753">
        <f>J1299+K1299</f>
        <v/>
      </c>
      <c r="M1299" s="748">
        <f>L1299*(G1299+I1299)</f>
        <v/>
      </c>
      <c r="O1299" s="464">
        <f>ISBLANK(D1299)</f>
        <v/>
      </c>
      <c r="P1299" s="464">
        <f>ISBLANK(G1299)</f>
        <v/>
      </c>
      <c r="Q1299" s="464">
        <f>ISBLANK(M1299)</f>
        <v/>
      </c>
      <c r="R1299" s="464">
        <f>IF(AND(O1299=P1299,O1299=Q1299),,"!!!")</f>
        <v/>
      </c>
      <c r="T1299" s="464" t="n">
        <v>1298</v>
      </c>
    </row>
    <row customFormat="1" outlineLevel="1" r="1300" s="590">
      <c r="A1300" s="29" t="n"/>
      <c r="B1300" s="606" t="n">
        <v>400</v>
      </c>
      <c r="C1300" s="617" t="n">
        <v>412</v>
      </c>
      <c r="D1300" s="889" t="n">
        <v>190</v>
      </c>
      <c r="E1300" s="707" t="inlineStr">
        <is>
          <t>Flow meter, Tubux, DN150 WF</t>
        </is>
      </c>
      <c r="F1300" s="707" t="inlineStr">
        <is>
          <t>Mérőperem - térfogatáram mérő, TUBUX; DN150 WF</t>
        </is>
      </c>
      <c r="G1300" s="997" t="n">
        <v>1</v>
      </c>
      <c r="H1300" s="550" t="inlineStr">
        <is>
          <t>pc</t>
        </is>
      </c>
      <c r="I1300" s="1018" t="n"/>
      <c r="J1300" s="159" t="n">
        <v>0</v>
      </c>
      <c r="K1300" s="159" t="n">
        <v>0</v>
      </c>
      <c r="L1300" s="753">
        <f>J1300+K1300</f>
        <v/>
      </c>
      <c r="M1300" s="748">
        <f>L1300*(G1300+I1300)</f>
        <v/>
      </c>
      <c r="O1300" s="464">
        <f>ISBLANK(D1300)</f>
        <v/>
      </c>
      <c r="P1300" s="464">
        <f>ISBLANK(G1300)</f>
        <v/>
      </c>
      <c r="Q1300" s="464">
        <f>ISBLANK(M1300)</f>
        <v/>
      </c>
      <c r="R1300" s="464">
        <f>IF(AND(O1300=P1300,O1300=Q1300),,"!!!")</f>
        <v/>
      </c>
      <c r="T1300" s="464" t="n">
        <v>1299</v>
      </c>
    </row>
    <row customFormat="1" outlineLevel="1" r="1301" s="590">
      <c r="A1301" s="29" t="n"/>
      <c r="B1301" s="606" t="n">
        <v>400</v>
      </c>
      <c r="C1301" s="617" t="n">
        <v>412</v>
      </c>
      <c r="D1301" s="889" t="n">
        <v>191</v>
      </c>
      <c r="E1301" s="707" t="inlineStr">
        <is>
          <t>Ball valve, with female thread connection 1"</t>
        </is>
      </c>
      <c r="F1301" s="707" t="inlineStr">
        <is>
          <t>Golyóscsap BB menetes 1"</t>
        </is>
      </c>
      <c r="G1301" s="997" t="n">
        <v>10</v>
      </c>
      <c r="H1301" s="550" t="inlineStr">
        <is>
          <t>pc</t>
        </is>
      </c>
      <c r="I1301" s="1018" t="n"/>
      <c r="J1301" s="159" t="n">
        <v>0</v>
      </c>
      <c r="K1301" s="159" t="n">
        <v>0</v>
      </c>
      <c r="L1301" s="753">
        <f>J1301+K1301</f>
        <v/>
      </c>
      <c r="M1301" s="748">
        <f>L1301*(G1301+I1301)</f>
        <v/>
      </c>
      <c r="O1301" s="464">
        <f>ISBLANK(D1301)</f>
        <v/>
      </c>
      <c r="P1301" s="464">
        <f>ISBLANK(G1301)</f>
        <v/>
      </c>
      <c r="Q1301" s="464">
        <f>ISBLANK(M1301)</f>
        <v/>
      </c>
      <c r="R1301" s="464">
        <f>IF(AND(O1301=P1301,O1301=Q1301),,"!!!")</f>
        <v/>
      </c>
      <c r="T1301" s="464" t="n">
        <v>1300</v>
      </c>
    </row>
    <row customFormat="1" outlineLevel="1" r="1302" s="590">
      <c r="A1302" s="29" t="n"/>
      <c r="B1302" s="606" t="n">
        <v>400</v>
      </c>
      <c r="C1302" s="617" t="n">
        <v>412</v>
      </c>
      <c r="D1302" s="889" t="n">
        <v>192</v>
      </c>
      <c r="E1302" s="707" t="inlineStr">
        <is>
          <t>Ball valve, with female thread and tube connection 1"</t>
        </is>
      </c>
      <c r="F1302" s="707" t="inlineStr">
        <is>
          <t>Golyóscsap BB menetes, tömlővéges 1"</t>
        </is>
      </c>
      <c r="G1302" s="997" t="n">
        <v>6</v>
      </c>
      <c r="H1302" s="550" t="inlineStr">
        <is>
          <t>pc</t>
        </is>
      </c>
      <c r="I1302" s="1018" t="n"/>
      <c r="J1302" s="159" t="n">
        <v>0</v>
      </c>
      <c r="K1302" s="159" t="n">
        <v>0</v>
      </c>
      <c r="L1302" s="753">
        <f>J1302+K1302</f>
        <v/>
      </c>
      <c r="M1302" s="748">
        <f>L1302*(G1302+I1302)</f>
        <v/>
      </c>
      <c r="O1302" s="464">
        <f>ISBLANK(D1302)</f>
        <v/>
      </c>
      <c r="P1302" s="464">
        <f>ISBLANK(G1302)</f>
        <v/>
      </c>
      <c r="Q1302" s="464">
        <f>ISBLANK(M1302)</f>
        <v/>
      </c>
      <c r="R1302" s="464">
        <f>IF(AND(O1302=P1302,O1302=Q1302),,"!!!")</f>
        <v/>
      </c>
      <c r="T1302" s="464" t="n">
        <v>1301</v>
      </c>
    </row>
    <row customFormat="1" outlineLevel="1" r="1303" s="590">
      <c r="A1303" s="29" t="n"/>
      <c r="B1303" s="606" t="n">
        <v>400</v>
      </c>
      <c r="C1303" s="617" t="n">
        <v>412</v>
      </c>
      <c r="D1303" s="889" t="n">
        <v>193</v>
      </c>
      <c r="E1303" s="707" t="inlineStr">
        <is>
          <t>Ball valve, with female thread connection 1"</t>
        </is>
      </c>
      <c r="F1303" s="707" t="inlineStr">
        <is>
          <t>Golyóscsap BB menetes 2"</t>
        </is>
      </c>
      <c r="G1303" s="997" t="n">
        <v>7</v>
      </c>
      <c r="H1303" s="550" t="inlineStr">
        <is>
          <t>pc</t>
        </is>
      </c>
      <c r="I1303" s="1018" t="n"/>
      <c r="J1303" s="159" t="n">
        <v>0</v>
      </c>
      <c r="K1303" s="159" t="n">
        <v>0</v>
      </c>
      <c r="L1303" s="753">
        <f>J1303+K1303</f>
        <v/>
      </c>
      <c r="M1303" s="748">
        <f>L1303*(G1303+I1303)</f>
        <v/>
      </c>
      <c r="O1303" s="464">
        <f>ISBLANK(D1303)</f>
        <v/>
      </c>
      <c r="P1303" s="464">
        <f>ISBLANK(G1303)</f>
        <v/>
      </c>
      <c r="Q1303" s="464">
        <f>ISBLANK(M1303)</f>
        <v/>
      </c>
      <c r="R1303" s="464">
        <f>IF(AND(O1303=P1303,O1303=Q1303),,"!!!")</f>
        <v/>
      </c>
      <c r="T1303" s="464" t="n">
        <v>1302</v>
      </c>
    </row>
    <row customFormat="1" outlineLevel="1" r="1304" s="590">
      <c r="A1304" s="29" t="n"/>
      <c r="B1304" s="606" t="n">
        <v>400</v>
      </c>
      <c r="C1304" s="617" t="n">
        <v>412</v>
      </c>
      <c r="D1304" s="889" t="n">
        <v>194</v>
      </c>
      <c r="E1304" s="707" t="inlineStr">
        <is>
          <t>Ball valve, with female thread and supervisory limit switch 1"</t>
        </is>
      </c>
      <c r="F1304" s="707" t="inlineStr">
        <is>
          <t>Golyóscsap BB menetes 2" végálláskapcsolóval</t>
        </is>
      </c>
      <c r="G1304" s="997" t="n">
        <v>1</v>
      </c>
      <c r="H1304" s="550" t="inlineStr">
        <is>
          <t>pc</t>
        </is>
      </c>
      <c r="I1304" s="1018" t="n"/>
      <c r="J1304" s="159" t="n">
        <v>0</v>
      </c>
      <c r="K1304" s="159" t="n">
        <v>0</v>
      </c>
      <c r="L1304" s="753">
        <f>J1304+K1304</f>
        <v/>
      </c>
      <c r="M1304" s="748">
        <f>L1304*(G1304+I1304)</f>
        <v/>
      </c>
      <c r="O1304" s="464">
        <f>ISBLANK(D1304)</f>
        <v/>
      </c>
      <c r="P1304" s="464">
        <f>ISBLANK(G1304)</f>
        <v/>
      </c>
      <c r="Q1304" s="464">
        <f>ISBLANK(M1304)</f>
        <v/>
      </c>
      <c r="R1304" s="464">
        <f>IF(AND(O1304=P1304,O1304=Q1304),,"!!!")</f>
        <v/>
      </c>
      <c r="T1304" s="464" t="n">
        <v>1303</v>
      </c>
    </row>
    <row customFormat="1" outlineLevel="1" r="1305" s="590">
      <c r="A1305" s="29" t="n"/>
      <c r="B1305" s="606" t="n">
        <v>400</v>
      </c>
      <c r="C1305" s="617" t="n">
        <v>412</v>
      </c>
      <c r="D1305" s="889" t="n">
        <v>195</v>
      </c>
      <c r="E1305" s="707" t="inlineStr">
        <is>
          <t>Orifice 2mm</t>
        </is>
      </c>
      <c r="F1305" s="707" t="inlineStr">
        <is>
          <t>Fojtótárcsa 2mm furat</t>
        </is>
      </c>
      <c r="G1305" s="997" t="n">
        <v>1</v>
      </c>
      <c r="H1305" s="550" t="inlineStr">
        <is>
          <t>pc</t>
        </is>
      </c>
      <c r="I1305" s="1018" t="n"/>
      <c r="J1305" s="159" t="n">
        <v>0</v>
      </c>
      <c r="K1305" s="159" t="n">
        <v>0</v>
      </c>
      <c r="L1305" s="753">
        <f>J1305+K1305</f>
        <v/>
      </c>
      <c r="M1305" s="748">
        <f>L1305*(G1305+I1305)</f>
        <v/>
      </c>
      <c r="O1305" s="464">
        <f>ISBLANK(D1305)</f>
        <v/>
      </c>
      <c r="P1305" s="464">
        <f>ISBLANK(G1305)</f>
        <v/>
      </c>
      <c r="Q1305" s="464">
        <f>ISBLANK(M1305)</f>
        <v/>
      </c>
      <c r="R1305" s="464">
        <f>IF(AND(O1305=P1305,O1305=Q1305),,"!!!")</f>
        <v/>
      </c>
      <c r="T1305" s="464" t="n">
        <v>1304</v>
      </c>
    </row>
    <row customFormat="1" outlineLevel="1" r="1306" s="590">
      <c r="A1306" s="29" t="n"/>
      <c r="B1306" s="606" t="n">
        <v>400</v>
      </c>
      <c r="C1306" s="617" t="n">
        <v>412</v>
      </c>
      <c r="D1306" s="889" t="n">
        <v>196</v>
      </c>
      <c r="E1306" s="707" t="inlineStr">
        <is>
          <t>ESFR 17 sprinkler,  3/4", pendent, brass, fast response, 74 °C, k=242</t>
        </is>
      </c>
      <c r="F1306" s="707" t="inlineStr">
        <is>
          <t>ESFR 17 sprinklerfej,  3/4", függő, réz, gyors reagálású, 74 °C, k=242</t>
        </is>
      </c>
      <c r="G1306" s="997" t="n">
        <v>1750</v>
      </c>
      <c r="H1306" s="550" t="inlineStr">
        <is>
          <t>pc</t>
        </is>
      </c>
      <c r="I1306" s="1018" t="n"/>
      <c r="J1306" s="159" t="n">
        <v>0</v>
      </c>
      <c r="K1306" s="159" t="n">
        <v>0</v>
      </c>
      <c r="L1306" s="753">
        <f>J1306+K1306</f>
        <v/>
      </c>
      <c r="M1306" s="748">
        <f>L1306*(G1306+I1306)</f>
        <v/>
      </c>
      <c r="O1306" s="464">
        <f>ISBLANK(D1306)</f>
        <v/>
      </c>
      <c r="P1306" s="464">
        <f>ISBLANK(G1306)</f>
        <v/>
      </c>
      <c r="Q1306" s="464">
        <f>ISBLANK(M1306)</f>
        <v/>
      </c>
      <c r="R1306" s="464">
        <f>IF(AND(O1306=P1306,O1306=Q1306),,"!!!")</f>
        <v/>
      </c>
      <c r="T1306" s="464" t="n">
        <v>1305</v>
      </c>
    </row>
    <row customFormat="1" outlineLevel="1" r="1307" s="590">
      <c r="A1307" s="29" t="n"/>
      <c r="B1307" s="606" t="n">
        <v>400</v>
      </c>
      <c r="C1307" s="617" t="n">
        <v>412</v>
      </c>
      <c r="D1307" s="889" t="n">
        <v>197</v>
      </c>
      <c r="E1307" s="707" t="inlineStr">
        <is>
          <t>ESFR 17 sprinkler,  3/4", pendent, brass, fast response, 100 °C, k=242</t>
        </is>
      </c>
      <c r="F1307" s="707" t="inlineStr">
        <is>
          <t>ESFR 17 sprinklerfej,  3/4", függő, réz, gyors reagálású, 100 °C, k=242</t>
        </is>
      </c>
      <c r="G1307" s="997" t="n">
        <v>190</v>
      </c>
      <c r="H1307" s="550" t="inlineStr">
        <is>
          <t>pc</t>
        </is>
      </c>
      <c r="I1307" s="1018" t="n"/>
      <c r="J1307" s="159" t="n">
        <v>0</v>
      </c>
      <c r="K1307" s="159" t="n">
        <v>0</v>
      </c>
      <c r="L1307" s="753">
        <f>J1307+K1307</f>
        <v/>
      </c>
      <c r="M1307" s="748">
        <f>L1307*(G1307+I1307)</f>
        <v/>
      </c>
      <c r="O1307" s="464">
        <f>ISBLANK(D1307)</f>
        <v/>
      </c>
      <c r="P1307" s="464">
        <f>ISBLANK(G1307)</f>
        <v/>
      </c>
      <c r="Q1307" s="464">
        <f>ISBLANK(M1307)</f>
        <v/>
      </c>
      <c r="R1307" s="464">
        <f>IF(AND(O1307=P1307,O1307=Q1307),,"!!!")</f>
        <v/>
      </c>
      <c r="T1307" s="464" t="n">
        <v>1306</v>
      </c>
    </row>
    <row customFormat="1" outlineLevel="1" r="1308" s="590">
      <c r="A1308" s="29" t="n"/>
      <c r="B1308" s="606" t="n">
        <v>400</v>
      </c>
      <c r="C1308" s="617" t="n">
        <v>412</v>
      </c>
      <c r="D1308" s="889" t="n">
        <v>198</v>
      </c>
      <c r="E1308" s="707" t="inlineStr">
        <is>
          <t>TY-B  sprinkler, upright, brass, standard response, 68 °C, k=80, 1/2"</t>
        </is>
      </c>
      <c r="F1308" s="707" t="inlineStr">
        <is>
          <t>TY-B  sprinklerfej, álló réz, normál reagálású, 68 °C, k=80, 1/2"</t>
        </is>
      </c>
      <c r="G1308" s="997" t="n">
        <v>200</v>
      </c>
      <c r="H1308" s="550" t="inlineStr">
        <is>
          <t>pc</t>
        </is>
      </c>
      <c r="I1308" s="1018" t="n"/>
      <c r="J1308" s="159" t="n">
        <v>0</v>
      </c>
      <c r="K1308" s="159" t="n">
        <v>0</v>
      </c>
      <c r="L1308" s="753">
        <f>J1308+K1308</f>
        <v/>
      </c>
      <c r="M1308" s="748">
        <f>L1308*(G1308+I1308)</f>
        <v/>
      </c>
      <c r="O1308" s="464">
        <f>ISBLANK(D1308)</f>
        <v/>
      </c>
      <c r="P1308" s="464">
        <f>ISBLANK(G1308)</f>
        <v/>
      </c>
      <c r="Q1308" s="464">
        <f>ISBLANK(M1308)</f>
        <v/>
      </c>
      <c r="R1308" s="464">
        <f>IF(AND(O1308=P1308,O1308=Q1308),,"!!!")</f>
        <v/>
      </c>
      <c r="T1308" s="464" t="n">
        <v>1307</v>
      </c>
    </row>
    <row customFormat="1" outlineLevel="1" r="1309" s="590">
      <c r="A1309" s="29" t="n"/>
      <c r="B1309" s="606" t="n">
        <v>400</v>
      </c>
      <c r="C1309" s="617" t="n">
        <v>412</v>
      </c>
      <c r="D1309" s="889" t="n">
        <v>199</v>
      </c>
      <c r="E1309" s="707" t="inlineStr">
        <is>
          <t xml:space="preserve">TY-B  sprinkler, upright, brass, standard response, 68 °C, k=115, 1/2" 
</t>
        </is>
      </c>
      <c r="F1309" s="707" t="inlineStr">
        <is>
          <t>TY-B  sprinklerfej, álló, réz, normál reagálású, 68 °C, k=115, 1/2"</t>
        </is>
      </c>
      <c r="G1309" s="997" t="n">
        <v>1300</v>
      </c>
      <c r="H1309" s="550" t="inlineStr">
        <is>
          <t>pc</t>
        </is>
      </c>
      <c r="I1309" s="1018" t="n"/>
      <c r="J1309" s="159" t="n">
        <v>0</v>
      </c>
      <c r="K1309" s="159" t="n">
        <v>0</v>
      </c>
      <c r="L1309" s="753">
        <f>J1309+K1309</f>
        <v/>
      </c>
      <c r="M1309" s="748">
        <f>L1309*(G1309+I1309)</f>
        <v/>
      </c>
      <c r="O1309" s="464">
        <f>ISBLANK(D1309)</f>
        <v/>
      </c>
      <c r="P1309" s="464">
        <f>ISBLANK(G1309)</f>
        <v/>
      </c>
      <c r="Q1309" s="464">
        <f>ISBLANK(M1309)</f>
        <v/>
      </c>
      <c r="R1309" s="464">
        <f>IF(AND(O1309=P1309,O1309=Q1309),,"!!!")</f>
        <v/>
      </c>
      <c r="T1309" s="464" t="n">
        <v>1308</v>
      </c>
    </row>
    <row customFormat="1" outlineLevel="1" r="1310" s="590">
      <c r="A1310" s="29" t="n"/>
      <c r="B1310" s="606" t="n">
        <v>400</v>
      </c>
      <c r="C1310" s="617" t="n">
        <v>412</v>
      </c>
      <c r="D1310" s="889" t="n">
        <v>200</v>
      </c>
      <c r="E1310" s="707" t="inlineStr">
        <is>
          <t xml:space="preserve">TY-B  sprinkler, upright, brass, standard response, 93 °C, k=115, 1/2" 
</t>
        </is>
      </c>
      <c r="F1310" s="707" t="inlineStr">
        <is>
          <t>TY-B  sprinklerfej, álló, réz, normál reagálású, 93 °C, k=115, 1/2"</t>
        </is>
      </c>
      <c r="G1310" s="997" t="n">
        <v>620</v>
      </c>
      <c r="H1310" s="550" t="inlineStr">
        <is>
          <t>pc</t>
        </is>
      </c>
      <c r="I1310" s="1018" t="n"/>
      <c r="J1310" s="159" t="n">
        <v>0</v>
      </c>
      <c r="K1310" s="159" t="n">
        <v>0</v>
      </c>
      <c r="L1310" s="753">
        <f>J1310+K1310</f>
        <v/>
      </c>
      <c r="M1310" s="748">
        <f>L1310*(G1310+I1310)</f>
        <v/>
      </c>
      <c r="O1310" s="464">
        <f>ISBLANK(D1310)</f>
        <v/>
      </c>
      <c r="P1310" s="464">
        <f>ISBLANK(G1310)</f>
        <v/>
      </c>
      <c r="Q1310" s="464">
        <f>ISBLANK(M1310)</f>
        <v/>
      </c>
      <c r="R1310" s="464">
        <f>IF(AND(O1310=P1310,O1310=Q1310),,"!!!")</f>
        <v/>
      </c>
      <c r="T1310" s="464" t="n">
        <v>1309</v>
      </c>
    </row>
    <row customFormat="1" customHeight="1" ht="22.5" outlineLevel="1" r="1311" s="590">
      <c r="A1311" s="29" t="n"/>
      <c r="B1311" s="606" t="n">
        <v>400</v>
      </c>
      <c r="C1311" s="617" t="n">
        <v>412</v>
      </c>
      <c r="D1311" s="889" t="n">
        <v>201</v>
      </c>
      <c r="E1311" s="707" t="inlineStr">
        <is>
          <t xml:space="preserve">TY-B  sprinkler, upright, brass, standard response, 141 °C, k=115, 1/2" 
</t>
        </is>
      </c>
      <c r="F1311" s="707" t="inlineStr">
        <is>
          <t>TY-B  sprinklerfej, álló, réz, normál reagálású, 141 °C, k=115, 1/2"</t>
        </is>
      </c>
      <c r="G1311" s="997" t="n">
        <v>50</v>
      </c>
      <c r="H1311" s="550" t="inlineStr">
        <is>
          <t>pc</t>
        </is>
      </c>
      <c r="I1311" s="1018" t="n"/>
      <c r="J1311" s="159" t="n">
        <v>0</v>
      </c>
      <c r="K1311" s="159" t="n">
        <v>0</v>
      </c>
      <c r="L1311" s="753">
        <f>J1311+K1311</f>
        <v/>
      </c>
      <c r="M1311" s="748">
        <f>L1311*(G1311+I1311)</f>
        <v/>
      </c>
      <c r="O1311" s="464">
        <f>ISBLANK(D1311)</f>
        <v/>
      </c>
      <c r="P1311" s="464">
        <f>ISBLANK(G1311)</f>
        <v/>
      </c>
      <c r="Q1311" s="464">
        <f>ISBLANK(M1311)</f>
        <v/>
      </c>
      <c r="R1311" s="464">
        <f>IF(AND(O1311=P1311,O1311=Q1311),,"!!!")</f>
        <v/>
      </c>
      <c r="T1311" s="464" t="n">
        <v>1310</v>
      </c>
    </row>
    <row customFormat="1" customHeight="1" ht="33.75" outlineLevel="1" r="1312" s="590">
      <c r="A1312" s="29" t="n"/>
      <c r="B1312" s="606" t="n">
        <v>400</v>
      </c>
      <c r="C1312" s="617" t="n">
        <v>412</v>
      </c>
      <c r="D1312" s="889" t="n">
        <v>202</v>
      </c>
      <c r="E1312" s="707" t="inlineStr">
        <is>
          <t xml:space="preserve">TY-B  sprinkler, upright, brass, standard response, 68-93°C, k=115, 1/2" _added protection of technology
</t>
        </is>
      </c>
      <c r="F1312" s="707" t="inlineStr">
        <is>
          <t>TY-B  sprinklerfej, álló, réz, normál reagálású, 68-93 °C, k=115, 1/2"_kieg védelemtechnológia részére</t>
        </is>
      </c>
      <c r="G1312" s="997" t="n">
        <v>100</v>
      </c>
      <c r="H1312" s="550" t="inlineStr">
        <is>
          <t>pc</t>
        </is>
      </c>
      <c r="I1312" s="1018" t="n"/>
      <c r="J1312" s="159" t="n">
        <v>0</v>
      </c>
      <c r="K1312" s="159" t="n">
        <v>0</v>
      </c>
      <c r="L1312" s="753">
        <f>J1312+K1312</f>
        <v/>
      </c>
      <c r="M1312" s="748">
        <f>L1312*(G1312+I1312)</f>
        <v/>
      </c>
      <c r="O1312" s="464">
        <f>ISBLANK(D1312)</f>
        <v/>
      </c>
      <c r="P1312" s="464">
        <f>ISBLANK(G1312)</f>
        <v/>
      </c>
      <c r="Q1312" s="464">
        <f>ISBLANK(M1312)</f>
        <v/>
      </c>
      <c r="R1312" s="464">
        <f>IF(AND(O1312=P1312,O1312=Q1312),,"!!!")</f>
        <v/>
      </c>
      <c r="T1312" s="464" t="n">
        <v>1311</v>
      </c>
    </row>
    <row customFormat="1" outlineLevel="1" r="1313" s="590">
      <c r="A1313" s="29" t="inlineStr">
        <is>
          <t>x</t>
        </is>
      </c>
      <c r="B1313" s="606" t="n">
        <v>400</v>
      </c>
      <c r="C1313" s="617" t="n">
        <v>412</v>
      </c>
      <c r="D1313" s="889" t="n">
        <v>203</v>
      </c>
      <c r="E1313" s="707" t="inlineStr">
        <is>
          <t>ESFR 17 sprinkler,  3/4", pendent, brass, fast response, 74 °C, k=242</t>
        </is>
      </c>
      <c r="F1313" s="707" t="inlineStr">
        <is>
          <t>ESFR 17 sprinklerfej,  3/4", függő, réz, gyors reagálású, 74 °C, k=242</t>
        </is>
      </c>
      <c r="G1313" s="997" t="n">
        <v>1545</v>
      </c>
      <c r="H1313" s="550" t="inlineStr">
        <is>
          <t>pc</t>
        </is>
      </c>
      <c r="I1313" s="1018" t="n"/>
      <c r="J1313" s="159" t="n">
        <v>0</v>
      </c>
      <c r="K1313" s="159" t="n">
        <v>0</v>
      </c>
      <c r="L1313" s="753">
        <f>J1313+K1313</f>
        <v/>
      </c>
      <c r="M1313" s="748">
        <f>L1313*(G1313+I1313)</f>
        <v/>
      </c>
      <c r="O1313" s="464">
        <f>ISBLANK(D1313)</f>
        <v/>
      </c>
      <c r="P1313" s="464" t="n"/>
      <c r="Q1313" s="464" t="n"/>
      <c r="R1313" s="464" t="n"/>
      <c r="T1313" s="464" t="n"/>
    </row>
    <row customFormat="1" outlineLevel="1" r="1314" s="590">
      <c r="A1314" s="29" t="inlineStr">
        <is>
          <t>x</t>
        </is>
      </c>
      <c r="B1314" s="606" t="n">
        <v>400</v>
      </c>
      <c r="C1314" s="617" t="n">
        <v>412</v>
      </c>
      <c r="D1314" s="889" t="n">
        <v>204</v>
      </c>
      <c r="E1314" s="707" t="inlineStr">
        <is>
          <t>ESFR 17 sprinkler,  3/4", pendent, brass, fast response, 100 °C, k=242</t>
        </is>
      </c>
      <c r="F1314" s="707" t="inlineStr">
        <is>
          <t>ESFR 17 sprinklerfej,  3/4", függő, réz, gyors reagálású, 100 °C, k=242</t>
        </is>
      </c>
      <c r="G1314" s="997" t="n">
        <v>185</v>
      </c>
      <c r="H1314" s="550" t="inlineStr">
        <is>
          <t>pc</t>
        </is>
      </c>
      <c r="I1314" s="1018" t="n"/>
      <c r="J1314" s="159" t="n">
        <v>0</v>
      </c>
      <c r="K1314" s="159" t="n">
        <v>0</v>
      </c>
      <c r="L1314" s="753">
        <f>J1314+K1314</f>
        <v/>
      </c>
      <c r="M1314" s="748">
        <f>L1314*(G1314+I1314)</f>
        <v/>
      </c>
      <c r="O1314" s="464">
        <f>ISBLANK(D1314)</f>
        <v/>
      </c>
      <c r="P1314" s="464" t="n"/>
      <c r="Q1314" s="464" t="n"/>
      <c r="R1314" s="464" t="n"/>
      <c r="T1314" s="464" t="n"/>
    </row>
    <row customFormat="1" outlineLevel="1" r="1315" s="590">
      <c r="A1315" s="29" t="inlineStr">
        <is>
          <t>x</t>
        </is>
      </c>
      <c r="B1315" s="606" t="n">
        <v>400</v>
      </c>
      <c r="C1315" s="617" t="n">
        <v>412</v>
      </c>
      <c r="D1315" s="889" t="n">
        <v>205</v>
      </c>
      <c r="E1315" s="707" t="inlineStr">
        <is>
          <t>TY-B  sprinkler, upright, brass, standard response, 68 °C, k=80, 1/2"</t>
        </is>
      </c>
      <c r="F1315" s="707" t="inlineStr">
        <is>
          <t>TY-B  sprinklerfej, álló réz, normál reagálású, 68 °C, k=80, 1/2"</t>
        </is>
      </c>
      <c r="G1315" s="997" t="n">
        <v>175</v>
      </c>
      <c r="H1315" s="550" t="inlineStr">
        <is>
          <t>pc</t>
        </is>
      </c>
      <c r="I1315" s="1018" t="n"/>
      <c r="J1315" s="159" t="n">
        <v>0</v>
      </c>
      <c r="K1315" s="159" t="n">
        <v>0</v>
      </c>
      <c r="L1315" s="753">
        <f>J1315+K1315</f>
        <v/>
      </c>
      <c r="M1315" s="748">
        <f>L1315*(G1315+I1315)</f>
        <v/>
      </c>
      <c r="O1315" s="464" t="n"/>
      <c r="P1315" s="464" t="n"/>
      <c r="Q1315" s="464" t="n"/>
      <c r="R1315" s="464" t="n"/>
      <c r="T1315" s="464" t="n"/>
    </row>
    <row customFormat="1" outlineLevel="1" r="1316" s="590">
      <c r="A1316" s="29" t="inlineStr">
        <is>
          <t>x</t>
        </is>
      </c>
      <c r="B1316" s="606" t="n">
        <v>400</v>
      </c>
      <c r="C1316" s="617" t="n">
        <v>412</v>
      </c>
      <c r="D1316" s="889" t="n">
        <v>206</v>
      </c>
      <c r="E1316" s="707" t="inlineStr">
        <is>
          <t xml:space="preserve">TY-B  sprinkler, upright, brass, standard response, 68 °C, k=115, 1/2" 
</t>
        </is>
      </c>
      <c r="F1316" s="707" t="inlineStr">
        <is>
          <t>TY-B  sprinklerfej, álló, réz, normál reagálású, 68 °C, k=115, 1/2"</t>
        </is>
      </c>
      <c r="G1316" s="997" t="n">
        <v>60</v>
      </c>
      <c r="H1316" s="550" t="inlineStr">
        <is>
          <t>pc</t>
        </is>
      </c>
      <c r="I1316" s="1018" t="n"/>
      <c r="J1316" s="159" t="n">
        <v>0</v>
      </c>
      <c r="K1316" s="159" t="n">
        <v>0</v>
      </c>
      <c r="L1316" s="753">
        <f>J1316+K1316</f>
        <v/>
      </c>
      <c r="M1316" s="748">
        <f>L1316*(G1316+I1316)</f>
        <v/>
      </c>
      <c r="O1316" s="464" t="n"/>
      <c r="P1316" s="464" t="n"/>
      <c r="Q1316" s="464" t="n"/>
      <c r="R1316" s="464" t="n"/>
      <c r="T1316" s="464" t="n"/>
    </row>
    <row customFormat="1" outlineLevel="1" r="1317" s="590">
      <c r="A1317" s="29" t="inlineStr">
        <is>
          <t>x</t>
        </is>
      </c>
      <c r="B1317" s="606" t="n">
        <v>400</v>
      </c>
      <c r="C1317" s="617" t="n">
        <v>412</v>
      </c>
      <c r="D1317" s="889" t="n">
        <v>207</v>
      </c>
      <c r="E1317" s="707" t="inlineStr">
        <is>
          <t xml:space="preserve">TY-B  sprinkler, upright, brass, standard response, 93 °C, k=115, 1/2" 
</t>
        </is>
      </c>
      <c r="F1317" s="707" t="inlineStr">
        <is>
          <t>TY-B  sprinklerfej, álló, réz, normál reagálású, 93 °C, k=115, 1/2"</t>
        </is>
      </c>
      <c r="G1317" s="997" t="n">
        <v>515</v>
      </c>
      <c r="H1317" s="550" t="inlineStr">
        <is>
          <t>pc</t>
        </is>
      </c>
      <c r="I1317" s="1018" t="n"/>
      <c r="J1317" s="159" t="n">
        <v>0</v>
      </c>
      <c r="K1317" s="159" t="n">
        <v>0</v>
      </c>
      <c r="L1317" s="753">
        <f>J1317+K1317</f>
        <v/>
      </c>
      <c r="M1317" s="748">
        <f>L1317*(G1317+I1317)</f>
        <v/>
      </c>
      <c r="O1317" s="464" t="n"/>
      <c r="P1317" s="464" t="n"/>
      <c r="Q1317" s="464" t="n"/>
      <c r="R1317" s="464" t="n"/>
      <c r="T1317" s="464" t="n"/>
    </row>
    <row customFormat="1" customHeight="1" ht="22.5" outlineLevel="1" r="1318" s="590">
      <c r="A1318" s="29" t="inlineStr">
        <is>
          <t>x</t>
        </is>
      </c>
      <c r="B1318" s="606" t="n">
        <v>400</v>
      </c>
      <c r="C1318" s="617" t="n">
        <v>412</v>
      </c>
      <c r="D1318" s="889" t="n">
        <v>208</v>
      </c>
      <c r="E1318" s="707" t="inlineStr">
        <is>
          <t xml:space="preserve">ELO-231B  sprinkler, upright, brass, standard response, 68 °C, k=160, 3/4" 
</t>
        </is>
      </c>
      <c r="F1318" s="707" t="inlineStr">
        <is>
          <t>ELO-231B  sprinklerfej, álló, réz, normál reagálású, 68 °C, k=160, 3/4"</t>
        </is>
      </c>
      <c r="G1318" s="997" t="n">
        <v>1335</v>
      </c>
      <c r="H1318" s="550" t="inlineStr">
        <is>
          <t>pc</t>
        </is>
      </c>
      <c r="I1318" s="1018" t="n"/>
      <c r="J1318" s="159" t="n">
        <v>0</v>
      </c>
      <c r="K1318" s="159" t="n">
        <v>0</v>
      </c>
      <c r="L1318" s="753">
        <f>J1318+K1318</f>
        <v/>
      </c>
      <c r="M1318" s="748">
        <f>L1318*(G1318+I1318)</f>
        <v/>
      </c>
      <c r="O1318" s="464" t="n"/>
      <c r="P1318" s="464" t="n"/>
      <c r="Q1318" s="464" t="n"/>
      <c r="R1318" s="464" t="n"/>
      <c r="T1318" s="464" t="n"/>
    </row>
    <row customFormat="1" customHeight="1" ht="22.5" outlineLevel="1" r="1319" s="590">
      <c r="A1319" s="29" t="inlineStr">
        <is>
          <t>x</t>
        </is>
      </c>
      <c r="B1319" s="606" t="n">
        <v>400</v>
      </c>
      <c r="C1319" s="617" t="n">
        <v>412</v>
      </c>
      <c r="D1319" s="889" t="n">
        <v>209</v>
      </c>
      <c r="E1319" s="707" t="inlineStr">
        <is>
          <t xml:space="preserve">ELO-231B  sprinkler, upright, brass, standard response, 93 °C, k=160, 3/4" 
</t>
        </is>
      </c>
      <c r="F1319" s="707" t="inlineStr">
        <is>
          <t>ELO-231B  sprinklerfej, álló, réz, normál reagálású, 93°C, k=160, 3/4"</t>
        </is>
      </c>
      <c r="G1319" s="997" t="n">
        <v>110</v>
      </c>
      <c r="H1319" s="550" t="inlineStr">
        <is>
          <t>pc</t>
        </is>
      </c>
      <c r="I1319" s="1018" t="n"/>
      <c r="J1319" s="159" t="n">
        <v>0</v>
      </c>
      <c r="K1319" s="159" t="n">
        <v>0</v>
      </c>
      <c r="L1319" s="753">
        <f>J1319+K1319</f>
        <v/>
      </c>
      <c r="M1319" s="748">
        <f>L1319*(G1319+I1319)</f>
        <v/>
      </c>
      <c r="O1319" s="464" t="n"/>
      <c r="P1319" s="464" t="n"/>
      <c r="Q1319" s="464" t="n"/>
      <c r="R1319" s="464" t="n"/>
      <c r="T1319" s="464" t="n"/>
    </row>
    <row customFormat="1" customHeight="1" ht="22.5" outlineLevel="1" r="1320" s="590">
      <c r="A1320" s="29" t="inlineStr">
        <is>
          <t>x</t>
        </is>
      </c>
      <c r="B1320" s="606" t="n">
        <v>400</v>
      </c>
      <c r="C1320" s="617" t="n">
        <v>412</v>
      </c>
      <c r="D1320" s="889" t="n">
        <v>210</v>
      </c>
      <c r="E1320" s="707" t="inlineStr">
        <is>
          <t xml:space="preserve">TY-B  sprinkler, upright, brass, standard response, 141 °C, k=115, 1/2" 
</t>
        </is>
      </c>
      <c r="F1320" s="707" t="inlineStr">
        <is>
          <t>TY-B  sprinklerfej, álló, réz, normál reagálású, 141 °C, k=115, 1/2"</t>
        </is>
      </c>
      <c r="G1320" s="997" t="n">
        <v>50</v>
      </c>
      <c r="H1320" s="550" t="inlineStr">
        <is>
          <t>pc</t>
        </is>
      </c>
      <c r="I1320" s="1018" t="n"/>
      <c r="J1320" s="159" t="n">
        <v>0</v>
      </c>
      <c r="K1320" s="159" t="n">
        <v>0</v>
      </c>
      <c r="L1320" s="753">
        <f>J1320+K1320</f>
        <v/>
      </c>
      <c r="M1320" s="748">
        <f>L1320*(G1320+I1320)</f>
        <v/>
      </c>
      <c r="O1320" s="464" t="n"/>
      <c r="P1320" s="464" t="n"/>
      <c r="Q1320" s="464" t="n"/>
      <c r="R1320" s="464" t="n"/>
      <c r="T1320" s="464" t="n"/>
    </row>
    <row customFormat="1" customHeight="1" ht="33.75" outlineLevel="1" r="1321" s="590">
      <c r="A1321" s="29" t="inlineStr">
        <is>
          <t>x</t>
        </is>
      </c>
      <c r="B1321" s="606" t="n">
        <v>400</v>
      </c>
      <c r="C1321" s="617" t="n">
        <v>412</v>
      </c>
      <c r="D1321" s="889" t="n">
        <v>211</v>
      </c>
      <c r="E1321" s="707" t="inlineStr">
        <is>
          <t xml:space="preserve">TY-B  sprinkler, upright, brass, standard response, 68-93°C, k=115, 1/2" _added protection of technology
</t>
        </is>
      </c>
      <c r="F1321" s="707" t="inlineStr">
        <is>
          <t>TY-B  sprinklerfej, álló, réz, normál reagálású, 68-93 °C, k=115, 1/2"_kieg védelemtechnológia részére</t>
        </is>
      </c>
      <c r="G1321" s="997" t="n">
        <v>100</v>
      </c>
      <c r="H1321" s="550" t="inlineStr">
        <is>
          <t>pc</t>
        </is>
      </c>
      <c r="I1321" s="1018" t="n"/>
      <c r="J1321" s="159" t="n">
        <v>0</v>
      </c>
      <c r="K1321" s="159" t="n">
        <v>0</v>
      </c>
      <c r="L1321" s="753">
        <f>J1321+K1321</f>
        <v/>
      </c>
      <c r="M1321" s="748">
        <f>L1321*(G1321+I1321)</f>
        <v/>
      </c>
      <c r="O1321" s="464" t="n"/>
      <c r="P1321" s="464" t="n"/>
      <c r="Q1321" s="464" t="n"/>
      <c r="R1321" s="464" t="n"/>
      <c r="T1321" s="464" t="n"/>
    </row>
    <row customFormat="1" customHeight="1" ht="22.5" outlineLevel="1" r="1322" s="590">
      <c r="A1322" s="29" t="n"/>
      <c r="B1322" s="606" t="n">
        <v>400</v>
      </c>
      <c r="C1322" s="617" t="n">
        <v>412</v>
      </c>
      <c r="D1322" s="889" t="n">
        <v>212</v>
      </c>
      <c r="E1322" s="707" t="inlineStr">
        <is>
          <t xml:space="preserve">K80 opened spray head
</t>
        </is>
      </c>
      <c r="F1322" s="707" t="inlineStr">
        <is>
          <t>K80 nyitott szórófej</t>
        </is>
      </c>
      <c r="G1322" s="997" t="n">
        <v>40</v>
      </c>
      <c r="H1322" s="550" t="inlineStr">
        <is>
          <t>pc</t>
        </is>
      </c>
      <c r="I1322" s="1018" t="n"/>
      <c r="J1322" s="159" t="n">
        <v>0</v>
      </c>
      <c r="K1322" s="159" t="n">
        <v>0</v>
      </c>
      <c r="L1322" s="753">
        <f>J1322+K1322</f>
        <v/>
      </c>
      <c r="M1322" s="748">
        <f>L1322*(G1322+I1322)</f>
        <v/>
      </c>
      <c r="O1322" s="464">
        <f>ISBLANK(D1322)</f>
        <v/>
      </c>
      <c r="P1322" s="464">
        <f>ISBLANK(G1322)</f>
        <v/>
      </c>
      <c r="Q1322" s="464">
        <f>ISBLANK(M1322)</f>
        <v/>
      </c>
      <c r="R1322" s="464">
        <f>IF(AND(O1322=P1322,O1322=Q1322),,"!!!")</f>
        <v/>
      </c>
      <c r="T1322" s="464" t="n">
        <v>1312</v>
      </c>
    </row>
    <row customFormat="1" outlineLevel="1" r="1323" s="590">
      <c r="A1323" s="29" t="n"/>
      <c r="B1323" s="606" t="n">
        <v>400</v>
      </c>
      <c r="C1323" s="617" t="n">
        <v>412</v>
      </c>
      <c r="D1323" s="889" t="n">
        <v>213</v>
      </c>
      <c r="E1323" s="707" t="inlineStr">
        <is>
          <t>MJCD valve_Tyco</t>
        </is>
      </c>
      <c r="F1323" s="707" t="inlineStr">
        <is>
          <t>MJCD szelep_Tyco</t>
        </is>
      </c>
      <c r="G1323" s="997" t="n">
        <v>4</v>
      </c>
      <c r="H1323" s="550" t="inlineStr">
        <is>
          <t>pc</t>
        </is>
      </c>
      <c r="I1323" s="1018" t="n"/>
      <c r="J1323" s="159" t="n">
        <v>0</v>
      </c>
      <c r="K1323" s="159" t="n">
        <v>0</v>
      </c>
      <c r="L1323" s="753">
        <f>J1323+K1323</f>
        <v/>
      </c>
      <c r="M1323" s="748">
        <f>L1323*(G1323+I1323)</f>
        <v/>
      </c>
      <c r="O1323" s="464">
        <f>ISBLANK(D1323)</f>
        <v/>
      </c>
      <c r="P1323" s="464">
        <f>ISBLANK(G1323)</f>
        <v/>
      </c>
      <c r="Q1323" s="464">
        <f>ISBLANK(M1323)</f>
        <v/>
      </c>
      <c r="R1323" s="464">
        <f>IF(AND(O1323=P1323,O1323=Q1323),,"!!!")</f>
        <v/>
      </c>
      <c r="T1323" s="464" t="n">
        <v>1313</v>
      </c>
    </row>
    <row customFormat="1" outlineLevel="1" r="1324" s="590">
      <c r="A1324" s="29" t="inlineStr">
        <is>
          <t>x</t>
        </is>
      </c>
      <c r="B1324" s="606" t="n">
        <v>400</v>
      </c>
      <c r="C1324" s="617" t="n">
        <v>412</v>
      </c>
      <c r="D1324" s="889" t="n">
        <v>214</v>
      </c>
      <c r="E1324" s="707" t="inlineStr">
        <is>
          <t>Test sprinkler K115</t>
        </is>
      </c>
      <c r="F1324" s="707" t="inlineStr">
        <is>
          <t>Teszt sprinkler 115</t>
        </is>
      </c>
      <c r="G1324" s="997" t="n">
        <v>1</v>
      </c>
      <c r="H1324" s="550" t="inlineStr">
        <is>
          <t>pc</t>
        </is>
      </c>
      <c r="I1324" s="1018" t="n"/>
      <c r="J1324" s="159" t="n">
        <v>0</v>
      </c>
      <c r="K1324" s="159" t="n">
        <v>0</v>
      </c>
      <c r="L1324" s="753">
        <f>J1324+K1324</f>
        <v/>
      </c>
      <c r="M1324" s="748">
        <f>L1324*(G1324+I1324)</f>
        <v/>
      </c>
      <c r="O1324" s="464" t="n"/>
      <c r="P1324" s="464" t="n"/>
      <c r="Q1324" s="464" t="n"/>
      <c r="R1324" s="464" t="n"/>
      <c r="T1324" s="464" t="n"/>
    </row>
    <row customFormat="1" outlineLevel="1" r="1325" s="590">
      <c r="A1325" s="29" t="n"/>
      <c r="B1325" s="606" t="n">
        <v>400</v>
      </c>
      <c r="C1325" s="617" t="n">
        <v>412</v>
      </c>
      <c r="D1325" s="889" t="n">
        <v>215</v>
      </c>
      <c r="E1325" s="707" t="inlineStr">
        <is>
          <t>Test sprinkler K242</t>
        </is>
      </c>
      <c r="F1325" s="707" t="inlineStr">
        <is>
          <t>Teszt sprinkler K242</t>
        </is>
      </c>
      <c r="G1325" s="997" t="n">
        <v>4</v>
      </c>
      <c r="H1325" s="550" t="inlineStr">
        <is>
          <t>pc</t>
        </is>
      </c>
      <c r="I1325" s="1018" t="n"/>
      <c r="J1325" s="159" t="n">
        <v>0</v>
      </c>
      <c r="K1325" s="159" t="n">
        <v>0</v>
      </c>
      <c r="L1325" s="753">
        <f>J1325+K1325</f>
        <v/>
      </c>
      <c r="M1325" s="748">
        <f>L1325*(G1325+I1325)</f>
        <v/>
      </c>
      <c r="O1325" s="464" t="n"/>
      <c r="P1325" s="464" t="n"/>
      <c r="Q1325" s="464" t="n"/>
      <c r="R1325" s="464" t="n"/>
      <c r="T1325" s="464" t="n"/>
    </row>
    <row customFormat="1" outlineLevel="1" r="1326" s="590">
      <c r="A1326" s="29" t="inlineStr">
        <is>
          <t>x</t>
        </is>
      </c>
      <c r="B1326" s="606" t="n">
        <v>400</v>
      </c>
      <c r="C1326" s="617" t="n">
        <v>412</v>
      </c>
      <c r="D1326" s="889" t="n">
        <v>216</v>
      </c>
      <c r="E1326" s="707" t="inlineStr">
        <is>
          <t>Test sprinkler K160</t>
        </is>
      </c>
      <c r="F1326" s="707" t="inlineStr">
        <is>
          <t>Teszt sprinkler K160</t>
        </is>
      </c>
      <c r="G1326" s="997" t="n">
        <v>2</v>
      </c>
      <c r="H1326" s="550" t="inlineStr">
        <is>
          <t>pc</t>
        </is>
      </c>
      <c r="I1326" s="1018" t="n"/>
      <c r="J1326" s="159" t="n">
        <v>0</v>
      </c>
      <c r="K1326" s="159" t="n">
        <v>0</v>
      </c>
      <c r="L1326" s="753">
        <f>J1326+K1326</f>
        <v/>
      </c>
      <c r="M1326" s="748">
        <f>L1326*(G1326+I1326)</f>
        <v/>
      </c>
      <c r="O1326" s="464" t="n"/>
      <c r="P1326" s="464" t="n"/>
      <c r="Q1326" s="464" t="n"/>
      <c r="R1326" s="464" t="n"/>
      <c r="T1326" s="464" t="n"/>
    </row>
    <row customFormat="1" outlineLevel="1" r="1327" s="590">
      <c r="A1327" s="29" t="n"/>
      <c r="B1327" s="606" t="n">
        <v>400</v>
      </c>
      <c r="C1327" s="617" t="n">
        <v>412</v>
      </c>
      <c r="D1327" s="889" t="n">
        <v>217</v>
      </c>
      <c r="E1327" s="707" t="inlineStr">
        <is>
          <t>Sprinkler cabinet for 36 pcs of 1/2" and 3/4" sprinklers</t>
        </is>
      </c>
      <c r="F1327" s="707" t="inlineStr">
        <is>
          <t>Sprinkler pult tartalék sprinklerfejek számára 36 db-os</t>
        </is>
      </c>
      <c r="G1327" s="997" t="n">
        <v>1</v>
      </c>
      <c r="H1327" s="550" t="inlineStr">
        <is>
          <t>pc</t>
        </is>
      </c>
      <c r="I1327" s="1018" t="n"/>
      <c r="J1327" s="159" t="n">
        <v>0</v>
      </c>
      <c r="K1327" s="159" t="n">
        <v>0</v>
      </c>
      <c r="L1327" s="753">
        <f>J1327+K1327</f>
        <v/>
      </c>
      <c r="M1327" s="748">
        <f>L1327*(G1327+I1327)</f>
        <v/>
      </c>
      <c r="O1327" s="464">
        <f>ISBLANK(D1327)</f>
        <v/>
      </c>
      <c r="P1327" s="464">
        <f>ISBLANK(G1327)</f>
        <v/>
      </c>
      <c r="Q1327" s="464">
        <f>ISBLANK(M1327)</f>
        <v/>
      </c>
      <c r="R1327" s="464">
        <f>IF(AND(O1327=P1327,O1327=Q1327),,"!!!")</f>
        <v/>
      </c>
      <c r="T1327" s="464" t="n">
        <v>1316</v>
      </c>
    </row>
    <row customFormat="1" customHeight="1" ht="22.5" outlineLevel="1" r="1328" s="590">
      <c r="A1328" s="29" t="n"/>
      <c r="B1328" s="606" t="n">
        <v>400</v>
      </c>
      <c r="C1328" s="617" t="n">
        <v>412</v>
      </c>
      <c r="D1328" s="889" t="n">
        <v>218</v>
      </c>
      <c r="E1328" s="707" t="inlineStr">
        <is>
          <t>Sprinkler cabinet for 6 pcs of ESFR sprinklers</t>
        </is>
      </c>
      <c r="F1328" s="707" t="inlineStr">
        <is>
          <t>Sprinkler pult tartalék sprinklerfejek számára 6 db-os ESFR fejek részére</t>
        </is>
      </c>
      <c r="G1328" s="997" t="n">
        <v>4</v>
      </c>
      <c r="H1328" s="550" t="inlineStr">
        <is>
          <t>pc</t>
        </is>
      </c>
      <c r="I1328" s="1018" t="n"/>
      <c r="J1328" s="159" t="n">
        <v>0</v>
      </c>
      <c r="K1328" s="159" t="n">
        <v>0</v>
      </c>
      <c r="L1328" s="753">
        <f>J1328+K1328</f>
        <v/>
      </c>
      <c r="M1328" s="748">
        <f>L1328*(G1328+I1328)</f>
        <v/>
      </c>
      <c r="O1328" s="464">
        <f>ISBLANK(D1328)</f>
        <v/>
      </c>
      <c r="P1328" s="464">
        <f>ISBLANK(G1328)</f>
        <v/>
      </c>
      <c r="Q1328" s="464">
        <f>ISBLANK(M1328)</f>
        <v/>
      </c>
      <c r="R1328" s="464">
        <f>IF(AND(O1328=P1328,O1328=Q1328),,"!!!")</f>
        <v/>
      </c>
      <c r="T1328" s="464" t="n">
        <v>1317</v>
      </c>
    </row>
    <row customFormat="1" customHeight="1" ht="45" outlineLevel="1" r="1329" s="590">
      <c r="A1329" s="29" t="n"/>
      <c r="B1329" s="606" t="n">
        <v>400</v>
      </c>
      <c r="C1329" s="617" t="n">
        <v>412</v>
      </c>
      <c r="D1329" s="889" t="n">
        <v>219</v>
      </c>
      <c r="E1329" s="707" t="inlineStr">
        <is>
          <t>Pipe line made of guaranteed quality carbon steel, according to DIN2440, prepared for threaded connection, together with supporting and suspending structures, with 2 layers of prime and one layer of RAL3000, DN25</t>
        </is>
      </c>
      <c r="F1329" s="707" t="inlineStr">
        <is>
          <t>Szavatolt minőségű, fekete hosszvarratos, menetvágásra alkalmas acél cső, DIN2440 szabvány szerint, menetes csatlakozásokkal, idomokkal, MSZE EN szabvány szerinti függesztőelemekkel, két réteg alapozó és egy réteg RAL 3000 piros fedőfestéssel ellátva, DN25</t>
        </is>
      </c>
      <c r="G1329" s="997" t="n">
        <v>800</v>
      </c>
      <c r="H1329" s="550" t="inlineStr">
        <is>
          <t>m</t>
        </is>
      </c>
      <c r="I1329" s="1018" t="n"/>
      <c r="J1329" s="159" t="n">
        <v>0</v>
      </c>
      <c r="K1329" s="159" t="n">
        <v>0</v>
      </c>
      <c r="L1329" s="753">
        <f>J1329+K1329</f>
        <v/>
      </c>
      <c r="M1329" s="748">
        <f>L1329*(G1329+I1329)</f>
        <v/>
      </c>
      <c r="O1329" s="464">
        <f>ISBLANK(D1329)</f>
        <v/>
      </c>
      <c r="P1329" s="464">
        <f>ISBLANK(G1329)</f>
        <v/>
      </c>
      <c r="Q1329" s="464">
        <f>ISBLANK(M1329)</f>
        <v/>
      </c>
      <c r="R1329" s="464">
        <f>IF(AND(O1329=P1329,O1329=Q1329),,"!!!")</f>
        <v/>
      </c>
      <c r="T1329" s="464" t="n">
        <v>1318</v>
      </c>
    </row>
    <row customFormat="1" customHeight="1" ht="45" outlineLevel="1" r="1330" s="590">
      <c r="A1330" s="29" t="n"/>
      <c r="B1330" s="606" t="n">
        <v>400</v>
      </c>
      <c r="C1330" s="617" t="n">
        <v>412</v>
      </c>
      <c r="D1330" s="889" t="n">
        <v>220</v>
      </c>
      <c r="E1330" s="707" t="inlineStr">
        <is>
          <t>Pipe line made of guaranteed quality carbon steel, according to DIN2440, prepared for threaded connection, together with supporting and suspending structures, with 2 layers of prime and one layer of RAL3000, DN32</t>
        </is>
      </c>
      <c r="F1330" s="707" t="inlineStr">
        <is>
          <t>Szavatolt minőségű, fekete hosszvarratos, menetvágásra alkalmas acél cső, DIN2440 szabvány szerint, menetes csatlakozásokkal, idomokkal, MSZE EN szabvány szerinti függesztőelemekkel, két réteg alapozó és egy réteg RAL 3000 piros fedőfestéssel ellátva, DN32</t>
        </is>
      </c>
      <c r="G1330" s="997" t="n">
        <v>550</v>
      </c>
      <c r="H1330" s="550" t="inlineStr">
        <is>
          <t>m</t>
        </is>
      </c>
      <c r="I1330" s="1018" t="n"/>
      <c r="J1330" s="159" t="n">
        <v>0</v>
      </c>
      <c r="K1330" s="159" t="n">
        <v>0</v>
      </c>
      <c r="L1330" s="753">
        <f>J1330+K1330</f>
        <v/>
      </c>
      <c r="M1330" s="748">
        <f>L1330*(G1330+I1330)</f>
        <v/>
      </c>
      <c r="O1330" s="464">
        <f>ISBLANK(D1330)</f>
        <v/>
      </c>
      <c r="P1330" s="464">
        <f>ISBLANK(G1330)</f>
        <v/>
      </c>
      <c r="Q1330" s="464">
        <f>ISBLANK(M1330)</f>
        <v/>
      </c>
      <c r="R1330" s="464">
        <f>IF(AND(O1330=P1330,O1330=Q1330),,"!!!")</f>
        <v/>
      </c>
      <c r="T1330" s="464" t="n">
        <v>1319</v>
      </c>
    </row>
    <row customFormat="1" customHeight="1" ht="45" outlineLevel="1" r="1331" s="590">
      <c r="A1331" s="29" t="n"/>
      <c r="B1331" s="606" t="n">
        <v>400</v>
      </c>
      <c r="C1331" s="617" t="n">
        <v>412</v>
      </c>
      <c r="D1331" s="889" t="n">
        <v>221</v>
      </c>
      <c r="E1331" s="707" t="inlineStr">
        <is>
          <t>Pipe line made of guaranteed quality carbon steel, according to DIN2440, prepared for threaded connection, together with supporting and suspending structures, with 2 layers of prime and one layer of RAL3000, DN40</t>
        </is>
      </c>
      <c r="F1331" s="707" t="inlineStr">
        <is>
          <t>Szavatolt minőségű, fekete hosszvarratos, menetvágásra alkalmas acél cső, DIN2440 szabvány szerint, menetes csatlakozásokkal, idomokkal, MSZE EN szabvány szerinti függesztőelemekkel, két réteg alapozó és egy réteg RAL 3000 piros fedőfestéssel ellátva, DN40</t>
        </is>
      </c>
      <c r="G1331" s="997" t="n">
        <v>4400</v>
      </c>
      <c r="H1331" s="550" t="inlineStr">
        <is>
          <t>m</t>
        </is>
      </c>
      <c r="I1331" s="1018" t="n"/>
      <c r="J1331" s="159" t="n">
        <v>0</v>
      </c>
      <c r="K1331" s="159" t="n">
        <v>0</v>
      </c>
      <c r="L1331" s="753">
        <f>J1331+K1331</f>
        <v/>
      </c>
      <c r="M1331" s="748">
        <f>L1331*(G1331+I1331)</f>
        <v/>
      </c>
      <c r="O1331" s="464">
        <f>ISBLANK(D1331)</f>
        <v/>
      </c>
      <c r="P1331" s="464">
        <f>ISBLANK(G1331)</f>
        <v/>
      </c>
      <c r="Q1331" s="464">
        <f>ISBLANK(M1331)</f>
        <v/>
      </c>
      <c r="R1331" s="464">
        <f>IF(AND(O1331=P1331,O1331=Q1331),,"!!!")</f>
        <v/>
      </c>
      <c r="T1331" s="464" t="n">
        <v>1320</v>
      </c>
    </row>
    <row customFormat="1" customHeight="1" ht="45" outlineLevel="1" r="1332" s="590">
      <c r="A1332" s="29" t="n"/>
      <c r="B1332" s="606" t="n">
        <v>400</v>
      </c>
      <c r="C1332" s="617" t="n">
        <v>412</v>
      </c>
      <c r="D1332" s="889" t="n">
        <v>222</v>
      </c>
      <c r="E1332" s="707" t="inlineStr">
        <is>
          <t>Pipe line made of guaranteed quality carbon steel, according to DIN2440, prepared for threaded connection, together with supporting and suspending structures, with 2 layers of prime and one layer of RAL3000, DN50</t>
        </is>
      </c>
      <c r="F1332" s="707" t="inlineStr">
        <is>
          <t>Szavatolt minőségű, fekete hosszvarratos, menetvágásra alkalmas acél cső, DIN2440 szabvány szerint, menetes csatlakozásokkal, idomokkal, MSZE EN szabvány szerinti függesztőelemekkel, két réteg alapozó és egy réteg RAL 3000 piros fedőfestéssel ellátva, DN50</t>
        </is>
      </c>
      <c r="G1332" s="997" t="n">
        <v>5400</v>
      </c>
      <c r="H1332" s="550" t="inlineStr">
        <is>
          <t>m</t>
        </is>
      </c>
      <c r="I1332" s="1018" t="n"/>
      <c r="J1332" s="159" t="n">
        <v>0</v>
      </c>
      <c r="K1332" s="159" t="n">
        <v>0</v>
      </c>
      <c r="L1332" s="753">
        <f>J1332+K1332</f>
        <v/>
      </c>
      <c r="M1332" s="748">
        <f>L1332*(G1332+I1332)</f>
        <v/>
      </c>
      <c r="O1332" s="464">
        <f>ISBLANK(D1332)</f>
        <v/>
      </c>
      <c r="P1332" s="464">
        <f>ISBLANK(G1332)</f>
        <v/>
      </c>
      <c r="Q1332" s="464">
        <f>ISBLANK(M1332)</f>
        <v/>
      </c>
      <c r="R1332" s="464">
        <f>IF(AND(O1332=P1332,O1332=Q1332),,"!!!")</f>
        <v/>
      </c>
      <c r="T1332" s="464" t="n">
        <v>1321</v>
      </c>
    </row>
    <row customFormat="1" customHeight="1" ht="45" outlineLevel="1" r="1333" s="590">
      <c r="A1333" s="29" t="inlineStr">
        <is>
          <t>x</t>
        </is>
      </c>
      <c r="B1333" s="606" t="n">
        <v>400</v>
      </c>
      <c r="C1333" s="617" t="n">
        <v>412</v>
      </c>
      <c r="D1333" s="889" t="n">
        <v>223</v>
      </c>
      <c r="E1333" s="707" t="inlineStr">
        <is>
          <t>Pipe line made of guaranteed quality carbon steel, according to DIN2458, prepared for grooved connection, together with supporting and suspending structures, with 2 layers of prime and one layer of RAL3000, DN65</t>
        </is>
      </c>
      <c r="F1333" s="707" t="inlineStr">
        <is>
          <t>Szavatolt minőségű, fekete hosszvarratos, acél cső, DIN2458 szabvány szerint, hornyos csatlakozásokkal, idomokkal, MSZE EN szabvány szerinti függesztőelemekkel, két réteg alapozó és egy réteg RAL 3000 piros fedőfestéssel ellátva, DN65</t>
        </is>
      </c>
      <c r="G1333" s="997" t="n">
        <v>0</v>
      </c>
      <c r="H1333" s="550" t="inlineStr">
        <is>
          <t>m</t>
        </is>
      </c>
      <c r="I1333" s="1018" t="n"/>
      <c r="J1333" s="159" t="n">
        <v>0</v>
      </c>
      <c r="K1333" s="159" t="n">
        <v>0</v>
      </c>
      <c r="L1333" s="753">
        <f>J1333+K1333</f>
        <v/>
      </c>
      <c r="M1333" s="748">
        <f>L1333*(G1333+I1333)</f>
        <v/>
      </c>
      <c r="O1333" s="464">
        <f>ISBLANK(D1333)</f>
        <v/>
      </c>
      <c r="P1333" s="464">
        <f>ISBLANK(G1333)</f>
        <v/>
      </c>
      <c r="Q1333" s="464">
        <f>ISBLANK(M1333)</f>
        <v/>
      </c>
      <c r="R1333" s="464">
        <f>IF(AND(O1333=P1333,O1333=Q1333),,"!!!")</f>
        <v/>
      </c>
      <c r="T1333" s="464" t="n">
        <v>1322</v>
      </c>
    </row>
    <row customFormat="1" customHeight="1" ht="45" outlineLevel="1" r="1334" s="590">
      <c r="A1334" s="29" t="n"/>
      <c r="B1334" s="606" t="n">
        <v>400</v>
      </c>
      <c r="C1334" s="617" t="n">
        <v>412</v>
      </c>
      <c r="D1334" s="889" t="n">
        <v>224</v>
      </c>
      <c r="E1334" s="707" t="inlineStr">
        <is>
          <t>Pipe line made of guaranteed quality carbon steel, according to DIN2458, prepared for grooved connection, together with supporting and suspending structures, with 2 layers of prime and one layer of RAL3000, DN80</t>
        </is>
      </c>
      <c r="F1334" s="707" t="inlineStr">
        <is>
          <t>Szavatolt minőségű, fekete hosszvarratos, acél cső, DIN2458 szabvány szerint, hornyos csatlakozásokkal, idomokkal, MSZE EN szabvány szerinti függesztőelemekkel, két réteg alapozó és egy réteg RAL 3000 piros fedőfestéssel ellátva, DN80</t>
        </is>
      </c>
      <c r="G1334" s="997" t="n">
        <v>200</v>
      </c>
      <c r="H1334" s="550" t="inlineStr">
        <is>
          <t>m</t>
        </is>
      </c>
      <c r="I1334" s="1018" t="n"/>
      <c r="J1334" s="159" t="n">
        <v>0</v>
      </c>
      <c r="K1334" s="159" t="n">
        <v>0</v>
      </c>
      <c r="L1334" s="753">
        <f>J1334+K1334</f>
        <v/>
      </c>
      <c r="M1334" s="748">
        <f>L1334*(G1334+I1334)</f>
        <v/>
      </c>
      <c r="O1334" s="464">
        <f>ISBLANK(D1334)</f>
        <v/>
      </c>
      <c r="P1334" s="464">
        <f>ISBLANK(G1334)</f>
        <v/>
      </c>
      <c r="Q1334" s="464">
        <f>ISBLANK(M1334)</f>
        <v/>
      </c>
      <c r="R1334" s="464">
        <f>IF(AND(O1334=P1334,O1334=Q1334),,"!!!")</f>
        <v/>
      </c>
      <c r="T1334" s="464" t="n">
        <v>1323</v>
      </c>
    </row>
    <row customFormat="1" customHeight="1" ht="45" outlineLevel="1" r="1335" s="590">
      <c r="A1335" s="29" t="n"/>
      <c r="B1335" s="606" t="n">
        <v>400</v>
      </c>
      <c r="C1335" s="617" t="n">
        <v>412</v>
      </c>
      <c r="D1335" s="889" t="n">
        <v>225</v>
      </c>
      <c r="E1335" s="707" t="inlineStr">
        <is>
          <t>Pipe line made of guaranteed quality carbon steel, according to DIN2458, prepared for grooved connection, together with supporting and suspending structures, with 2 layers of prime and one layer of RAL3000, DN100</t>
        </is>
      </c>
      <c r="F1335" s="707" t="inlineStr">
        <is>
          <t>Szavatolt minőségű, fekete hosszvarratos, acél cső, DIN2458 szabvány szerint, hornyos csatlakozásokkal, idomokkal, MSZE EN szabvány szerinti függesztőelemekkel, két réteg alapozó és egy réteg RAL 3000 piros fedőfestéssel ellátva, DN100</t>
        </is>
      </c>
      <c r="G1335" s="997" t="n">
        <v>70</v>
      </c>
      <c r="H1335" s="550" t="inlineStr">
        <is>
          <t>m</t>
        </is>
      </c>
      <c r="I1335" s="1018" t="n"/>
      <c r="J1335" s="159" t="n">
        <v>0</v>
      </c>
      <c r="K1335" s="159" t="n">
        <v>0</v>
      </c>
      <c r="L1335" s="753">
        <f>J1335+K1335</f>
        <v/>
      </c>
      <c r="M1335" s="748">
        <f>L1335*(G1335+I1335)</f>
        <v/>
      </c>
      <c r="O1335" s="464">
        <f>ISBLANK(D1335)</f>
        <v/>
      </c>
      <c r="P1335" s="464">
        <f>ISBLANK(G1335)</f>
        <v/>
      </c>
      <c r="Q1335" s="464">
        <f>ISBLANK(M1335)</f>
        <v/>
      </c>
      <c r="R1335" s="464">
        <f>IF(AND(O1335=P1335,O1335=Q1335),,"!!!")</f>
        <v/>
      </c>
      <c r="T1335" s="464" t="n">
        <v>1324</v>
      </c>
    </row>
    <row customFormat="1" customHeight="1" ht="45" outlineLevel="1" r="1336" s="590">
      <c r="A1336" s="29" t="n"/>
      <c r="B1336" s="606" t="n">
        <v>400</v>
      </c>
      <c r="C1336" s="617" t="n">
        <v>412</v>
      </c>
      <c r="D1336" s="889" t="n">
        <v>226</v>
      </c>
      <c r="E1336" s="707" t="inlineStr">
        <is>
          <t>Pipe line made of guaranteed quality carbon steel, according to DIN2458, prepared for grooved connection, together with supporting and suspending structures, with 2 layers of prime and one layer of RAL3000, DN150</t>
        </is>
      </c>
      <c r="F1336" s="707" t="inlineStr">
        <is>
          <t>Szavatolt minőségű, fekete hosszvarratos, acél cső, DIN2458 szabvány szerint, hornyos csatlakozásokkal, idomokkal, MSZE EN szabvány szerinti függesztőelemekkel, két réteg alapozó és egy réteg RAL 3000 piros fedőfestéssel ellátva, DN150</t>
        </is>
      </c>
      <c r="G1336" s="997" t="n">
        <v>900</v>
      </c>
      <c r="H1336" s="550" t="inlineStr">
        <is>
          <t>m</t>
        </is>
      </c>
      <c r="I1336" s="1018" t="n"/>
      <c r="J1336" s="159" t="n">
        <v>0</v>
      </c>
      <c r="K1336" s="159" t="n">
        <v>0</v>
      </c>
      <c r="L1336" s="753">
        <f>J1336+K1336</f>
        <v/>
      </c>
      <c r="M1336" s="748">
        <f>L1336*(G1336+I1336)</f>
        <v/>
      </c>
      <c r="O1336" s="464">
        <f>ISBLANK(D1336)</f>
        <v/>
      </c>
      <c r="P1336" s="464">
        <f>ISBLANK(G1336)</f>
        <v/>
      </c>
      <c r="Q1336" s="464">
        <f>ISBLANK(M1336)</f>
        <v/>
      </c>
      <c r="R1336" s="464">
        <f>IF(AND(O1336=P1336,O1336=Q1336),,"!!!")</f>
        <v/>
      </c>
      <c r="T1336" s="464" t="n">
        <v>1325</v>
      </c>
    </row>
    <row customFormat="1" customHeight="1" ht="45" outlineLevel="1" r="1337" s="590">
      <c r="A1337" s="29" t="n"/>
      <c r="B1337" s="606" t="n">
        <v>400</v>
      </c>
      <c r="C1337" s="617" t="n">
        <v>412</v>
      </c>
      <c r="D1337" s="889" t="n">
        <v>227</v>
      </c>
      <c r="E1337" s="707" t="inlineStr">
        <is>
          <t>Pipe line made of guaranteed quality carbon steel, according to DIN2458, prepared for grooved connection, together with supporting and suspending structures, with 2 layers of prime and one layer of RAL3000, DN200</t>
        </is>
      </c>
      <c r="F1337" s="707" t="inlineStr">
        <is>
          <t>Szavatolt minőségű, fekete hosszvarratos, acél cső, DIN2458 szabvány szerint, hornyos csatlakozásokkal, idomokkal, MSZE EN szabvány szerinti függesztőelemekkel, két réteg alapozó és egy réteg RAL 3000 piros fedőfestéssel ellátva, DN200</t>
        </is>
      </c>
      <c r="G1337" s="997" t="n">
        <v>2200</v>
      </c>
      <c r="H1337" s="550" t="inlineStr">
        <is>
          <t>m</t>
        </is>
      </c>
      <c r="I1337" s="1018" t="n"/>
      <c r="J1337" s="159" t="n">
        <v>0</v>
      </c>
      <c r="K1337" s="159" t="n">
        <v>0</v>
      </c>
      <c r="L1337" s="753">
        <f>J1337+K1337</f>
        <v/>
      </c>
      <c r="M1337" s="748">
        <f>L1337*(G1337+I1337)</f>
        <v/>
      </c>
      <c r="O1337" s="464">
        <f>ISBLANK(D1337)</f>
        <v/>
      </c>
      <c r="P1337" s="464">
        <f>ISBLANK(G1337)</f>
        <v/>
      </c>
      <c r="Q1337" s="464">
        <f>ISBLANK(M1337)</f>
        <v/>
      </c>
      <c r="R1337" s="464">
        <f>IF(AND(O1337=P1337,O1337=Q1337),,"!!!")</f>
        <v/>
      </c>
      <c r="T1337" s="464" t="n">
        <v>1326</v>
      </c>
    </row>
    <row customFormat="1" customHeight="1" ht="45" outlineLevel="1" r="1338" s="590">
      <c r="A1338" s="29" t="n"/>
      <c r="B1338" s="606" t="n">
        <v>400</v>
      </c>
      <c r="C1338" s="617" t="n">
        <v>412</v>
      </c>
      <c r="D1338" s="889" t="n">
        <v>228</v>
      </c>
      <c r="E1338" s="707" t="inlineStr">
        <is>
          <t>Pipe line made of guaranteed quality carbon steel, according to DIN2458, prepared for grooved connection, together with supporting and suspending structures, with 2 layers of prime and one layer of RAL3000, DN300</t>
        </is>
      </c>
      <c r="F1338" s="707" t="inlineStr">
        <is>
          <t>Szavatolt minőségű, fekete hosszvarratos, acél cső, DIN2458 szabvány szerint, hornyos csatlakozásokkal, idomokkal, MSZE EN szabvány szerinti függesztőelemekkel, két réteg alapozó és egy réteg RAL 3000 piros fedőfestéssel ellátva, DN300</t>
        </is>
      </c>
      <c r="G1338" s="997" t="n">
        <v>12</v>
      </c>
      <c r="H1338" s="550" t="inlineStr">
        <is>
          <t>m</t>
        </is>
      </c>
      <c r="I1338" s="1018" t="n"/>
      <c r="J1338" s="159" t="n">
        <v>0</v>
      </c>
      <c r="K1338" s="159" t="n">
        <v>0</v>
      </c>
      <c r="L1338" s="753">
        <f>J1338+K1338</f>
        <v/>
      </c>
      <c r="M1338" s="748">
        <f>L1338*(G1338+I1338)</f>
        <v/>
      </c>
      <c r="O1338" s="464">
        <f>ISBLANK(D1338)</f>
        <v/>
      </c>
      <c r="P1338" s="464">
        <f>ISBLANK(G1338)</f>
        <v/>
      </c>
      <c r="Q1338" s="464">
        <f>ISBLANK(M1338)</f>
        <v/>
      </c>
      <c r="R1338" s="464">
        <f>IF(AND(O1338=P1338,O1338=Q1338),,"!!!")</f>
        <v/>
      </c>
      <c r="T1338" s="464" t="n">
        <v>1327</v>
      </c>
    </row>
    <row customFormat="1" outlineLevel="1" r="1339" s="590">
      <c r="A1339" s="29" t="n"/>
      <c r="B1339" s="606" t="n">
        <v>400</v>
      </c>
      <c r="C1339" s="617" t="n">
        <v>412</v>
      </c>
      <c r="D1339" s="889" t="n">
        <v>229</v>
      </c>
      <c r="E1339" s="707" t="inlineStr">
        <is>
          <t>Support frame structure for DN65 pipe network</t>
        </is>
      </c>
      <c r="F1339" s="707" t="inlineStr">
        <is>
          <t>Segéd tartószerkezet a DN65 mérető csőhálózathoz</t>
        </is>
      </c>
      <c r="G1339" s="997" t="n">
        <v>400</v>
      </c>
      <c r="H1339" s="550" t="inlineStr">
        <is>
          <t>m</t>
        </is>
      </c>
      <c r="I1339" s="1018" t="n"/>
      <c r="J1339" s="159" t="n">
        <v>0</v>
      </c>
      <c r="K1339" s="159" t="n">
        <v>0</v>
      </c>
      <c r="L1339" s="753">
        <f>J1339+K1339</f>
        <v/>
      </c>
      <c r="M1339" s="748">
        <f>L1339*(G1339+I1339)</f>
        <v/>
      </c>
      <c r="O1339" s="464">
        <f>ISBLANK(D1339)</f>
        <v/>
      </c>
      <c r="P1339" s="464">
        <f>ISBLANK(G1339)</f>
        <v/>
      </c>
      <c r="Q1339" s="464">
        <f>ISBLANK(M1339)</f>
        <v/>
      </c>
      <c r="R1339" s="464">
        <f>IF(AND(O1339=P1339,O1339=Q1339),,"!!!")</f>
        <v/>
      </c>
      <c r="T1339" s="464" t="n">
        <v>1328</v>
      </c>
    </row>
    <row customFormat="1" outlineLevel="1" r="1340" s="590">
      <c r="A1340" s="29" t="n"/>
      <c r="B1340" s="606" t="n">
        <v>400</v>
      </c>
      <c r="C1340" s="617" t="n">
        <v>412</v>
      </c>
      <c r="D1340" s="889" t="n">
        <v>230</v>
      </c>
      <c r="E1340" s="707" t="inlineStr">
        <is>
          <t>Drain/flushing ball valve with tube connection</t>
        </is>
      </c>
      <c r="F1340" s="707" t="inlineStr">
        <is>
          <t>Ürítő/átmosató golyóscsap tömlővéges 6/4"</t>
        </is>
      </c>
      <c r="G1340" s="997" t="n">
        <v>20</v>
      </c>
      <c r="H1340" s="550" t="inlineStr">
        <is>
          <t>pc</t>
        </is>
      </c>
      <c r="I1340" s="1018" t="n"/>
      <c r="J1340" s="159" t="n">
        <v>0</v>
      </c>
      <c r="K1340" s="159" t="n">
        <v>0</v>
      </c>
      <c r="L1340" s="753">
        <f>J1340+K1340</f>
        <v/>
      </c>
      <c r="M1340" s="748">
        <f>L1340*(G1340+I1340)</f>
        <v/>
      </c>
      <c r="O1340" s="464">
        <f>ISBLANK(D1340)</f>
        <v/>
      </c>
      <c r="P1340" s="464">
        <f>ISBLANK(G1340)</f>
        <v/>
      </c>
      <c r="Q1340" s="464">
        <f>ISBLANK(M1340)</f>
        <v/>
      </c>
      <c r="R1340" s="464">
        <f>IF(AND(O1340=P1340,O1340=Q1340),,"!!!")</f>
        <v/>
      </c>
      <c r="T1340" s="464" t="n">
        <v>1329</v>
      </c>
    </row>
    <row customFormat="1" customHeight="1" ht="22.5" outlineLevel="1" r="1341" s="590">
      <c r="A1341" s="29" t="n"/>
      <c r="B1341" s="606" t="n">
        <v>400</v>
      </c>
      <c r="C1341" s="617" t="n">
        <v>412</v>
      </c>
      <c r="D1341" s="889" t="n">
        <v>231</v>
      </c>
      <c r="E1341" s="707" t="inlineStr">
        <is>
          <t>Ventilation fan mounted on the side of the Sprinkler Housing D = 300mm</t>
        </is>
      </c>
      <c r="F1341" s="707" t="inlineStr">
        <is>
          <t>Szellőző ventilátor a sprinkler gépház oldalába építve D=300mm</t>
        </is>
      </c>
      <c r="G1341" s="997" t="n">
        <v>1</v>
      </c>
      <c r="H1341" s="550" t="inlineStr">
        <is>
          <t>pc</t>
        </is>
      </c>
      <c r="I1341" s="1018" t="n"/>
      <c r="J1341" s="159" t="n">
        <v>0</v>
      </c>
      <c r="K1341" s="159" t="n">
        <v>0</v>
      </c>
      <c r="L1341" s="753">
        <f>J1341+K1341</f>
        <v/>
      </c>
      <c r="M1341" s="748">
        <f>L1341*(G1341+I1341)</f>
        <v/>
      </c>
      <c r="O1341" s="464">
        <f>ISBLANK(D1341)</f>
        <v/>
      </c>
      <c r="P1341" s="464">
        <f>ISBLANK(G1341)</f>
        <v/>
      </c>
      <c r="Q1341" s="464">
        <f>ISBLANK(M1341)</f>
        <v/>
      </c>
      <c r="R1341" s="464">
        <f>IF(AND(O1341=P1341,O1341=Q1341),,"!!!")</f>
        <v/>
      </c>
      <c r="T1341" s="464" t="n">
        <v>1330</v>
      </c>
    </row>
    <row customFormat="1" customHeight="1" ht="22.5" outlineLevel="1" r="1342" s="590">
      <c r="A1342" s="29" t="n"/>
      <c r="B1342" s="606" t="n">
        <v>400</v>
      </c>
      <c r="C1342" s="617" t="n">
        <v>412</v>
      </c>
      <c r="D1342" s="889" t="n">
        <v>232</v>
      </c>
      <c r="E1342" s="707" t="inlineStr">
        <is>
          <t>Motor Shutter with rain cover, 1000 x 1000mm, built in the side of the engine room</t>
        </is>
      </c>
      <c r="F1342" s="707" t="inlineStr">
        <is>
          <t>Motoros Zsalu, esővédővel, 1000 x 1000mm, a gépház oldalába építve</t>
        </is>
      </c>
      <c r="G1342" s="997" t="n">
        <v>1</v>
      </c>
      <c r="H1342" s="550" t="inlineStr">
        <is>
          <t>pc</t>
        </is>
      </c>
      <c r="I1342" s="1018" t="n"/>
      <c r="J1342" s="159" t="n">
        <v>0</v>
      </c>
      <c r="K1342" s="159" t="n">
        <v>0</v>
      </c>
      <c r="L1342" s="753">
        <f>J1342+K1342</f>
        <v/>
      </c>
      <c r="M1342" s="748">
        <f>L1342*(G1342+I1342)</f>
        <v/>
      </c>
      <c r="O1342" s="464">
        <f>ISBLANK(D1342)</f>
        <v/>
      </c>
      <c r="P1342" s="464">
        <f>ISBLANK(G1342)</f>
        <v/>
      </c>
      <c r="Q1342" s="464">
        <f>ISBLANK(M1342)</f>
        <v/>
      </c>
      <c r="R1342" s="464">
        <f>IF(AND(O1342=P1342,O1342=Q1342),,"!!!")</f>
        <v/>
      </c>
      <c r="T1342" s="464" t="n">
        <v>1331</v>
      </c>
    </row>
    <row customFormat="1" outlineLevel="1" r="1343" s="590">
      <c r="A1343" s="29" t="n"/>
      <c r="B1343" s="606" t="n">
        <v>400</v>
      </c>
      <c r="C1343" s="617" t="n">
        <v>412</v>
      </c>
      <c r="D1343" s="889" t="n">
        <v>233</v>
      </c>
      <c r="E1343" s="707" t="inlineStr">
        <is>
          <t>Electric radiator in pump room, 5 kW</t>
        </is>
      </c>
      <c r="F1343" s="707" t="inlineStr">
        <is>
          <t>Elektromos fűtőtest szivattyúgépházba, 5 kW</t>
        </is>
      </c>
      <c r="G1343" s="997" t="n">
        <v>2</v>
      </c>
      <c r="H1343" s="550" t="inlineStr">
        <is>
          <t>pc</t>
        </is>
      </c>
      <c r="I1343" s="1018" t="n"/>
      <c r="J1343" s="159" t="n">
        <v>0</v>
      </c>
      <c r="K1343" s="159" t="n">
        <v>0</v>
      </c>
      <c r="L1343" s="753">
        <f>J1343+K1343</f>
        <v/>
      </c>
      <c r="M1343" s="748">
        <f>L1343*(G1343+I1343)</f>
        <v/>
      </c>
      <c r="O1343" s="464">
        <f>ISBLANK(D1343)</f>
        <v/>
      </c>
      <c r="P1343" s="464">
        <f>ISBLANK(G1343)</f>
        <v/>
      </c>
      <c r="Q1343" s="464">
        <f>ISBLANK(M1343)</f>
        <v/>
      </c>
      <c r="R1343" s="464">
        <f>IF(AND(O1343=P1343,O1343=Q1343),,"!!!")</f>
        <v/>
      </c>
      <c r="T1343" s="464" t="n">
        <v>1332</v>
      </c>
    </row>
    <row customFormat="1" outlineLevel="1" r="1344" s="590">
      <c r="A1344" s="29" t="n"/>
      <c r="B1344" s="606" t="n">
        <v>400</v>
      </c>
      <c r="C1344" s="617" t="n">
        <v>412</v>
      </c>
      <c r="D1344" s="889" t="n">
        <v>234</v>
      </c>
      <c r="E1344" s="707" t="inlineStr">
        <is>
          <t>Cables and wiring for electrical alarms and faults</t>
        </is>
      </c>
      <c r="F1344" s="707" t="inlineStr">
        <is>
          <t>Elektromos alarm és hibajelző elemek kábelei és bekötésük</t>
        </is>
      </c>
      <c r="G1344" s="997" t="n">
        <v>1</v>
      </c>
      <c r="H1344" s="550" t="inlineStr">
        <is>
          <t>set</t>
        </is>
      </c>
      <c r="I1344" s="1018" t="n"/>
      <c r="J1344" s="159" t="n">
        <v>0</v>
      </c>
      <c r="K1344" s="159" t="n">
        <v>0</v>
      </c>
      <c r="L1344" s="753">
        <f>J1344+K1344</f>
        <v/>
      </c>
      <c r="M1344" s="748">
        <f>L1344*(G1344+I1344)</f>
        <v/>
      </c>
      <c r="O1344" s="464">
        <f>ISBLANK(D1344)</f>
        <v/>
      </c>
      <c r="P1344" s="464">
        <f>ISBLANK(G1344)</f>
        <v/>
      </c>
      <c r="Q1344" s="464">
        <f>ISBLANK(M1344)</f>
        <v/>
      </c>
      <c r="R1344" s="464">
        <f>IF(AND(O1344=P1344,O1344=Q1344),,"!!!")</f>
        <v/>
      </c>
      <c r="T1344" s="464" t="n">
        <v>1333</v>
      </c>
    </row>
    <row customFormat="1" customHeight="1" ht="22.5" outlineLevel="1" r="1345" s="590">
      <c r="A1345" s="29" t="n"/>
      <c r="B1345" s="606" t="n">
        <v>400</v>
      </c>
      <c r="C1345" s="617" t="n">
        <v>412</v>
      </c>
      <c r="D1345" s="889" t="n">
        <v>235</v>
      </c>
      <c r="E1345" s="707" t="inlineStr">
        <is>
          <t>Power wiring work inside the engine room, pump control cabinet, radiator wiring</t>
        </is>
      </c>
      <c r="F1345" s="707" t="inlineStr">
        <is>
          <t>Erősáramú kábelezés munkák gépházon belül, általános gépházi és szivattyú vezérlőszekrény, fűtőtest bekötése</t>
        </is>
      </c>
      <c r="G1345" s="997" t="n">
        <v>1</v>
      </c>
      <c r="H1345" s="550" t="inlineStr">
        <is>
          <t>set</t>
        </is>
      </c>
      <c r="I1345" s="1018" t="n"/>
      <c r="J1345" s="159" t="n">
        <v>0</v>
      </c>
      <c r="K1345" s="159" t="n">
        <v>0</v>
      </c>
      <c r="L1345" s="753">
        <f>J1345+K1345</f>
        <v/>
      </c>
      <c r="M1345" s="748">
        <f>L1345*(G1345+I1345)</f>
        <v/>
      </c>
      <c r="O1345" s="464">
        <f>ISBLANK(D1345)</f>
        <v/>
      </c>
      <c r="P1345" s="464">
        <f>ISBLANK(G1345)</f>
        <v/>
      </c>
      <c r="Q1345" s="464">
        <f>ISBLANK(M1345)</f>
        <v/>
      </c>
      <c r="R1345" s="464">
        <f>IF(AND(O1345=P1345,O1345=Q1345),,"!!!")</f>
        <v/>
      </c>
      <c r="T1345" s="464" t="n">
        <v>1334</v>
      </c>
    </row>
    <row customFormat="1" outlineLevel="1" r="1346" s="590">
      <c r="A1346" s="29" t="n"/>
      <c r="B1346" s="606" t="n">
        <v>400</v>
      </c>
      <c r="C1346" s="617" t="n">
        <v>412</v>
      </c>
      <c r="D1346" s="889" t="n">
        <v>236</v>
      </c>
      <c r="E1346" s="707" t="inlineStr">
        <is>
          <t>P&amp;ID document</t>
        </is>
      </c>
      <c r="F1346" s="707" t="inlineStr">
        <is>
          <t>Csőkapcsolási és villamos séma időálló kivitelben kifüggesztve</t>
        </is>
      </c>
      <c r="G1346" s="997" t="n">
        <v>2</v>
      </c>
      <c r="H1346" s="550" t="inlineStr">
        <is>
          <t>set</t>
        </is>
      </c>
      <c r="I1346" s="1018" t="n"/>
      <c r="J1346" s="159" t="n">
        <v>0</v>
      </c>
      <c r="K1346" s="159" t="n">
        <v>0</v>
      </c>
      <c r="L1346" s="753">
        <f>J1346+K1346</f>
        <v/>
      </c>
      <c r="M1346" s="748">
        <f>L1346*(G1346+I1346)</f>
        <v/>
      </c>
      <c r="O1346" s="464">
        <f>ISBLANK(D1346)</f>
        <v/>
      </c>
      <c r="P1346" s="464">
        <f>ISBLANK(G1346)</f>
        <v/>
      </c>
      <c r="Q1346" s="464">
        <f>ISBLANK(M1346)</f>
        <v/>
      </c>
      <c r="R1346" s="464">
        <f>IF(AND(O1346=P1346,O1346=Q1346),,"!!!")</f>
        <v/>
      </c>
      <c r="T1346" s="464" t="n">
        <v>1335</v>
      </c>
    </row>
    <row customFormat="1" outlineLevel="1" r="1347" s="590">
      <c r="A1347" s="29" t="n"/>
      <c r="B1347" s="606" t="n">
        <v>400</v>
      </c>
      <c r="C1347" s="617" t="n">
        <v>412</v>
      </c>
      <c r="D1347" s="889" t="n">
        <v>237</v>
      </c>
      <c r="E1347" s="707" t="inlineStr">
        <is>
          <t>Fire zone map</t>
        </is>
      </c>
      <c r="F1347" s="707" t="inlineStr">
        <is>
          <t>Oltási zónák alaprajza időálló kivitelben kifüggesztve</t>
        </is>
      </c>
      <c r="G1347" s="997" t="n">
        <v>2</v>
      </c>
      <c r="H1347" s="550" t="inlineStr">
        <is>
          <t>set</t>
        </is>
      </c>
      <c r="I1347" s="1018" t="n"/>
      <c r="J1347" s="159" t="n">
        <v>0</v>
      </c>
      <c r="K1347" s="159" t="n">
        <v>0</v>
      </c>
      <c r="L1347" s="753">
        <f>J1347+K1347</f>
        <v/>
      </c>
      <c r="M1347" s="748">
        <f>L1347*(G1347+I1347)</f>
        <v/>
      </c>
      <c r="O1347" s="464">
        <f>ISBLANK(D1347)</f>
        <v/>
      </c>
      <c r="P1347" s="464">
        <f>ISBLANK(G1347)</f>
        <v/>
      </c>
      <c r="Q1347" s="464">
        <f>ISBLANK(M1347)</f>
        <v/>
      </c>
      <c r="R1347" s="464">
        <f>IF(AND(O1347=P1347,O1347=Q1347),,"!!!")</f>
        <v/>
      </c>
      <c r="T1347" s="464" t="n">
        <v>1336</v>
      </c>
    </row>
    <row customFormat="1" outlineLevel="1" r="1348" s="590">
      <c r="A1348" s="29" t="n"/>
      <c r="B1348" s="606" t="n">
        <v>400</v>
      </c>
      <c r="C1348" s="617" t="n">
        <v>412</v>
      </c>
      <c r="D1348" s="889" t="n">
        <v>238</v>
      </c>
      <c r="E1348" s="707" t="inlineStr">
        <is>
          <t>Signing of pipes and equipments</t>
        </is>
      </c>
      <c r="F1348" s="707" t="inlineStr">
        <is>
          <t>Berendezések és csővezetékek címkézése</t>
        </is>
      </c>
      <c r="G1348" s="997" t="n">
        <v>2</v>
      </c>
      <c r="H1348" s="550" t="inlineStr">
        <is>
          <t>set</t>
        </is>
      </c>
      <c r="I1348" s="1018" t="n"/>
      <c r="J1348" s="159" t="n">
        <v>0</v>
      </c>
      <c r="K1348" s="159" t="n">
        <v>0</v>
      </c>
      <c r="L1348" s="753">
        <f>J1348+K1348</f>
        <v/>
      </c>
      <c r="M1348" s="748">
        <f>L1348*(G1348+I1348)</f>
        <v/>
      </c>
      <c r="O1348" s="464">
        <f>ISBLANK(D1348)</f>
        <v/>
      </c>
      <c r="P1348" s="464">
        <f>ISBLANK(G1348)</f>
        <v/>
      </c>
      <c r="Q1348" s="464">
        <f>ISBLANK(M1348)</f>
        <v/>
      </c>
      <c r="R1348" s="464">
        <f>IF(AND(O1348=P1348,O1348=Q1348),,"!!!")</f>
        <v/>
      </c>
      <c r="T1348" s="464" t="n">
        <v>1337</v>
      </c>
    </row>
    <row customFormat="1" outlineLevel="1" r="1349" s="590">
      <c r="A1349" s="29" t="n"/>
      <c r="B1349" s="606" t="n">
        <v>400</v>
      </c>
      <c r="C1349" s="617" t="n">
        <v>412</v>
      </c>
      <c r="D1349" s="889" t="n">
        <v>239</v>
      </c>
      <c r="E1349" s="707" t="inlineStr">
        <is>
          <t>Pressure tests</t>
        </is>
      </c>
      <c r="F1349" s="707" t="inlineStr">
        <is>
          <t>Nyomáspróbák elvégzése</t>
        </is>
      </c>
      <c r="G1349" s="997" t="n">
        <v>1</v>
      </c>
      <c r="H1349" s="550" t="inlineStr">
        <is>
          <t>set</t>
        </is>
      </c>
      <c r="I1349" s="1018" t="n"/>
      <c r="J1349" s="159" t="n">
        <v>0</v>
      </c>
      <c r="K1349" s="159" t="n">
        <v>0</v>
      </c>
      <c r="L1349" s="753">
        <f>J1349+K1349</f>
        <v/>
      </c>
      <c r="M1349" s="748">
        <f>L1349*(G1349+I1349)</f>
        <v/>
      </c>
      <c r="O1349" s="464">
        <f>ISBLANK(D1349)</f>
        <v/>
      </c>
      <c r="P1349" s="464">
        <f>ISBLANK(G1349)</f>
        <v/>
      </c>
      <c r="Q1349" s="464">
        <f>ISBLANK(M1349)</f>
        <v/>
      </c>
      <c r="R1349" s="464">
        <f>IF(AND(O1349=P1349,O1349=Q1349),,"!!!")</f>
        <v/>
      </c>
      <c r="T1349" s="464" t="n">
        <v>1338</v>
      </c>
    </row>
    <row customFormat="1" outlineLevel="1" r="1350" s="590">
      <c r="A1350" s="29" t="n"/>
      <c r="B1350" s="606" t="n">
        <v>400</v>
      </c>
      <c r="C1350" s="617" t="n">
        <v>412</v>
      </c>
      <c r="D1350" s="889" t="n">
        <v>240</v>
      </c>
      <c r="E1350" s="707" t="inlineStr">
        <is>
          <t>As-build ducumentations</t>
        </is>
      </c>
      <c r="F1350" s="707" t="inlineStr">
        <is>
          <t>Megvalósulási tervanyag elkészítése</t>
        </is>
      </c>
      <c r="G1350" s="997" t="n">
        <v>1</v>
      </c>
      <c r="H1350" s="550" t="inlineStr">
        <is>
          <t>set</t>
        </is>
      </c>
      <c r="I1350" s="1018" t="n"/>
      <c r="J1350" s="159" t="n">
        <v>0</v>
      </c>
      <c r="K1350" s="159" t="n">
        <v>0</v>
      </c>
      <c r="L1350" s="753">
        <f>J1350+K1350</f>
        <v/>
      </c>
      <c r="M1350" s="748">
        <f>L1350*(G1350+I1350)</f>
        <v/>
      </c>
      <c r="O1350" s="464">
        <f>ISBLANK(D1350)</f>
        <v/>
      </c>
      <c r="P1350" s="464">
        <f>ISBLANK(G1350)</f>
        <v/>
      </c>
      <c r="Q1350" s="464">
        <f>ISBLANK(M1350)</f>
        <v/>
      </c>
      <c r="R1350" s="464">
        <f>IF(AND(O1350=P1350,O1350=Q1350),,"!!!")</f>
        <v/>
      </c>
      <c r="T1350" s="464" t="n">
        <v>1339</v>
      </c>
    </row>
    <row customFormat="1" outlineLevel="1" r="1351" s="590">
      <c r="A1351" s="29" t="n"/>
      <c r="B1351" s="606" t="n">
        <v>400</v>
      </c>
      <c r="C1351" s="617" t="n">
        <v>412</v>
      </c>
      <c r="D1351" s="889" t="n">
        <v>241</v>
      </c>
      <c r="E1351" s="707" t="inlineStr">
        <is>
          <t>As build permission procedure</t>
        </is>
      </c>
      <c r="F1351" s="707" t="inlineStr">
        <is>
          <t>Használatbavételi eljárás lefolytatása</t>
        </is>
      </c>
      <c r="G1351" s="997" t="n">
        <v>1</v>
      </c>
      <c r="H1351" s="550" t="inlineStr">
        <is>
          <t>set</t>
        </is>
      </c>
      <c r="I1351" s="1018" t="n"/>
      <c r="J1351" s="159" t="n">
        <v>0</v>
      </c>
      <c r="K1351" s="159" t="n">
        <v>0</v>
      </c>
      <c r="L1351" s="753">
        <f>J1351+K1351</f>
        <v/>
      </c>
      <c r="M1351" s="748">
        <f>L1351*(G1351+I1351)</f>
        <v/>
      </c>
      <c r="O1351" s="464">
        <f>ISBLANK(D1351)</f>
        <v/>
      </c>
      <c r="P1351" s="464">
        <f>ISBLANK(G1351)</f>
        <v/>
      </c>
      <c r="Q1351" s="464">
        <f>ISBLANK(M1351)</f>
        <v/>
      </c>
      <c r="R1351" s="464">
        <f>IF(AND(O1351=P1351,O1351=Q1351),,"!!!")</f>
        <v/>
      </c>
      <c r="T1351" s="464" t="n">
        <v>1340</v>
      </c>
    </row>
    <row customFormat="1" outlineLevel="1" r="1352" s="590">
      <c r="A1352" s="29" t="n"/>
      <c r="B1352" s="606" t="n">
        <v>400</v>
      </c>
      <c r="C1352" s="617" t="n">
        <v>412</v>
      </c>
      <c r="D1352" s="889" t="n">
        <v>242</v>
      </c>
      <c r="E1352" s="707" t="inlineStr">
        <is>
          <t>Education of the operators</t>
        </is>
      </c>
      <c r="F1352" s="707" t="inlineStr">
        <is>
          <t>Kezelőszemélyzet oktatatása</t>
        </is>
      </c>
      <c r="G1352" s="997" t="n">
        <v>1</v>
      </c>
      <c r="H1352" s="550" t="inlineStr">
        <is>
          <t>set</t>
        </is>
      </c>
      <c r="I1352" s="1018" t="n"/>
      <c r="J1352" s="159" t="n">
        <v>0</v>
      </c>
      <c r="K1352" s="159" t="n">
        <v>0</v>
      </c>
      <c r="L1352" s="753">
        <f>J1352+K1352</f>
        <v/>
      </c>
      <c r="M1352" s="748">
        <f>L1352*(G1352+I1352)</f>
        <v/>
      </c>
      <c r="O1352" s="464">
        <f>ISBLANK(D1352)</f>
        <v/>
      </c>
      <c r="P1352" s="464">
        <f>ISBLANK(G1352)</f>
        <v/>
      </c>
      <c r="Q1352" s="464">
        <f>ISBLANK(M1352)</f>
        <v/>
      </c>
      <c r="R1352" s="464">
        <f>IF(AND(O1352=P1352,O1352=Q1352),,"!!!")</f>
        <v/>
      </c>
      <c r="T1352" s="464" t="n">
        <v>1341</v>
      </c>
    </row>
    <row customFormat="1" outlineLevel="1" r="1353" s="590">
      <c r="A1353" s="29" t="n"/>
      <c r="B1353" s="606" t="n">
        <v>400</v>
      </c>
      <c r="C1353" s="617" t="n">
        <v>412</v>
      </c>
      <c r="D1353" s="889" t="n">
        <v>243</v>
      </c>
      <c r="E1353" s="707" t="inlineStr">
        <is>
          <t>Commissioning and hand-over</t>
        </is>
      </c>
      <c r="F1353" s="707" t="inlineStr">
        <is>
          <t>Üzembe helyezés hatósági átadás.</t>
        </is>
      </c>
      <c r="G1353" s="997" t="n">
        <v>1</v>
      </c>
      <c r="H1353" s="550" t="inlineStr">
        <is>
          <t>set</t>
        </is>
      </c>
      <c r="I1353" s="1018" t="n"/>
      <c r="J1353" s="159" t="n">
        <v>0</v>
      </c>
      <c r="K1353" s="159" t="n">
        <v>0</v>
      </c>
      <c r="L1353" s="753">
        <f>J1353+K1353</f>
        <v/>
      </c>
      <c r="M1353" s="748">
        <f>L1353*(G1353+I1353)</f>
        <v/>
      </c>
      <c r="O1353" s="464">
        <f>ISBLANK(D1353)</f>
        <v/>
      </c>
      <c r="P1353" s="464">
        <f>ISBLANK(G1353)</f>
        <v/>
      </c>
      <c r="Q1353" s="464">
        <f>ISBLANK(M1353)</f>
        <v/>
      </c>
      <c r="R1353" s="464">
        <f>IF(AND(O1353=P1353,O1353=Q1353),,"!!!")</f>
        <v/>
      </c>
      <c r="T1353" s="464" t="n">
        <v>1342</v>
      </c>
    </row>
    <row customFormat="1" outlineLevel="1" r="1354" s="590">
      <c r="A1354" s="29" t="n"/>
      <c r="B1354" s="606" t="n">
        <v>400</v>
      </c>
      <c r="C1354" s="617" t="n">
        <v>412</v>
      </c>
      <c r="D1354" s="889" t="n">
        <v>244</v>
      </c>
      <c r="E1354" s="707" t="inlineStr">
        <is>
          <t>Organization fees</t>
        </is>
      </c>
      <c r="F1354" s="707" t="inlineStr">
        <is>
          <t>Organizációs költségek</t>
        </is>
      </c>
      <c r="G1354" s="997" t="n">
        <v>1</v>
      </c>
      <c r="H1354" s="550" t="inlineStr">
        <is>
          <t>set</t>
        </is>
      </c>
      <c r="I1354" s="1018" t="n"/>
      <c r="J1354" s="159" t="n">
        <v>0</v>
      </c>
      <c r="K1354" s="159" t="n">
        <v>0</v>
      </c>
      <c r="L1354" s="753">
        <f>J1354+K1354</f>
        <v/>
      </c>
      <c r="M1354" s="748">
        <f>L1354*(G1354+I1354)</f>
        <v/>
      </c>
      <c r="O1354" s="464">
        <f>ISBLANK(D1354)</f>
        <v/>
      </c>
      <c r="P1354" s="464">
        <f>ISBLANK(G1354)</f>
        <v/>
      </c>
      <c r="Q1354" s="464">
        <f>ISBLANK(M1354)</f>
        <v/>
      </c>
      <c r="R1354" s="464">
        <f>IF(AND(O1354=P1354,O1354=Q1354),,"!!!")</f>
        <v/>
      </c>
      <c r="T1354" s="464" t="n">
        <v>1343</v>
      </c>
    </row>
    <row customFormat="1" outlineLevel="1" r="1355" s="590">
      <c r="A1355" s="29" t="n"/>
      <c r="B1355" s="606" t="n">
        <v>400</v>
      </c>
      <c r="C1355" s="617" t="n">
        <v>412</v>
      </c>
      <c r="D1355" s="889" t="n">
        <v>245</v>
      </c>
      <c r="E1355" s="707" t="inlineStr">
        <is>
          <t>Forwarding costs</t>
        </is>
      </c>
      <c r="F1355" s="707" t="inlineStr">
        <is>
          <t>Anyagigazgatási díj</t>
        </is>
      </c>
      <c r="G1355" s="997" t="n">
        <v>1</v>
      </c>
      <c r="H1355" s="550" t="inlineStr">
        <is>
          <t>set</t>
        </is>
      </c>
      <c r="I1355" s="1018" t="n"/>
      <c r="J1355" s="159" t="n">
        <v>0</v>
      </c>
      <c r="K1355" s="159" t="n">
        <v>0</v>
      </c>
      <c r="L1355" s="753">
        <f>J1355+K1355</f>
        <v/>
      </c>
      <c r="M1355" s="748">
        <f>L1355*(G1355+I1355)</f>
        <v/>
      </c>
      <c r="O1355" s="464">
        <f>ISBLANK(D1355)</f>
        <v/>
      </c>
      <c r="P1355" s="464">
        <f>ISBLANK(G1355)</f>
        <v/>
      </c>
      <c r="Q1355" s="464">
        <f>ISBLANK(M1355)</f>
        <v/>
      </c>
      <c r="R1355" s="464">
        <f>IF(AND(O1355=P1355,O1355=Q1355),,"!!!")</f>
        <v/>
      </c>
      <c r="T1355" s="464" t="n">
        <v>1344</v>
      </c>
    </row>
    <row customFormat="1" customHeight="1" ht="13.5" outlineLevel="1" r="1356" s="590" thickBot="1">
      <c r="A1356" s="135" t="n"/>
      <c r="B1356" s="644" t="n">
        <v>400</v>
      </c>
      <c r="C1356" s="645" t="n">
        <v>412</v>
      </c>
      <c r="D1356" s="889" t="n">
        <v>246</v>
      </c>
      <c r="E1356" s="136" t="inlineStr">
        <is>
          <t>Scaffoldings and lifting machines</t>
        </is>
      </c>
      <c r="F1356" s="136" t="inlineStr">
        <is>
          <t>Állvány és gépköltségek</t>
        </is>
      </c>
      <c r="G1356" s="1021" t="n">
        <v>1</v>
      </c>
      <c r="H1356" s="552" t="inlineStr">
        <is>
          <t>set</t>
        </is>
      </c>
      <c r="I1356" s="1022" t="n"/>
      <c r="J1356" s="509" t="n">
        <v>0</v>
      </c>
      <c r="K1356" s="509" t="n">
        <v>0</v>
      </c>
      <c r="L1356" s="510">
        <f>J1356+K1356</f>
        <v/>
      </c>
      <c r="M1356" s="748">
        <f>L1356*(G1356+I1356)</f>
        <v/>
      </c>
      <c r="O1356" s="464">
        <f>ISBLANK(D1356)</f>
        <v/>
      </c>
      <c r="P1356" s="464">
        <f>ISBLANK(G1356)</f>
        <v/>
      </c>
      <c r="Q1356" s="464">
        <f>ISBLANK(M1356)</f>
        <v/>
      </c>
      <c r="R1356" s="464">
        <f>IF(AND(O1356=P1356,O1356=Q1356),,"!!!")</f>
        <v/>
      </c>
      <c r="T1356" s="464" t="n">
        <v>1345</v>
      </c>
    </row>
    <row customFormat="1" customHeight="1" ht="13.5" outlineLevel="1" r="1357" s="590" thickBot="1">
      <c r="A1357" s="133" t="n"/>
      <c r="B1357" s="643" t="n"/>
      <c r="C1357" s="623" t="n"/>
      <c r="D1357" s="89" t="n"/>
      <c r="E1357" s="6" t="inlineStr">
        <is>
          <t>Sprinkler systems total</t>
        </is>
      </c>
      <c r="F1357" s="6" t="inlineStr">
        <is>
          <t>Sprinkler rendszerek összesen</t>
        </is>
      </c>
      <c r="G1357" s="1019" t="n"/>
      <c r="H1357" s="551" t="n"/>
      <c r="I1357" s="1020" t="n"/>
      <c r="J1357" s="134" t="n"/>
      <c r="K1357" s="134" t="n"/>
      <c r="L1357" s="225" t="n"/>
      <c r="M1357" s="226">
        <f>SUM(M1271:M1356)</f>
        <v/>
      </c>
      <c r="O1357" s="464">
        <f>ISBLANK(D1357)</f>
        <v/>
      </c>
      <c r="P1357" s="464">
        <f>ISBLANK(G1357)</f>
        <v/>
      </c>
      <c r="Q1357" s="464">
        <f>ISBLANK(M1357)</f>
        <v/>
      </c>
      <c r="R1357" s="464">
        <f>IF(AND(O1357=P1357,O1357=Q1357),,"!!!")</f>
        <v/>
      </c>
      <c r="T1357" s="464" t="n">
        <v>1346</v>
      </c>
    </row>
    <row customHeight="1" ht="34.9" r="1358" thickBot="1">
      <c r="A1358" s="373" t="n"/>
      <c r="B1358" s="601" t="n">
        <v>400</v>
      </c>
      <c r="C1358" s="602" t="n">
        <v>420</v>
      </c>
      <c r="D1358" s="431" t="n"/>
      <c r="E1358" s="21" t="inlineStr">
        <is>
          <t>Heating, cooling and gas supply systems</t>
        </is>
      </c>
      <c r="F1358" s="21" t="inlineStr">
        <is>
          <t>Fűtési, hűtési és gázellátó rendszerek</t>
        </is>
      </c>
      <c r="G1358" s="989" t="n"/>
      <c r="H1358" s="292" t="n"/>
      <c r="I1358" s="311" t="n"/>
      <c r="J1358" s="95" t="n"/>
      <c r="K1358" s="23" t="n"/>
      <c r="L1358" s="23" t="n"/>
      <c r="M1358" s="191">
        <f>SUMIF(D1360:D1833,"&gt;0",M1360:M1833)</f>
        <v/>
      </c>
      <c r="O1358" s="464">
        <f>ISBLANK(D1358)</f>
        <v/>
      </c>
      <c r="P1358" s="464">
        <f>ISBLANK(G1358)</f>
        <v/>
      </c>
      <c r="Q1358" s="464">
        <f>ISBLANK(M1358)</f>
        <v/>
      </c>
      <c r="R1358" s="464">
        <f>IF(AND(O1358=P1358,O1358=Q1358),,"!!!")</f>
        <v/>
      </c>
      <c r="T1358" s="464" t="n">
        <v>1347</v>
      </c>
    </row>
    <row customFormat="1" customHeight="1" hidden="1" ht="16.5" outlineLevel="1" r="1359" s="590" thickBot="1">
      <c r="A1359" s="45" t="n"/>
      <c r="B1359" s="612" t="n"/>
      <c r="C1359" s="630" t="n"/>
      <c r="D1359" s="565" t="n"/>
      <c r="E1359" s="96" t="inlineStr">
        <is>
          <t>Note</t>
        </is>
      </c>
      <c r="F1359" s="97" t="inlineStr">
        <is>
          <t>Megjegyzés:</t>
        </is>
      </c>
      <c r="G1359" s="1008" t="n"/>
      <c r="H1359" s="130" t="n"/>
      <c r="I1359" s="312" t="n"/>
      <c r="J1359" s="131" t="n"/>
      <c r="K1359" s="98" t="n"/>
      <c r="L1359" s="215" t="n"/>
      <c r="M1359" s="196" t="n"/>
      <c r="O1359" s="464">
        <f>ISBLANK(D1359)</f>
        <v/>
      </c>
      <c r="P1359" s="464">
        <f>ISBLANK(G1359)</f>
        <v/>
      </c>
      <c r="Q1359" s="464">
        <f>ISBLANK(M1359)</f>
        <v/>
      </c>
      <c r="R1359" s="464">
        <f>IF(AND(O1359=P1359,O1359=Q1359),,"!!!")</f>
        <v/>
      </c>
      <c r="T1359" s="464" t="n">
        <v>1348</v>
      </c>
    </row>
    <row customFormat="1" customHeight="1" hidden="1" ht="15.75" outlineLevel="1" r="1360" s="590" thickBot="1">
      <c r="A1360" s="581" t="n"/>
      <c r="B1360" s="631" t="n">
        <v>400</v>
      </c>
      <c r="C1360" s="632" t="n">
        <v>421</v>
      </c>
      <c r="D1360" s="566" t="n"/>
      <c r="E1360" s="99" t="inlineStr">
        <is>
          <t>Heating, Domestic hot water production</t>
        </is>
      </c>
      <c r="F1360" s="99" t="inlineStr">
        <is>
          <t>Fűtés, Háztartási melegvíz előállítás</t>
        </is>
      </c>
      <c r="G1360" s="1009" t="n"/>
      <c r="H1360" s="100" t="n"/>
      <c r="I1360" s="334" t="n"/>
      <c r="J1360" s="299" t="n"/>
      <c r="K1360" s="101" t="n"/>
      <c r="L1360" s="216" t="n"/>
      <c r="M1360" s="217" t="n"/>
      <c r="O1360" s="464">
        <f>ISBLANK(D1360)</f>
        <v/>
      </c>
      <c r="P1360" s="464">
        <f>ISBLANK(G1360)</f>
        <v/>
      </c>
      <c r="Q1360" s="464">
        <f>ISBLANK(M1360)</f>
        <v/>
      </c>
      <c r="R1360" s="464">
        <f>IF(AND(O1360=P1360,O1360=Q1360),,"!!!")</f>
        <v/>
      </c>
      <c r="T1360" s="464" t="n">
        <v>1349</v>
      </c>
    </row>
    <row customFormat="1" customHeight="1" hidden="1" ht="24" outlineLevel="1" r="1361" s="590">
      <c r="A1361" s="169" t="n"/>
      <c r="B1361" s="618" t="n"/>
      <c r="C1361" s="725" t="n"/>
      <c r="D1361" s="438" t="n"/>
      <c r="E1361" s="278" t="inlineStr">
        <is>
          <t>General comments and requirements valid for the entire section:</t>
        </is>
      </c>
      <c r="F1361" s="278" t="inlineStr">
        <is>
          <t>Egész fejezetre vonatkozó álltalános megjegyzések, elvárások:</t>
        </is>
      </c>
      <c r="G1361" s="996" t="n"/>
      <c r="H1361" s="765" t="n"/>
      <c r="I1361" s="335" t="n"/>
      <c r="J1361" s="300" t="n"/>
      <c r="K1361" s="52" t="n"/>
      <c r="L1361" s="197" t="n"/>
      <c r="M1361" s="198" t="n"/>
      <c r="O1361" s="464">
        <f>ISBLANK(D1361)</f>
        <v/>
      </c>
      <c r="P1361" s="464">
        <f>ISBLANK(G1361)</f>
        <v/>
      </c>
      <c r="Q1361" s="464">
        <f>ISBLANK(M1361)</f>
        <v/>
      </c>
      <c r="R1361" s="464">
        <f>IF(AND(O1361=P1361,O1361=Q1361),,"!!!")</f>
        <v/>
      </c>
      <c r="T1361" s="464" t="n">
        <v>1350</v>
      </c>
    </row>
    <row customFormat="1" customHeight="1" hidden="1" ht="36" outlineLevel="1" r="1362" s="590">
      <c r="A1362" s="169" t="n"/>
      <c r="B1362" s="618" t="n"/>
      <c r="C1362" s="725" t="n"/>
      <c r="D1362" s="438" t="n"/>
      <c r="E1362" s="279" t="inlineStr">
        <is>
          <t>SUPPORT: Supports, struts, hangers, clamps and brackets should be counted to and priced with the actual item!</t>
        </is>
      </c>
      <c r="F1362" s="279" t="inlineStr">
        <is>
          <t>TARTÓZÁS: Támaszokat, tartókat, függesztőket, bilincseket csővezetékekhez, és berendezésekhez, mindig az aktuális tételhez kell árazni!</t>
        </is>
      </c>
      <c r="G1362" s="996" t="n"/>
      <c r="H1362" s="765" t="n"/>
      <c r="I1362" s="335" t="n"/>
      <c r="J1362" s="300" t="n"/>
      <c r="K1362" s="52" t="n"/>
      <c r="L1362" s="197" t="n"/>
      <c r="M1362" s="198" t="n"/>
      <c r="O1362" s="464">
        <f>ISBLANK(D1362)</f>
        <v/>
      </c>
      <c r="P1362" s="464">
        <f>ISBLANK(G1362)</f>
        <v/>
      </c>
      <c r="Q1362" s="464">
        <f>ISBLANK(M1362)</f>
        <v/>
      </c>
      <c r="R1362" s="464">
        <f>IF(AND(O1362=P1362,O1362=Q1362),,"!!!")</f>
        <v/>
      </c>
      <c r="T1362" s="464" t="n">
        <v>1351</v>
      </c>
    </row>
    <row customFormat="1" customHeight="1" hidden="1" ht="144" outlineLevel="1" r="1363" s="590">
      <c r="A1363" s="169" t="n"/>
      <c r="B1363" s="618" t="n"/>
      <c r="C1363" s="725" t="n"/>
      <c r="D1363" s="438" t="n"/>
      <c r="E1363" s="172"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1363" s="172"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csatornaoldalon-vízoldalon, stb.
Csöveknél: tartók, csőbilincsek, idomok, kuplungok, hozaganyagok, tömítések, tűzgátló átvezetések, tűzgátló tömítések, stb.
Csővezetéki szerelvényeknél: ellenkarimák, csavarok, hollandik, menetes végeg v. menetvágások, tömítések, esetleges tartók, rögzítések, stb. anyagárait tartalmaznia kell!</t>
        </is>
      </c>
      <c r="G1363" s="996" t="n"/>
      <c r="H1363" s="765" t="n"/>
      <c r="I1363" s="335" t="n"/>
      <c r="J1363" s="300" t="n"/>
      <c r="K1363" s="52" t="n"/>
      <c r="L1363" s="197" t="n"/>
      <c r="M1363" s="198" t="n"/>
      <c r="O1363" s="464">
        <f>ISBLANK(D1363)</f>
        <v/>
      </c>
      <c r="P1363" s="464">
        <f>ISBLANK(G1363)</f>
        <v/>
      </c>
      <c r="Q1363" s="464">
        <f>ISBLANK(M1363)</f>
        <v/>
      </c>
      <c r="R1363" s="464">
        <f>IF(AND(O1363=P1363,O1363=Q1363),,"!!!")</f>
        <v/>
      </c>
      <c r="T1363" s="464" t="n">
        <v>1352</v>
      </c>
    </row>
    <row customFormat="1" customHeight="1" hidden="1" ht="216" outlineLevel="1" r="1364" s="590">
      <c r="A1364" s="169" t="n"/>
      <c r="B1364" s="618" t="n"/>
      <c r="C1364" s="725" t="n"/>
      <c r="D1364" s="438" t="n"/>
      <c r="E1364" s="172"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1364" s="172" t="inlineStr">
        <is>
          <t>Az egység munkadíjakat úgy kell meghatározni, hogy kompletten a tervek szerinti helyekre beépítve, működőképes állapotban átadható berendezéseket kapjunk végeredményűl. Nyomáspróbát, tömörségi próbát, próbaüzemet és beüzemelést az egység munkadíjaknak tartalmaznia kell.
Pl.: Berendezéseknél: Komplett élőmunkamennyiségét tartalmaznia kell a telepítéstől az összes csatlakozás elkészítéséig, szigetelések, javítófestések, szigetelések, burkolatok, stb. elkészítéséig.
Csöveknél: tartók előkészítésének, bilincsek előszerelésének, csövek helyére építésének, rögzítésének, csökapcsolatok technológiájának függvényében azok létrehozásának, stb. élőmunka árát.
Csővezetéki szerelvényeknél: ellenkarimák felhegesztésének, hollandis csatlakozók felszerelésének, menetvágások elkészítésének, tömítések elkészítésének, esetleges tartók és rögzítések, stb. elkészítésének élőmunka vonzatait kell árazni!</t>
        </is>
      </c>
      <c r="G1364" s="996" t="n"/>
      <c r="H1364" s="765" t="n"/>
      <c r="I1364" s="335" t="n"/>
      <c r="J1364" s="300" t="n"/>
      <c r="K1364" s="52" t="n"/>
      <c r="L1364" s="197" t="n"/>
      <c r="M1364" s="198" t="n"/>
      <c r="O1364" s="464">
        <f>ISBLANK(D1364)</f>
        <v/>
      </c>
      <c r="P1364" s="464">
        <f>ISBLANK(G1364)</f>
        <v/>
      </c>
      <c r="Q1364" s="464">
        <f>ISBLANK(M1364)</f>
        <v/>
      </c>
      <c r="R1364" s="464">
        <f>IF(AND(O1364=P1364,O1364=Q1364),,"!!!")</f>
        <v/>
      </c>
      <c r="T1364" s="464" t="n">
        <v>1353</v>
      </c>
    </row>
    <row customFormat="1" customHeight="1" hidden="1" ht="15" outlineLevel="1" r="1365" s="590">
      <c r="A1365" s="169" t="n"/>
      <c r="B1365" s="618" t="n"/>
      <c r="C1365" s="725" t="n"/>
      <c r="D1365" s="438" t="n"/>
      <c r="E1365" s="267" t="n"/>
      <c r="F1365" s="267" t="n"/>
      <c r="G1365" s="996" t="n"/>
      <c r="H1365" s="765" t="n"/>
      <c r="I1365" s="335" t="n"/>
      <c r="J1365" s="300" t="n"/>
      <c r="K1365" s="52" t="n"/>
      <c r="L1365" s="197" t="n"/>
      <c r="M1365" s="198" t="n"/>
      <c r="O1365" s="464">
        <f>ISBLANK(D1365)</f>
        <v/>
      </c>
      <c r="P1365" s="464">
        <f>ISBLANK(G1365)</f>
        <v/>
      </c>
      <c r="Q1365" s="464">
        <f>ISBLANK(M1365)</f>
        <v/>
      </c>
      <c r="R1365" s="464">
        <f>IF(AND(O1365=P1365,O1365=Q1365),,"!!!")</f>
        <v/>
      </c>
      <c r="T1365" s="464" t="n">
        <v>1354</v>
      </c>
    </row>
    <row customFormat="1" customHeight="1" hidden="1" ht="15" outlineLevel="1" r="1366" s="590">
      <c r="A1366" s="169" t="n"/>
      <c r="B1366" s="618" t="n"/>
      <c r="C1366" s="725" t="n"/>
      <c r="D1366" s="438" t="n"/>
      <c r="E1366" s="285" t="inlineStr">
        <is>
          <t>Heating Equipment</t>
        </is>
      </c>
      <c r="F1366" s="285" t="inlineStr">
        <is>
          <t>Fűtő berendezések</t>
        </is>
      </c>
      <c r="G1366" s="996" t="n"/>
      <c r="H1366" s="765" t="n"/>
      <c r="I1366" s="335" t="n"/>
      <c r="J1366" s="300" t="n"/>
      <c r="K1366" s="52" t="n"/>
      <c r="L1366" s="197" t="n"/>
      <c r="M1366" s="198" t="n"/>
      <c r="O1366" s="464">
        <f>ISBLANK(D1366)</f>
        <v/>
      </c>
      <c r="P1366" s="464">
        <f>ISBLANK(G1366)</f>
        <v/>
      </c>
      <c r="Q1366" s="464">
        <f>ISBLANK(M1366)</f>
        <v/>
      </c>
      <c r="R1366" s="464">
        <f>IF(AND(O1366=P1366,O1366=Q1366),,"!!!")</f>
        <v/>
      </c>
      <c r="T1366" s="464" t="n">
        <v>1355</v>
      </c>
    </row>
    <row customFormat="1" customHeight="1" hidden="1" ht="15" outlineLevel="1" r="1367" s="590">
      <c r="A1367" s="169" t="n"/>
      <c r="B1367" s="618" t="n"/>
      <c r="C1367" s="725" t="n"/>
      <c r="D1367" s="438" t="n"/>
      <c r="E1367" s="116" t="inlineStr">
        <is>
          <t>Boilers</t>
        </is>
      </c>
      <c r="F1367" s="116" t="inlineStr">
        <is>
          <t>Kazánok</t>
        </is>
      </c>
      <c r="G1367" s="996" t="n"/>
      <c r="H1367" s="765" t="n"/>
      <c r="I1367" s="335" t="n"/>
      <c r="J1367" s="300" t="n"/>
      <c r="K1367" s="52" t="n"/>
      <c r="L1367" s="197" t="n"/>
      <c r="M1367" s="198" t="n"/>
      <c r="O1367" s="464">
        <f>ISBLANK(D1367)</f>
        <v/>
      </c>
      <c r="P1367" s="464">
        <f>ISBLANK(G1367)</f>
        <v/>
      </c>
      <c r="Q1367" s="464">
        <f>ISBLANK(M1367)</f>
        <v/>
      </c>
      <c r="R1367" s="464">
        <f>IF(AND(O1367=P1367,O1367=Q1367),,"!!!")</f>
        <v/>
      </c>
      <c r="T1367" s="464" t="n">
        <v>1356</v>
      </c>
    </row>
    <row customFormat="1" customHeight="1" hidden="1" ht="123.75" outlineLevel="1" r="1368" s="590">
      <c r="A1368" s="29" t="n"/>
      <c r="B1368" s="606" t="n">
        <v>400</v>
      </c>
      <c r="C1368" s="608" t="n">
        <v>421</v>
      </c>
      <c r="D1368" s="829" t="n">
        <v>1</v>
      </c>
      <c r="E1368" s="137" t="inlineStr">
        <is>
          <t>Type: TopGas Classic 120, gas fired condensing boiler
Designation: K3, K4
Wall mounted, complete with safety and contorl accessories, gas- water- and flue side connections, commissioned
Nominal output at 80/60°C [kW]: 20.7-109.7
Nominal output at 50/30°C [kW]: 22.9-120.5
Nominal power consumption [W]: 214
Max. operation pressure [bar]: 4
Water volume [l]: 7
Weight (empty) [kg]: 130
Dimensions, W/H/L [mm]: 750/890/690</t>
        </is>
      </c>
      <c r="F1368" s="137" t="inlineStr">
        <is>
          <t>Típus: TopGas Classic 120, gáztüzelésű kondezációs kazán
Jel: K3, K4
Falra szerelt, biztonsági szerelvényekkel, vezérléssel kompletten, gáz- ,víz-, és kéményoldali bekötéssel, beüzemelve, átadva
Névleges teljesítmény 80/60°C-on [kW]: 20.7-109.7
Névleges teljesítmény 50/30°C-on [kW]: 21.9-120.5
Névleges el. teljesítményfelvétel [W]: 214
Max. üzemi nyomás [bar]: 4
Víztérfogat [l]: 7
Tömeg [kg]: 130
Méretek, Sz/M/H [mm]: 750/890/690</t>
        </is>
      </c>
      <c r="G1368" s="994" t="n">
        <v>2</v>
      </c>
      <c r="H1368" s="39" t="inlineStr">
        <is>
          <t>pc/db</t>
        </is>
      </c>
      <c r="I1368" s="315" t="n"/>
      <c r="J1368" s="159" t="n">
        <v>0</v>
      </c>
      <c r="K1368" s="159" t="n">
        <v>0</v>
      </c>
      <c r="L1368" s="753">
        <f>J1368+K1368</f>
        <v/>
      </c>
      <c r="M1368" s="748">
        <f>L1368*(G1368+I1368)</f>
        <v/>
      </c>
      <c r="O1368" s="464">
        <f>ISBLANK(D1368)</f>
        <v/>
      </c>
      <c r="P1368" s="464">
        <f>ISBLANK(G1368)</f>
        <v/>
      </c>
      <c r="Q1368" s="464">
        <f>ISBLANK(M1368)</f>
        <v/>
      </c>
      <c r="R1368" s="464">
        <f>IF(AND(O1368=P1368,O1368=Q1368),,"!!!")</f>
        <v/>
      </c>
      <c r="T1368" s="464" t="n">
        <v>1357</v>
      </c>
    </row>
    <row customFormat="1" customHeight="1" hidden="1" ht="112.5" outlineLevel="1" r="1369" s="590">
      <c r="A1369" s="29" t="n"/>
      <c r="B1369" s="606" t="n">
        <v>400</v>
      </c>
      <c r="C1369" s="608" t="n">
        <v>421</v>
      </c>
      <c r="D1369" s="829" t="n">
        <v>2</v>
      </c>
      <c r="E1369" s="137" t="inlineStr">
        <is>
          <t xml:space="preserve">Twin wall insulated flue system, from factory-made parts, complete with support construction, pressure test, installation and operation permit, for TopGas Classic 120 boiler
Manufacturer:
Type:
Material:
Height/legth:
Nominal size:
Designed flue system in appendix
</t>
        </is>
      </c>
      <c r="F1369" s="137" t="inlineStr">
        <is>
          <t>Kettősfalú szigetelt kémény gyári elemekből, tartószerkezettel, nyomáspróbázva, engedélyezéssel kompletten, TopGas Classic 120 kazánhoz
Gyártó:
Típus:
Anyag:
Magasság/hossz:
Névleges méret:
Méretezés mellékelve</t>
        </is>
      </c>
      <c r="G1369" s="994" t="n">
        <v>2</v>
      </c>
      <c r="H1369" s="39" t="inlineStr">
        <is>
          <t>set/klt</t>
        </is>
      </c>
      <c r="I1369" s="315" t="n"/>
      <c r="J1369" s="159" t="n">
        <v>0</v>
      </c>
      <c r="K1369" s="159" t="n">
        <v>0</v>
      </c>
      <c r="L1369" s="753">
        <f>J1369+K1369</f>
        <v/>
      </c>
      <c r="M1369" s="748">
        <f>L1369*(G1369+I1369)</f>
        <v/>
      </c>
      <c r="O1369" s="464">
        <f>ISBLANK(D1369)</f>
        <v/>
      </c>
      <c r="P1369" s="464">
        <f>ISBLANK(G1369)</f>
        <v/>
      </c>
      <c r="Q1369" s="464">
        <f>ISBLANK(M1369)</f>
        <v/>
      </c>
      <c r="R1369" s="464">
        <f>IF(AND(O1369=P1369,O1369=Q1369),,"!!!")</f>
        <v/>
      </c>
      <c r="T1369" s="464" t="n">
        <v>1358</v>
      </c>
    </row>
    <row customFormat="1" hidden="1" outlineLevel="1" r="1370" s="590">
      <c r="A1370" s="29" t="n"/>
      <c r="B1370" s="613" t="n"/>
      <c r="C1370" s="617" t="n"/>
      <c r="D1370" s="889" t="n"/>
      <c r="E1370" s="267" t="n"/>
      <c r="F1370" s="267" t="n"/>
      <c r="G1370" s="994" t="n"/>
      <c r="H1370" s="39" t="n"/>
      <c r="I1370" s="315" t="n"/>
      <c r="J1370" s="159" t="n"/>
      <c r="K1370" s="159" t="n"/>
      <c r="L1370" s="753" t="n"/>
      <c r="M1370" s="748" t="n"/>
      <c r="O1370" s="464">
        <f>ISBLANK(D1370)</f>
        <v/>
      </c>
      <c r="P1370" s="464">
        <f>ISBLANK(G1370)</f>
        <v/>
      </c>
      <c r="Q1370" s="464">
        <f>ISBLANK(M1370)</f>
        <v/>
      </c>
      <c r="R1370" s="464">
        <f>IF(AND(O1370=P1370,O1370=Q1370),,"!!!")</f>
        <v/>
      </c>
      <c r="T1370" s="464" t="n">
        <v>1359</v>
      </c>
    </row>
    <row customFormat="1" hidden="1" outlineLevel="1" r="1371" s="590">
      <c r="A1371" s="29" t="n"/>
      <c r="B1371" s="613" t="n"/>
      <c r="C1371" s="617" t="n"/>
      <c r="D1371" s="889" t="n"/>
      <c r="E1371" s="116" t="inlineStr">
        <is>
          <t>Heat exchangers</t>
        </is>
      </c>
      <c r="F1371" s="116" t="inlineStr">
        <is>
          <t>Hőcserélők</t>
        </is>
      </c>
      <c r="G1371" s="994" t="n"/>
      <c r="H1371" s="39" t="n"/>
      <c r="I1371" s="315" t="n"/>
      <c r="J1371" s="159" t="n"/>
      <c r="K1371" s="159" t="n"/>
      <c r="L1371" s="753" t="n"/>
      <c r="M1371" s="748" t="n"/>
      <c r="O1371" s="464">
        <f>ISBLANK(D1371)</f>
        <v/>
      </c>
      <c r="P1371" s="464">
        <f>ISBLANK(G1371)</f>
        <v/>
      </c>
      <c r="Q1371" s="464">
        <f>ISBLANK(M1371)</f>
        <v/>
      </c>
      <c r="R1371" s="464">
        <f>IF(AND(O1371=P1371,O1371=Q1371),,"!!!")</f>
        <v/>
      </c>
      <c r="T1371" s="464" t="n">
        <v>1360</v>
      </c>
    </row>
    <row customFormat="1" customHeight="1" hidden="1" ht="213.75" outlineLevel="1" r="1372" s="590">
      <c r="A1372" s="29" t="inlineStr">
        <is>
          <t>x</t>
        </is>
      </c>
      <c r="B1372" s="606" t="n">
        <v>400</v>
      </c>
      <c r="C1372" s="608" t="n">
        <v>421</v>
      </c>
      <c r="D1372" s="829" t="n">
        <v>3</v>
      </c>
      <c r="E1372" s="94" t="inlineStr">
        <is>
          <t>Designation: Wall mounted boiler - circuit HE-03
Counterflow type, dismountable plate heat excheanger, installed in the network
Nominal output [kW]: 360
Primary side
- medium: water
- temperature in/out [°C]: 75/55
- nominal pressure [bar]:
- Δp [mwg]: 0.975
- V̇ [m³/h]: 14.1
Secondary side
- medium: water
- temperature in/out [°C]: 50/70
- nominal pressure [bar]:
- Δp [mwg]: 0.968
- V̇ [m³/h]: 13.9
Manufacturer: SPX
Type: O034 EnergySaver
Operationl/Empty Weight [kg]: 324/296</t>
        </is>
      </c>
      <c r="F1372" s="94" t="inlineStr">
        <is>
          <t>Jelölés: Falikazán - kör HE-03
Ellenáramú, szétszerelhető lemezes hőcserélő, hálózatba építve
Névleges teljesítmény [kW]: 360
Primer oldal
- közeg: víz
- hőmérséklet be/ki [°C]: 75/55
- névl. nyomás [bar]:
- Δp [mvo]: 0.975
- V̇ [m³/h]: 14.1
Szekunder oldal
- közeg: víz
- hőmérséklet be/ki [°C]: 50/70
- névleges nyomás [bar]:
- Δp [mvo]: 0.968
- V̇ [m³/h]: 13.9
Gyártó: SPX
Típus: O034 EnergySaver
Üzemi/Üres tömeg [kg]: 324/296</t>
        </is>
      </c>
      <c r="G1372" s="994" t="n">
        <v>1</v>
      </c>
      <c r="H1372" s="39" t="inlineStr">
        <is>
          <t>pc/db</t>
        </is>
      </c>
      <c r="I1372" s="315" t="n"/>
      <c r="J1372" s="159" t="n">
        <v>0</v>
      </c>
      <c r="K1372" s="159" t="n">
        <v>0</v>
      </c>
      <c r="L1372" s="753">
        <f>J1372+K1372</f>
        <v/>
      </c>
      <c r="M1372" s="748">
        <f>L1372*(G1372+I1372)</f>
        <v/>
      </c>
      <c r="O1372" s="464">
        <f>ISBLANK(D1372)</f>
        <v/>
      </c>
      <c r="P1372" s="464">
        <f>ISBLANK(G1372)</f>
        <v/>
      </c>
      <c r="Q1372" s="464">
        <f>ISBLANK(M1372)</f>
        <v/>
      </c>
      <c r="R1372" s="464">
        <f>IF(AND(O1372=P1372,O1372=Q1372),,"!!!")</f>
        <v/>
      </c>
      <c r="T1372" s="464" t="n">
        <v>1361</v>
      </c>
    </row>
    <row customFormat="1" hidden="1" outlineLevel="1" r="1373" s="590">
      <c r="A1373" s="29" t="n"/>
      <c r="B1373" s="613" t="n"/>
      <c r="C1373" s="617" t="n"/>
      <c r="D1373" s="889" t="n"/>
      <c r="E1373" s="94" t="n"/>
      <c r="F1373" s="94" t="n"/>
      <c r="G1373" s="994" t="n"/>
      <c r="H1373" s="39" t="n"/>
      <c r="I1373" s="315" t="n"/>
      <c r="J1373" s="159" t="n"/>
      <c r="K1373" s="159" t="n"/>
      <c r="L1373" s="753" t="n"/>
      <c r="M1373" s="748" t="n"/>
      <c r="O1373" s="464">
        <f>ISBLANK(D1373)</f>
        <v/>
      </c>
      <c r="P1373" s="464">
        <f>ISBLANK(G1373)</f>
        <v/>
      </c>
      <c r="Q1373" s="464">
        <f>ISBLANK(M1373)</f>
        <v/>
      </c>
      <c r="R1373" s="464">
        <f>IF(AND(O1373=P1373,O1373=Q1373),,"!!!")</f>
        <v/>
      </c>
      <c r="T1373" s="464" t="n">
        <v>1362</v>
      </c>
    </row>
    <row customFormat="1" hidden="1" outlineLevel="1" r="1374" s="590">
      <c r="A1374" s="29" t="n"/>
      <c r="B1374" s="613" t="n"/>
      <c r="C1374" s="617" t="n"/>
      <c r="D1374" s="889" t="n"/>
      <c r="E1374" s="116" t="inlineStr">
        <is>
          <t>Air Heaters</t>
        </is>
      </c>
      <c r="F1374" s="116" t="inlineStr">
        <is>
          <t>Termoventilátorok</t>
        </is>
      </c>
      <c r="G1374" s="994" t="n"/>
      <c r="H1374" s="39" t="n"/>
      <c r="I1374" s="315" t="n"/>
      <c r="J1374" s="159" t="n"/>
      <c r="K1374" s="159" t="n"/>
      <c r="L1374" s="753" t="n"/>
      <c r="M1374" s="748" t="n"/>
      <c r="O1374" s="464">
        <f>ISBLANK(D1374)</f>
        <v/>
      </c>
      <c r="P1374" s="464">
        <f>ISBLANK(G1374)</f>
        <v/>
      </c>
      <c r="Q1374" s="464">
        <f>ISBLANK(M1374)</f>
        <v/>
      </c>
      <c r="R1374" s="464">
        <f>IF(AND(O1374=P1374,O1374=Q1374),,"!!!")</f>
        <v/>
      </c>
      <c r="T1374" s="464" t="n">
        <v>1363</v>
      </c>
    </row>
    <row customFormat="1" hidden="1" outlineLevel="1" r="1375" s="590">
      <c r="A1375" s="29" t="n"/>
      <c r="B1375" s="613" t="n"/>
      <c r="C1375" s="617" t="n"/>
      <c r="D1375" s="889" t="n"/>
      <c r="E1375" s="450" t="inlineStr">
        <is>
          <t>Gas Fired</t>
        </is>
      </c>
      <c r="F1375" s="450" t="inlineStr">
        <is>
          <t>Gáztüzelésű</t>
        </is>
      </c>
      <c r="G1375" s="994" t="n"/>
      <c r="H1375" s="39" t="n"/>
      <c r="I1375" s="315" t="n"/>
      <c r="J1375" s="159" t="n"/>
      <c r="K1375" s="159" t="n"/>
      <c r="L1375" s="753" t="n"/>
      <c r="M1375" s="748" t="n"/>
      <c r="O1375" s="464">
        <f>ISBLANK(D1375)</f>
        <v/>
      </c>
      <c r="P1375" s="464">
        <f>ISBLANK(G1375)</f>
        <v/>
      </c>
      <c r="Q1375" s="464">
        <f>ISBLANK(M1375)</f>
        <v/>
      </c>
      <c r="R1375" s="464">
        <f>IF(AND(O1375=P1375,O1375=Q1375),,"!!!")</f>
        <v/>
      </c>
      <c r="T1375" s="464" t="n">
        <v>1364</v>
      </c>
    </row>
    <row customFormat="1" customHeight="1" hidden="1" ht="123.75" outlineLevel="1" r="1376" s="590">
      <c r="A1376" s="29" t="n"/>
      <c r="B1376" s="606" t="n">
        <v>400</v>
      </c>
      <c r="C1376" s="608" t="n">
        <v>421</v>
      </c>
      <c r="D1376" s="829" t="n">
        <v>4</v>
      </c>
      <c r="E1376" s="94" t="inlineStr">
        <is>
          <t>Ductable, gas-fired air heater with centrifugal fan, complete w. factory-madel flue exhaust assembly, factory-made combustion air system
Designation: U.0..03.0 - Boiler Room
- nominal output [kW]: 18.7-23.9
- gas consumption [m³/h]: 2.73
- air flow [m³/h]: 3110
- nominal power consumption [W]: 68
- operational weight [kg]: 75
- manufacturer: Pakole
- type: GTV-E-27CL</t>
        </is>
      </c>
      <c r="F1376" s="94" t="inlineStr">
        <is>
          <t>Légcsatornázható, gáztüzelésű termoventilátor centrifugál ventilátorral, gyári égéstermék elvezető rendszerrel, gyári égési levegő bevezető rendszerrel
Jelölés: U.0..03.0 - Kazánhelyiség
- névleges teljesítmény [kW]: 18.7-23.9
- gázfogyasztás [m³/h]: 2.73
- légszállítás [m³/h]: 3110
- névleges el. teljesítmény [W]: 68
- üzemi tömeg [kg]: 75
- gyártó: Pakole
- típus: GTV-E-27CL</t>
        </is>
      </c>
      <c r="G1376" s="994" t="n">
        <v>4</v>
      </c>
      <c r="H1376" s="39" t="inlineStr">
        <is>
          <t>pc/db</t>
        </is>
      </c>
      <c r="I1376" s="315" t="n"/>
      <c r="J1376" s="159" t="n">
        <v>0</v>
      </c>
      <c r="K1376" s="159" t="n">
        <v>0</v>
      </c>
      <c r="L1376" s="753">
        <f>J1376+K1376</f>
        <v/>
      </c>
      <c r="M1376" s="748">
        <f>L1376*(G1376+I1376)</f>
        <v/>
      </c>
      <c r="O1376" s="464">
        <f>ISBLANK(D1376)</f>
        <v/>
      </c>
      <c r="P1376" s="464">
        <f>ISBLANK(G1376)</f>
        <v/>
      </c>
      <c r="Q1376" s="464">
        <f>ISBLANK(M1376)</f>
        <v/>
      </c>
      <c r="R1376" s="464">
        <f>IF(AND(O1376=P1376,O1376=Q1376),,"!!!")</f>
        <v/>
      </c>
      <c r="T1376" s="464" t="n">
        <v>1365</v>
      </c>
    </row>
    <row customFormat="1" customHeight="1" hidden="1" ht="123.75" outlineLevel="1" r="1377" s="590">
      <c r="A1377" s="29" t="inlineStr">
        <is>
          <t>x</t>
        </is>
      </c>
      <c r="B1377" s="606" t="n">
        <v>400</v>
      </c>
      <c r="C1377" s="608" t="n">
        <v>421</v>
      </c>
      <c r="D1377" s="829" t="n">
        <v>5</v>
      </c>
      <c r="E1377" s="94" t="inlineStr">
        <is>
          <t>Ductable, gas-fired air heater with centrifugal fan, complete w. factory-madel flue exhaust assembly, factory-made combustion air system
Designation: Fan heater 5, 6 - Baller Hall
- nominal output [kW]: 35.3-45.1
- gas consumption [m³/h]: 5.17
- air flow [m³/h]: 5480
- nominal power consumption [W]: 95
- operational weight [kg]: 124
- manufacturer: Pakole
- type: GTV-E-48C</t>
        </is>
      </c>
      <c r="F1377" s="94" t="inlineStr">
        <is>
          <t>Légcsatornázható, gáztüzelésű termoventilátor centrifugál ventilátorral, gyári égéstermék elvezető rendszerrel, gyári égési levegő bevezető rendszerrel
Jelölés: Fan heater 5, 6 - Baller Hall
- névleges teljesítmény [kW]: 35.3-45.1
- gázfogyasztás [m³/h]: 5.17
- légszállítás [m³/h]: 5480
- névleges el. teljesítmény [W]: 95
- üzemi tömeg [kg]: 124
- gyártó: Pakole
- típus: GTV-E-48C</t>
        </is>
      </c>
      <c r="G1377" s="994" t="n">
        <v>6</v>
      </c>
      <c r="H1377" s="39" t="inlineStr">
        <is>
          <t>pc/db</t>
        </is>
      </c>
      <c r="I1377" s="315" t="n"/>
      <c r="J1377" s="159" t="n">
        <v>0</v>
      </c>
      <c r="K1377" s="159" t="n">
        <v>0</v>
      </c>
      <c r="L1377" s="753">
        <f>J1377+K1377</f>
        <v/>
      </c>
      <c r="M1377" s="748">
        <f>L1377*(G1377+I1377)</f>
        <v/>
      </c>
      <c r="O1377" s="464">
        <f>ISBLANK(D1377)</f>
        <v/>
      </c>
      <c r="P1377" s="464">
        <f>ISBLANK(G1377)</f>
        <v/>
      </c>
      <c r="Q1377" s="464">
        <f>ISBLANK(M1377)</f>
        <v/>
      </c>
      <c r="R1377" s="464">
        <f>IF(AND(O1377=P1377,O1377=Q1377),,"!!!")</f>
        <v/>
      </c>
      <c r="T1377" s="464" t="n">
        <v>1366</v>
      </c>
    </row>
    <row customFormat="1" hidden="1" outlineLevel="1" r="1378" s="590">
      <c r="A1378" s="29" t="n"/>
      <c r="B1378" s="613" t="n"/>
      <c r="C1378" s="617" t="n"/>
      <c r="D1378" s="889" t="n"/>
      <c r="E1378" s="94" t="n"/>
      <c r="F1378" s="94" t="n"/>
      <c r="G1378" s="994" t="n"/>
      <c r="H1378" s="39" t="n"/>
      <c r="I1378" s="315" t="n"/>
      <c r="J1378" s="159" t="n"/>
      <c r="K1378" s="159" t="n"/>
      <c r="L1378" s="753" t="n"/>
      <c r="M1378" s="748" t="n"/>
      <c r="O1378" s="464">
        <f>ISBLANK(D1378)</f>
        <v/>
      </c>
      <c r="P1378" s="464">
        <f>ISBLANK(G1378)</f>
        <v/>
      </c>
      <c r="Q1378" s="464">
        <f>ISBLANK(M1378)</f>
        <v/>
      </c>
      <c r="R1378" s="464">
        <f>IF(AND(O1378=P1378,O1378=Q1378),,"!!!")</f>
        <v/>
      </c>
      <c r="T1378" s="464" t="n">
        <v>1367</v>
      </c>
    </row>
    <row customFormat="1" hidden="1" outlineLevel="1" r="1379" s="590">
      <c r="A1379" s="29" t="n"/>
      <c r="B1379" s="613" t="n"/>
      <c r="C1379" s="617" t="n"/>
      <c r="D1379" s="889" t="n"/>
      <c r="E1379" s="450" t="inlineStr">
        <is>
          <t>Water heated</t>
        </is>
      </c>
      <c r="F1379" s="450" t="inlineStr">
        <is>
          <t>Melegvizes</t>
        </is>
      </c>
      <c r="G1379" s="994" t="n"/>
      <c r="H1379" s="39" t="n"/>
      <c r="I1379" s="315" t="n"/>
      <c r="J1379" s="159" t="n"/>
      <c r="K1379" s="159" t="n"/>
      <c r="L1379" s="753" t="n"/>
      <c r="M1379" s="748" t="n"/>
      <c r="O1379" s="464">
        <f>ISBLANK(D1379)</f>
        <v/>
      </c>
      <c r="P1379" s="464">
        <f>ISBLANK(G1379)</f>
        <v/>
      </c>
      <c r="Q1379" s="464">
        <f>ISBLANK(M1379)</f>
        <v/>
      </c>
      <c r="R1379" s="464">
        <f>IF(AND(O1379=P1379,O1379=Q1379),,"!!!")</f>
        <v/>
      </c>
      <c r="T1379" s="464" t="n">
        <v>1368</v>
      </c>
    </row>
    <row customFormat="1" customHeight="1" hidden="1" ht="112.5" outlineLevel="1" r="1380" s="590">
      <c r="A1380" s="29" t="inlineStr">
        <is>
          <t>x</t>
        </is>
      </c>
      <c r="B1380" s="606" t="n">
        <v>400</v>
      </c>
      <c r="C1380" s="608" t="n">
        <v>421</v>
      </c>
      <c r="D1380" s="829" t="n">
        <v>6</v>
      </c>
      <c r="E1380" s="94" t="inlineStr">
        <is>
          <t>Water air heater for downward blowing installation, with three speed centrifugal fan, heating mode only
Designation: T.0.04.0 - Tool Storage
- nominal output [kW]: 28
- heating water temperature [°C]: 70/50
- nominal air flow [m³/h]: 3198
- nominal power consumption [W]: 586
- operational weight [kg]: 25
- manufacturer:Pakole
- type:MVT-30-3FC</t>
        </is>
      </c>
      <c r="F1380" s="94" t="inlineStr">
        <is>
          <t>Vízfűtéses termovenitlátor, lefelé fúvó, három ventilátor fokozattal, csak fűtésre
Jelölés: T.0.04.0 - Tool Storage
- névleges teljesítmény [kW]: 28
- fűtővíz hőmérséklet [°C]: 70/50
- névleges légszállítás [m³/h]: 3198
- névleges el. teljesítmény [W]: 586
- üzemi tömeg [kg]: 25
- gyártó:Pakole
- típus:MVT-30-3FC</t>
        </is>
      </c>
      <c r="G1380" s="994" t="n">
        <v>6</v>
      </c>
      <c r="H1380" s="39" t="inlineStr">
        <is>
          <t>pc/db</t>
        </is>
      </c>
      <c r="I1380" s="315" t="n"/>
      <c r="J1380" s="159" t="n">
        <v>0</v>
      </c>
      <c r="K1380" s="159" t="n">
        <v>0</v>
      </c>
      <c r="L1380" s="753">
        <f>J1380+K1380</f>
        <v/>
      </c>
      <c r="M1380" s="748">
        <f>L1380*(G1380+I1380)</f>
        <v/>
      </c>
      <c r="O1380" s="464">
        <f>ISBLANK(D1380)</f>
        <v/>
      </c>
      <c r="P1380" s="464">
        <f>ISBLANK(G1380)</f>
        <v/>
      </c>
      <c r="Q1380" s="464">
        <f>ISBLANK(M1380)</f>
        <v/>
      </c>
      <c r="R1380" s="464">
        <f>IF(AND(O1380=P1380,O1380=Q1380),,"!!!")</f>
        <v/>
      </c>
      <c r="T1380" s="464" t="n">
        <v>1369</v>
      </c>
    </row>
    <row customFormat="1" customHeight="1" hidden="1" ht="33.75" outlineLevel="1" r="1381" s="590">
      <c r="A1381" s="29" t="inlineStr">
        <is>
          <t>x</t>
        </is>
      </c>
      <c r="B1381" s="606" t="n">
        <v>400</v>
      </c>
      <c r="C1381" s="608" t="n">
        <v>421</v>
      </c>
      <c r="D1381" s="829" t="n">
        <v>7</v>
      </c>
      <c r="E1381" s="94" t="inlineStr">
        <is>
          <t>AIR DESTRATIFIER Fan
LLV-650
9400m3/h</t>
        </is>
      </c>
      <c r="F1381" s="94" t="inlineStr">
        <is>
          <t>Rétegződésgátló ventilátor
LLV-650
9400m3/h</t>
        </is>
      </c>
      <c r="G1381" s="994" t="n">
        <v>14</v>
      </c>
      <c r="H1381" s="39" t="n"/>
      <c r="I1381" s="315" t="n"/>
      <c r="J1381" s="159" t="n">
        <v>0</v>
      </c>
      <c r="K1381" s="159" t="n">
        <v>0</v>
      </c>
      <c r="L1381" s="753">
        <f>J1381+K1381</f>
        <v/>
      </c>
      <c r="M1381" s="748">
        <f>L1381*(G1381+I1381)</f>
        <v/>
      </c>
      <c r="O1381" s="464">
        <f>ISBLANK(D1381)</f>
        <v/>
      </c>
      <c r="P1381" s="464">
        <f>ISBLANK(G1381)</f>
        <v/>
      </c>
      <c r="Q1381" s="464">
        <f>ISBLANK(M1381)</f>
        <v/>
      </c>
      <c r="R1381" s="464">
        <f>IF(AND(O1381=P1381,O1381=Q1381),,"!!!")</f>
        <v/>
      </c>
      <c r="T1381" s="464" t="n">
        <v>1370</v>
      </c>
    </row>
    <row customFormat="1" hidden="1" outlineLevel="1" r="1382" s="590">
      <c r="A1382" s="29" t="n"/>
      <c r="B1382" s="613" t="n"/>
      <c r="C1382" s="617" t="n"/>
      <c r="D1382" s="889" t="n"/>
      <c r="E1382" s="94" t="n"/>
      <c r="F1382" s="94" t="n"/>
      <c r="G1382" s="994" t="n"/>
      <c r="H1382" s="39" t="n"/>
      <c r="I1382" s="315" t="n"/>
      <c r="J1382" s="159" t="n"/>
      <c r="K1382" s="159" t="n"/>
      <c r="L1382" s="753" t="n"/>
      <c r="M1382" s="748" t="n"/>
      <c r="O1382" s="464">
        <f>ISBLANK(D1382)</f>
        <v/>
      </c>
      <c r="P1382" s="464">
        <f>ISBLANK(G1382)</f>
        <v/>
      </c>
      <c r="Q1382" s="464">
        <f>ISBLANK(M1382)</f>
        <v/>
      </c>
      <c r="R1382" s="464">
        <f>IF(AND(O1382=P1382,O1382=Q1382),,"!!!")</f>
        <v/>
      </c>
      <c r="T1382" s="464" t="n">
        <v>1371</v>
      </c>
    </row>
    <row customFormat="1" hidden="1" outlineLevel="1" r="1383" s="590">
      <c r="A1383" s="29" t="n"/>
      <c r="B1383" s="613" t="n"/>
      <c r="C1383" s="617" t="n"/>
      <c r="D1383" s="889" t="n"/>
      <c r="E1383" s="450" t="inlineStr">
        <is>
          <t>Electric radiators</t>
        </is>
      </c>
      <c r="F1383" s="450" t="inlineStr">
        <is>
          <t>Elektromos radiátorok</t>
        </is>
      </c>
      <c r="G1383" s="994" t="n"/>
      <c r="H1383" s="39" t="n"/>
      <c r="I1383" s="315" t="n"/>
      <c r="J1383" s="159" t="n"/>
      <c r="K1383" s="159" t="n"/>
      <c r="L1383" s="753" t="n"/>
      <c r="M1383" s="748" t="n"/>
      <c r="O1383" s="464">
        <f>ISBLANK(D1383)</f>
        <v/>
      </c>
      <c r="P1383" s="464">
        <f>ISBLANK(G1383)</f>
        <v/>
      </c>
      <c r="Q1383" s="464">
        <f>ISBLANK(M1383)</f>
        <v/>
      </c>
      <c r="R1383" s="464">
        <f>IF(AND(O1383=P1383,O1383=Q1383),,"!!!")</f>
        <v/>
      </c>
      <c r="T1383" s="464" t="n">
        <v>1372</v>
      </c>
    </row>
    <row customFormat="1" customHeight="1" hidden="1" ht="78.75" outlineLevel="1" r="1384" s="590">
      <c r="A1384" s="29" t="n"/>
      <c r="B1384" s="606" t="n">
        <v>400</v>
      </c>
      <c r="C1384" s="608" t="n">
        <v>421</v>
      </c>
      <c r="D1384" s="829" t="n">
        <v>8</v>
      </c>
      <c r="E1384" s="94" t="inlineStr">
        <is>
          <t>Bathroom radiator, electrical w. optional connection to central water heating, IP24 protection rating, programmable temperature control
- nominal heating capacity [W]: 500
- weight [kg]: 12
- manufacturer: Stiebel Eltron
- type:BHE 50 Plus</t>
        </is>
      </c>
      <c r="F1384" s="94" t="inlineStr">
        <is>
          <t>Fürdőszobai radiátor, elektromos, opcionálisan csatlakoztatható központi fűtéshez, IP24 védelemmel, programozható hőmérséklet szabályzóval
- névleges fűtőteljesítmény [W]: 500
- tömeg [kg]: 12
- gyártó: Stiebel Eltron
- típus:BHE 50 Plus</t>
        </is>
      </c>
      <c r="G1384" s="994" t="n">
        <v>5</v>
      </c>
      <c r="H1384" s="39" t="inlineStr">
        <is>
          <t>pc/db</t>
        </is>
      </c>
      <c r="I1384" s="315" t="n"/>
      <c r="J1384" s="159" t="n">
        <v>0</v>
      </c>
      <c r="K1384" s="159" t="n">
        <v>0</v>
      </c>
      <c r="L1384" s="753">
        <f>J1384+K1384</f>
        <v/>
      </c>
      <c r="M1384" s="748">
        <f>L1384*(G1384+I1384)</f>
        <v/>
      </c>
      <c r="O1384" s="464">
        <f>ISBLANK(D1384)</f>
        <v/>
      </c>
      <c r="P1384" s="464">
        <f>ISBLANK(G1384)</f>
        <v/>
      </c>
      <c r="Q1384" s="464">
        <f>ISBLANK(M1384)</f>
        <v/>
      </c>
      <c r="R1384" s="464">
        <f>IF(AND(O1384=P1384,O1384=Q1384),,"!!!")</f>
        <v/>
      </c>
      <c r="T1384" s="464" t="n">
        <v>1373</v>
      </c>
    </row>
    <row customFormat="1" customHeight="1" hidden="1" ht="67.5" outlineLevel="1" r="1385" s="590">
      <c r="A1385" s="29" t="n"/>
      <c r="B1385" s="606" t="n">
        <v>400</v>
      </c>
      <c r="C1385" s="608" t="n">
        <v>421</v>
      </c>
      <c r="D1385" s="829" t="n">
        <v>9</v>
      </c>
      <c r="E1385" s="94" t="inlineStr">
        <is>
          <t>Wall mounted radiant and convection heating appliance w. window opening-, presence sensor and programmable timer
- nominal heating capacity [W]: 750
- weight [kg]: 6.7
- manufacturer: Stiebel Eltron
- type:CND 75</t>
        </is>
      </c>
      <c r="F1385" s="94" t="inlineStr">
        <is>
          <t>Falra szerelt sugárzó és konvekciós fűtő, ablaknyitás-, jelenlétérzékelővel, és programozható időzítővel
- névleges fűtőteljesítmény [W]: 750
- tömeg [kg]: 6.7
- gyártó: Stiebel Eltron
- típus:CND 75</t>
        </is>
      </c>
      <c r="G1385" s="994" t="n">
        <v>3</v>
      </c>
      <c r="H1385" s="39" t="inlineStr">
        <is>
          <t>pc/db</t>
        </is>
      </c>
      <c r="I1385" s="315" t="n"/>
      <c r="J1385" s="159" t="n">
        <v>0</v>
      </c>
      <c r="K1385" s="159" t="n">
        <v>0</v>
      </c>
      <c r="L1385" s="753">
        <f>J1385+K1385</f>
        <v/>
      </c>
      <c r="M1385" s="748">
        <f>L1385*(G1385+I1385)</f>
        <v/>
      </c>
      <c r="O1385" s="464">
        <f>ISBLANK(D1385)</f>
        <v/>
      </c>
      <c r="P1385" s="464">
        <f>ISBLANK(G1385)</f>
        <v/>
      </c>
      <c r="Q1385" s="464">
        <f>ISBLANK(M1385)</f>
        <v/>
      </c>
      <c r="R1385" s="464">
        <f>IF(AND(O1385=P1385,O1385=Q1385),,"!!!")</f>
        <v/>
      </c>
      <c r="T1385" s="464" t="n">
        <v>1374</v>
      </c>
    </row>
    <row customFormat="1" customHeight="1" hidden="1" ht="67.5" outlineLevel="1" r="1386" s="590">
      <c r="A1386" s="29" t="n"/>
      <c r="B1386" s="606" t="n">
        <v>400</v>
      </c>
      <c r="C1386" s="608" t="n">
        <v>421</v>
      </c>
      <c r="D1386" s="829" t="n">
        <v>10</v>
      </c>
      <c r="E1386" s="94" t="inlineStr">
        <is>
          <t>Wall mounted radiant and convection heating appliance w. window opening-, presence sensor and programmable timer
- nominal heating capacity [kW]: 1
- weight [kg]: 7.7
- manufacturer: Stiebel Eltron
- type:CND 100</t>
        </is>
      </c>
      <c r="F1386" s="94" t="inlineStr">
        <is>
          <t>Falra szerelt sugárzó és konvekciós fűtő, ablaknyitás-, jelenlétérzékelővel, és programozható időzítővel
- névleges fűtőteljesítmény [kW]: 1
- tömeg [kg]: 7.7
- gyártó: Stiebel Eltron
- típus:CND 100</t>
        </is>
      </c>
      <c r="G1386" s="994" t="n">
        <v>8</v>
      </c>
      <c r="H1386" s="39" t="inlineStr">
        <is>
          <t>pc/db</t>
        </is>
      </c>
      <c r="I1386" s="315" t="n"/>
      <c r="J1386" s="159" t="n">
        <v>0</v>
      </c>
      <c r="K1386" s="159" t="n">
        <v>0</v>
      </c>
      <c r="L1386" s="753">
        <f>J1386+K1386</f>
        <v/>
      </c>
      <c r="M1386" s="748">
        <f>L1386*(G1386+I1386)</f>
        <v/>
      </c>
      <c r="O1386" s="464">
        <f>ISBLANK(D1386)</f>
        <v/>
      </c>
      <c r="P1386" s="464">
        <f>ISBLANK(G1386)</f>
        <v/>
      </c>
      <c r="Q1386" s="464">
        <f>ISBLANK(M1386)</f>
        <v/>
      </c>
      <c r="R1386" s="464">
        <f>IF(AND(O1386=P1386,O1386=Q1386),,"!!!")</f>
        <v/>
      </c>
      <c r="T1386" s="464" t="n">
        <v>1375</v>
      </c>
    </row>
    <row customFormat="1" customHeight="1" hidden="1" ht="67.5" outlineLevel="1" r="1387" s="590">
      <c r="A1387" s="29" t="n"/>
      <c r="B1387" s="606" t="n">
        <v>400</v>
      </c>
      <c r="C1387" s="608" t="n">
        <v>421</v>
      </c>
      <c r="D1387" s="829" t="n">
        <v>11</v>
      </c>
      <c r="E1387" s="94" t="inlineStr">
        <is>
          <t>Wall mounted slim convection heating appliance w. window opening sensor and programmable timer, IP24 protection rating
- nominal heating capacity [kW]: 0.5
- weight [kg]: 4
- manufacturer: Stiebel Eltron
- type:CWM 500 P</t>
        </is>
      </c>
      <c r="F1387" s="94" t="inlineStr">
        <is>
          <t>Falra szerelt, vékony, konvekciós fűtő, ablaknyitásérzékeléssel és programozható időzítővel, IP24 védelemmel
- névleges fűtőteljesítmény [kW]: 0.5
- tömeg [kg]: 4
- gyártó: Stiebel Eltron
- típus:CWM 500 P</t>
        </is>
      </c>
      <c r="G1387" s="994" t="n">
        <v>40</v>
      </c>
      <c r="H1387" s="39" t="inlineStr">
        <is>
          <t>pc/db</t>
        </is>
      </c>
      <c r="I1387" s="315" t="n"/>
      <c r="J1387" s="159" t="n">
        <v>0</v>
      </c>
      <c r="K1387" s="159" t="n">
        <v>0</v>
      </c>
      <c r="L1387" s="753">
        <f>J1387+K1387</f>
        <v/>
      </c>
      <c r="M1387" s="748">
        <f>L1387*(G1387+I1387)</f>
        <v/>
      </c>
      <c r="O1387" s="464">
        <f>ISBLANK(D1387)</f>
        <v/>
      </c>
      <c r="P1387" s="464">
        <f>ISBLANK(G1387)</f>
        <v/>
      </c>
      <c r="Q1387" s="464">
        <f>ISBLANK(M1387)</f>
        <v/>
      </c>
      <c r="R1387" s="464">
        <f>IF(AND(O1387=P1387,O1387=Q1387),,"!!!")</f>
        <v/>
      </c>
      <c r="T1387" s="464" t="n">
        <v>1376</v>
      </c>
    </row>
    <row customFormat="1" customHeight="1" hidden="1" ht="67.5" outlineLevel="1" r="1388" s="590">
      <c r="A1388" s="29" t="n"/>
      <c r="B1388" s="606" t="n">
        <v>400</v>
      </c>
      <c r="C1388" s="608" t="n">
        <v>421</v>
      </c>
      <c r="D1388" s="829" t="n">
        <v>12</v>
      </c>
      <c r="E1388" s="94" t="inlineStr">
        <is>
          <t>Wall mounted slim convection heating appliance w. window opening sensor and programmable timer, IP24 protection rating
- nominal heating capacity [kW]: 1
- weight [kg]: 4.6
- manufacturer: Stiebel Eltron
- type:CWM 1000 P</t>
        </is>
      </c>
      <c r="F1388" s="94" t="inlineStr">
        <is>
          <t>Falra szerelt, vékony, konvekciós fűtő, ablaknyitásérzékeléssel és programozható időzítővel, IP24 védelemmel
- névleges fűtőteljesítmény [kW]: 1
- tömeg [kg]: 4.6
- gyártó: Stiebel Eltron
- típus:CWM 1000 P</t>
        </is>
      </c>
      <c r="G1388" s="994" t="n">
        <v>12</v>
      </c>
      <c r="H1388" s="39" t="inlineStr">
        <is>
          <t>pc/db</t>
        </is>
      </c>
      <c r="I1388" s="315" t="n"/>
      <c r="J1388" s="159" t="n">
        <v>0</v>
      </c>
      <c r="K1388" s="159" t="n">
        <v>0</v>
      </c>
      <c r="L1388" s="753">
        <f>J1388+K1388</f>
        <v/>
      </c>
      <c r="M1388" s="748">
        <f>L1388*(G1388+I1388)</f>
        <v/>
      </c>
      <c r="O1388" s="464">
        <f>ISBLANK(D1388)</f>
        <v/>
      </c>
      <c r="P1388" s="464">
        <f>ISBLANK(G1388)</f>
        <v/>
      </c>
      <c r="Q1388" s="464">
        <f>ISBLANK(M1388)</f>
        <v/>
      </c>
      <c r="R1388" s="464">
        <f>IF(AND(O1388=P1388,O1388=Q1388),,"!!!")</f>
        <v/>
      </c>
      <c r="T1388" s="464" t="n">
        <v>1377</v>
      </c>
    </row>
    <row customFormat="1" customHeight="1" hidden="1" ht="67.5" outlineLevel="1" r="1389" s="590">
      <c r="A1389" s="29" t="n"/>
      <c r="B1389" s="606" t="n">
        <v>400</v>
      </c>
      <c r="C1389" s="608" t="n">
        <v>421</v>
      </c>
      <c r="D1389" s="829" t="n">
        <v>13</v>
      </c>
      <c r="E1389" s="94" t="inlineStr">
        <is>
          <t>Wall mounted slim convection heating appliance w. window opening sensor and programmable timer, IP24 protection rating
- nominal heating capacity [kW]: 1.5
- weight [kg]: 6
- manufacturer: Stiebel Eltron
- type:CWM 1500 P</t>
        </is>
      </c>
      <c r="F1389" s="94" t="inlineStr">
        <is>
          <t>Falra szerelt, vékony, konvekciós fűtő, ablaknyitásérzékeléssel és programozható időzítővel, IP24 védelemmel
- névleges fűtőteljesítmény [kW]: 1.5
- tömeg [kg]: 6
- gyártó: Stiebel Eltron
- típus:CWM 1500 P</t>
        </is>
      </c>
      <c r="G1389" s="994" t="n">
        <v>1</v>
      </c>
      <c r="H1389" s="39" t="inlineStr">
        <is>
          <t>pc/db</t>
        </is>
      </c>
      <c r="I1389" s="315" t="n"/>
      <c r="J1389" s="159" t="n">
        <v>0</v>
      </c>
      <c r="K1389" s="159" t="n">
        <v>0</v>
      </c>
      <c r="L1389" s="753">
        <f>J1389+K1389</f>
        <v/>
      </c>
      <c r="M1389" s="748">
        <f>L1389*(G1389+I1389)</f>
        <v/>
      </c>
      <c r="O1389" s="464">
        <f>ISBLANK(D1389)</f>
        <v/>
      </c>
      <c r="P1389" s="464">
        <f>ISBLANK(G1389)</f>
        <v/>
      </c>
      <c r="Q1389" s="464">
        <f>ISBLANK(M1389)</f>
        <v/>
      </c>
      <c r="R1389" s="464">
        <f>IF(AND(O1389=P1389,O1389=Q1389),,"!!!")</f>
        <v/>
      </c>
      <c r="T1389" s="464" t="n">
        <v>1378</v>
      </c>
    </row>
    <row customFormat="1" customHeight="1" hidden="1" ht="67.5" outlineLevel="1" r="1390" s="590">
      <c r="A1390" s="29" t="n"/>
      <c r="B1390" s="606" t="n">
        <v>400</v>
      </c>
      <c r="C1390" s="608" t="n">
        <v>421</v>
      </c>
      <c r="D1390" s="829" t="n">
        <v>14</v>
      </c>
      <c r="E1390" s="94" t="inlineStr">
        <is>
          <t>Wall mounted slim convection heating appliance w. window opening sensor and programmable timer, IP24 protection rating
- nominal heating capacity [kW]: 2
- weight [kg]: 7.7
- manufacturer: Stiebel Eltron
- type:CWM 2000 P</t>
        </is>
      </c>
      <c r="F1390" s="94" t="inlineStr">
        <is>
          <t>Falra szerelt, vékony, konvekciós fűtő, ablaknyitásérzékeléssel és programozható időzítővel, IP24 védelemmel
- névleges fűtőteljesítmény [kW]: 2
- tömeg [kg]: 7.7
- gyártó: Stiebel Eltron
- típus:CWM 2000 P</t>
        </is>
      </c>
      <c r="G1390" s="994" t="n">
        <v>3</v>
      </c>
      <c r="H1390" s="39" t="inlineStr">
        <is>
          <t>pc/db</t>
        </is>
      </c>
      <c r="I1390" s="315" t="n"/>
      <c r="J1390" s="159" t="n">
        <v>0</v>
      </c>
      <c r="K1390" s="159" t="n">
        <v>0</v>
      </c>
      <c r="L1390" s="753">
        <f>J1390+K1390</f>
        <v/>
      </c>
      <c r="M1390" s="748">
        <f>L1390*(G1390+I1390)</f>
        <v/>
      </c>
      <c r="O1390" s="464">
        <f>ISBLANK(D1390)</f>
        <v/>
      </c>
      <c r="P1390" s="464">
        <f>ISBLANK(G1390)</f>
        <v/>
      </c>
      <c r="Q1390" s="464">
        <f>ISBLANK(M1390)</f>
        <v/>
      </c>
      <c r="R1390" s="464">
        <f>IF(AND(O1390=P1390,O1390=Q1390),,"!!!")</f>
        <v/>
      </c>
      <c r="T1390" s="464" t="n">
        <v>1379</v>
      </c>
    </row>
    <row customFormat="1" customHeight="1" hidden="1" ht="67.5" outlineLevel="1" r="1391" s="590">
      <c r="A1391" s="29" t="n"/>
      <c r="B1391" s="606" t="n">
        <v>400</v>
      </c>
      <c r="C1391" s="608" t="n">
        <v>421</v>
      </c>
      <c r="D1391" s="829" t="n">
        <v>15</v>
      </c>
      <c r="E1391" s="94" t="inlineStr">
        <is>
          <t>Wall mounted slim convection heating appliance w. window opening sensor and programmable timer, IP24 protection rating
- nominal heating capacity [kW]: 2.5
- weight [kg]: 9.2
- manufacturer: Stiebel Eltron
- type:CWM 2500 P</t>
        </is>
      </c>
      <c r="F1391" s="94" t="inlineStr">
        <is>
          <t>Falra szerelt, vékony, konvekciós fűtő, ablaknyitásérzékeléssel és programozható időzítővel, IP24 védelemmel
- névleges fűtőteljesítmény [kW]: 2.5
- tömeg [kg]: 9.2
- gyártó: Stiebel Eltron
- típus:CWM 2500 P</t>
        </is>
      </c>
      <c r="G1391" s="994" t="n">
        <v>0</v>
      </c>
      <c r="H1391" s="39" t="inlineStr">
        <is>
          <t>pc/db</t>
        </is>
      </c>
      <c r="I1391" s="315" t="n"/>
      <c r="J1391" s="159" t="n">
        <v>0</v>
      </c>
      <c r="K1391" s="159" t="n">
        <v>0</v>
      </c>
      <c r="L1391" s="753">
        <f>J1391+K1391</f>
        <v/>
      </c>
      <c r="M1391" s="748">
        <f>L1391*(G1391+I1391)</f>
        <v/>
      </c>
      <c r="O1391" s="464">
        <f>ISBLANK(D1391)</f>
        <v/>
      </c>
      <c r="P1391" s="464">
        <f>ISBLANK(G1391)</f>
        <v/>
      </c>
      <c r="Q1391" s="464">
        <f>ISBLANK(M1391)</f>
        <v/>
      </c>
      <c r="R1391" s="464">
        <f>IF(AND(O1391=P1391,O1391=Q1391),,"!!!")</f>
        <v/>
      </c>
      <c r="T1391" s="464" t="n">
        <v>1380</v>
      </c>
    </row>
    <row customFormat="1" customHeight="1" hidden="1" ht="67.5" outlineLevel="1" r="1392" s="590">
      <c r="A1392" s="29" t="n"/>
      <c r="B1392" s="606" t="n">
        <v>400</v>
      </c>
      <c r="C1392" s="608" t="n">
        <v>421</v>
      </c>
      <c r="D1392" s="829" t="n">
        <v>16</v>
      </c>
      <c r="E1392" s="94" t="inlineStr">
        <is>
          <t>Wall mounted slim convection heating appliance w. window opening sensor and programmable timer, IP24 protection rating
- nominal heating capacity [kW]: 3
- weight [kg]: 10.9
- manufacturer: Stiebel Eltron
- type:CWM 3000 P</t>
        </is>
      </c>
      <c r="F1392" s="94" t="inlineStr">
        <is>
          <t>Falra szerelt, vékony, konvekciós fűtő, ablaknyitásérzékeléssel és programozható időzítővel, IP24 védelemmel
- névleges fűtőteljesítmény [kW]: 3
- tömeg [kg]: 10.9
- gyártó: Stiebel Eltron
- típus:CWM 3000 P</t>
        </is>
      </c>
      <c r="G1392" s="994" t="n">
        <v>18</v>
      </c>
      <c r="H1392" s="39" t="inlineStr">
        <is>
          <t>pc/db</t>
        </is>
      </c>
      <c r="I1392" s="315" t="n"/>
      <c r="J1392" s="159" t="n">
        <v>0</v>
      </c>
      <c r="K1392" s="159" t="n">
        <v>0</v>
      </c>
      <c r="L1392" s="753">
        <f>J1392+K1392</f>
        <v/>
      </c>
      <c r="M1392" s="748">
        <f>L1392*(G1392+I1392)</f>
        <v/>
      </c>
      <c r="O1392" s="464">
        <f>ISBLANK(D1392)</f>
        <v/>
      </c>
      <c r="P1392" s="464">
        <f>ISBLANK(G1392)</f>
        <v/>
      </c>
      <c r="Q1392" s="464">
        <f>ISBLANK(M1392)</f>
        <v/>
      </c>
      <c r="R1392" s="464">
        <f>IF(AND(O1392=P1392,O1392=Q1392),,"!!!")</f>
        <v/>
      </c>
      <c r="T1392" s="464" t="n">
        <v>1381</v>
      </c>
    </row>
    <row customFormat="1" hidden="1" outlineLevel="1" r="1393" s="590">
      <c r="A1393" s="29" t="n"/>
      <c r="B1393" s="613" t="n"/>
      <c r="C1393" s="617" t="n"/>
      <c r="D1393" s="889" t="n"/>
      <c r="E1393" s="94" t="n"/>
      <c r="F1393" s="94" t="n"/>
      <c r="G1393" s="994" t="n"/>
      <c r="H1393" s="39" t="n"/>
      <c r="I1393" s="315" t="n"/>
      <c r="J1393" s="159" t="n"/>
      <c r="K1393" s="159" t="n"/>
      <c r="L1393" s="753" t="n"/>
      <c r="M1393" s="748" t="n"/>
      <c r="O1393" s="464">
        <f>ISBLANK(D1393)</f>
        <v/>
      </c>
      <c r="P1393" s="464">
        <f>ISBLANK(G1393)</f>
        <v/>
      </c>
      <c r="Q1393" s="464">
        <f>ISBLANK(M1393)</f>
        <v/>
      </c>
      <c r="R1393" s="464">
        <f>IF(AND(O1393=P1393,O1393=Q1393),,"!!!")</f>
        <v/>
      </c>
      <c r="T1393" s="464" t="n">
        <v>1382</v>
      </c>
    </row>
    <row customFormat="1" hidden="1" outlineLevel="1" r="1394" s="590">
      <c r="A1394" s="29" t="n"/>
      <c r="B1394" s="613" t="n"/>
      <c r="C1394" s="617" t="n"/>
      <c r="D1394" s="889" t="n"/>
      <c r="E1394" s="450" t="inlineStr">
        <is>
          <t>Domestic Hot Water Production</t>
        </is>
      </c>
      <c r="F1394" s="450" t="inlineStr">
        <is>
          <t>Melegvíztermelés</t>
        </is>
      </c>
      <c r="G1394" s="994" t="n"/>
      <c r="H1394" s="39" t="n"/>
      <c r="I1394" s="315" t="n"/>
      <c r="J1394" s="159" t="n"/>
      <c r="K1394" s="159" t="n"/>
      <c r="L1394" s="753" t="n"/>
      <c r="M1394" s="748" t="n"/>
      <c r="O1394" s="464">
        <f>ISBLANK(D1394)</f>
        <v/>
      </c>
      <c r="P1394" s="464">
        <f>ISBLANK(G1394)</f>
        <v/>
      </c>
      <c r="Q1394" s="464">
        <f>ISBLANK(M1394)</f>
        <v/>
      </c>
      <c r="R1394" s="464">
        <f>IF(AND(O1394=P1394,O1394=Q1394),,"!!!")</f>
        <v/>
      </c>
      <c r="T1394" s="464" t="n">
        <v>1383</v>
      </c>
    </row>
    <row customFormat="1" customHeight="1" hidden="1" ht="180" outlineLevel="1" r="1395" s="590">
      <c r="A1395" s="29" t="n"/>
      <c r="B1395" s="606" t="n">
        <v>400</v>
      </c>
      <c r="C1395" s="608" t="n">
        <v>421</v>
      </c>
      <c r="D1395" s="829" t="n">
        <v>17</v>
      </c>
      <c r="E1395" s="94" t="inlineStr">
        <is>
          <t>Hot water tank charging module, instantenous flow heater, wall mounted, comprising the following parts:
primary side: high efficienvy pump, 2-way control valve, bleeding and drain valve, temperature sensor and compensating valve
plate heat exchanger from stainless steel
secondary side: safety valve (10bar), check valve, filling-draining valve, temperature sensor, conecction for DHV circulation
built-in electronic control
- nominal output [kW]: 275
- primary side nominal temperature in/out [°C]: 70/30
- heating water volumetric flow [m³/h]: 5.72
- secondary sire nominal temperature in/out [°C]: 10/55
- drinking water volumetric flow [m³/h]: 4.98
- manufacturer: Hoval
- type: TransTherm aqua F 6-50</t>
        </is>
      </c>
      <c r="F1395" s="94" t="inlineStr">
        <is>
          <t>Melegvíztároló töltő modul, átfolyós vízmelegítő, falra szerelt, az alábbi elemekből:
pirmer oldal: nagy hatásfokú szivattyú, kétutú szabályzószelep, légtelenítő és ürítő szelep, hőmérséklet érzékelő, kiegyenlítő szelep
hőcserélő rozsfamentes acélból
szekunder oldal: biztonsági szelep (10bar), visszacsapó szelep, töltő-ürítő szelep, hőmérséklet érzékelő, csatlakozás cirkulációhoz
beépített elektronikus vezérlés
- névleges teljesítmény [kW]: 275
- primer oldal névleges be- és kilépő hőmérséklet [°C]: 70/30
- fűtővíz térfogatáram [m³/h]: 5.72
- szekunder oldal névleges be- és kilépő hőmérséklet [°C]: 10/55
- ivóvíz térfogatáram [m³/h]: 4.98
- gyártó: Hoval
- típus: TransTherm aqua F 6-50</t>
        </is>
      </c>
      <c r="G1395" s="994" t="n">
        <v>1</v>
      </c>
      <c r="H1395" s="39" t="inlineStr">
        <is>
          <t>pc/db</t>
        </is>
      </c>
      <c r="I1395" s="315" t="n"/>
      <c r="J1395" s="159" t="n">
        <v>0</v>
      </c>
      <c r="K1395" s="159" t="n">
        <v>0</v>
      </c>
      <c r="L1395" s="753">
        <f>J1395+K1395</f>
        <v/>
      </c>
      <c r="M1395" s="748">
        <f>L1395*(G1395+I1395)</f>
        <v/>
      </c>
      <c r="O1395" s="464">
        <f>ISBLANK(D1395)</f>
        <v/>
      </c>
      <c r="P1395" s="464">
        <f>ISBLANK(G1395)</f>
        <v/>
      </c>
      <c r="Q1395" s="464">
        <f>ISBLANK(M1395)</f>
        <v/>
      </c>
      <c r="R1395" s="464">
        <f>IF(AND(O1395=P1395,O1395=Q1395),,"!!!")</f>
        <v/>
      </c>
      <c r="T1395" s="464" t="n">
        <v>1384</v>
      </c>
    </row>
    <row customFormat="1" customHeight="1" hidden="1" ht="101.25" outlineLevel="1" r="1396" s="590">
      <c r="A1396" s="29" t="n"/>
      <c r="B1396" s="606" t="n">
        <v>400</v>
      </c>
      <c r="C1396" s="608" t="n">
        <v>421</v>
      </c>
      <c r="D1396" s="829" t="n">
        <v>18</v>
      </c>
      <c r="E1396" s="94" t="inlineStr">
        <is>
          <t>Instantanous, under-counter, electric water heater and storage tank, for drinking water
- nominal power consumption [kW]: 2
- weight [kg]: 8
- set temperature [°C]: 65
- nominal pressure [bar]: 6
- size W/H/L: 340/470/270
- manufacturer: Hajdu Zrt
- type: ZA10</t>
        </is>
      </c>
      <c r="F1396" s="94" t="inlineStr">
        <is>
          <t>Átfolyós, pult alá építhető, elektromos vízmelegítő és tároló, ivóvízhez
- névleges teljesítményfelvétel [kW]: 2
- tömeg [kg]: 8
- melegvíz-hőmérséklet [°C]: 65
- névleges nyomás [bar]: 6
- méret, Sz/M/H: 340/470/270
- gyártó: Hajdu Zrt
- típus: ZA10</t>
        </is>
      </c>
      <c r="G1396" s="994" t="n">
        <v>49</v>
      </c>
      <c r="H1396" s="39" t="inlineStr">
        <is>
          <t>pc/db</t>
        </is>
      </c>
      <c r="I1396" s="315" t="n"/>
      <c r="J1396" s="159" t="n">
        <v>0</v>
      </c>
      <c r="K1396" s="159" t="n">
        <v>0</v>
      </c>
      <c r="L1396" s="753">
        <f>J1396+K1396</f>
        <v/>
      </c>
      <c r="M1396" s="748">
        <f>L1396*(G1396+I1396)</f>
        <v/>
      </c>
      <c r="O1396" s="464">
        <f>ISBLANK(D1396)</f>
        <v/>
      </c>
      <c r="P1396" s="464">
        <f>ISBLANK(G1396)</f>
        <v/>
      </c>
      <c r="Q1396" s="464">
        <f>ISBLANK(M1396)</f>
        <v/>
      </c>
      <c r="R1396" s="464">
        <f>IF(AND(O1396=P1396,O1396=Q1396),,"!!!")</f>
        <v/>
      </c>
      <c r="T1396" s="464" t="n">
        <v>1385</v>
      </c>
    </row>
    <row customFormat="1" customHeight="1" hidden="1" ht="101.25" outlineLevel="1" r="1397" s="590">
      <c r="A1397" s="29" t="n"/>
      <c r="B1397" s="606" t="n">
        <v>400</v>
      </c>
      <c r="C1397" s="608" t="n">
        <v>421</v>
      </c>
      <c r="D1397" s="829" t="n">
        <v>19</v>
      </c>
      <c r="E1397" s="94" t="inlineStr">
        <is>
          <t>Hot water storage tank, wall mounted, with electrical heating, for drinking water
- nominal power consumption [kW]: 1.8
- weight [kg]: 27
- set temperature [°C]: 65
- nominal pressure [bar]: 6
- size D/H: 515/762
- manufacturer: Hajdu Zrt
- type: Z80Smart</t>
        </is>
      </c>
      <c r="F1397" s="94" t="inlineStr">
        <is>
          <t>Melegvíztároló, falra szerelt, elektromos fűtéssel, ivóvízhez
- névleges teljesítményfelvétel [kW]: 1.8
- tömeg [kg]: 27
- melegvíz-hőmérséklet [°C]: 65
- névleges nyomás [bar]: 6
- méret, Átm./M: 515/762
- gyártó: Hajdu Zrt
- típus: Z80Smart</t>
        </is>
      </c>
      <c r="G1397" s="994" t="n">
        <v>3</v>
      </c>
      <c r="H1397" s="39" t="inlineStr">
        <is>
          <t>pc/db</t>
        </is>
      </c>
      <c r="I1397" s="315" t="n"/>
      <c r="J1397" s="159" t="n">
        <v>0</v>
      </c>
      <c r="K1397" s="159" t="n">
        <v>0</v>
      </c>
      <c r="L1397" s="753">
        <f>J1397+K1397</f>
        <v/>
      </c>
      <c r="M1397" s="748">
        <f>L1397*(G1397+I1397)</f>
        <v/>
      </c>
      <c r="O1397" s="464">
        <f>ISBLANK(D1397)</f>
        <v/>
      </c>
      <c r="P1397" s="464">
        <f>ISBLANK(G1397)</f>
        <v/>
      </c>
      <c r="Q1397" s="464">
        <f>ISBLANK(M1397)</f>
        <v/>
      </c>
      <c r="R1397" s="464">
        <f>IF(AND(O1397=P1397,O1397=Q1397),,"!!!")</f>
        <v/>
      </c>
      <c r="T1397" s="464" t="n">
        <v>1386</v>
      </c>
    </row>
    <row customFormat="1" customHeight="1" hidden="1" ht="146.25" outlineLevel="1" r="1398" s="590">
      <c r="A1398" s="29" t="n"/>
      <c r="B1398" s="606" t="n">
        <v>400</v>
      </c>
      <c r="C1398" s="608" t="n">
        <v>421</v>
      </c>
      <c r="D1398" s="829" t="n">
        <v>20</v>
      </c>
      <c r="E1398" s="94" t="inlineStr">
        <is>
          <t>Floor convector
in-floor installed, w. black painted copper-auminum heat exchanger, stainless steel body, with integrated low noise centrifugal 12V motor fan, complete with cover grille and electric control  accessories
- connection size: DN15
- nominal heating capacity at 70/50/20°C [kW]: 1.25
- power consumption [W]: 11
- water volume [l/m]: 0.3
- dimensions, W/H [mm]: 240/110
- length, L [mm]: 1000
- weight [kg]: 10.5
- manufacturer: Purmo
- type Aquilo F2C 1000</t>
        </is>
      </c>
      <c r="F1398" s="94" t="inlineStr">
        <is>
          <t>Padlókonvektor
padlóba épített, feketére festett réz-alumínium hőcserélővel, rozsdamentes acél házban, beépített alacsony zajszintű 12V-os veentilátorrral, ráccsal és elektromos vezérléssel kompletten
- csatlakozási méret: DN15
- névleges fűtési teljesítmény 70/50/20°C [kW]: 1.25
- elektromos teljesítményfelvétel [W]: 11
- víztartalom [l/m]: 0.3
- méretek, Sz/M [mm]: 240/110
- hossz, L [mm]: 1000
- tömeg [kg]: 10.5
- gyártó: Purmo
- típus Aquilo F2C 1000</t>
        </is>
      </c>
      <c r="G1398" s="994" t="n">
        <v>4</v>
      </c>
      <c r="H1398" s="39" t="inlineStr">
        <is>
          <t>pc/db</t>
        </is>
      </c>
      <c r="I1398" s="315" t="n"/>
      <c r="J1398" s="159" t="n">
        <v>0</v>
      </c>
      <c r="K1398" s="159" t="n">
        <v>0</v>
      </c>
      <c r="L1398" s="753">
        <f>J1398+K1398</f>
        <v/>
      </c>
      <c r="M1398" s="748">
        <f>L1398*(G1398+I1398)</f>
        <v/>
      </c>
      <c r="O1398" s="464">
        <f>ISBLANK(D1398)</f>
        <v/>
      </c>
      <c r="P1398" s="464">
        <f>ISBLANK(G1398)</f>
        <v/>
      </c>
      <c r="Q1398" s="464">
        <f>ISBLANK(M1398)</f>
        <v/>
      </c>
      <c r="R1398" s="464">
        <f>IF(AND(O1398=P1398,O1398=Q1398),,"!!!")</f>
        <v/>
      </c>
      <c r="T1398" s="464" t="n">
        <v>1387</v>
      </c>
    </row>
    <row customFormat="1" hidden="1" outlineLevel="1" r="1399" s="590">
      <c r="A1399" s="29" t="n"/>
      <c r="B1399" s="613" t="n"/>
      <c r="C1399" s="617" t="n"/>
      <c r="D1399" s="889" t="n"/>
      <c r="E1399" s="94" t="n"/>
      <c r="F1399" s="94" t="n"/>
      <c r="G1399" s="994" t="n"/>
      <c r="H1399" s="39" t="n"/>
      <c r="I1399" s="315" t="n"/>
      <c r="J1399" s="159" t="n"/>
      <c r="K1399" s="159" t="n"/>
      <c r="L1399" s="753" t="n"/>
      <c r="M1399" s="748" t="n"/>
      <c r="O1399" s="464">
        <f>ISBLANK(D1399)</f>
        <v/>
      </c>
      <c r="P1399" s="464">
        <f>ISBLANK(G1399)</f>
        <v/>
      </c>
      <c r="Q1399" s="464">
        <f>ISBLANK(M1399)</f>
        <v/>
      </c>
      <c r="R1399" s="464">
        <f>IF(AND(O1399=P1399,O1399=Q1399),,"!!!")</f>
        <v/>
      </c>
      <c r="T1399" s="464" t="n">
        <v>1388</v>
      </c>
    </row>
    <row customFormat="1" hidden="1" outlineLevel="1" r="1400" s="590">
      <c r="A1400" s="29" t="n"/>
      <c r="B1400" s="613" t="n"/>
      <c r="C1400" s="617" t="n"/>
      <c r="D1400" s="889" t="n"/>
      <c r="E1400" s="278" t="inlineStr">
        <is>
          <t>Piping</t>
        </is>
      </c>
      <c r="F1400" s="278" t="inlineStr">
        <is>
          <t>Csővezetékek</t>
        </is>
      </c>
      <c r="G1400" s="994" t="n"/>
      <c r="H1400" s="39" t="n"/>
      <c r="I1400" s="315" t="n"/>
      <c r="J1400" s="159" t="n"/>
      <c r="K1400" s="159" t="n"/>
      <c r="L1400" s="753" t="n"/>
      <c r="M1400" s="748" t="n"/>
      <c r="O1400" s="464">
        <f>ISBLANK(D1400)</f>
        <v/>
      </c>
      <c r="P1400" s="464">
        <f>ISBLANK(G1400)</f>
        <v/>
      </c>
      <c r="Q1400" s="464">
        <f>ISBLANK(M1400)</f>
        <v/>
      </c>
      <c r="R1400" s="464">
        <f>IF(AND(O1400=P1400,O1400=Q1400),,"!!!")</f>
        <v/>
      </c>
      <c r="T1400" s="464" t="n">
        <v>1389</v>
      </c>
    </row>
    <row customFormat="1" customHeight="1" hidden="1" ht="216" outlineLevel="1" r="1401" s="590">
      <c r="A1401" s="29" t="inlineStr">
        <is>
          <t>x</t>
        </is>
      </c>
      <c r="B1401" s="613" t="n"/>
      <c r="C1401" s="617" t="n"/>
      <c r="D1401" s="889" t="n"/>
      <c r="E1401" s="172" t="inlineStr">
        <is>
          <t>Steel pipe for water medium, general quality requirements
MSZ 29:1986 standard seamless steel pipe in sizes according to MSZ EN 10220:2003, with S235JR material quality or MSZ EN 10255 S-195-T or DIN 2440/2448.
With welded joints,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Painting of steel pipes (under insulation)
1 layer of repair-painintg of protective coated pipes with red-brownish 'Hammerite' paint
1 layer of cover painting of the entire pipe network with red-brownish 'Hammerite' paint (or technically equivalent).</t>
        </is>
      </c>
      <c r="F1401" s="172" t="inlineStr">
        <is>
          <t>Acélcső víz közeghez, általános minőségi elvárásai
MSZ 29:1986 szerinti varrat nélküli acélcső MSZ EN 10220:2003 szerinti méretben S235JR anyagminőséggel vagy MSZ EN 10255 S-195-T minőségben vagy DIN 2440/2448 szerinti minőségben.
Hegesztett kötésekkel, csőhajlításokkal, idomokkal,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
Acélcső festése (hőszigetelés alá)
1 rtg. Alapmázolt csövek visszajavítása vörösesbarna Hammerite festékkel
1 rtg. Fedőréteg felhordása a teljes csővezetéki hálózaton vörösesbarna Hammerite festékkel. Vagy vele műszakilag egyenértékűvel.</t>
        </is>
      </c>
      <c r="G1401" s="994" t="n"/>
      <c r="H1401" s="39" t="n"/>
      <c r="I1401" s="315" t="n"/>
      <c r="J1401" s="159" t="n"/>
      <c r="K1401" s="159" t="n"/>
      <c r="L1401" s="753" t="n"/>
      <c r="M1401" s="748" t="n"/>
      <c r="O1401" s="464">
        <f>ISBLANK(D1401)</f>
        <v/>
      </c>
      <c r="P1401" s="464">
        <f>ISBLANK(G1401)</f>
        <v/>
      </c>
      <c r="Q1401" s="464">
        <f>ISBLANK(M1401)</f>
        <v/>
      </c>
      <c r="R1401" s="464">
        <f>IF(AND(O1401=P1401,O1401=Q1401),,"!!!")</f>
        <v/>
      </c>
      <c r="T1401" s="464" t="n">
        <v>1390</v>
      </c>
    </row>
    <row customFormat="1" customHeight="1" hidden="1" ht="96" outlineLevel="1" r="1402" s="590">
      <c r="A1402" s="29" t="n"/>
      <c r="B1402" s="613" t="n"/>
      <c r="C1402" s="617" t="n"/>
      <c r="D1402" s="889" t="n"/>
      <c r="E1402" s="172" t="inlineStr">
        <is>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is>
      </c>
      <c r="F1402" s="172" t="inlineStr">
        <is>
          <t xml:space="preserve">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t>
        </is>
      </c>
      <c r="G1402" s="994" t="n"/>
      <c r="H1402" s="39" t="n"/>
      <c r="I1402" s="315" t="n"/>
      <c r="J1402" s="159" t="n"/>
      <c r="K1402" s="159" t="n"/>
      <c r="L1402" s="753" t="n"/>
      <c r="M1402" s="748" t="n"/>
      <c r="O1402" s="464">
        <f>ISBLANK(D1402)</f>
        <v/>
      </c>
      <c r="P1402" s="464">
        <f>ISBLANK(G1402)</f>
        <v/>
      </c>
      <c r="Q1402" s="464">
        <f>ISBLANK(M1402)</f>
        <v/>
      </c>
      <c r="R1402" s="464">
        <f>IF(AND(O1402=P1402,O1402=Q1402),,"!!!")</f>
        <v/>
      </c>
      <c r="T1402" s="464" t="n">
        <v>1391</v>
      </c>
    </row>
    <row customFormat="1" customHeight="1" hidden="1" ht="72" outlineLevel="1" r="1403" s="590">
      <c r="A1403" s="29" t="n"/>
      <c r="B1403" s="613" t="n"/>
      <c r="C1403" s="617" t="n"/>
      <c r="D1403" s="889" t="n"/>
      <c r="E1403" s="269" t="inlineStr">
        <is>
          <t>Tubolit S or S Plusz: Closed cell structure polyethylene foam thermal insulation, flexible polymer protective foil (complete with adhesive bands and auxiliary materials). S Plussz inner foil layer to help threading. Allowed temperature of medium from 0 to 120°C(band: +85°C). Fire resistance class: B1 (hardly inflammable)</t>
        </is>
      </c>
      <c r="F1403" s="269" t="inlineStr">
        <is>
          <t>Tubolit S v. S Plusz: Zártcellás szerkezetű habosított polietilén hőszigetelés, polimer flexibilis védőfóliával (rendelkezik öntapadó szalagokkal és tartozékokkal). S Plussz behúzást segítő belső fólia réteggel. Megengedett közeghőm. 0 - 102°C-ig (szalag +85°C). Tűzvédelmi besorolás: B1 (nehezen éghető)</t>
        </is>
      </c>
      <c r="G1403" s="994" t="n"/>
      <c r="H1403" s="39" t="n"/>
      <c r="I1403" s="315" t="n"/>
      <c r="J1403" s="159" t="n"/>
      <c r="K1403" s="159" t="n"/>
      <c r="L1403" s="753" t="n"/>
      <c r="M1403" s="748" t="n"/>
      <c r="O1403" s="464">
        <f>ISBLANK(D1403)</f>
        <v/>
      </c>
      <c r="P1403" s="464">
        <f>ISBLANK(G1403)</f>
        <v/>
      </c>
      <c r="Q1403" s="464">
        <f>ISBLANK(M1403)</f>
        <v/>
      </c>
      <c r="R1403" s="464">
        <f>IF(AND(O1403=P1403,O1403=Q1403),,"!!!")</f>
        <v/>
      </c>
      <c r="T1403" s="464" t="n">
        <v>1392</v>
      </c>
    </row>
    <row customFormat="1" customHeight="1" hidden="1" ht="60" outlineLevel="1" r="1404" s="590">
      <c r="A1404" s="29" t="n"/>
      <c r="B1404" s="613" t="n"/>
      <c r="C1404" s="617" t="n"/>
      <c r="D1404" s="889" t="n"/>
      <c r="E1404" s="269" t="inlineStr">
        <is>
          <t>Armaflex AC: Synthetic rubber based closed cell structure to prevent condensation, elastic thermal insulation. Allowed temperature of medium -50 - +110°C-ig (band: +85°C). Fire resistance class: DL-s3, d0 (considerable participation in fire, strong smoker production, no flaming droplets/particles)</t>
        </is>
      </c>
      <c r="F1404" s="269" t="inlineStr">
        <is>
          <t>Armaflex AC: Szintetikus gumi alapú zártcellás szerkezetű páralecsapódás megelőzésére, rugalmas hőszigetelés. Megengedett közeghőm. -50 - +110°C-ig (szalag +85°C). Tűzvédelmi besorolás: DL-s3, d0 (lényeges részvétel a tűzben, erősen füstképző, égve nem csepegő)</t>
        </is>
      </c>
      <c r="G1404" s="994" t="n"/>
      <c r="H1404" s="39" t="n"/>
      <c r="I1404" s="315" t="n"/>
      <c r="J1404" s="159" t="n"/>
      <c r="K1404" s="159" t="n"/>
      <c r="L1404" s="753" t="n"/>
      <c r="M1404" s="748" t="n"/>
      <c r="O1404" s="464">
        <f>ISBLANK(D1404)</f>
        <v/>
      </c>
      <c r="P1404" s="464">
        <f>ISBLANK(G1404)</f>
        <v/>
      </c>
      <c r="Q1404" s="464">
        <f>ISBLANK(M1404)</f>
        <v/>
      </c>
      <c r="R1404" s="464">
        <f>IF(AND(O1404=P1404,O1404=Q1404),,"!!!")</f>
        <v/>
      </c>
      <c r="T1404" s="464" t="n">
        <v>1393</v>
      </c>
    </row>
    <row customFormat="1" customHeight="1" hidden="1" ht="72" outlineLevel="1" r="1405" s="590">
      <c r="A1405" s="29" t="n"/>
      <c r="B1405" s="613" t="n"/>
      <c r="C1405" s="617" t="n"/>
      <c r="D1405" s="889" t="n"/>
      <c r="E1405" s="268" t="inlineStr">
        <is>
          <t>Consig mineral wool insulation with aluminum lining: basalt based product with aluminium lining, adhesive and aluminium tape fixing. Allowed temperature of medium up to +250°C. Fire resistance classification: A1 non-flammable (MSZ EN 13501-1:2007), or other technically equivalent product.</t>
        </is>
      </c>
      <c r="F1405" s="269" t="inlineStr">
        <is>
          <t>Consig alukasírozott ásványgyapot: Bazalt alapú ásványgyapot termék alukasírozással, ragasztással és aluszalaggal rögzítve. Megengedett közeghőm. +250°C-ig. Tűzvédelmi besorolás: A1 nem éghető (MSZ EN 13501-1:2007 szerint) Vagy vele műszakilag egyenértékű.</t>
        </is>
      </c>
      <c r="G1405" s="994" t="n"/>
      <c r="H1405" s="39" t="n"/>
      <c r="I1405" s="315" t="n"/>
      <c r="J1405" s="159" t="n"/>
      <c r="K1405" s="159" t="n"/>
      <c r="L1405" s="753" t="n"/>
      <c r="M1405" s="748" t="n"/>
      <c r="O1405" s="464">
        <f>ISBLANK(D1405)</f>
        <v/>
      </c>
      <c r="P1405" s="464">
        <f>ISBLANK(G1405)</f>
        <v/>
      </c>
      <c r="Q1405" s="464">
        <f>ISBLANK(M1405)</f>
        <v/>
      </c>
      <c r="R1405" s="464">
        <f>IF(AND(O1405=P1405,O1405=Q1405),,"!!!")</f>
        <v/>
      </c>
      <c r="T1405" s="464" t="n">
        <v>1394</v>
      </c>
    </row>
    <row customFormat="1" customHeight="1" hidden="1" ht="48" outlineLevel="1" r="1406" s="590">
      <c r="A1406" s="29" t="n"/>
      <c r="B1406" s="613" t="n"/>
      <c r="C1406" s="617" t="n"/>
      <c r="D1406" s="889" t="n"/>
      <c r="E1406" s="268" t="inlineStr">
        <is>
          <t>AL: 0,8mm thick aluminium sheet cladding, with continuous overlapping, sintered connections with aluminium riveting, or other technically equivalent solution.</t>
        </is>
      </c>
      <c r="F1406" s="269" t="inlineStr">
        <is>
          <t>AL: 0,8mm-es aluminium lemez borítás, folytonos, átlapolásos, horganyzott (zitnizett) kapcsolatokkal, alumínium popszegecses rögzítéssel, vagy ezzel műszakilag egyenértékű.</t>
        </is>
      </c>
      <c r="G1406" s="994" t="n"/>
      <c r="H1406" s="39" t="n"/>
      <c r="I1406" s="315" t="n"/>
      <c r="J1406" s="159" t="n"/>
      <c r="K1406" s="159" t="n"/>
      <c r="L1406" s="753" t="n"/>
      <c r="M1406" s="748" t="n"/>
      <c r="O1406" s="464">
        <f>ISBLANK(D1406)</f>
        <v/>
      </c>
      <c r="P1406" s="464">
        <f>ISBLANK(G1406)</f>
        <v/>
      </c>
      <c r="Q1406" s="464">
        <f>ISBLANK(M1406)</f>
        <v/>
      </c>
      <c r="R1406" s="464">
        <f>IF(AND(O1406=P1406,O1406=Q1406),,"!!!")</f>
        <v/>
      </c>
      <c r="T1406" s="464" t="n">
        <v>1395</v>
      </c>
    </row>
    <row customFormat="1" customHeight="1" hidden="1" ht="60" outlineLevel="1" r="1407" s="590">
      <c r="A1407" s="29" t="n"/>
      <c r="B1407" s="613" t="n"/>
      <c r="C1407" s="617" t="n"/>
      <c r="D1407" s="889" t="n"/>
      <c r="E1407" s="268"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1407" s="269"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1407" s="994" t="n"/>
      <c r="H1407" s="39" t="n"/>
      <c r="I1407" s="315" t="n"/>
      <c r="J1407" s="159" t="n"/>
      <c r="K1407" s="159" t="n"/>
      <c r="L1407" s="753" t="n"/>
      <c r="M1407" s="748" t="n"/>
      <c r="O1407" s="464">
        <f>ISBLANK(D1407)</f>
        <v/>
      </c>
      <c r="P1407" s="464">
        <f>ISBLANK(G1407)</f>
        <v/>
      </c>
      <c r="Q1407" s="464">
        <f>ISBLANK(M1407)</f>
        <v/>
      </c>
      <c r="R1407" s="464">
        <f>IF(AND(O1407=P1407,O1407=Q1407),,"!!!")</f>
        <v/>
      </c>
      <c r="T1407" s="464" t="n">
        <v>1396</v>
      </c>
    </row>
    <row customFormat="1" hidden="1" outlineLevel="1" r="1408" s="590">
      <c r="A1408" s="29" t="n"/>
      <c r="B1408" s="613" t="n"/>
      <c r="C1408" s="617" t="n"/>
      <c r="D1408" s="889" t="n"/>
      <c r="E1408" s="280" t="n"/>
      <c r="F1408" s="280" t="n"/>
      <c r="G1408" s="994" t="n"/>
      <c r="H1408" s="39" t="n"/>
      <c r="I1408" s="315" t="n"/>
      <c r="J1408" s="159" t="n"/>
      <c r="K1408" s="159" t="n"/>
      <c r="L1408" s="753" t="n"/>
      <c r="M1408" s="748" t="n"/>
      <c r="O1408" s="464">
        <f>ISBLANK(D1408)</f>
        <v/>
      </c>
      <c r="P1408" s="464">
        <f>ISBLANK(G1408)</f>
        <v/>
      </c>
      <c r="Q1408" s="464">
        <f>ISBLANK(M1408)</f>
        <v/>
      </c>
      <c r="R1408" s="464">
        <f>IF(AND(O1408=P1408,O1408=Q1408),,"!!!")</f>
        <v/>
      </c>
      <c r="T1408" s="464" t="n">
        <v>1397</v>
      </c>
    </row>
    <row customFormat="1" hidden="1" outlineLevel="1" r="1409" s="590">
      <c r="A1409" s="29" t="n"/>
      <c r="B1409" s="613" t="n"/>
      <c r="C1409" s="617" t="n"/>
      <c r="D1409" s="889" t="n"/>
      <c r="E1409" s="764" t="inlineStr">
        <is>
          <t>Heating, steel pipe</t>
        </is>
      </c>
      <c r="F1409" s="764" t="inlineStr">
        <is>
          <t>Fűtés, acélcső</t>
        </is>
      </c>
      <c r="G1409" s="994" t="n"/>
      <c r="H1409" s="39" t="n"/>
      <c r="I1409" s="315" t="n"/>
      <c r="J1409" s="159" t="n"/>
      <c r="K1409" s="159" t="n"/>
      <c r="L1409" s="753" t="n"/>
      <c r="M1409" s="748" t="n"/>
      <c r="O1409" s="464">
        <f>ISBLANK(D1409)</f>
        <v/>
      </c>
      <c r="P1409" s="464">
        <f>ISBLANK(G1409)</f>
        <v/>
      </c>
      <c r="Q1409" s="464">
        <f>ISBLANK(M1409)</f>
        <v/>
      </c>
      <c r="R1409" s="464">
        <f>IF(AND(O1409=P1409,O1409=Q1409),,"!!!")</f>
        <v/>
      </c>
      <c r="T1409" s="464" t="n">
        <v>1398</v>
      </c>
    </row>
    <row customFormat="1" hidden="1" outlineLevel="1" r="1410" s="590">
      <c r="A1410" s="29" t="n"/>
      <c r="B1410" s="606" t="n">
        <v>400</v>
      </c>
      <c r="C1410" s="608" t="n">
        <v>421</v>
      </c>
      <c r="D1410" s="829" t="n">
        <v>21</v>
      </c>
      <c r="E1410" s="94" t="inlineStr">
        <is>
          <t>DN15</t>
        </is>
      </c>
      <c r="F1410" s="94" t="inlineStr">
        <is>
          <t>DN15</t>
        </is>
      </c>
      <c r="G1410" s="994" t="n">
        <v>80</v>
      </c>
      <c r="H1410" s="39" t="inlineStr">
        <is>
          <t>lm/fm</t>
        </is>
      </c>
      <c r="I1410" s="315" t="n"/>
      <c r="J1410" s="159" t="n">
        <v>0</v>
      </c>
      <c r="K1410" s="159" t="n">
        <v>0</v>
      </c>
      <c r="L1410" s="753">
        <f>J1410+K1410</f>
        <v/>
      </c>
      <c r="M1410" s="748">
        <f>L1410*(G1410+I1410)</f>
        <v/>
      </c>
      <c r="O1410" s="464">
        <f>ISBLANK(D1410)</f>
        <v/>
      </c>
      <c r="P1410" s="464">
        <f>ISBLANK(G1410)</f>
        <v/>
      </c>
      <c r="Q1410" s="464">
        <f>ISBLANK(M1410)</f>
        <v/>
      </c>
      <c r="R1410" s="464">
        <f>IF(AND(O1410=P1410,O1410=Q1410),,"!!!")</f>
        <v/>
      </c>
      <c r="T1410" s="464" t="n">
        <v>1399</v>
      </c>
    </row>
    <row customFormat="1" hidden="1" outlineLevel="1" r="1411" s="590">
      <c r="A1411" s="29" t="n"/>
      <c r="B1411" s="606" t="n">
        <v>400</v>
      </c>
      <c r="C1411" s="608" t="n">
        <v>421</v>
      </c>
      <c r="D1411" s="829" t="n">
        <v>22</v>
      </c>
      <c r="E1411" s="94" t="inlineStr">
        <is>
          <t>Consig mineral wool insulation w. aluminum lining, 30mm</t>
        </is>
      </c>
      <c r="F1411" s="94" t="inlineStr">
        <is>
          <t>Consig alukasírozott ásványgyapot szigetelés, 30mm</t>
        </is>
      </c>
      <c r="G1411" s="994" t="n">
        <v>80</v>
      </c>
      <c r="H1411" s="39" t="inlineStr">
        <is>
          <t>lm/fm</t>
        </is>
      </c>
      <c r="I1411" s="315" t="n"/>
      <c r="J1411" s="159" t="n">
        <v>0</v>
      </c>
      <c r="K1411" s="159" t="n">
        <v>0</v>
      </c>
      <c r="L1411" s="753">
        <f>J1411+K1411</f>
        <v/>
      </c>
      <c r="M1411" s="748">
        <f>L1411*(G1411+I1411)</f>
        <v/>
      </c>
      <c r="O1411" s="464">
        <f>ISBLANK(D1411)</f>
        <v/>
      </c>
      <c r="P1411" s="464">
        <f>ISBLANK(G1411)</f>
        <v/>
      </c>
      <c r="Q1411" s="464">
        <f>ISBLANK(M1411)</f>
        <v/>
      </c>
      <c r="R1411" s="464">
        <f>IF(AND(O1411=P1411,O1411=Q1411),,"!!!")</f>
        <v/>
      </c>
      <c r="T1411" s="464" t="n">
        <v>1400</v>
      </c>
    </row>
    <row customFormat="1" hidden="1" outlineLevel="1" r="1412" s="590">
      <c r="A1412" s="29" t="n"/>
      <c r="B1412" s="606" t="n">
        <v>400</v>
      </c>
      <c r="C1412" s="608" t="n">
        <v>421</v>
      </c>
      <c r="D1412" s="829" t="n">
        <v>23</v>
      </c>
      <c r="E1412" s="94" t="inlineStr">
        <is>
          <t>DN20</t>
        </is>
      </c>
      <c r="F1412" s="94" t="inlineStr">
        <is>
          <t>DN20</t>
        </is>
      </c>
      <c r="G1412" s="994" t="n">
        <v>60</v>
      </c>
      <c r="H1412" s="39" t="inlineStr">
        <is>
          <t>lm/fm</t>
        </is>
      </c>
      <c r="I1412" s="315" t="n"/>
      <c r="J1412" s="159" t="n">
        <v>0</v>
      </c>
      <c r="K1412" s="159" t="n">
        <v>0</v>
      </c>
      <c r="L1412" s="753">
        <f>J1412+K1412</f>
        <v/>
      </c>
      <c r="M1412" s="748">
        <f>L1412*(G1412+I1412)</f>
        <v/>
      </c>
      <c r="O1412" s="464">
        <f>ISBLANK(D1412)</f>
        <v/>
      </c>
      <c r="P1412" s="464">
        <f>ISBLANK(G1412)</f>
        <v/>
      </c>
      <c r="Q1412" s="464">
        <f>ISBLANK(M1412)</f>
        <v/>
      </c>
      <c r="R1412" s="464">
        <f>IF(AND(O1412=P1412,O1412=Q1412),,"!!!")</f>
        <v/>
      </c>
      <c r="T1412" s="464" t="n">
        <v>1401</v>
      </c>
    </row>
    <row customFormat="1" hidden="1" outlineLevel="1" r="1413" s="590">
      <c r="A1413" s="29" t="n"/>
      <c r="B1413" s="606" t="n">
        <v>400</v>
      </c>
      <c r="C1413" s="608" t="n">
        <v>421</v>
      </c>
      <c r="D1413" s="829" t="n">
        <v>24</v>
      </c>
      <c r="E1413" s="94" t="inlineStr">
        <is>
          <t>Consig mineral wool insulation w. aluminum lining, 30mm</t>
        </is>
      </c>
      <c r="F1413" s="94" t="inlineStr">
        <is>
          <t>Consig alukasírozott ásványgyapot szigetelés, 30mm</t>
        </is>
      </c>
      <c r="G1413" s="994" t="n">
        <v>60</v>
      </c>
      <c r="H1413" s="39" t="inlineStr">
        <is>
          <t>lm/fm</t>
        </is>
      </c>
      <c r="I1413" s="315" t="n"/>
      <c r="J1413" s="159" t="n">
        <v>0</v>
      </c>
      <c r="K1413" s="159" t="n">
        <v>0</v>
      </c>
      <c r="L1413" s="753">
        <f>J1413+K1413</f>
        <v/>
      </c>
      <c r="M1413" s="748">
        <f>L1413*(G1413+I1413)</f>
        <v/>
      </c>
      <c r="O1413" s="464">
        <f>ISBLANK(D1413)</f>
        <v/>
      </c>
      <c r="P1413" s="464">
        <f>ISBLANK(G1413)</f>
        <v/>
      </c>
      <c r="Q1413" s="464">
        <f>ISBLANK(M1413)</f>
        <v/>
      </c>
      <c r="R1413" s="464">
        <f>IF(AND(O1413=P1413,O1413=Q1413),,"!!!")</f>
        <v/>
      </c>
      <c r="T1413" s="464" t="n">
        <v>1402</v>
      </c>
    </row>
    <row customFormat="1" hidden="1" outlineLevel="1" r="1414" s="590">
      <c r="A1414" s="29" t="n"/>
      <c r="B1414" s="606" t="n">
        <v>400</v>
      </c>
      <c r="C1414" s="608" t="n">
        <v>421</v>
      </c>
      <c r="D1414" s="829" t="n">
        <v>25</v>
      </c>
      <c r="E1414" s="94" t="inlineStr">
        <is>
          <t>DN25</t>
        </is>
      </c>
      <c r="F1414" s="94" t="inlineStr">
        <is>
          <t>DN25</t>
        </is>
      </c>
      <c r="G1414" s="994" t="n">
        <v>98</v>
      </c>
      <c r="H1414" s="39" t="inlineStr">
        <is>
          <t>lm/fm</t>
        </is>
      </c>
      <c r="I1414" s="315" t="n"/>
      <c r="J1414" s="159" t="n">
        <v>0</v>
      </c>
      <c r="K1414" s="159" t="n">
        <v>0</v>
      </c>
      <c r="L1414" s="753">
        <f>J1414+K1414</f>
        <v/>
      </c>
      <c r="M1414" s="748">
        <f>L1414*(G1414+I1414)</f>
        <v/>
      </c>
      <c r="O1414" s="464">
        <f>ISBLANK(D1414)</f>
        <v/>
      </c>
      <c r="P1414" s="464">
        <f>ISBLANK(G1414)</f>
        <v/>
      </c>
      <c r="Q1414" s="464">
        <f>ISBLANK(M1414)</f>
        <v/>
      </c>
      <c r="R1414" s="464">
        <f>IF(AND(O1414=P1414,O1414=Q1414),,"!!!")</f>
        <v/>
      </c>
      <c r="T1414" s="464" t="n">
        <v>1403</v>
      </c>
    </row>
    <row customFormat="1" hidden="1" outlineLevel="1" r="1415" s="590">
      <c r="A1415" s="29" t="n"/>
      <c r="B1415" s="606" t="n">
        <v>400</v>
      </c>
      <c r="C1415" s="608" t="n">
        <v>421</v>
      </c>
      <c r="D1415" s="829" t="n">
        <v>26</v>
      </c>
      <c r="E1415" s="94" t="inlineStr">
        <is>
          <t>Consig mineral wool insulation w. aluminum lining, 30mm</t>
        </is>
      </c>
      <c r="F1415" s="94" t="inlineStr">
        <is>
          <t>Consig alukasírozott ásványgyapot szigetelés, 30mm</t>
        </is>
      </c>
      <c r="G1415" s="994" t="n">
        <v>98</v>
      </c>
      <c r="H1415" s="39" t="inlineStr">
        <is>
          <t>lm/fm</t>
        </is>
      </c>
      <c r="I1415" s="315" t="n"/>
      <c r="J1415" s="159" t="n">
        <v>0</v>
      </c>
      <c r="K1415" s="159" t="n">
        <v>0</v>
      </c>
      <c r="L1415" s="753">
        <f>J1415+K1415</f>
        <v/>
      </c>
      <c r="M1415" s="748">
        <f>L1415*(G1415+I1415)</f>
        <v/>
      </c>
      <c r="O1415" s="464">
        <f>ISBLANK(D1415)</f>
        <v/>
      </c>
      <c r="P1415" s="464">
        <f>ISBLANK(G1415)</f>
        <v/>
      </c>
      <c r="Q1415" s="464">
        <f>ISBLANK(M1415)</f>
        <v/>
      </c>
      <c r="R1415" s="464">
        <f>IF(AND(O1415=P1415,O1415=Q1415),,"!!!")</f>
        <v/>
      </c>
      <c r="T1415" s="464" t="n">
        <v>1404</v>
      </c>
    </row>
    <row customFormat="1" hidden="1" outlineLevel="1" r="1416" s="590">
      <c r="A1416" s="29" t="n"/>
      <c r="B1416" s="606" t="n">
        <v>400</v>
      </c>
      <c r="C1416" s="608" t="n">
        <v>421</v>
      </c>
      <c r="D1416" s="829" t="n">
        <v>27</v>
      </c>
      <c r="E1416" s="94" t="inlineStr">
        <is>
          <t>DN32</t>
        </is>
      </c>
      <c r="F1416" s="94" t="inlineStr">
        <is>
          <t>DN32</t>
        </is>
      </c>
      <c r="G1416" s="994" t="n">
        <v>60</v>
      </c>
      <c r="H1416" s="39" t="inlineStr">
        <is>
          <t>lm/fm</t>
        </is>
      </c>
      <c r="I1416" s="315" t="n"/>
      <c r="J1416" s="159" t="n">
        <v>0</v>
      </c>
      <c r="K1416" s="159" t="n">
        <v>0</v>
      </c>
      <c r="L1416" s="753">
        <f>J1416+K1416</f>
        <v/>
      </c>
      <c r="M1416" s="748">
        <f>L1416*(G1416+I1416)</f>
        <v/>
      </c>
      <c r="O1416" s="464">
        <f>ISBLANK(D1416)</f>
        <v/>
      </c>
      <c r="P1416" s="464">
        <f>ISBLANK(G1416)</f>
        <v/>
      </c>
      <c r="Q1416" s="464">
        <f>ISBLANK(M1416)</f>
        <v/>
      </c>
      <c r="R1416" s="464">
        <f>IF(AND(O1416=P1416,O1416=Q1416),,"!!!")</f>
        <v/>
      </c>
      <c r="T1416" s="464" t="n">
        <v>1405</v>
      </c>
    </row>
    <row customFormat="1" hidden="1" outlineLevel="1" r="1417" s="590">
      <c r="A1417" s="29" t="n"/>
      <c r="B1417" s="606" t="n">
        <v>400</v>
      </c>
      <c r="C1417" s="608" t="n">
        <v>421</v>
      </c>
      <c r="D1417" s="829" t="n">
        <v>28</v>
      </c>
      <c r="E1417" s="94" t="inlineStr">
        <is>
          <t>Consig mineral wool insulation w. aluminum lining, 30mm</t>
        </is>
      </c>
      <c r="F1417" s="94" t="inlineStr">
        <is>
          <t>Consig alukasírozott ásványgyapot szigetelés, 30mm</t>
        </is>
      </c>
      <c r="G1417" s="994" t="n">
        <v>60</v>
      </c>
      <c r="H1417" s="39" t="inlineStr">
        <is>
          <t>lm/fm</t>
        </is>
      </c>
      <c r="I1417" s="315" t="n"/>
      <c r="J1417" s="159" t="n">
        <v>0</v>
      </c>
      <c r="K1417" s="159" t="n">
        <v>0</v>
      </c>
      <c r="L1417" s="753">
        <f>J1417+K1417</f>
        <v/>
      </c>
      <c r="M1417" s="748">
        <f>L1417*(G1417+I1417)</f>
        <v/>
      </c>
      <c r="O1417" s="464">
        <f>ISBLANK(D1417)</f>
        <v/>
      </c>
      <c r="P1417" s="464">
        <f>ISBLANK(G1417)</f>
        <v/>
      </c>
      <c r="Q1417" s="464">
        <f>ISBLANK(M1417)</f>
        <v/>
      </c>
      <c r="R1417" s="464">
        <f>IF(AND(O1417=P1417,O1417=Q1417),,"!!!")</f>
        <v/>
      </c>
      <c r="T1417" s="464" t="n">
        <v>1406</v>
      </c>
    </row>
    <row customFormat="1" hidden="1" outlineLevel="1" r="1418" s="590">
      <c r="A1418" s="29" t="n"/>
      <c r="B1418" s="606" t="n">
        <v>400</v>
      </c>
      <c r="C1418" s="608" t="n">
        <v>421</v>
      </c>
      <c r="D1418" s="829" t="n">
        <v>29</v>
      </c>
      <c r="E1418" s="94" t="inlineStr">
        <is>
          <t>DN50</t>
        </is>
      </c>
      <c r="F1418" s="94" t="inlineStr">
        <is>
          <t>DN50</t>
        </is>
      </c>
      <c r="G1418" s="994" t="n">
        <v>244</v>
      </c>
      <c r="H1418" s="39" t="inlineStr">
        <is>
          <t>lm/fm</t>
        </is>
      </c>
      <c r="I1418" s="315" t="n"/>
      <c r="J1418" s="159" t="n">
        <v>0</v>
      </c>
      <c r="K1418" s="159" t="n">
        <v>0</v>
      </c>
      <c r="L1418" s="753">
        <f>J1418+K1418</f>
        <v/>
      </c>
      <c r="M1418" s="748">
        <f>L1418*(G1418+I1418)</f>
        <v/>
      </c>
      <c r="O1418" s="464">
        <f>ISBLANK(D1418)</f>
        <v/>
      </c>
      <c r="P1418" s="464">
        <f>ISBLANK(G1418)</f>
        <v/>
      </c>
      <c r="Q1418" s="464">
        <f>ISBLANK(M1418)</f>
        <v/>
      </c>
      <c r="R1418" s="464">
        <f>IF(AND(O1418=P1418,O1418=Q1418),,"!!!")</f>
        <v/>
      </c>
      <c r="T1418" s="464" t="n">
        <v>1407</v>
      </c>
    </row>
    <row customFormat="1" hidden="1" outlineLevel="1" r="1419" s="590">
      <c r="A1419" s="29" t="n"/>
      <c r="B1419" s="606" t="n">
        <v>400</v>
      </c>
      <c r="C1419" s="608" t="n">
        <v>421</v>
      </c>
      <c r="D1419" s="829" t="n">
        <v>30</v>
      </c>
      <c r="E1419" s="94" t="inlineStr">
        <is>
          <t>Consig mineral wool insulation w. aluminum lining, 30mm</t>
        </is>
      </c>
      <c r="F1419" s="94" t="inlineStr">
        <is>
          <t>Consig alukasírozott ásványgyapot szigetelés, 30mm</t>
        </is>
      </c>
      <c r="G1419" s="994">
        <f>G1418</f>
        <v/>
      </c>
      <c r="H1419" s="39" t="inlineStr">
        <is>
          <t>lm/fm</t>
        </is>
      </c>
      <c r="I1419" s="315" t="n"/>
      <c r="J1419" s="159" t="n">
        <v>0</v>
      </c>
      <c r="K1419" s="159" t="n">
        <v>0</v>
      </c>
      <c r="L1419" s="753">
        <f>J1419+K1419</f>
        <v/>
      </c>
      <c r="M1419" s="748">
        <f>L1419*(G1419+I1419)</f>
        <v/>
      </c>
      <c r="O1419" s="464">
        <f>ISBLANK(D1419)</f>
        <v/>
      </c>
      <c r="P1419" s="464">
        <f>ISBLANK(G1419)</f>
        <v/>
      </c>
      <c r="Q1419" s="464">
        <f>ISBLANK(M1419)</f>
        <v/>
      </c>
      <c r="R1419" s="464">
        <f>IF(AND(O1419=P1419,O1419=Q1419),,"!!!")</f>
        <v/>
      </c>
      <c r="T1419" s="464" t="n">
        <v>1408</v>
      </c>
    </row>
    <row customFormat="1" hidden="1" outlineLevel="1" r="1420" s="590">
      <c r="A1420" s="29" t="n"/>
      <c r="B1420" s="606" t="n">
        <v>400</v>
      </c>
      <c r="C1420" s="608" t="n">
        <v>421</v>
      </c>
      <c r="D1420" s="829" t="n">
        <v>31</v>
      </c>
      <c r="E1420" s="94" t="inlineStr">
        <is>
          <t>DN65</t>
        </is>
      </c>
      <c r="F1420" s="94" t="inlineStr">
        <is>
          <t>DN65</t>
        </is>
      </c>
      <c r="G1420" s="994" t="n">
        <v>70</v>
      </c>
      <c r="H1420" s="39" t="inlineStr">
        <is>
          <t>lm/fm</t>
        </is>
      </c>
      <c r="I1420" s="315" t="n"/>
      <c r="J1420" s="159" t="n">
        <v>0</v>
      </c>
      <c r="K1420" s="159" t="n">
        <v>0</v>
      </c>
      <c r="L1420" s="753">
        <f>J1420+K1420</f>
        <v/>
      </c>
      <c r="M1420" s="748">
        <f>L1420*(G1420+I1420)</f>
        <v/>
      </c>
      <c r="O1420" s="464">
        <f>ISBLANK(D1420)</f>
        <v/>
      </c>
      <c r="P1420" s="464">
        <f>ISBLANK(G1420)</f>
        <v/>
      </c>
      <c r="Q1420" s="464">
        <f>ISBLANK(M1420)</f>
        <v/>
      </c>
      <c r="R1420" s="464">
        <f>IF(AND(O1420=P1420,O1420=Q1420),,"!!!")</f>
        <v/>
      </c>
      <c r="T1420" s="464" t="n">
        <v>1409</v>
      </c>
    </row>
    <row customFormat="1" hidden="1" outlineLevel="1" r="1421" s="590">
      <c r="A1421" s="29" t="n"/>
      <c r="B1421" s="606" t="n">
        <v>400</v>
      </c>
      <c r="C1421" s="608" t="n">
        <v>421</v>
      </c>
      <c r="D1421" s="829" t="n">
        <v>32</v>
      </c>
      <c r="E1421" s="94" t="inlineStr">
        <is>
          <t>Consig mineral wool insulation w. aluminum lining, 30mm</t>
        </is>
      </c>
      <c r="F1421" s="94" t="inlineStr">
        <is>
          <t>Consig alukasírozott ásványgyapot szigetelés, 30mm</t>
        </is>
      </c>
      <c r="G1421" s="994" t="n">
        <v>70</v>
      </c>
      <c r="H1421" s="39" t="inlineStr">
        <is>
          <t>lm/fm</t>
        </is>
      </c>
      <c r="I1421" s="315" t="n"/>
      <c r="J1421" s="159" t="n">
        <v>0</v>
      </c>
      <c r="K1421" s="159" t="n">
        <v>0</v>
      </c>
      <c r="L1421" s="753">
        <f>J1421+K1421</f>
        <v/>
      </c>
      <c r="M1421" s="748">
        <f>L1421*(G1421+I1421)</f>
        <v/>
      </c>
      <c r="O1421" s="464">
        <f>ISBLANK(D1421)</f>
        <v/>
      </c>
      <c r="P1421" s="464">
        <f>ISBLANK(G1421)</f>
        <v/>
      </c>
      <c r="Q1421" s="464">
        <f>ISBLANK(M1421)</f>
        <v/>
      </c>
      <c r="R1421" s="464">
        <f>IF(AND(O1421=P1421,O1421=Q1421),,"!!!")</f>
        <v/>
      </c>
      <c r="T1421" s="464" t="n">
        <v>1410</v>
      </c>
    </row>
    <row customFormat="1" hidden="1" outlineLevel="1" r="1422" s="590">
      <c r="A1422" s="29" t="n"/>
      <c r="B1422" s="606" t="n">
        <v>400</v>
      </c>
      <c r="C1422" s="608" t="n">
        <v>421</v>
      </c>
      <c r="D1422" s="829" t="n">
        <v>33</v>
      </c>
      <c r="E1422" s="94" t="inlineStr">
        <is>
          <t>DN80</t>
        </is>
      </c>
      <c r="F1422" s="94" t="inlineStr">
        <is>
          <t>DN80</t>
        </is>
      </c>
      <c r="G1422" s="994" t="n">
        <v>6</v>
      </c>
      <c r="H1422" s="39" t="inlineStr">
        <is>
          <t>lm/fm</t>
        </is>
      </c>
      <c r="I1422" s="315" t="n"/>
      <c r="J1422" s="159" t="n">
        <v>0</v>
      </c>
      <c r="K1422" s="159" t="n">
        <v>0</v>
      </c>
      <c r="L1422" s="753">
        <f>J1422+K1422</f>
        <v/>
      </c>
      <c r="M1422" s="748">
        <f>L1422*(G1422+I1422)</f>
        <v/>
      </c>
      <c r="O1422" s="464">
        <f>ISBLANK(D1422)</f>
        <v/>
      </c>
      <c r="P1422" s="464">
        <f>ISBLANK(G1422)</f>
        <v/>
      </c>
      <c r="Q1422" s="464">
        <f>ISBLANK(M1422)</f>
        <v/>
      </c>
      <c r="R1422" s="464">
        <f>IF(AND(O1422=P1422,O1422=Q1422),,"!!!")</f>
        <v/>
      </c>
      <c r="T1422" s="464" t="n">
        <v>1411</v>
      </c>
    </row>
    <row customFormat="1" hidden="1" outlineLevel="1" r="1423" s="590">
      <c r="A1423" s="29" t="n"/>
      <c r="B1423" s="606" t="n">
        <v>400</v>
      </c>
      <c r="C1423" s="608" t="n">
        <v>421</v>
      </c>
      <c r="D1423" s="829" t="n">
        <v>34</v>
      </c>
      <c r="E1423" s="94" t="inlineStr">
        <is>
          <t>Consig mineral wool insulation w. aluminum lining, 30mm</t>
        </is>
      </c>
      <c r="F1423" s="94" t="inlineStr">
        <is>
          <t>Consig alukasírozott ásványgyapot szigetelés, 30mm</t>
        </is>
      </c>
      <c r="G1423" s="994" t="n">
        <v>6</v>
      </c>
      <c r="H1423" s="39" t="inlineStr">
        <is>
          <t>lm/fm</t>
        </is>
      </c>
      <c r="I1423" s="315" t="n"/>
      <c r="J1423" s="159" t="n">
        <v>0</v>
      </c>
      <c r="K1423" s="159" t="n">
        <v>0</v>
      </c>
      <c r="L1423" s="753">
        <f>J1423+K1423</f>
        <v/>
      </c>
      <c r="M1423" s="748">
        <f>L1423*(G1423+I1423)</f>
        <v/>
      </c>
      <c r="O1423" s="464">
        <f>ISBLANK(D1423)</f>
        <v/>
      </c>
      <c r="P1423" s="464">
        <f>ISBLANK(G1423)</f>
        <v/>
      </c>
      <c r="Q1423" s="464">
        <f>ISBLANK(M1423)</f>
        <v/>
      </c>
      <c r="R1423" s="464">
        <f>IF(AND(O1423=P1423,O1423=Q1423),,"!!!")</f>
        <v/>
      </c>
      <c r="T1423" s="464" t="n">
        <v>1412</v>
      </c>
    </row>
    <row customFormat="1" hidden="1" outlineLevel="1" r="1424" s="590">
      <c r="A1424" s="29" t="n"/>
      <c r="B1424" s="606" t="n">
        <v>400</v>
      </c>
      <c r="C1424" s="608" t="n">
        <v>421</v>
      </c>
      <c r="D1424" s="829" t="n">
        <v>35</v>
      </c>
      <c r="E1424" s="94" t="inlineStr">
        <is>
          <t>DN150</t>
        </is>
      </c>
      <c r="F1424" s="94" t="inlineStr">
        <is>
          <t>DN150</t>
        </is>
      </c>
      <c r="G1424" s="994" t="n">
        <v>2</v>
      </c>
      <c r="H1424" s="39" t="inlineStr">
        <is>
          <t>lm/fm</t>
        </is>
      </c>
      <c r="I1424" s="315" t="n"/>
      <c r="J1424" s="159" t="n">
        <v>0</v>
      </c>
      <c r="K1424" s="159" t="n">
        <v>0</v>
      </c>
      <c r="L1424" s="753">
        <f>J1424+K1424</f>
        <v/>
      </c>
      <c r="M1424" s="748">
        <f>L1424*(G1424+I1424)</f>
        <v/>
      </c>
      <c r="O1424" s="464">
        <f>ISBLANK(D1424)</f>
        <v/>
      </c>
      <c r="P1424" s="464">
        <f>ISBLANK(G1424)</f>
        <v/>
      </c>
      <c r="Q1424" s="464">
        <f>ISBLANK(M1424)</f>
        <v/>
      </c>
      <c r="R1424" s="464">
        <f>IF(AND(O1424=P1424,O1424=Q1424),,"!!!")</f>
        <v/>
      </c>
      <c r="T1424" s="464" t="n">
        <v>1413</v>
      </c>
    </row>
    <row customFormat="1" hidden="1" outlineLevel="1" r="1425" s="590">
      <c r="A1425" s="29" t="n"/>
      <c r="B1425" s="606" t="n">
        <v>400</v>
      </c>
      <c r="C1425" s="608" t="n">
        <v>421</v>
      </c>
      <c r="D1425" s="829" t="n">
        <v>36</v>
      </c>
      <c r="E1425" s="94" t="inlineStr">
        <is>
          <t>Consig mineral wool insulation w. aluminum lining, 30mm</t>
        </is>
      </c>
      <c r="F1425" s="94" t="inlineStr">
        <is>
          <t>Consig alukasírozott ásványgyapot szigetelés, 30mm</t>
        </is>
      </c>
      <c r="G1425" s="994" t="n">
        <v>2</v>
      </c>
      <c r="H1425" s="39" t="inlineStr">
        <is>
          <t>lm/fm</t>
        </is>
      </c>
      <c r="I1425" s="315" t="n"/>
      <c r="J1425" s="159" t="n">
        <v>0</v>
      </c>
      <c r="K1425" s="159" t="n">
        <v>0</v>
      </c>
      <c r="L1425" s="753">
        <f>J1425+K1425</f>
        <v/>
      </c>
      <c r="M1425" s="748">
        <f>L1425*(G1425+I1425)</f>
        <v/>
      </c>
      <c r="O1425" s="464">
        <f>ISBLANK(D1425)</f>
        <v/>
      </c>
      <c r="P1425" s="464">
        <f>ISBLANK(G1425)</f>
        <v/>
      </c>
      <c r="Q1425" s="464">
        <f>ISBLANK(M1425)</f>
        <v/>
      </c>
      <c r="R1425" s="464">
        <f>IF(AND(O1425=P1425,O1425=Q1425),,"!!!")</f>
        <v/>
      </c>
      <c r="T1425" s="464" t="n">
        <v>1414</v>
      </c>
    </row>
    <row customFormat="1" hidden="1" outlineLevel="1" r="1426" s="590">
      <c r="A1426" s="29" t="n"/>
      <c r="B1426" s="613" t="n"/>
      <c r="C1426" s="617" t="n"/>
      <c r="D1426" s="889" t="n"/>
      <c r="E1426" s="94" t="n"/>
      <c r="F1426" s="94" t="n"/>
      <c r="G1426" s="994" t="n"/>
      <c r="H1426" s="39" t="n"/>
      <c r="I1426" s="315" t="n"/>
      <c r="J1426" s="159" t="n"/>
      <c r="K1426" s="159" t="n"/>
      <c r="L1426" s="753" t="n"/>
      <c r="M1426" s="748" t="n"/>
      <c r="O1426" s="464">
        <f>ISBLANK(D1426)</f>
        <v/>
      </c>
      <c r="P1426" s="464">
        <f>ISBLANK(G1426)</f>
        <v/>
      </c>
      <c r="Q1426" s="464">
        <f>ISBLANK(M1426)</f>
        <v/>
      </c>
      <c r="R1426" s="464">
        <f>IF(AND(O1426=P1426,O1426=Q1426),,"!!!")</f>
        <v/>
      </c>
      <c r="T1426" s="464" t="n">
        <v>1415</v>
      </c>
    </row>
    <row customFormat="1" hidden="1" outlineLevel="1" r="1427" s="590">
      <c r="A1427" s="29" t="n"/>
      <c r="B1427" s="613" t="n"/>
      <c r="C1427" s="617" t="n"/>
      <c r="D1427" s="889" t="n"/>
      <c r="E1427" s="764" t="inlineStr">
        <is>
          <t>Pipe accessories</t>
        </is>
      </c>
      <c r="F1427" s="764" t="inlineStr">
        <is>
          <t>Csővezetéki szerelvények</t>
        </is>
      </c>
      <c r="G1427" s="994" t="n"/>
      <c r="H1427" s="39" t="n"/>
      <c r="I1427" s="315" t="n"/>
      <c r="J1427" s="159" t="n"/>
      <c r="K1427" s="159" t="n"/>
      <c r="L1427" s="753" t="n"/>
      <c r="M1427" s="748" t="n"/>
      <c r="O1427" s="464">
        <f>ISBLANK(D1427)</f>
        <v/>
      </c>
      <c r="P1427" s="464">
        <f>ISBLANK(G1427)</f>
        <v/>
      </c>
      <c r="Q1427" s="464">
        <f>ISBLANK(M1427)</f>
        <v/>
      </c>
      <c r="R1427" s="464">
        <f>IF(AND(O1427=P1427,O1427=Q1427),,"!!!")</f>
        <v/>
      </c>
      <c r="T1427" s="464" t="n">
        <v>1416</v>
      </c>
    </row>
    <row customFormat="1" customHeight="1" hidden="1" ht="56.25" outlineLevel="1" r="1428" s="590">
      <c r="A1428" s="29" t="n"/>
      <c r="B1428" s="613" t="n"/>
      <c r="C1428" s="617" t="n"/>
      <c r="D1428" s="889" t="n"/>
      <c r="E1428" s="94" t="inlineStr">
        <is>
          <t>Flanged butterfly valve,
can be built in as end cap, shut-off valve with counterflanges, bolts and gaskets, installed according to design.
- manufacturer:
- type:</t>
        </is>
      </c>
      <c r="F1428" s="94" t="inlineStr">
        <is>
          <t>Karimás pillangószelep,
végelzáróként beépíthető elzárószelep, ellenkarimákkal, csavarokkal és tömítésekkel, felszerelve, terv szerinti helyekre.
- gyártó:
- típus:</t>
        </is>
      </c>
      <c r="G1428" s="994" t="n"/>
      <c r="H1428" s="39" t="n"/>
      <c r="I1428" s="315" t="n"/>
      <c r="J1428" s="159" t="n"/>
      <c r="K1428" s="159" t="n"/>
      <c r="L1428" s="753" t="n"/>
      <c r="M1428" s="748" t="n"/>
      <c r="O1428" s="464">
        <f>ISBLANK(D1428)</f>
        <v/>
      </c>
      <c r="P1428" s="464">
        <f>ISBLANK(G1428)</f>
        <v/>
      </c>
      <c r="Q1428" s="464">
        <f>ISBLANK(M1428)</f>
        <v/>
      </c>
      <c r="R1428" s="464">
        <f>IF(AND(O1428=P1428,O1428=Q1428),,"!!!")</f>
        <v/>
      </c>
      <c r="T1428" s="464" t="n">
        <v>1417</v>
      </c>
    </row>
    <row customFormat="1" hidden="1" outlineLevel="1" r="1429" s="590">
      <c r="A1429" s="29" t="n"/>
      <c r="B1429" s="606" t="n">
        <v>400</v>
      </c>
      <c r="C1429" s="608" t="n">
        <v>421</v>
      </c>
      <c r="D1429" s="829" t="n">
        <v>37</v>
      </c>
      <c r="E1429" s="94" t="inlineStr">
        <is>
          <t>DN65</t>
        </is>
      </c>
      <c r="F1429" s="94" t="inlineStr">
        <is>
          <t>DN65</t>
        </is>
      </c>
      <c r="G1429" s="994" t="n">
        <v>4</v>
      </c>
      <c r="H1429" s="39" t="inlineStr">
        <is>
          <t>pc/db</t>
        </is>
      </c>
      <c r="I1429" s="315" t="n"/>
      <c r="J1429" s="159" t="n">
        <v>0</v>
      </c>
      <c r="K1429" s="159" t="n">
        <v>0</v>
      </c>
      <c r="L1429" s="753">
        <f>J1429+K1429</f>
        <v/>
      </c>
      <c r="M1429" s="748">
        <f>L1429*(G1429+I1429)</f>
        <v/>
      </c>
      <c r="O1429" s="464">
        <f>ISBLANK(D1429)</f>
        <v/>
      </c>
      <c r="P1429" s="464">
        <f>ISBLANK(G1429)</f>
        <v/>
      </c>
      <c r="Q1429" s="464">
        <f>ISBLANK(M1429)</f>
        <v/>
      </c>
      <c r="R1429" s="464">
        <f>IF(AND(O1429=P1429,O1429=Q1429),,"!!!")</f>
        <v/>
      </c>
      <c r="T1429" s="464" t="n">
        <v>1418</v>
      </c>
    </row>
    <row customFormat="1" hidden="1" outlineLevel="1" r="1430" s="590">
      <c r="A1430" s="29" t="n"/>
      <c r="B1430" s="606" t="n">
        <v>400</v>
      </c>
      <c r="C1430" s="608" t="n">
        <v>421</v>
      </c>
      <c r="D1430" s="829" t="n">
        <v>38</v>
      </c>
      <c r="E1430" s="94" t="inlineStr">
        <is>
          <t>DN80</t>
        </is>
      </c>
      <c r="F1430" s="94" t="inlineStr">
        <is>
          <t>DN80</t>
        </is>
      </c>
      <c r="G1430" s="994" t="n">
        <v>5</v>
      </c>
      <c r="H1430" s="39" t="inlineStr">
        <is>
          <t>pc/db</t>
        </is>
      </c>
      <c r="I1430" s="315" t="n"/>
      <c r="J1430" s="159" t="n">
        <v>0</v>
      </c>
      <c r="K1430" s="159" t="n">
        <v>0</v>
      </c>
      <c r="L1430" s="753">
        <f>J1430+K1430</f>
        <v/>
      </c>
      <c r="M1430" s="748">
        <f>L1430*(G1430+I1430)</f>
        <v/>
      </c>
      <c r="O1430" s="464">
        <f>ISBLANK(D1430)</f>
        <v/>
      </c>
      <c r="P1430" s="464">
        <f>ISBLANK(G1430)</f>
        <v/>
      </c>
      <c r="Q1430" s="464">
        <f>ISBLANK(M1430)</f>
        <v/>
      </c>
      <c r="R1430" s="464">
        <f>IF(AND(O1430=P1430,O1430=Q1430),,"!!!")</f>
        <v/>
      </c>
      <c r="T1430" s="464" t="n">
        <v>1419</v>
      </c>
    </row>
    <row customFormat="1" hidden="1" outlineLevel="1" r="1431" s="590">
      <c r="A1431" s="29" t="n"/>
      <c r="B1431" s="606" t="n">
        <v>400</v>
      </c>
      <c r="C1431" s="608" t="n">
        <v>421</v>
      </c>
      <c r="D1431" s="829" t="n">
        <v>39</v>
      </c>
      <c r="E1431" s="94" t="inlineStr">
        <is>
          <t>DN100</t>
        </is>
      </c>
      <c r="F1431" s="94" t="inlineStr">
        <is>
          <t>DN100</t>
        </is>
      </c>
      <c r="G1431" s="994" t="n">
        <v>9</v>
      </c>
      <c r="H1431" s="39" t="inlineStr">
        <is>
          <t>pc/db</t>
        </is>
      </c>
      <c r="I1431" s="315" t="n"/>
      <c r="J1431" s="159" t="n">
        <v>0</v>
      </c>
      <c r="K1431" s="159" t="n">
        <v>0</v>
      </c>
      <c r="L1431" s="753">
        <f>J1431+K1431</f>
        <v/>
      </c>
      <c r="M1431" s="748">
        <f>L1431*(G1431+I1431)</f>
        <v/>
      </c>
      <c r="O1431" s="464">
        <f>ISBLANK(D1431)</f>
        <v/>
      </c>
      <c r="P1431" s="464">
        <f>ISBLANK(G1431)</f>
        <v/>
      </c>
      <c r="Q1431" s="464">
        <f>ISBLANK(M1431)</f>
        <v/>
      </c>
      <c r="R1431" s="464">
        <f>IF(AND(O1431=P1431,O1431=Q1431),,"!!!")</f>
        <v/>
      </c>
      <c r="T1431" s="464" t="n">
        <v>1420</v>
      </c>
    </row>
    <row customFormat="1" customHeight="1" hidden="1" ht="45" outlineLevel="1" r="1432" s="590">
      <c r="A1432" s="29" t="n"/>
      <c r="B1432" s="613" t="n"/>
      <c r="C1432" s="617" t="n"/>
      <c r="D1432" s="889" t="n"/>
      <c r="E1432" s="108" t="inlineStr">
        <is>
          <t>Ball valve
Internal/internal threaded connection, without drain
- manufacturer:
- type:</t>
        </is>
      </c>
      <c r="F1432" s="108" t="inlineStr">
        <is>
          <t>Gömbcsap
Belső/belső menetes csatlakozással, ürítőcsonk nélkül
- gyártó:
- típus:</t>
        </is>
      </c>
      <c r="G1432" s="994" t="n"/>
      <c r="H1432" s="39" t="n"/>
      <c r="I1432" s="315" t="n"/>
      <c r="J1432" s="159" t="n"/>
      <c r="K1432" s="159" t="n"/>
      <c r="L1432" s="753" t="n"/>
      <c r="M1432" s="748" t="n"/>
      <c r="O1432" s="464">
        <f>ISBLANK(D1432)</f>
        <v/>
      </c>
      <c r="P1432" s="464">
        <f>ISBLANK(G1432)</f>
        <v/>
      </c>
      <c r="Q1432" s="464">
        <f>ISBLANK(M1432)</f>
        <v/>
      </c>
      <c r="R1432" s="464">
        <f>IF(AND(O1432=P1432,O1432=Q1432),,"!!!")</f>
        <v/>
      </c>
      <c r="T1432" s="464" t="n">
        <v>1421</v>
      </c>
    </row>
    <row customFormat="1" hidden="1" outlineLevel="1" r="1433" s="590">
      <c r="A1433" s="29" t="n"/>
      <c r="B1433" s="606" t="n">
        <v>400</v>
      </c>
      <c r="C1433" s="608" t="n">
        <v>421</v>
      </c>
      <c r="D1433" s="829" t="n">
        <v>40</v>
      </c>
      <c r="E1433" s="94" t="inlineStr">
        <is>
          <t>DN15</t>
        </is>
      </c>
      <c r="F1433" s="94" t="inlineStr">
        <is>
          <t>DN15</t>
        </is>
      </c>
      <c r="G1433" s="994" t="n">
        <v>13</v>
      </c>
      <c r="H1433" s="39" t="inlineStr">
        <is>
          <t>pc/db</t>
        </is>
      </c>
      <c r="I1433" s="315" t="n"/>
      <c r="J1433" s="159" t="n">
        <v>0</v>
      </c>
      <c r="K1433" s="159" t="n">
        <v>0</v>
      </c>
      <c r="L1433" s="753">
        <f>J1433+K1433</f>
        <v/>
      </c>
      <c r="M1433" s="748">
        <f>L1433*(G1433+I1433)</f>
        <v/>
      </c>
      <c r="O1433" s="464">
        <f>ISBLANK(D1433)</f>
        <v/>
      </c>
      <c r="P1433" s="464">
        <f>ISBLANK(G1433)</f>
        <v/>
      </c>
      <c r="Q1433" s="464">
        <f>ISBLANK(M1433)</f>
        <v/>
      </c>
      <c r="R1433" s="464">
        <f>IF(AND(O1433=P1433,O1433=Q1433),,"!!!")</f>
        <v/>
      </c>
      <c r="T1433" s="464" t="n">
        <v>1422</v>
      </c>
    </row>
    <row customFormat="1" hidden="1" outlineLevel="1" r="1434" s="590">
      <c r="A1434" s="29" t="n"/>
      <c r="B1434" s="606" t="n">
        <v>400</v>
      </c>
      <c r="C1434" s="608" t="n">
        <v>421</v>
      </c>
      <c r="D1434" s="829" t="n">
        <v>41</v>
      </c>
      <c r="E1434" s="94" t="inlineStr">
        <is>
          <t>DN20</t>
        </is>
      </c>
      <c r="F1434" s="94" t="inlineStr">
        <is>
          <t>DN20</t>
        </is>
      </c>
      <c r="G1434" s="994" t="n">
        <v>3</v>
      </c>
      <c r="H1434" s="39" t="inlineStr">
        <is>
          <t>pc/db</t>
        </is>
      </c>
      <c r="I1434" s="315" t="n"/>
      <c r="J1434" s="159" t="n">
        <v>0</v>
      </c>
      <c r="K1434" s="159" t="n">
        <v>0</v>
      </c>
      <c r="L1434" s="753">
        <f>J1434+K1434</f>
        <v/>
      </c>
      <c r="M1434" s="748">
        <f>L1434*(G1434+I1434)</f>
        <v/>
      </c>
      <c r="O1434" s="464">
        <f>ISBLANK(D1434)</f>
        <v/>
      </c>
      <c r="P1434" s="464">
        <f>ISBLANK(G1434)</f>
        <v/>
      </c>
      <c r="Q1434" s="464">
        <f>ISBLANK(M1434)</f>
        <v/>
      </c>
      <c r="R1434" s="464">
        <f>IF(AND(O1434=P1434,O1434=Q1434),,"!!!")</f>
        <v/>
      </c>
      <c r="T1434" s="464" t="n">
        <v>1423</v>
      </c>
    </row>
    <row customFormat="1" hidden="1" outlineLevel="1" r="1435" s="590">
      <c r="A1435" s="29" t="n"/>
      <c r="B1435" s="606" t="n">
        <v>400</v>
      </c>
      <c r="C1435" s="608" t="n">
        <v>421</v>
      </c>
      <c r="D1435" s="829" t="n">
        <v>42</v>
      </c>
      <c r="E1435" s="94" t="inlineStr">
        <is>
          <t>DN25</t>
        </is>
      </c>
      <c r="F1435" s="94" t="inlineStr">
        <is>
          <t>DN25</t>
        </is>
      </c>
      <c r="G1435" s="994" t="n">
        <v>9</v>
      </c>
      <c r="H1435" s="39" t="inlineStr">
        <is>
          <t>pc/db</t>
        </is>
      </c>
      <c r="I1435" s="315" t="n"/>
      <c r="J1435" s="159" t="n">
        <v>0</v>
      </c>
      <c r="K1435" s="159" t="n">
        <v>0</v>
      </c>
      <c r="L1435" s="753">
        <f>J1435+K1435</f>
        <v/>
      </c>
      <c r="M1435" s="748">
        <f>L1435*(G1435+I1435)</f>
        <v/>
      </c>
      <c r="O1435" s="464">
        <f>ISBLANK(D1435)</f>
        <v/>
      </c>
      <c r="P1435" s="464">
        <f>ISBLANK(G1435)</f>
        <v/>
      </c>
      <c r="Q1435" s="464">
        <f>ISBLANK(M1435)</f>
        <v/>
      </c>
      <c r="R1435" s="464">
        <f>IF(AND(O1435=P1435,O1435=Q1435),,"!!!")</f>
        <v/>
      </c>
      <c r="T1435" s="464" t="n">
        <v>1424</v>
      </c>
    </row>
    <row customFormat="1" hidden="1" outlineLevel="1" r="1436" s="590">
      <c r="A1436" s="29" t="n"/>
      <c r="B1436" s="606" t="n">
        <v>400</v>
      </c>
      <c r="C1436" s="608" t="n">
        <v>421</v>
      </c>
      <c r="D1436" s="829" t="n">
        <v>43</v>
      </c>
      <c r="E1436" s="94" t="inlineStr">
        <is>
          <t>DN32</t>
        </is>
      </c>
      <c r="F1436" s="94" t="inlineStr">
        <is>
          <t>DN32</t>
        </is>
      </c>
      <c r="G1436" s="994" t="n">
        <v>3</v>
      </c>
      <c r="H1436" s="39" t="inlineStr">
        <is>
          <t>pc/db</t>
        </is>
      </c>
      <c r="I1436" s="315" t="n"/>
      <c r="J1436" s="159" t="n">
        <v>0</v>
      </c>
      <c r="K1436" s="159" t="n">
        <v>0</v>
      </c>
      <c r="L1436" s="753">
        <f>J1436+K1436</f>
        <v/>
      </c>
      <c r="M1436" s="748">
        <f>L1436*(G1436+I1436)</f>
        <v/>
      </c>
      <c r="O1436" s="464">
        <f>ISBLANK(D1436)</f>
        <v/>
      </c>
      <c r="P1436" s="464">
        <f>ISBLANK(G1436)</f>
        <v/>
      </c>
      <c r="Q1436" s="464">
        <f>ISBLANK(M1436)</f>
        <v/>
      </c>
      <c r="R1436" s="464">
        <f>IF(AND(O1436=P1436,O1436=Q1436),,"!!!")</f>
        <v/>
      </c>
      <c r="T1436" s="464" t="n">
        <v>1425</v>
      </c>
    </row>
    <row customFormat="1" hidden="1" outlineLevel="1" r="1437" s="590">
      <c r="A1437" s="29" t="n"/>
      <c r="B1437" s="606" t="n">
        <v>400</v>
      </c>
      <c r="C1437" s="608" t="n">
        <v>421</v>
      </c>
      <c r="D1437" s="829" t="n">
        <v>44</v>
      </c>
      <c r="E1437" s="94" t="inlineStr">
        <is>
          <t>DN50</t>
        </is>
      </c>
      <c r="F1437" s="94" t="inlineStr">
        <is>
          <t>DN50</t>
        </is>
      </c>
      <c r="G1437" s="994" t="n">
        <v>14</v>
      </c>
      <c r="H1437" s="39" t="inlineStr">
        <is>
          <t>pc/db</t>
        </is>
      </c>
      <c r="I1437" s="315" t="n"/>
      <c r="J1437" s="159" t="n">
        <v>0</v>
      </c>
      <c r="K1437" s="159" t="n">
        <v>0</v>
      </c>
      <c r="L1437" s="753">
        <f>J1437+K1437</f>
        <v/>
      </c>
      <c r="M1437" s="748">
        <f>L1437*(G1437+I1437)</f>
        <v/>
      </c>
      <c r="O1437" s="464">
        <f>ISBLANK(D1437)</f>
        <v/>
      </c>
      <c r="P1437" s="464">
        <f>ISBLANK(G1437)</f>
        <v/>
      </c>
      <c r="Q1437" s="464">
        <f>ISBLANK(M1437)</f>
        <v/>
      </c>
      <c r="R1437" s="464">
        <f>IF(AND(O1437=P1437,O1437=Q1437),,"!!!")</f>
        <v/>
      </c>
      <c r="T1437" s="464" t="n">
        <v>1426</v>
      </c>
    </row>
    <row customFormat="1" customHeight="1" hidden="1" ht="45" outlineLevel="1" r="1438" s="590">
      <c r="A1438" s="29" t="n"/>
      <c r="B1438" s="613" t="n"/>
      <c r="C1438" s="617" t="n"/>
      <c r="D1438" s="889" t="n"/>
      <c r="E1438" s="704" t="inlineStr">
        <is>
          <t>Automatic bleeding valve
With shut-off valve, at every locally highest point in the pipe system
- manufacturer:
- type:</t>
        </is>
      </c>
      <c r="F1438" s="704" t="inlineStr">
        <is>
          <t>Automata légtelenítő
Elzáró gömbcsappal minden magaspontra 
- gyártó:
- típus:</t>
        </is>
      </c>
      <c r="G1438" s="994" t="n"/>
      <c r="H1438" s="39" t="n"/>
      <c r="I1438" s="315" t="n"/>
      <c r="J1438" s="159" t="n"/>
      <c r="K1438" s="159" t="n"/>
      <c r="L1438" s="753" t="n"/>
      <c r="M1438" s="748" t="n"/>
      <c r="O1438" s="464">
        <f>ISBLANK(D1438)</f>
        <v/>
      </c>
      <c r="P1438" s="464">
        <f>ISBLANK(G1438)</f>
        <v/>
      </c>
      <c r="Q1438" s="464">
        <f>ISBLANK(M1438)</f>
        <v/>
      </c>
      <c r="R1438" s="464">
        <f>IF(AND(O1438=P1438,O1438=Q1438),,"!!!")</f>
        <v/>
      </c>
      <c r="T1438" s="464" t="n">
        <v>1427</v>
      </c>
    </row>
    <row customFormat="1" hidden="1" outlineLevel="1" r="1439" s="590">
      <c r="A1439" s="29" t="inlineStr">
        <is>
          <t>x</t>
        </is>
      </c>
      <c r="B1439" s="606" t="n">
        <v>400</v>
      </c>
      <c r="C1439" s="608" t="n">
        <v>421</v>
      </c>
      <c r="D1439" s="829" t="n">
        <v>45</v>
      </c>
      <c r="E1439" s="94" t="inlineStr">
        <is>
          <t>DN20</t>
        </is>
      </c>
      <c r="F1439" s="94" t="inlineStr">
        <is>
          <t>DN20</t>
        </is>
      </c>
      <c r="G1439" s="994" t="n">
        <v>15</v>
      </c>
      <c r="H1439" s="39" t="inlineStr">
        <is>
          <t>pc/db</t>
        </is>
      </c>
      <c r="I1439" s="315" t="n"/>
      <c r="J1439" s="159" t="n">
        <v>0</v>
      </c>
      <c r="K1439" s="159" t="n">
        <v>0</v>
      </c>
      <c r="L1439" s="753">
        <f>J1439+K1439</f>
        <v/>
      </c>
      <c r="M1439" s="748">
        <f>L1439*(G1439+I1439)</f>
        <v/>
      </c>
      <c r="O1439" s="464">
        <f>ISBLANK(D1439)</f>
        <v/>
      </c>
      <c r="P1439" s="464">
        <f>ISBLANK(G1439)</f>
        <v/>
      </c>
      <c r="Q1439" s="464">
        <f>ISBLANK(M1439)</f>
        <v/>
      </c>
      <c r="R1439" s="464">
        <f>IF(AND(O1439=P1439,O1439=Q1439),,"!!!")</f>
        <v/>
      </c>
      <c r="T1439" s="464" t="n">
        <v>1428</v>
      </c>
    </row>
    <row customFormat="1" customHeight="1" hidden="1" ht="56.25" outlineLevel="1" r="1440" s="590">
      <c r="A1440" s="29" t="n"/>
      <c r="B1440" s="613" t="n"/>
      <c r="C1440" s="617" t="n"/>
      <c r="D1440" s="889" t="n"/>
      <c r="E1440" s="704" t="inlineStr">
        <is>
          <t>Air accumulator
Placed on top of risers, to separate and collect air from the heating system
- manufacturer:
- type:</t>
        </is>
      </c>
      <c r="F1440" s="704" t="inlineStr">
        <is>
          <t>Légedény
Felszállókra helyezve, levegő leválasztására és gyűjtésére a fűtési rendszerből 
- gyártó:
- típus:</t>
        </is>
      </c>
      <c r="G1440" s="994" t="n"/>
      <c r="H1440" s="39" t="n"/>
      <c r="I1440" s="315" t="n"/>
      <c r="J1440" s="159" t="n"/>
      <c r="K1440" s="159" t="n"/>
      <c r="L1440" s="753" t="n"/>
      <c r="M1440" s="748" t="n"/>
      <c r="O1440" s="464">
        <f>ISBLANK(D1440)</f>
        <v/>
      </c>
      <c r="P1440" s="464">
        <f>ISBLANK(G1440)</f>
        <v/>
      </c>
      <c r="Q1440" s="464">
        <f>ISBLANK(M1440)</f>
        <v/>
      </c>
      <c r="R1440" s="464">
        <f>IF(AND(O1440=P1440,O1440=Q1440),,"!!!")</f>
        <v/>
      </c>
      <c r="T1440" s="464" t="n">
        <v>1429</v>
      </c>
    </row>
    <row customFormat="1" hidden="1" outlineLevel="1" r="1441" s="590">
      <c r="A1441" s="29" t="n"/>
      <c r="B1441" s="606" t="n">
        <v>400</v>
      </c>
      <c r="C1441" s="608" t="n">
        <v>421</v>
      </c>
      <c r="D1441" s="829" t="n">
        <v>46</v>
      </c>
      <c r="E1441" s="94" t="inlineStr">
        <is>
          <t>ø110, 1litre, DN15</t>
        </is>
      </c>
      <c r="F1441" s="94" t="inlineStr">
        <is>
          <t>ø110, 1liter, DN15</t>
        </is>
      </c>
      <c r="G1441" s="994" t="n">
        <v>3</v>
      </c>
      <c r="H1441" s="39" t="inlineStr">
        <is>
          <t>pc/db</t>
        </is>
      </c>
      <c r="I1441" s="315" t="n"/>
      <c r="J1441" s="159" t="n">
        <v>0</v>
      </c>
      <c r="K1441" s="159" t="n">
        <v>0</v>
      </c>
      <c r="L1441" s="753">
        <f>J1441+K1441</f>
        <v/>
      </c>
      <c r="M1441" s="748">
        <f>L1441*(G1441+I1441)</f>
        <v/>
      </c>
      <c r="O1441" s="464">
        <f>ISBLANK(D1441)</f>
        <v/>
      </c>
      <c r="P1441" s="464">
        <f>ISBLANK(G1441)</f>
        <v/>
      </c>
      <c r="Q1441" s="464">
        <f>ISBLANK(M1441)</f>
        <v/>
      </c>
      <c r="R1441" s="464">
        <f>IF(AND(O1441=P1441,O1441=Q1441),,"!!!")</f>
        <v/>
      </c>
      <c r="T1441" s="464" t="n">
        <v>1430</v>
      </c>
    </row>
    <row customFormat="1" customHeight="1" hidden="1" ht="78.75" outlineLevel="1" r="1442" s="590">
      <c r="A1442" s="29" t="n"/>
      <c r="B1442" s="613" t="n"/>
      <c r="C1442" s="617" t="n"/>
      <c r="D1442" s="889" t="n"/>
      <c r="E1442" s="689" t="inlineStr">
        <is>
          <t>Balancing and shut-off valve
with self-sealing pressure difference and flow metering plugs, preset option, digital handwheel, without drain nozzle, with threaded connections, installed according to design, complete with auxiliary materials.
- manufacturer: IMI Hydronic Engineering
- type: TA-STAD</t>
        </is>
      </c>
      <c r="F1442" s="689" t="inlineStr">
        <is>
          <t>Beszabályozó- és elzárószelep
önzáró nyomáskülönbség és térfogatáram mérési csatlakozó csonkokkal, előbeállítási lehetőséggel, digitális kézikerékkel, ürítőcsonk nélkül, menetes csatlakozással, beépítve a terv szerinti helyekre szükséges segédanyagokkal.
- gyártó: IMI Hydronic Engineering
- típus: TA-STAD</t>
        </is>
      </c>
      <c r="G1442" s="994" t="n"/>
      <c r="H1442" s="39" t="n"/>
      <c r="I1442" s="315" t="n"/>
      <c r="J1442" s="159" t="n"/>
      <c r="K1442" s="159" t="n"/>
      <c r="L1442" s="753" t="n"/>
      <c r="M1442" s="748" t="n"/>
      <c r="O1442" s="464">
        <f>ISBLANK(D1442)</f>
        <v/>
      </c>
      <c r="P1442" s="464">
        <f>ISBLANK(G1442)</f>
        <v/>
      </c>
      <c r="Q1442" s="464">
        <f>ISBLANK(M1442)</f>
        <v/>
      </c>
      <c r="R1442" s="464">
        <f>IF(AND(O1442=P1442,O1442=Q1442),,"!!!")</f>
        <v/>
      </c>
      <c r="T1442" s="464" t="n">
        <v>1431</v>
      </c>
    </row>
    <row customFormat="1" hidden="1" outlineLevel="1" r="1443" s="590">
      <c r="A1443" s="29" t="n"/>
      <c r="B1443" s="613" t="n"/>
      <c r="C1443" s="617" t="n"/>
      <c r="D1443" s="595" t="inlineStr">
        <is>
          <t>47.1</t>
        </is>
      </c>
      <c r="E1443" s="94" t="inlineStr">
        <is>
          <t>DN15</t>
        </is>
      </c>
      <c r="F1443" s="94" t="inlineStr">
        <is>
          <t>DN15</t>
        </is>
      </c>
      <c r="G1443" s="994" t="n">
        <v>1</v>
      </c>
      <c r="H1443" s="39" t="inlineStr">
        <is>
          <t>pc/db</t>
        </is>
      </c>
      <c r="I1443" s="315" t="n"/>
      <c r="J1443" s="159" t="n">
        <v>0</v>
      </c>
      <c r="K1443" s="159" t="n">
        <v>0</v>
      </c>
      <c r="L1443" s="753">
        <f>J1443+K1443</f>
        <v/>
      </c>
      <c r="M1443" s="748">
        <f>G1443*L1443</f>
        <v/>
      </c>
      <c r="O1443" s="464">
        <f>ISBLANK(D1443)</f>
        <v/>
      </c>
      <c r="P1443" s="464">
        <f>ISBLANK(G1443)</f>
        <v/>
      </c>
      <c r="Q1443" s="464">
        <f>ISBLANK(M1443)</f>
        <v/>
      </c>
      <c r="R1443" s="464">
        <f>IF(AND(O1443=P1443,O1443=Q1443),,"!!!")</f>
        <v/>
      </c>
      <c r="T1443" s="464" t="n">
        <v>1432</v>
      </c>
    </row>
    <row customFormat="1" hidden="1" outlineLevel="1" r="1444" s="590">
      <c r="A1444" s="29" t="n"/>
      <c r="B1444" s="606" t="n">
        <v>400</v>
      </c>
      <c r="C1444" s="608" t="n">
        <v>421</v>
      </c>
      <c r="D1444" s="595" t="inlineStr">
        <is>
          <t>47.2</t>
        </is>
      </c>
      <c r="E1444" s="94" t="inlineStr">
        <is>
          <t>DN20</t>
        </is>
      </c>
      <c r="F1444" s="94" t="inlineStr">
        <is>
          <t>DN20</t>
        </is>
      </c>
      <c r="G1444" s="994" t="n">
        <v>1</v>
      </c>
      <c r="H1444" s="39" t="inlineStr">
        <is>
          <t>pc/db</t>
        </is>
      </c>
      <c r="I1444" s="315" t="n"/>
      <c r="J1444" s="159" t="n">
        <v>0</v>
      </c>
      <c r="K1444" s="159" t="n">
        <v>0</v>
      </c>
      <c r="L1444" s="753">
        <f>J1444+K1444</f>
        <v/>
      </c>
      <c r="M1444" s="748">
        <f>L1444*(G1444+I1444)</f>
        <v/>
      </c>
      <c r="O1444" s="464">
        <f>ISBLANK(D1444)</f>
        <v/>
      </c>
      <c r="P1444" s="464">
        <f>ISBLANK(G1444)</f>
        <v/>
      </c>
      <c r="Q1444" s="464">
        <f>ISBLANK(M1444)</f>
        <v/>
      </c>
      <c r="R1444" s="464">
        <f>IF(AND(O1444=P1444,O1444=Q1444),,"!!!")</f>
        <v/>
      </c>
      <c r="T1444" s="464" t="n">
        <v>1433</v>
      </c>
    </row>
    <row customFormat="1" hidden="1" outlineLevel="1" r="1445" s="590">
      <c r="A1445" s="29" t="n"/>
      <c r="B1445" s="613" t="n"/>
      <c r="C1445" s="617" t="n"/>
      <c r="D1445" s="595" t="inlineStr">
        <is>
          <t>47.3</t>
        </is>
      </c>
      <c r="E1445" s="94" t="inlineStr">
        <is>
          <t>DN25</t>
        </is>
      </c>
      <c r="F1445" s="94" t="inlineStr">
        <is>
          <t>DN25</t>
        </is>
      </c>
      <c r="G1445" s="994" t="n">
        <v>6</v>
      </c>
      <c r="H1445" s="39" t="inlineStr">
        <is>
          <t>pc/db</t>
        </is>
      </c>
      <c r="I1445" s="315" t="n"/>
      <c r="J1445" s="159" t="n">
        <v>0</v>
      </c>
      <c r="K1445" s="159" t="n">
        <v>0</v>
      </c>
      <c r="L1445" s="753">
        <f>J1445+K1445</f>
        <v/>
      </c>
      <c r="M1445" s="748">
        <f>L1445*(G1445+I1445)</f>
        <v/>
      </c>
      <c r="O1445" s="464">
        <f>ISBLANK(D1445)</f>
        <v/>
      </c>
      <c r="P1445" s="464">
        <f>ISBLANK(G1445)</f>
        <v/>
      </c>
      <c r="Q1445" s="464">
        <f>ISBLANK(M1445)</f>
        <v/>
      </c>
      <c r="R1445" s="464">
        <f>IF(AND(O1445=P1445,O1445=Q1445),,"!!!")</f>
        <v/>
      </c>
      <c r="T1445" s="464" t="n">
        <v>1434</v>
      </c>
    </row>
    <row customFormat="1" customHeight="1" hidden="1" ht="78.75" outlineLevel="1" r="1446" s="590">
      <c r="A1446" s="29" t="n"/>
      <c r="B1446" s="613" t="n"/>
      <c r="C1446" s="617" t="n"/>
      <c r="D1446" s="889" t="n"/>
      <c r="E1446" s="689" t="inlineStr">
        <is>
          <t>Balancing and shut-off valve
with self-sealing pressure difference and flow metering plugs, preset option, digital handwheel, without drain nozzle, with threaded connections, installed according to design, complete with auxiliary materials.
- manufacturer: IMI Hydronic Engineering
- type: TA-STAF</t>
        </is>
      </c>
      <c r="F1446" s="689" t="inlineStr">
        <is>
          <t>Beszabályozó- és elzárószelep
önzáró nyomáskülönbség és térfogatáram mérési csatlakozó csonkokkal, előbeállítási lehetőséggel, digitális kézikerékkel, ürítőcsonk nélkül, menetes csatlakozással, beépítve a terv szerinti helyekre szükséges segédanyagokkal.
- gyártó: IMI Hydronic Engineering
- típus: TA-STAF</t>
        </is>
      </c>
      <c r="G1446" s="994" t="n"/>
      <c r="H1446" s="39" t="n"/>
      <c r="I1446" s="315" t="n"/>
      <c r="J1446" s="159" t="n"/>
      <c r="K1446" s="159" t="n"/>
      <c r="L1446" s="753" t="n"/>
      <c r="M1446" s="748" t="n"/>
      <c r="O1446" s="464">
        <f>ISBLANK(D1446)</f>
        <v/>
      </c>
      <c r="P1446" s="464">
        <f>ISBLANK(G1446)</f>
        <v/>
      </c>
      <c r="Q1446" s="464">
        <f>ISBLANK(M1446)</f>
        <v/>
      </c>
      <c r="R1446" s="464">
        <f>IF(AND(O1446=P1446,O1446=Q1446),,"!!!")</f>
        <v/>
      </c>
      <c r="T1446" s="464" t="n">
        <v>1435</v>
      </c>
    </row>
    <row customFormat="1" hidden="1" outlineLevel="1" r="1447" s="590">
      <c r="A1447" s="29" t="n"/>
      <c r="B1447" s="606" t="n">
        <v>400</v>
      </c>
      <c r="C1447" s="608" t="n">
        <v>421</v>
      </c>
      <c r="D1447" s="595" t="inlineStr">
        <is>
          <t>48.1</t>
        </is>
      </c>
      <c r="E1447" s="94" t="inlineStr">
        <is>
          <t>DN50</t>
        </is>
      </c>
      <c r="F1447" s="94" t="inlineStr">
        <is>
          <t>DN50</t>
        </is>
      </c>
      <c r="G1447" s="994" t="n">
        <v>5</v>
      </c>
      <c r="H1447" s="39" t="inlineStr">
        <is>
          <t>pc/db</t>
        </is>
      </c>
      <c r="I1447" s="315" t="n"/>
      <c r="J1447" s="159" t="n">
        <v>0</v>
      </c>
      <c r="K1447" s="159" t="n">
        <v>0</v>
      </c>
      <c r="L1447" s="753">
        <f>J1447+K1447</f>
        <v/>
      </c>
      <c r="M1447" s="748">
        <f>L1447*(G1447+I1447)</f>
        <v/>
      </c>
      <c r="O1447" s="464">
        <f>ISBLANK(D1447)</f>
        <v/>
      </c>
      <c r="P1447" s="464">
        <f>ISBLANK(G1447)</f>
        <v/>
      </c>
      <c r="Q1447" s="464">
        <f>ISBLANK(M1447)</f>
        <v/>
      </c>
      <c r="R1447" s="464">
        <f>IF(AND(O1447=P1447,O1447=Q1447),,"!!!")</f>
        <v/>
      </c>
      <c r="T1447" s="464" t="n">
        <v>1436</v>
      </c>
    </row>
    <row customFormat="1" hidden="1" outlineLevel="1" r="1448" s="590">
      <c r="A1448" s="29" t="n"/>
      <c r="B1448" s="606" t="n">
        <v>400</v>
      </c>
      <c r="C1448" s="608" t="n">
        <v>421</v>
      </c>
      <c r="D1448" s="595" t="inlineStr">
        <is>
          <t>48.2</t>
        </is>
      </c>
      <c r="E1448" s="94" t="inlineStr">
        <is>
          <t>DN65</t>
        </is>
      </c>
      <c r="F1448" s="94" t="inlineStr">
        <is>
          <t>DN65</t>
        </is>
      </c>
      <c r="G1448" s="994" t="n">
        <v>1</v>
      </c>
      <c r="H1448" s="39" t="inlineStr">
        <is>
          <t>pc/db</t>
        </is>
      </c>
      <c r="I1448" s="315" t="n"/>
      <c r="J1448" s="159" t="n">
        <v>0</v>
      </c>
      <c r="K1448" s="159" t="n">
        <v>0</v>
      </c>
      <c r="L1448" s="753">
        <f>J1448+K1448</f>
        <v/>
      </c>
      <c r="M1448" s="748">
        <f>L1448*(G1448+I1448)</f>
        <v/>
      </c>
      <c r="O1448" s="464">
        <f>ISBLANK(D1448)</f>
        <v/>
      </c>
      <c r="P1448" s="464">
        <f>ISBLANK(G1448)</f>
        <v/>
      </c>
      <c r="Q1448" s="464">
        <f>ISBLANK(M1448)</f>
        <v/>
      </c>
      <c r="R1448" s="464">
        <f>IF(AND(O1448=P1448,O1448=Q1448),,"!!!")</f>
        <v/>
      </c>
      <c r="T1448" s="464" t="n">
        <v>1437</v>
      </c>
    </row>
    <row customFormat="1" customHeight="1" hidden="1" ht="90" outlineLevel="1" r="1449" s="590">
      <c r="A1449" s="29" t="n"/>
      <c r="B1449" s="613" t="n"/>
      <c r="C1449" s="617" t="n"/>
      <c r="D1449" s="889" t="n"/>
      <c r="E1449" s="94" t="inlineStr">
        <is>
          <t>Differential pressure control valve DA 516 - inline valve, with threaded connections; PN16, w. insulated housing. TA product or technically equivalent
60-150 kPa
Valve body: Ductile iron EN-GJS-400 
Diaphragm and gaskets: EPDM 
Adjustment ring: DN 15-50 plastic (Ryton PPS), DN 65-125 acél (R St 37-2). (there is no ring in DN 150 size)</t>
        </is>
      </c>
      <c r="F1449" s="94" t="inlineStr">
        <is>
          <t>Nyomáskülömbség stabilizálló szelep DA 516 - inline szelep, menetes csatlakozással; PN16, hőszigetelő burkolattal. TA típus vagy vele egyenértékű
60-150 kPa
Szeleptest: Gömbgrafitos öntvény EN-GJS-400 
Membrán és tömítések: EPDM
Beállító gyűrű: DN 15-50 műanyag (Ryton PPS), DN 65-125 acél (R St 37-2). (DN 150-es méretben nincs beállító gyűrű.)</t>
        </is>
      </c>
      <c r="G1449" s="994" t="n"/>
      <c r="H1449" s="39" t="n"/>
      <c r="I1449" s="315" t="n"/>
      <c r="J1449" s="159" t="n"/>
      <c r="K1449" s="511" t="n"/>
      <c r="L1449" s="753" t="n"/>
      <c r="M1449" s="748" t="n"/>
      <c r="O1449" s="464">
        <f>ISBLANK(D1449)</f>
        <v/>
      </c>
      <c r="P1449" s="464">
        <f>ISBLANK(G1449)</f>
        <v/>
      </c>
      <c r="Q1449" s="464">
        <f>ISBLANK(M1449)</f>
        <v/>
      </c>
      <c r="R1449" s="464">
        <f>IF(AND(O1449=P1449,O1449=Q1449),,"!!!")</f>
        <v/>
      </c>
      <c r="T1449" s="464" t="n">
        <v>1438</v>
      </c>
    </row>
    <row customFormat="1" hidden="1" outlineLevel="1" r="1450" s="590">
      <c r="A1450" s="29" t="n"/>
      <c r="B1450" s="606" t="n">
        <v>400</v>
      </c>
      <c r="C1450" s="608" t="n">
        <v>421</v>
      </c>
      <c r="D1450" s="595" t="inlineStr">
        <is>
          <t>49.1</t>
        </is>
      </c>
      <c r="E1450" s="94" t="inlineStr">
        <is>
          <t>DA516 DN15/20 60-150 KPA</t>
        </is>
      </c>
      <c r="F1450" s="94" t="inlineStr">
        <is>
          <t>DA516 DN15/20 60-150 KPA</t>
        </is>
      </c>
      <c r="G1450" s="994" t="n">
        <v>2</v>
      </c>
      <c r="H1450" s="39" t="inlineStr">
        <is>
          <t>pc/db</t>
        </is>
      </c>
      <c r="I1450" s="315" t="n"/>
      <c r="J1450" s="159" t="n">
        <v>0</v>
      </c>
      <c r="K1450" s="159" t="n">
        <v>0</v>
      </c>
      <c r="L1450" s="753">
        <f>J1450+K1450</f>
        <v/>
      </c>
      <c r="M1450" s="748">
        <f>G1450*L1450</f>
        <v/>
      </c>
      <c r="O1450" s="464">
        <f>ISBLANK(D1450)</f>
        <v/>
      </c>
      <c r="P1450" s="464">
        <f>ISBLANK(G1450)</f>
        <v/>
      </c>
      <c r="Q1450" s="464">
        <f>ISBLANK(M1450)</f>
        <v/>
      </c>
      <c r="R1450" s="464">
        <f>IF(AND(O1450=P1450,O1450=Q1450),,"!!!")</f>
        <v/>
      </c>
      <c r="T1450" s="464" t="n">
        <v>1439</v>
      </c>
    </row>
    <row customFormat="1" hidden="1" outlineLevel="1" r="1451" s="590">
      <c r="A1451" s="29" t="n"/>
      <c r="B1451" s="613" t="n"/>
      <c r="C1451" s="617" t="n"/>
      <c r="D1451" s="889" t="n"/>
      <c r="E1451" s="94" t="n"/>
      <c r="F1451" s="94" t="n"/>
      <c r="G1451" s="994" t="n"/>
      <c r="H1451" s="39" t="n"/>
      <c r="I1451" s="315" t="n"/>
      <c r="J1451" s="159" t="n"/>
      <c r="K1451" s="159" t="n"/>
      <c r="L1451" s="753" t="n"/>
      <c r="M1451" s="748" t="n"/>
      <c r="O1451" s="464">
        <f>ISBLANK(D1451)</f>
        <v/>
      </c>
      <c r="P1451" s="464">
        <f>ISBLANK(G1451)</f>
        <v/>
      </c>
      <c r="Q1451" s="464">
        <f>ISBLANK(M1451)</f>
        <v/>
      </c>
      <c r="R1451" s="464">
        <f>IF(AND(O1451=P1451,O1451=Q1451),,"!!!")</f>
        <v/>
      </c>
      <c r="T1451" s="464" t="n">
        <v>1440</v>
      </c>
    </row>
    <row customFormat="1" customHeight="1" hidden="1" ht="67.5" outlineLevel="1" r="1452" s="590">
      <c r="A1452" s="29" t="n"/>
      <c r="B1452" s="613" t="n"/>
      <c r="C1452" s="617" t="n"/>
      <c r="D1452" s="889" t="n"/>
      <c r="E1452" s="94" t="inlineStr">
        <is>
          <t xml:space="preserve">Differential pressure control valve Pilot-R, with flanged connections; PN16, w. insulated housing. TA product or technically equivalent
60-150 kPa
Valve body: Ductile iron EN-GJS-400 
Diaphragm and gaskets: EPDM 
</t>
        </is>
      </c>
      <c r="F1452" s="94" t="inlineStr">
        <is>
          <t xml:space="preserve">Nyomáskülömbség stabilizálló szelep Pilot-R, karimás csatlakozással; PN16, hőszigetelő burkolattal. TA típus vagy vele egyenértékű
60-150 kPa
Szeleptest: Gömbgrafitos öntvény EN-GJS-400 
Membrán és tömítések: EPDM
</t>
        </is>
      </c>
      <c r="G1452" s="994" t="n"/>
      <c r="H1452" s="39" t="n"/>
      <c r="I1452" s="315" t="n"/>
      <c r="J1452" s="159" t="n"/>
      <c r="K1452" s="159" t="n"/>
      <c r="L1452" s="753" t="n"/>
      <c r="M1452" s="748" t="n"/>
      <c r="O1452" s="464">
        <f>ISBLANK(D1452)</f>
        <v/>
      </c>
      <c r="P1452" s="464">
        <f>ISBLANK(G1452)</f>
        <v/>
      </c>
      <c r="Q1452" s="464">
        <f>ISBLANK(M1452)</f>
        <v/>
      </c>
      <c r="R1452" s="464">
        <f>IF(AND(O1452=P1452,O1452=Q1452),,"!!!")</f>
        <v/>
      </c>
      <c r="T1452" s="464" t="n">
        <v>1441</v>
      </c>
    </row>
    <row customFormat="1" hidden="1" outlineLevel="1" r="1453" s="590">
      <c r="A1453" s="29" t="n"/>
      <c r="B1453" s="606" t="n">
        <v>400</v>
      </c>
      <c r="C1453" s="608" t="n">
        <v>421</v>
      </c>
      <c r="D1453" s="889" t="inlineStr">
        <is>
          <t>49.2</t>
        </is>
      </c>
      <c r="E1453" s="94" t="inlineStr">
        <is>
          <t>Pilot-R DN65</t>
        </is>
      </c>
      <c r="F1453" s="94" t="inlineStr">
        <is>
          <t>Pilot-R DN65</t>
        </is>
      </c>
      <c r="G1453" s="994" t="n">
        <v>1</v>
      </c>
      <c r="H1453" s="39" t="inlineStr">
        <is>
          <t>pc/db</t>
        </is>
      </c>
      <c r="I1453" s="315" t="n"/>
      <c r="J1453" s="159" t="n">
        <v>0</v>
      </c>
      <c r="K1453" s="159" t="n">
        <v>0</v>
      </c>
      <c r="L1453" s="753">
        <f>J1453+K1453</f>
        <v/>
      </c>
      <c r="M1453" s="748">
        <f>G1453*L1453</f>
        <v/>
      </c>
      <c r="O1453" s="464">
        <f>ISBLANK(D1453)</f>
        <v/>
      </c>
      <c r="P1453" s="464">
        <f>ISBLANK(G1453)</f>
        <v/>
      </c>
      <c r="Q1453" s="464">
        <f>ISBLANK(M1453)</f>
        <v/>
      </c>
      <c r="R1453" s="464">
        <f>IF(AND(O1453=P1453,O1453=Q1453),,"!!!")</f>
        <v/>
      </c>
      <c r="T1453" s="464" t="n">
        <v>1442</v>
      </c>
    </row>
    <row customFormat="1" customHeight="1" hidden="1" ht="56.25" outlineLevel="1" r="1454" s="590">
      <c r="A1454" s="29" t="n"/>
      <c r="B1454" s="613" t="n"/>
      <c r="C1454" s="617" t="n"/>
      <c r="D1454" s="889" t="n"/>
      <c r="E1454" s="689" t="inlineStr">
        <is>
          <t>Check valve
internal / interal thread, installed with auxiliary materials according to design.
- manufacturer:
- type:</t>
        </is>
      </c>
      <c r="F1454" s="94" t="inlineStr">
        <is>
          <t>Visszacsapó szelep
belső/belső menetes csatlakozással, beépítve a terv szerinti helyekre szükséges segédanyagokkal.
- gyártó:
- típus:</t>
        </is>
      </c>
      <c r="G1454" s="994" t="n"/>
      <c r="H1454" s="39" t="n"/>
      <c r="I1454" s="315" t="n"/>
      <c r="J1454" s="159" t="n"/>
      <c r="K1454" s="159" t="n"/>
      <c r="L1454" s="753" t="n"/>
      <c r="M1454" s="748" t="n"/>
      <c r="O1454" s="464">
        <f>ISBLANK(D1454)</f>
        <v/>
      </c>
      <c r="P1454" s="464">
        <f>ISBLANK(G1454)</f>
        <v/>
      </c>
      <c r="Q1454" s="464">
        <f>ISBLANK(M1454)</f>
        <v/>
      </c>
      <c r="R1454" s="464">
        <f>IF(AND(O1454=P1454,O1454=Q1454),,"!!!")</f>
        <v/>
      </c>
      <c r="T1454" s="464" t="n">
        <v>1443</v>
      </c>
    </row>
    <row customFormat="1" hidden="1" outlineLevel="1" r="1455" s="590">
      <c r="A1455" s="29" t="n"/>
      <c r="B1455" s="606" t="n">
        <v>400</v>
      </c>
      <c r="C1455" s="608" t="n">
        <v>421</v>
      </c>
      <c r="D1455" s="829" t="n">
        <v>50</v>
      </c>
      <c r="E1455" s="94" t="inlineStr">
        <is>
          <t>DN15</t>
        </is>
      </c>
      <c r="F1455" s="94" t="inlineStr">
        <is>
          <t>DN15</t>
        </is>
      </c>
      <c r="G1455" s="994" t="n">
        <v>0</v>
      </c>
      <c r="H1455" s="39" t="inlineStr">
        <is>
          <t>pc/db</t>
        </is>
      </c>
      <c r="I1455" s="315" t="n"/>
      <c r="J1455" s="159" t="n">
        <v>0</v>
      </c>
      <c r="K1455" s="159" t="n">
        <v>0</v>
      </c>
      <c r="L1455" s="753">
        <f>J1455+K1455</f>
        <v/>
      </c>
      <c r="M1455" s="748">
        <f>L1455*(G1455+I1455)</f>
        <v/>
      </c>
      <c r="O1455" s="464">
        <f>ISBLANK(D1455)</f>
        <v/>
      </c>
      <c r="P1455" s="464">
        <f>ISBLANK(G1455)</f>
        <v/>
      </c>
      <c r="Q1455" s="464">
        <f>ISBLANK(M1455)</f>
        <v/>
      </c>
      <c r="R1455" s="464">
        <f>IF(AND(O1455=P1455,O1455=Q1455),,"!!!")</f>
        <v/>
      </c>
      <c r="T1455" s="464" t="n">
        <v>1444</v>
      </c>
    </row>
    <row customFormat="1" hidden="1" outlineLevel="1" r="1456" s="590">
      <c r="A1456" s="29" t="n"/>
      <c r="B1456" s="606" t="n">
        <v>400</v>
      </c>
      <c r="C1456" s="608" t="n">
        <v>421</v>
      </c>
      <c r="D1456" s="829" t="n">
        <v>51</v>
      </c>
      <c r="E1456" s="94" t="inlineStr">
        <is>
          <t>DN20</t>
        </is>
      </c>
      <c r="F1456" s="94" t="inlineStr">
        <is>
          <t>DN20</t>
        </is>
      </c>
      <c r="G1456" s="994" t="n">
        <v>0</v>
      </c>
      <c r="H1456" s="39" t="inlineStr">
        <is>
          <t>pc/db</t>
        </is>
      </c>
      <c r="I1456" s="315" t="n"/>
      <c r="J1456" s="159" t="n">
        <v>0</v>
      </c>
      <c r="K1456" s="159" t="n">
        <v>0</v>
      </c>
      <c r="L1456" s="753">
        <f>J1456+K1456</f>
        <v/>
      </c>
      <c r="M1456" s="748">
        <f>L1456*(G1456+I1456)</f>
        <v/>
      </c>
      <c r="O1456" s="464">
        <f>ISBLANK(D1456)</f>
        <v/>
      </c>
      <c r="P1456" s="464">
        <f>ISBLANK(G1456)</f>
        <v/>
      </c>
      <c r="Q1456" s="464">
        <f>ISBLANK(M1456)</f>
        <v/>
      </c>
      <c r="R1456" s="464">
        <f>IF(AND(O1456=P1456,O1456=Q1456),,"!!!")</f>
        <v/>
      </c>
      <c r="T1456" s="464" t="n">
        <v>1445</v>
      </c>
    </row>
    <row customFormat="1" hidden="1" outlineLevel="1" r="1457" s="590">
      <c r="A1457" s="29" t="n"/>
      <c r="B1457" s="606" t="n">
        <v>400</v>
      </c>
      <c r="C1457" s="608" t="n">
        <v>421</v>
      </c>
      <c r="D1457" s="829" t="n">
        <v>52</v>
      </c>
      <c r="E1457" s="94" t="inlineStr">
        <is>
          <t>DN25</t>
        </is>
      </c>
      <c r="F1457" s="94" t="inlineStr">
        <is>
          <t>DN25</t>
        </is>
      </c>
      <c r="G1457" s="994" t="n">
        <v>0</v>
      </c>
      <c r="H1457" s="39" t="inlineStr">
        <is>
          <t>pc/db</t>
        </is>
      </c>
      <c r="I1457" s="315" t="n"/>
      <c r="J1457" s="159" t="n">
        <v>0</v>
      </c>
      <c r="K1457" s="159" t="n">
        <v>0</v>
      </c>
      <c r="L1457" s="753">
        <f>J1457+K1457</f>
        <v/>
      </c>
      <c r="M1457" s="748">
        <f>L1457*(G1457+I1457)</f>
        <v/>
      </c>
      <c r="O1457" s="464">
        <f>ISBLANK(D1457)</f>
        <v/>
      </c>
      <c r="P1457" s="464">
        <f>ISBLANK(G1457)</f>
        <v/>
      </c>
      <c r="Q1457" s="464">
        <f>ISBLANK(M1457)</f>
        <v/>
      </c>
      <c r="R1457" s="464">
        <f>IF(AND(O1457=P1457,O1457=Q1457),,"!!!")</f>
        <v/>
      </c>
      <c r="T1457" s="464" t="n">
        <v>1446</v>
      </c>
    </row>
    <row customFormat="1" hidden="1" outlineLevel="1" r="1458" s="590">
      <c r="A1458" s="29" t="n"/>
      <c r="B1458" s="606" t="n">
        <v>400</v>
      </c>
      <c r="C1458" s="608" t="n">
        <v>421</v>
      </c>
      <c r="D1458" s="829" t="n">
        <v>53</v>
      </c>
      <c r="E1458" s="94" t="inlineStr">
        <is>
          <t>DN32</t>
        </is>
      </c>
      <c r="F1458" s="94" t="inlineStr">
        <is>
          <t>DN32</t>
        </is>
      </c>
      <c r="G1458" s="994" t="n">
        <v>0</v>
      </c>
      <c r="H1458" s="39" t="inlineStr">
        <is>
          <t>pc/db</t>
        </is>
      </c>
      <c r="I1458" s="315" t="n"/>
      <c r="J1458" s="159" t="n">
        <v>0</v>
      </c>
      <c r="K1458" s="159" t="n">
        <v>0</v>
      </c>
      <c r="L1458" s="753">
        <f>J1458+K1458</f>
        <v/>
      </c>
      <c r="M1458" s="748">
        <f>L1458*(G1458+I1458)</f>
        <v/>
      </c>
      <c r="O1458" s="464">
        <f>ISBLANK(D1458)</f>
        <v/>
      </c>
      <c r="P1458" s="464">
        <f>ISBLANK(G1458)</f>
        <v/>
      </c>
      <c r="Q1458" s="464">
        <f>ISBLANK(M1458)</f>
        <v/>
      </c>
      <c r="R1458" s="464">
        <f>IF(AND(O1458=P1458,O1458=Q1458),,"!!!")</f>
        <v/>
      </c>
      <c r="T1458" s="464" t="n">
        <v>1447</v>
      </c>
    </row>
    <row customFormat="1" hidden="1" outlineLevel="1" r="1459" s="590">
      <c r="A1459" s="29" t="n"/>
      <c r="B1459" s="606" t="n">
        <v>400</v>
      </c>
      <c r="C1459" s="608" t="n">
        <v>421</v>
      </c>
      <c r="D1459" s="829" t="n">
        <v>54</v>
      </c>
      <c r="E1459" s="94" t="inlineStr">
        <is>
          <t>DN40</t>
        </is>
      </c>
      <c r="F1459" s="94" t="inlineStr">
        <is>
          <t>DN40</t>
        </is>
      </c>
      <c r="G1459" s="994" t="n">
        <v>0</v>
      </c>
      <c r="H1459" s="39" t="inlineStr">
        <is>
          <t>pc/db</t>
        </is>
      </c>
      <c r="I1459" s="315" t="n"/>
      <c r="J1459" s="159" t="n">
        <v>0</v>
      </c>
      <c r="K1459" s="159" t="n">
        <v>0</v>
      </c>
      <c r="L1459" s="753">
        <f>J1459+K1459</f>
        <v/>
      </c>
      <c r="M1459" s="748">
        <f>L1459*(G1459+I1459)</f>
        <v/>
      </c>
      <c r="O1459" s="464">
        <f>ISBLANK(D1459)</f>
        <v/>
      </c>
      <c r="P1459" s="464">
        <f>ISBLANK(G1459)</f>
        <v/>
      </c>
      <c r="Q1459" s="464">
        <f>ISBLANK(M1459)</f>
        <v/>
      </c>
      <c r="R1459" s="464">
        <f>IF(AND(O1459=P1459,O1459=Q1459),,"!!!")</f>
        <v/>
      </c>
      <c r="T1459" s="464" t="n">
        <v>1448</v>
      </c>
    </row>
    <row customFormat="1" customHeight="1" hidden="1" ht="56.25" outlineLevel="1" r="1460" s="590">
      <c r="A1460" s="29" t="n"/>
      <c r="B1460" s="613" t="n"/>
      <c r="C1460" s="617" t="n"/>
      <c r="D1460" s="889" t="n"/>
      <c r="E1460" s="689" t="inlineStr">
        <is>
          <t>Check valve
flanged connection, installed with auxiliary materials according to design
- manufacturer:
- type:</t>
        </is>
      </c>
      <c r="F1460" s="689" t="inlineStr">
        <is>
          <t>Visszacsapó szelep
karimás csatlakozással, beépítve a terv szerinti helyekre, szükséges segédanyagokkal.
- gyártó:
- típus:</t>
        </is>
      </c>
      <c r="G1460" s="994" t="n"/>
      <c r="H1460" s="39" t="n"/>
      <c r="I1460" s="315" t="n"/>
      <c r="J1460" s="159" t="n"/>
      <c r="K1460" s="159" t="n"/>
      <c r="L1460" s="753" t="n"/>
      <c r="M1460" s="748" t="n"/>
      <c r="O1460" s="464">
        <f>ISBLANK(D1460)</f>
        <v/>
      </c>
      <c r="P1460" s="464">
        <f>ISBLANK(G1460)</f>
        <v/>
      </c>
      <c r="Q1460" s="464">
        <f>ISBLANK(M1460)</f>
        <v/>
      </c>
      <c r="R1460" s="464">
        <f>IF(AND(O1460=P1460,O1460=Q1460),,"!!!")</f>
        <v/>
      </c>
      <c r="T1460" s="464" t="n">
        <v>1449</v>
      </c>
    </row>
    <row customFormat="1" hidden="1" outlineLevel="1" r="1461" s="590">
      <c r="A1461" s="29" t="n"/>
      <c r="B1461" s="606" t="n">
        <v>400</v>
      </c>
      <c r="C1461" s="608" t="n">
        <v>421</v>
      </c>
      <c r="D1461" s="829" t="n">
        <v>55</v>
      </c>
      <c r="E1461" s="94" t="inlineStr">
        <is>
          <t>DN50</t>
        </is>
      </c>
      <c r="F1461" s="94" t="inlineStr">
        <is>
          <t>DN50</t>
        </is>
      </c>
      <c r="G1461" s="994" t="n">
        <v>4</v>
      </c>
      <c r="H1461" s="39" t="inlineStr">
        <is>
          <t>pc/db</t>
        </is>
      </c>
      <c r="I1461" s="315" t="n"/>
      <c r="J1461" s="159" t="n">
        <v>0</v>
      </c>
      <c r="K1461" s="159" t="n">
        <v>0</v>
      </c>
      <c r="L1461" s="753">
        <f>J1461+K1461</f>
        <v/>
      </c>
      <c r="M1461" s="748">
        <f>L1461*(G1461+I1461)</f>
        <v/>
      </c>
      <c r="O1461" s="464">
        <f>ISBLANK(D1461)</f>
        <v/>
      </c>
      <c r="P1461" s="464">
        <f>ISBLANK(G1461)</f>
        <v/>
      </c>
      <c r="Q1461" s="464">
        <f>ISBLANK(M1461)</f>
        <v/>
      </c>
      <c r="R1461" s="464">
        <f>IF(AND(O1461=P1461,O1461=Q1461),,"!!!")</f>
        <v/>
      </c>
      <c r="T1461" s="464" t="n">
        <v>1450</v>
      </c>
    </row>
    <row customFormat="1" hidden="1" outlineLevel="1" r="1462" s="590">
      <c r="A1462" s="29" t="n"/>
      <c r="B1462" s="606" t="n">
        <v>400</v>
      </c>
      <c r="C1462" s="608" t="n">
        <v>421</v>
      </c>
      <c r="D1462" s="829" t="n">
        <v>56</v>
      </c>
      <c r="E1462" s="94" t="inlineStr">
        <is>
          <t>DN65</t>
        </is>
      </c>
      <c r="F1462" s="94" t="inlineStr">
        <is>
          <t>DN65</t>
        </is>
      </c>
      <c r="G1462" s="994" t="n">
        <v>1</v>
      </c>
      <c r="H1462" s="39" t="inlineStr">
        <is>
          <t>pc/db</t>
        </is>
      </c>
      <c r="I1462" s="315" t="n"/>
      <c r="J1462" s="159" t="n">
        <v>0</v>
      </c>
      <c r="K1462" s="159" t="n">
        <v>0</v>
      </c>
      <c r="L1462" s="753">
        <f>J1462+K1462</f>
        <v/>
      </c>
      <c r="M1462" s="748">
        <f>L1462*(G1462+I1462)</f>
        <v/>
      </c>
      <c r="O1462" s="464">
        <f>ISBLANK(D1462)</f>
        <v/>
      </c>
      <c r="P1462" s="464">
        <f>ISBLANK(G1462)</f>
        <v/>
      </c>
      <c r="Q1462" s="464">
        <f>ISBLANK(M1462)</f>
        <v/>
      </c>
      <c r="R1462" s="464">
        <f>IF(AND(O1462=P1462,O1462=Q1462),,"!!!")</f>
        <v/>
      </c>
      <c r="T1462" s="464" t="n">
        <v>1451</v>
      </c>
    </row>
    <row customFormat="1" customHeight="1" hidden="1" ht="45" outlineLevel="1" r="1463" s="590">
      <c r="A1463" s="29" t="n"/>
      <c r="B1463" s="613" t="n"/>
      <c r="C1463" s="617" t="n"/>
      <c r="D1463" s="889" t="n"/>
      <c r="E1463" s="94" t="inlineStr">
        <is>
          <t>Air separator
for automatical removal of micro-bubbles in heating systems
- manufacturer: Spirotech
- type: SpiroVent</t>
        </is>
      </c>
      <c r="F1463" s="94" t="inlineStr">
        <is>
          <t>Mikrobuborék-leválasztó
levegő eltávolítására a fűtési rendszerekben
- gyártó: Spirotech
- típus: SpiroVent</t>
        </is>
      </c>
      <c r="G1463" s="994" t="n"/>
      <c r="H1463" s="39" t="n"/>
      <c r="I1463" s="315" t="n"/>
      <c r="J1463" s="159" t="n"/>
      <c r="K1463" s="159" t="n"/>
      <c r="L1463" s="753" t="n"/>
      <c r="M1463" s="748" t="n"/>
      <c r="O1463" s="464">
        <f>ISBLANK(D1463)</f>
        <v/>
      </c>
      <c r="P1463" s="464">
        <f>ISBLANK(G1463)</f>
        <v/>
      </c>
      <c r="Q1463" s="464">
        <f>ISBLANK(M1463)</f>
        <v/>
      </c>
      <c r="R1463" s="464">
        <f>IF(AND(O1463=P1463,O1463=Q1463),,"!!!")</f>
        <v/>
      </c>
      <c r="T1463" s="464" t="n">
        <v>1452</v>
      </c>
    </row>
    <row customFormat="1" hidden="1" outlineLevel="1" r="1464" s="590">
      <c r="A1464" s="29" t="n"/>
      <c r="B1464" s="606" t="n">
        <v>400</v>
      </c>
      <c r="C1464" s="608" t="n">
        <v>421</v>
      </c>
      <c r="D1464" s="829" t="n">
        <v>57</v>
      </c>
      <c r="E1464" s="94" t="inlineStr">
        <is>
          <t>DN80</t>
        </is>
      </c>
      <c r="F1464" s="94" t="inlineStr">
        <is>
          <t>DN80</t>
        </is>
      </c>
      <c r="G1464" s="994" t="n">
        <v>1</v>
      </c>
      <c r="H1464" s="39" t="inlineStr">
        <is>
          <t>pc/db</t>
        </is>
      </c>
      <c r="I1464" s="315" t="n"/>
      <c r="J1464" s="159" t="n">
        <v>0</v>
      </c>
      <c r="K1464" s="159" t="n">
        <v>0</v>
      </c>
      <c r="L1464" s="753">
        <f>J1464+K1464</f>
        <v/>
      </c>
      <c r="M1464" s="748">
        <f>L1464*(G1464+I1464)</f>
        <v/>
      </c>
      <c r="O1464" s="464">
        <f>ISBLANK(D1464)</f>
        <v/>
      </c>
      <c r="P1464" s="464">
        <f>ISBLANK(G1464)</f>
        <v/>
      </c>
      <c r="Q1464" s="464">
        <f>ISBLANK(M1464)</f>
        <v/>
      </c>
      <c r="R1464" s="464">
        <f>IF(AND(O1464=P1464,O1464=Q1464),,"!!!")</f>
        <v/>
      </c>
      <c r="T1464" s="464" t="n">
        <v>1453</v>
      </c>
    </row>
    <row customFormat="1" customHeight="1" hidden="1" ht="45" outlineLevel="1" r="1465" s="590">
      <c r="A1465" s="29" t="n"/>
      <c r="B1465" s="613" t="n"/>
      <c r="C1465" s="617" t="n"/>
      <c r="D1465" s="889" t="n"/>
      <c r="E1465" s="94" t="inlineStr">
        <is>
          <t>Dirt separator
for removal of suspended particles carried in heating systems
- manufacturer: Spirotech
- type: SpiroTrap</t>
        </is>
      </c>
      <c r="F1465" s="94" t="inlineStr">
        <is>
          <t>Szennyfogó
lebegő szennyező szemcsék eltávolítására a fűtési rendszerekben
- gyártó: Spirotech
- típus: SpiroTrap</t>
        </is>
      </c>
      <c r="G1465" s="994" t="n"/>
      <c r="H1465" s="39" t="n"/>
      <c r="I1465" s="315" t="n"/>
      <c r="J1465" s="159" t="n"/>
      <c r="K1465" s="159" t="n"/>
      <c r="L1465" s="753" t="n"/>
      <c r="M1465" s="748" t="n"/>
      <c r="O1465" s="464">
        <f>ISBLANK(D1465)</f>
        <v/>
      </c>
      <c r="P1465" s="464">
        <f>ISBLANK(G1465)</f>
        <v/>
      </c>
      <c r="Q1465" s="464">
        <f>ISBLANK(M1465)</f>
        <v/>
      </c>
      <c r="R1465" s="464">
        <f>IF(AND(O1465=P1465,O1465=Q1465),,"!!!")</f>
        <v/>
      </c>
      <c r="T1465" s="464" t="n">
        <v>1454</v>
      </c>
    </row>
    <row customFormat="1" hidden="1" outlineLevel="1" r="1466" s="590">
      <c r="A1466" s="29" t="n"/>
      <c r="B1466" s="606" t="n">
        <v>400</v>
      </c>
      <c r="C1466" s="608" t="n">
        <v>421</v>
      </c>
      <c r="D1466" s="829" t="n">
        <v>58</v>
      </c>
      <c r="E1466" s="94" t="inlineStr">
        <is>
          <t>DN80</t>
        </is>
      </c>
      <c r="F1466" s="94" t="inlineStr">
        <is>
          <t>DN80</t>
        </is>
      </c>
      <c r="G1466" s="994" t="n">
        <v>1</v>
      </c>
      <c r="H1466" s="39" t="inlineStr">
        <is>
          <t>pc/db</t>
        </is>
      </c>
      <c r="I1466" s="315" t="n"/>
      <c r="J1466" s="159" t="n">
        <v>0</v>
      </c>
      <c r="K1466" s="159" t="n">
        <v>0</v>
      </c>
      <c r="L1466" s="753">
        <f>J1466+K1466</f>
        <v/>
      </c>
      <c r="M1466" s="748">
        <f>L1466*(G1466+I1466)</f>
        <v/>
      </c>
      <c r="O1466" s="464">
        <f>ISBLANK(D1466)</f>
        <v/>
      </c>
      <c r="P1466" s="464">
        <f>ISBLANK(G1466)</f>
        <v/>
      </c>
      <c r="Q1466" s="464">
        <f>ISBLANK(M1466)</f>
        <v/>
      </c>
      <c r="R1466" s="464">
        <f>IF(AND(O1466=P1466,O1466=Q1466),,"!!!")</f>
        <v/>
      </c>
      <c r="T1466" s="464" t="n">
        <v>1455</v>
      </c>
    </row>
    <row customFormat="1" customHeight="1" hidden="1" ht="67.5" outlineLevel="1" r="1467" s="590">
      <c r="A1467" s="29" t="n"/>
      <c r="B1467" s="613" t="n"/>
      <c r="C1467" s="617" t="n"/>
      <c r="D1467" s="889" t="n"/>
      <c r="E1467" s="94" t="inlineStr">
        <is>
          <t>Filter
Flanged Y-strainer with counterflanges, bolts and gaskets, installed according to design, min. 1000 μm filtration grade
- manufacturer: IMI Hydronic Engineering
- type: TA-STR</t>
        </is>
      </c>
      <c r="F1467" s="689" t="inlineStr">
        <is>
          <t>Szűrő
Karimás szennyfogó szűrő, ellenkarimákkal, csavarokkal és tömítésekkel, felszerelve, terv szerinti helyekre, min. 1000 μm szűrőfokozattal
- gyártó: IMI Hydronic Engineering
- típus: TA-STR</t>
        </is>
      </c>
      <c r="G1467" s="994" t="n"/>
      <c r="H1467" s="39" t="n"/>
      <c r="I1467" s="315" t="n"/>
      <c r="J1467" s="159" t="n"/>
      <c r="K1467" s="159" t="n"/>
      <c r="L1467" s="753" t="n"/>
      <c r="M1467" s="748" t="n"/>
      <c r="O1467" s="464">
        <f>ISBLANK(D1467)</f>
        <v/>
      </c>
      <c r="P1467" s="464">
        <f>ISBLANK(G1467)</f>
        <v/>
      </c>
      <c r="Q1467" s="464">
        <f>ISBLANK(M1467)</f>
        <v/>
      </c>
      <c r="R1467" s="464">
        <f>IF(AND(O1467=P1467,O1467=Q1467),,"!!!")</f>
        <v/>
      </c>
      <c r="T1467" s="464" t="n">
        <v>1456</v>
      </c>
    </row>
    <row customFormat="1" hidden="1" outlineLevel="1" r="1468" s="590">
      <c r="A1468" s="29" t="n"/>
      <c r="B1468" s="606" t="n">
        <v>400</v>
      </c>
      <c r="C1468" s="608" t="n">
        <v>421</v>
      </c>
      <c r="D1468" s="829" t="n">
        <v>59</v>
      </c>
      <c r="E1468" s="94" t="inlineStr">
        <is>
          <t>DN50</t>
        </is>
      </c>
      <c r="F1468" s="94" t="inlineStr">
        <is>
          <t>DN50</t>
        </is>
      </c>
      <c r="G1468" s="994" t="n">
        <v>3</v>
      </c>
      <c r="H1468" s="39" t="inlineStr">
        <is>
          <t>pc/db</t>
        </is>
      </c>
      <c r="I1468" s="315" t="n"/>
      <c r="J1468" s="159" t="n">
        <v>0</v>
      </c>
      <c r="K1468" s="159" t="n">
        <v>0</v>
      </c>
      <c r="L1468" s="753">
        <f>J1468+K1468</f>
        <v/>
      </c>
      <c r="M1468" s="748">
        <f>L1468*(G1468+I1468)</f>
        <v/>
      </c>
      <c r="O1468" s="464">
        <f>ISBLANK(D1468)</f>
        <v/>
      </c>
      <c r="P1468" s="464">
        <f>ISBLANK(G1468)</f>
        <v/>
      </c>
      <c r="Q1468" s="464">
        <f>ISBLANK(M1468)</f>
        <v/>
      </c>
      <c r="R1468" s="464">
        <f>IF(AND(O1468=P1468,O1468=Q1468),,"!!!")</f>
        <v/>
      </c>
      <c r="T1468" s="464" t="n">
        <v>1457</v>
      </c>
    </row>
    <row customFormat="1" hidden="1" outlineLevel="1" r="1469" s="590">
      <c r="A1469" s="29" t="n"/>
      <c r="B1469" s="606" t="n">
        <v>400</v>
      </c>
      <c r="C1469" s="608" t="n">
        <v>421</v>
      </c>
      <c r="D1469" s="829" t="n">
        <v>60</v>
      </c>
      <c r="E1469" s="94" t="inlineStr">
        <is>
          <t>DN65</t>
        </is>
      </c>
      <c r="F1469" s="94" t="inlineStr">
        <is>
          <t>DN65</t>
        </is>
      </c>
      <c r="G1469" s="994" t="n">
        <v>0</v>
      </c>
      <c r="H1469" s="39" t="inlineStr">
        <is>
          <t>pc/db</t>
        </is>
      </c>
      <c r="I1469" s="315" t="n"/>
      <c r="J1469" s="159" t="n">
        <v>0</v>
      </c>
      <c r="K1469" s="159" t="n">
        <v>0</v>
      </c>
      <c r="L1469" s="753">
        <f>J1469+K1469</f>
        <v/>
      </c>
      <c r="M1469" s="748">
        <f>L1469*(G1469+I1469)</f>
        <v/>
      </c>
      <c r="O1469" s="464">
        <f>ISBLANK(D1469)</f>
        <v/>
      </c>
      <c r="P1469" s="464">
        <f>ISBLANK(G1469)</f>
        <v/>
      </c>
      <c r="Q1469" s="464">
        <f>ISBLANK(M1469)</f>
        <v/>
      </c>
      <c r="R1469" s="464">
        <f>IF(AND(O1469=P1469,O1469=Q1469),,"!!!")</f>
        <v/>
      </c>
      <c r="T1469" s="464" t="n">
        <v>1458</v>
      </c>
    </row>
    <row customFormat="1" hidden="1" outlineLevel="1" r="1470" s="590">
      <c r="A1470" s="29" t="n"/>
      <c r="B1470" s="606" t="n">
        <v>400</v>
      </c>
      <c r="C1470" s="608" t="n">
        <v>421</v>
      </c>
      <c r="D1470" s="829" t="n">
        <v>61</v>
      </c>
      <c r="E1470" s="94" t="inlineStr">
        <is>
          <t>DN80</t>
        </is>
      </c>
      <c r="F1470" s="94" t="inlineStr">
        <is>
          <t>DN80</t>
        </is>
      </c>
      <c r="G1470" s="994" t="n">
        <v>1</v>
      </c>
      <c r="H1470" s="39" t="inlineStr">
        <is>
          <t>pc/db</t>
        </is>
      </c>
      <c r="I1470" s="315" t="n"/>
      <c r="J1470" s="159" t="n">
        <v>0</v>
      </c>
      <c r="K1470" s="159" t="n">
        <v>0</v>
      </c>
      <c r="L1470" s="753">
        <f>J1470+K1470</f>
        <v/>
      </c>
      <c r="M1470" s="748">
        <f>L1470*(G1470+I1470)</f>
        <v/>
      </c>
      <c r="O1470" s="464">
        <f>ISBLANK(D1470)</f>
        <v/>
      </c>
      <c r="P1470" s="464">
        <f>ISBLANK(G1470)</f>
        <v/>
      </c>
      <c r="Q1470" s="464">
        <f>ISBLANK(M1470)</f>
        <v/>
      </c>
      <c r="R1470" s="464">
        <f>IF(AND(O1470=P1470,O1470=Q1470),,"!!!")</f>
        <v/>
      </c>
      <c r="T1470" s="464" t="n">
        <v>1459</v>
      </c>
    </row>
    <row customFormat="1" customHeight="1" hidden="1" ht="45" outlineLevel="1" r="1471" s="590">
      <c r="A1471" s="29" t="n"/>
      <c r="B1471" s="606" t="n">
        <v>400</v>
      </c>
      <c r="C1471" s="608" t="n">
        <v>421</v>
      </c>
      <c r="D1471" s="829" t="n">
        <v>62</v>
      </c>
      <c r="E1471" s="689" t="inlineStr">
        <is>
          <t>Pressure difference gauge for heating or cooling system, 
complete with 2pcs of shut-off ball valve
1st accuracy class, PN16</t>
        </is>
      </c>
      <c r="F1471" s="689" t="inlineStr">
        <is>
          <t>Nyomáskülönbség mérő manométer fűtési vagy hűtési rendszerhez, 
2 db leválasztó gömbcsappal kompletten
1-es pontossági osztály, PN16</t>
        </is>
      </c>
      <c r="G1471" s="994" t="n">
        <v>5</v>
      </c>
      <c r="H1471" s="39" t="inlineStr">
        <is>
          <t>pc/db</t>
        </is>
      </c>
      <c r="I1471" s="315" t="n"/>
      <c r="J1471" s="159" t="n">
        <v>0</v>
      </c>
      <c r="K1471" s="159" t="n">
        <v>0</v>
      </c>
      <c r="L1471" s="753">
        <f>J1471+K1471</f>
        <v/>
      </c>
      <c r="M1471" s="748">
        <f>L1471*(G1471+I1471)</f>
        <v/>
      </c>
      <c r="O1471" s="464">
        <f>ISBLANK(D1471)</f>
        <v/>
      </c>
      <c r="P1471" s="464">
        <f>ISBLANK(G1471)</f>
        <v/>
      </c>
      <c r="Q1471" s="464">
        <f>ISBLANK(M1471)</f>
        <v/>
      </c>
      <c r="R1471" s="464">
        <f>IF(AND(O1471=P1471,O1471=Q1471),,"!!!")</f>
        <v/>
      </c>
      <c r="T1471" s="464" t="n">
        <v>1460</v>
      </c>
    </row>
    <row customFormat="1" customHeight="1" hidden="1" ht="45" outlineLevel="1" r="1472" s="590">
      <c r="A1472" s="29" t="n"/>
      <c r="B1472" s="606" t="n">
        <v>400</v>
      </c>
      <c r="C1472" s="608" t="n">
        <v>421</v>
      </c>
      <c r="D1472" s="829" t="n">
        <v>63</v>
      </c>
      <c r="E1472" s="704" t="inlineStr">
        <is>
          <t>Pressure gauge
With capillary pipe, isolating / bleeding ball valve, complete with auxiliary materials.
1,6 accuracy class, D63mm</t>
        </is>
      </c>
      <c r="F1472" s="704" t="inlineStr">
        <is>
          <t>Nyomásmérő manométer
Impulzus vezetékekkel, leválasztó-légtelenítő manométer gömbcsappal, szükséges segédanyagokkal kompletten.
1,6-os pontossági osztály, D63mm</t>
        </is>
      </c>
      <c r="G1472" s="994" t="n">
        <v>11</v>
      </c>
      <c r="H1472" s="39" t="inlineStr">
        <is>
          <t>pc/db</t>
        </is>
      </c>
      <c r="I1472" s="315" t="n"/>
      <c r="J1472" s="159" t="n">
        <v>0</v>
      </c>
      <c r="K1472" s="159" t="n">
        <v>0</v>
      </c>
      <c r="L1472" s="753">
        <f>J1472+K1472</f>
        <v/>
      </c>
      <c r="M1472" s="748">
        <f>L1472*(G1472+I1472)</f>
        <v/>
      </c>
      <c r="O1472" s="464">
        <f>ISBLANK(D1472)</f>
        <v/>
      </c>
      <c r="P1472" s="464">
        <f>ISBLANK(G1472)</f>
        <v/>
      </c>
      <c r="Q1472" s="464">
        <f>ISBLANK(M1472)</f>
        <v/>
      </c>
      <c r="R1472" s="464">
        <f>IF(AND(O1472=P1472,O1472=Q1472),,"!!!")</f>
        <v/>
      </c>
      <c r="T1472" s="464" t="n">
        <v>1461</v>
      </c>
    </row>
    <row customFormat="1" customHeight="1" hidden="1" ht="33.75" outlineLevel="1" r="1473" s="590">
      <c r="A1473" s="29" t="n"/>
      <c r="B1473" s="606" t="n">
        <v>400</v>
      </c>
      <c r="C1473" s="608" t="n">
        <v>421</v>
      </c>
      <c r="D1473" s="829" t="n">
        <v>64</v>
      </c>
      <c r="E1473" s="704" t="inlineStr">
        <is>
          <t>Preparation of installation points for pressure transmitters
completely installed according to deisgn
Pressure transmitter is specified in automation design!</t>
        </is>
      </c>
      <c r="F1473" s="704" t="inlineStr">
        <is>
          <t>Beépítési pont kialakítása nyomás távadók számára
 kompletten beépítve a terv szerinti helyekre. 
Nyomás távadót az automatika szakág tartalmazza!</t>
        </is>
      </c>
      <c r="G1473" s="994" t="n">
        <v>11</v>
      </c>
      <c r="H1473" s="39" t="inlineStr">
        <is>
          <t>pc/db</t>
        </is>
      </c>
      <c r="I1473" s="315" t="n"/>
      <c r="J1473" s="159" t="n">
        <v>0</v>
      </c>
      <c r="K1473" s="159" t="n">
        <v>0</v>
      </c>
      <c r="L1473" s="753">
        <f>J1473+K1473</f>
        <v/>
      </c>
      <c r="M1473" s="748">
        <f>L1473*(G1473+I1473)</f>
        <v/>
      </c>
      <c r="O1473" s="464">
        <f>ISBLANK(D1473)</f>
        <v/>
      </c>
      <c r="P1473" s="464">
        <f>ISBLANK(G1473)</f>
        <v/>
      </c>
      <c r="Q1473" s="464">
        <f>ISBLANK(M1473)</f>
        <v/>
      </c>
      <c r="R1473" s="464">
        <f>IF(AND(O1473=P1473,O1473=Q1473),,"!!!")</f>
        <v/>
      </c>
      <c r="T1473" s="464" t="n">
        <v>1462</v>
      </c>
    </row>
    <row customFormat="1" customHeight="1" hidden="1" ht="67.5" outlineLevel="1" r="1474" s="590">
      <c r="A1474" s="29" t="n"/>
      <c r="B1474" s="606" t="n">
        <v>400</v>
      </c>
      <c r="C1474" s="608" t="n">
        <v>421</v>
      </c>
      <c r="D1474" s="829" t="n">
        <v>65</v>
      </c>
      <c r="E1474" s="763" t="inlineStr">
        <is>
          <t>Temperature gauge
For 12mm bushing, 1/2" external thread, completely installed according to design.
0-120 °C measurng range in heating systems
1st accuracy class, D=63mm, L=100mm
WIKA R52.063, PN16</t>
        </is>
      </c>
      <c r="F1474" s="763" t="inlineStr">
        <is>
          <t>Merülőhüvelyes hőmérő 
12mm-es merülőhüvelybe, 1/2" külső menettel, kompletten beépítve a terv szerinti helyekre.
fűtési rendszerben 0-120 fok mérési tartomány
1-es pontossági osztály, D=63mm, L=100mm
WIKA R52.063, PN16</t>
        </is>
      </c>
      <c r="G1474" s="994" t="n">
        <v>5</v>
      </c>
      <c r="H1474" s="39" t="inlineStr">
        <is>
          <t>pc/db</t>
        </is>
      </c>
      <c r="I1474" s="315" t="n"/>
      <c r="J1474" s="159" t="n">
        <v>0</v>
      </c>
      <c r="K1474" s="159" t="n">
        <v>0</v>
      </c>
      <c r="L1474" s="753">
        <f>J1474+K1474</f>
        <v/>
      </c>
      <c r="M1474" s="748">
        <f>L1474*(G1474+I1474)</f>
        <v/>
      </c>
      <c r="O1474" s="464">
        <f>ISBLANK(D1474)</f>
        <v/>
      </c>
      <c r="P1474" s="464">
        <f>ISBLANK(G1474)</f>
        <v/>
      </c>
      <c r="Q1474" s="464">
        <f>ISBLANK(M1474)</f>
        <v/>
      </c>
      <c r="R1474" s="464">
        <f>IF(AND(O1474=P1474,O1474=Q1474),,"!!!")</f>
        <v/>
      </c>
      <c r="T1474" s="464" t="n">
        <v>1463</v>
      </c>
    </row>
    <row customFormat="1" customHeight="1" hidden="1" ht="45" outlineLevel="1" r="1475" s="590">
      <c r="A1475" s="29" t="n"/>
      <c r="B1475" s="606" t="n">
        <v>400</v>
      </c>
      <c r="C1475" s="608" t="n">
        <v>421</v>
      </c>
      <c r="D1475" s="829" t="n">
        <v>66</v>
      </c>
      <c r="E1475" s="689" t="inlineStr">
        <is>
          <t>Bushing for temperature transmitters
For D10 bushing, 1/2" external thread, completely installed accoding to design. 
Temperature transmitter is specified in automation design!</t>
        </is>
      </c>
      <c r="F1475" s="689" t="inlineStr">
        <is>
          <t>Merülőhüvely kialakítása hőmérséklet távadók számára
D10-es merülőhüvelybe, 1/2" külső menettel, kompletten beépítve a terv szerinti helyekre. 
Hőmérséklet távadót az automatika szakág tartalmazza!</t>
        </is>
      </c>
      <c r="G1475" s="994" t="n">
        <v>5</v>
      </c>
      <c r="H1475" s="39" t="inlineStr">
        <is>
          <t>pc/db</t>
        </is>
      </c>
      <c r="I1475" s="315" t="n"/>
      <c r="J1475" s="159" t="n">
        <v>0</v>
      </c>
      <c r="K1475" s="159" t="n">
        <v>0</v>
      </c>
      <c r="L1475" s="753">
        <f>J1475+K1475</f>
        <v/>
      </c>
      <c r="M1475" s="748">
        <f>L1475*(G1475+I1475)</f>
        <v/>
      </c>
      <c r="O1475" s="464">
        <f>ISBLANK(D1475)</f>
        <v/>
      </c>
      <c r="P1475" s="464">
        <f>ISBLANK(G1475)</f>
        <v/>
      </c>
      <c r="Q1475" s="464">
        <f>ISBLANK(M1475)</f>
        <v/>
      </c>
      <c r="R1475" s="464">
        <f>IF(AND(O1475=P1475,O1475=Q1475),,"!!!")</f>
        <v/>
      </c>
      <c r="T1475" s="464" t="n">
        <v>1464</v>
      </c>
    </row>
    <row customFormat="1" customHeight="1" hidden="1" ht="90" outlineLevel="1" r="1476" s="590">
      <c r="A1476" s="29" t="n"/>
      <c r="B1476" s="606" t="n">
        <v>400</v>
      </c>
      <c r="C1476" s="608" t="n">
        <v>421</v>
      </c>
      <c r="D1476" s="829" t="n">
        <v>67</v>
      </c>
      <c r="E1476" s="94" t="inlineStr">
        <is>
          <t>Heating manifold
DN200, length an other dimensions according to drawing, with torispherical dished heads, complete with stand and support, protective coating and 50mm Armaflex insulation, put on 2,5cm thick MAFUND vibration insulation pads, 2x 1" draining connected to sewer, bushings for temperature/pressure gauge installation, galvanised sheet metal sheathing, DN80 connection on supply and return side.
Vibration insulation according to acoustic design</t>
        </is>
      </c>
      <c r="F1476" s="704" t="inlineStr">
        <is>
          <t>Fűtési osztó/gyűjtő
DN200-as, hossz és egyéb méretetk rajz szerint, mélydomború zárófenekekkel, lábakkal, tartószerkezettel, alapmázolással, 50mm ARMAFLEX szigeteléssel kompletten, 2,5 cm MAFUND rezgésszigetelő lemezre helyezve, 2x 1"-os, csatornába kötött ürítővel, hőmérséklet/nyomásmérő hüvelyekkel, bádogozva, osztón és gyűjtőn DN80-as csatlakozással
Rezgésszigetelés akusztikai tervfejezet szerint</t>
        </is>
      </c>
      <c r="G1476" s="994" t="n">
        <v>2</v>
      </c>
      <c r="H1476" s="39" t="inlineStr">
        <is>
          <t>pc/db</t>
        </is>
      </c>
      <c r="I1476" s="315" t="n"/>
      <c r="J1476" s="159" t="n">
        <v>0</v>
      </c>
      <c r="K1476" s="159" t="n">
        <v>0</v>
      </c>
      <c r="L1476" s="753">
        <f>J1476+K1476</f>
        <v/>
      </c>
      <c r="M1476" s="748">
        <f>L1476*(G1476+I1476)</f>
        <v/>
      </c>
      <c r="O1476" s="464">
        <f>ISBLANK(D1476)</f>
        <v/>
      </c>
      <c r="P1476" s="464">
        <f>ISBLANK(G1476)</f>
        <v/>
      </c>
      <c r="Q1476" s="464">
        <f>ISBLANK(M1476)</f>
        <v/>
      </c>
      <c r="R1476" s="464">
        <f>IF(AND(O1476=P1476,O1476=Q1476),,"!!!")</f>
        <v/>
      </c>
      <c r="T1476" s="464" t="n">
        <v>1465</v>
      </c>
    </row>
    <row customFormat="1" customHeight="1" hidden="1" ht="123.75" outlineLevel="1" r="1477" s="590">
      <c r="A1477" s="29" t="n"/>
      <c r="B1477" s="606" t="n">
        <v>400</v>
      </c>
      <c r="C1477" s="608" t="n">
        <v>421</v>
      </c>
      <c r="D1477" s="829" t="n">
        <v>68</v>
      </c>
      <c r="E1477" s="689" t="inlineStr">
        <is>
          <t>Ultrasonic heat meter
in heating network, for monitoring and measuring energy consumption
with 2 temperature sensors, central unit, cabling, completely installed and put in operation, with signal transmitter to building automation system
- medium: water
- temperature range [°C]: 10-80
- manfacturer:
- type:
- connection size: DN80
- nominal flow rate [m³/h]: 15</t>
        </is>
      </c>
      <c r="F1477" s="689" t="inlineStr">
        <is>
          <t>Ultrahangos hőmennyiség-mérő
fűtési hálózatban, az energiafogyasztás ellenőrzésére és mérésére, 2db hőmérséklet érzékelőve, központi mérőegységgel, kábelezéssel, telepítve és üzembehelyezve, jeladóval épületfelügyeleti rendszerhez
- közeg: víz
- hőmérséklet tartomány [°C]: 10-80
- gyártó:
- típus:
- csatlakozó méret: DN80
- névleges térfogatáram [m³/h]: 15</t>
        </is>
      </c>
      <c r="G1477" s="994" t="n">
        <v>1</v>
      </c>
      <c r="H1477" s="39" t="inlineStr">
        <is>
          <t>pc/db</t>
        </is>
      </c>
      <c r="I1477" s="315" t="n"/>
      <c r="J1477" s="159" t="n">
        <v>0</v>
      </c>
      <c r="K1477" s="159" t="n">
        <v>0</v>
      </c>
      <c r="L1477" s="753">
        <f>J1477+K1477</f>
        <v/>
      </c>
      <c r="M1477" s="748">
        <f>L1477*(G1477+I1477)</f>
        <v/>
      </c>
      <c r="O1477" s="464">
        <f>ISBLANK(D1477)</f>
        <v/>
      </c>
      <c r="P1477" s="464">
        <f>ISBLANK(G1477)</f>
        <v/>
      </c>
      <c r="Q1477" s="464">
        <f>ISBLANK(M1477)</f>
        <v/>
      </c>
      <c r="R1477" s="464">
        <f>IF(AND(O1477=P1477,O1477=Q1477),,"!!!")</f>
        <v/>
      </c>
      <c r="T1477" s="464" t="n">
        <v>1466</v>
      </c>
    </row>
    <row customFormat="1" customHeight="1" hidden="1" ht="157.5" outlineLevel="1" r="1478" s="590">
      <c r="A1478" s="29" t="n"/>
      <c r="B1478" s="606" t="n">
        <v>400</v>
      </c>
      <c r="C1478" s="608" t="n">
        <v>421</v>
      </c>
      <c r="D1478" s="829" t="n">
        <v>69</v>
      </c>
      <c r="E1478" s="94" t="inlineStr">
        <is>
          <t>Boiler feed valve
(re)filling combination valve for closed loop heating systems,for water medium, max.10bar, installed in horizontal pipe section, comprising the folloving parts:
- shut-off valves on inlet/outlet side
- adjustable(1.5-4bar), spring loaded pressure reducing valve w. gauge
- strainer (0.2mm)
- double check backflow preventer with air vent and drain: can be permanently connected to drinking water network in compliance with MSZ EN 1717, no additional system separator is necessary
- manufacturer: Honeywell
- type: NK300S 1/2"</t>
        </is>
      </c>
      <c r="F1478" s="94" t="inlineStr">
        <is>
          <t>Boiler feed valve
(újra)töltő kombinált szelep zárt fűtési rendszerekhez, víz közegre, max.10bar, vízszintesen beéptve, és a következő elemekből áll:
- elzáró szelepek be- és kimeneti oldalon
- állítható (1.5-4bar), rugóterhelésű nyomáscsökkentő szelep nyomásmérővel
- szűrő (0.2mm)
- kettős visszaáramlásgátló szelep légtelenítővel és ürítőszeleppel, tartósan az ivóvízhálózathoz csatlakoztatható az MSZ EN 1717-nek megfelelően, nem szükséges külön rendszerleválasztó szelep
- gyártó: Honeywell
- type: NK300S 1/2"</t>
        </is>
      </c>
      <c r="G1478" s="994" t="n">
        <v>1</v>
      </c>
      <c r="H1478" s="39" t="inlineStr">
        <is>
          <t>pc/db</t>
        </is>
      </c>
      <c r="I1478" s="315" t="n"/>
      <c r="J1478" s="159" t="n">
        <v>0</v>
      </c>
      <c r="K1478" s="159" t="n">
        <v>0</v>
      </c>
      <c r="L1478" s="753">
        <f>J1478+K1478</f>
        <v/>
      </c>
      <c r="M1478" s="748">
        <f>L1478*(G1478+I1478)</f>
        <v/>
      </c>
      <c r="O1478" s="464">
        <f>ISBLANK(D1478)</f>
        <v/>
      </c>
      <c r="P1478" s="464">
        <f>ISBLANK(G1478)</f>
        <v/>
      </c>
      <c r="Q1478" s="464">
        <f>ISBLANK(M1478)</f>
        <v/>
      </c>
      <c r="R1478" s="464">
        <f>IF(AND(O1478=P1478,O1478=Q1478),,"!!!")</f>
        <v/>
      </c>
      <c r="T1478" s="464" t="n">
        <v>1467</v>
      </c>
    </row>
    <row customFormat="1" customHeight="1" hidden="1" ht="101.25" outlineLevel="1" r="1479" s="590">
      <c r="A1479" s="29" t="n"/>
      <c r="B1479" s="606" t="n">
        <v>400</v>
      </c>
      <c r="C1479" s="608" t="n">
        <v>421</v>
      </c>
      <c r="D1479" s="829" t="n">
        <v>70</v>
      </c>
      <c r="E1479" s="94" t="inlineStr">
        <is>
          <t>Buffer tank
for heating water storage in DHW production, welded cylindrical steel tank, standing construction, insulation thickness 100mm, flanged connections, draining and deareator valve, temperature meters/sensors
- volume [m³]: 2
- connection size: DN65
- manufacturer:
- type:</t>
        </is>
      </c>
      <c r="F1479" s="94" t="inlineStr">
        <is>
          <t>Puffer tartály
fűtővíz tárolására a használati melegvíz előállításban, hegesztett álló acéltartály, szigetelés vastagság 100mm, karimás csatlakozó csonkokkal, ürítő és légtelenítő szerlvényekkel, hőmérséklet mérőkkel és érzékelőkkel
- térfogat [m³]: 2
- csatlakozó méret: DN65
- gyártó:
- típus:</t>
        </is>
      </c>
      <c r="G1479" s="994" t="n">
        <v>1</v>
      </c>
      <c r="H1479" s="39" t="inlineStr">
        <is>
          <t>pc/db</t>
        </is>
      </c>
      <c r="I1479" s="315" t="n"/>
      <c r="J1479" s="159" t="n">
        <v>0</v>
      </c>
      <c r="K1479" s="159" t="n">
        <v>0</v>
      </c>
      <c r="L1479" s="753">
        <f>J1479+K1479</f>
        <v/>
      </c>
      <c r="M1479" s="748">
        <f>L1479*(G1479+I1479)</f>
        <v/>
      </c>
      <c r="O1479" s="464">
        <f>ISBLANK(D1479)</f>
        <v/>
      </c>
      <c r="P1479" s="464">
        <f>ISBLANK(G1479)</f>
        <v/>
      </c>
      <c r="Q1479" s="464">
        <f>ISBLANK(M1479)</f>
        <v/>
      </c>
      <c r="R1479" s="464">
        <f>IF(AND(O1479=P1479,O1479=Q1479),,"!!!")</f>
        <v/>
      </c>
      <c r="T1479" s="464" t="n">
        <v>1468</v>
      </c>
    </row>
    <row customFormat="1" customHeight="1" hidden="1" ht="101.25" outlineLevel="1" r="1480" s="590">
      <c r="A1480" s="29" t="n"/>
      <c r="B1480" s="606" t="n">
        <v>400</v>
      </c>
      <c r="C1480" s="608" t="n">
        <v>421</v>
      </c>
      <c r="D1480" s="829" t="n">
        <v>71</v>
      </c>
      <c r="E1480" s="94" t="inlineStr">
        <is>
          <t>2-way motorised control valve
Floor convector heater circle
with water side connecting, gaskets, counterflanges (if necessary) and bolts
- kv value [m³/h]:
- size:DN15
- voltage [V]:
- manufacturer
- type:</t>
        </is>
      </c>
      <c r="F1480" s="94" t="inlineStr">
        <is>
          <t>Egyutú motoros szabályzószelep
Padlókonvektor kör
vízoldali csatlakozással, tömítésekkel, ellenkarimákkal (ha szükséges) és csavarokkal
- kv érték [m³/h]:
- méret: DN15
- feszültség [V]:
- gyártó:
- típus:</t>
        </is>
      </c>
      <c r="G1480" s="994" t="n">
        <v>1</v>
      </c>
      <c r="H1480" s="39" t="inlineStr">
        <is>
          <t>pc/db</t>
        </is>
      </c>
      <c r="I1480" s="315" t="n"/>
      <c r="J1480" s="159" t="n">
        <v>0</v>
      </c>
      <c r="K1480" s="159" t="n">
        <v>0</v>
      </c>
      <c r="L1480" s="753">
        <f>J1480+K1480</f>
        <v/>
      </c>
      <c r="M1480" s="748">
        <f>L1480*(G1480+I1480)</f>
        <v/>
      </c>
      <c r="O1480" s="464">
        <f>ISBLANK(D1480)</f>
        <v/>
      </c>
      <c r="P1480" s="464">
        <f>ISBLANK(G1480)</f>
        <v/>
      </c>
      <c r="Q1480" s="464">
        <f>ISBLANK(M1480)</f>
        <v/>
      </c>
      <c r="R1480" s="464">
        <f>IF(AND(O1480=P1480,O1480=Q1480),,"!!!")</f>
        <v/>
      </c>
      <c r="T1480" s="464" t="n">
        <v>1469</v>
      </c>
    </row>
    <row customFormat="1" customHeight="1" hidden="1" ht="101.25" outlineLevel="1" r="1481" s="590">
      <c r="A1481" s="29" t="n"/>
      <c r="B1481" s="606" t="n">
        <v>400</v>
      </c>
      <c r="C1481" s="608" t="n">
        <v>421</v>
      </c>
      <c r="D1481" s="829" t="n">
        <v>72</v>
      </c>
      <c r="E1481" s="94" t="inlineStr">
        <is>
          <t>2-way motorised ball valve
T.0.04.0 Tool &amp; cliché storage - Fan heater
with water side connecting, gaskets, counterflanges (if necessary) and bolts
- kv value [m³/h]:
- size:DN25
- voltage [V]:
- manufacturer:
- type:</t>
        </is>
      </c>
      <c r="F1481" s="94" t="inlineStr">
        <is>
          <t>Egyutú motoros gömbcsap
T.0.04.0 Szerszám- és kliséraktár - termoventilátor
vízoldali csatlakozással, tömítésekkel, ellenkarimákkal (ha szükséges) és csavarokkal
- kv érték [m³/h]:
- méret: DN25
- feszültség [V]:
- gyártó:
- típus:</t>
        </is>
      </c>
      <c r="G1481" s="994" t="n">
        <v>5</v>
      </c>
      <c r="H1481" s="39" t="inlineStr">
        <is>
          <t>pc/db</t>
        </is>
      </c>
      <c r="I1481" s="315" t="n"/>
      <c r="J1481" s="159" t="n">
        <v>0</v>
      </c>
      <c r="K1481" s="159" t="n">
        <v>0</v>
      </c>
      <c r="L1481" s="753">
        <f>J1481+K1481</f>
        <v/>
      </c>
      <c r="M1481" s="748">
        <f>L1481*(G1481+I1481)</f>
        <v/>
      </c>
      <c r="O1481" s="464">
        <f>ISBLANK(D1481)</f>
        <v/>
      </c>
      <c r="P1481" s="464">
        <f>ISBLANK(G1481)</f>
        <v/>
      </c>
      <c r="Q1481" s="464">
        <f>ISBLANK(M1481)</f>
        <v/>
      </c>
      <c r="R1481" s="464">
        <f>IF(AND(O1481=P1481,O1481=Q1481),,"!!!")</f>
        <v/>
      </c>
      <c r="T1481" s="464" t="n">
        <v>1470</v>
      </c>
    </row>
    <row customFormat="1" customHeight="1" hidden="1" ht="101.25" outlineLevel="1" r="1482" s="590">
      <c r="A1482" s="29" t="n"/>
      <c r="B1482" s="606" t="n">
        <v>400</v>
      </c>
      <c r="C1482" s="608" t="n">
        <v>421</v>
      </c>
      <c r="D1482" s="829" t="n">
        <v>73</v>
      </c>
      <c r="E1482" s="94" t="inlineStr">
        <is>
          <t>3-way motorised control valve
T.0.04.0 Tool &amp; cliché storage - Fan heater
with water side connecting, gaskets, counterflanges (if necessary) and bolts
- kv value [m³/h]:
- size:DN25
- voltage [V]:
- manufacturer:
- type:</t>
        </is>
      </c>
      <c r="F1482" s="94" t="inlineStr">
        <is>
          <t>Kétutú motoros szabályzószelep
T.0.04.0 Szerszám- és kliséraktár - termoventilátor
vízoldali csatlakozással, tömítésekkel, ellenkarimákkal (ha szükséges) és csavarokkal
- kv érték [m³/h]:
- méret: DN25
- feszültség [V]:
- gyártó:
- típus:</t>
        </is>
      </c>
      <c r="G1482" s="994" t="n">
        <v>1</v>
      </c>
      <c r="H1482" s="39" t="inlineStr">
        <is>
          <t>pc/db</t>
        </is>
      </c>
      <c r="I1482" s="315" t="n"/>
      <c r="J1482" s="159" t="n">
        <v>0</v>
      </c>
      <c r="K1482" s="159" t="n">
        <v>0</v>
      </c>
      <c r="L1482" s="753">
        <f>J1482+K1482</f>
        <v/>
      </c>
      <c r="M1482" s="748">
        <f>L1482*(G1482+I1482)</f>
        <v/>
      </c>
      <c r="O1482" s="464">
        <f>ISBLANK(D1482)</f>
        <v/>
      </c>
      <c r="P1482" s="464">
        <f>ISBLANK(G1482)</f>
        <v/>
      </c>
      <c r="Q1482" s="464">
        <f>ISBLANK(M1482)</f>
        <v/>
      </c>
      <c r="R1482" s="464">
        <f>IF(AND(O1482=P1482,O1482=Q1482),,"!!!")</f>
        <v/>
      </c>
      <c r="T1482" s="464" t="n">
        <v>1471</v>
      </c>
    </row>
    <row customFormat="1" customHeight="1" hidden="1" ht="146.25" outlineLevel="1" r="1483" s="590">
      <c r="A1483" s="29" t="n"/>
      <c r="B1483" s="606" t="n">
        <v>400</v>
      </c>
      <c r="C1483" s="608" t="n">
        <v>421</v>
      </c>
      <c r="D1483" s="829" t="n">
        <v>74</v>
      </c>
      <c r="E1483" s="94" t="inlineStr">
        <is>
          <t>Expansion vessel
K3, K4 Boiler
Pressure expansion vessel with fixed gas charge in airproof butyl bag, for heating application, complete with accessories
- lock-shield valve, protected against unauthorized operation
- pressure gauge
- spring loaded safety valve
- thermometer
- gas cushion pressure meter, for initial pressure setting
- nominal volume [litre]: 12
- manufacturer: Flamco
- type: Contra-Flex W 12</t>
        </is>
      </c>
      <c r="F1483" s="94" t="inlineStr">
        <is>
          <t>Tágulási tartály
K3, K4 kazán
Tágulási tartály fix gáztöltettel, hermetikusan záró butil ballonnal, fűtési alkalmazásra, tartozékokkal együtt
- reteszelő elzárószelep, jogosulatlan működtetés ellen védett
- nyomásmérő
- rugós biztonsági szelep
- hőmérő
- gáztöltet - nyomásmérő, kezdeti nyomás beállítására
- névleges térfogat [liter]: 12
- gyártó: Flamco
- típus: Contra-Flex W 12</t>
        </is>
      </c>
      <c r="G1483" s="994" t="n">
        <v>2</v>
      </c>
      <c r="H1483" s="39" t="inlineStr">
        <is>
          <t>pc/db</t>
        </is>
      </c>
      <c r="I1483" s="315" t="n"/>
      <c r="J1483" s="159" t="n">
        <v>0</v>
      </c>
      <c r="K1483" s="159" t="n">
        <v>0</v>
      </c>
      <c r="L1483" s="753">
        <f>J1483+K1483</f>
        <v/>
      </c>
      <c r="M1483" s="748">
        <f>L1483*(G1483+I1483)</f>
        <v/>
      </c>
      <c r="O1483" s="464">
        <f>ISBLANK(D1483)</f>
        <v/>
      </c>
      <c r="P1483" s="464">
        <f>ISBLANK(G1483)</f>
        <v/>
      </c>
      <c r="Q1483" s="464">
        <f>ISBLANK(M1483)</f>
        <v/>
      </c>
      <c r="R1483" s="464">
        <f>IF(AND(O1483=P1483,O1483=Q1483),,"!!!")</f>
        <v/>
      </c>
      <c r="T1483" s="464" t="n">
        <v>1472</v>
      </c>
    </row>
    <row customFormat="1" customHeight="1" hidden="1" ht="146.25" outlineLevel="1" r="1484" s="590">
      <c r="A1484" s="29" t="n"/>
      <c r="B1484" s="606" t="n">
        <v>400</v>
      </c>
      <c r="C1484" s="608" t="n">
        <v>421</v>
      </c>
      <c r="D1484" s="829" t="n">
        <v>75</v>
      </c>
      <c r="E1484" s="94" t="inlineStr">
        <is>
          <t>Expansion vessel
Wall mounted boilers, secondary side
Pressure expansion vessel with fixed gas charge in airproof butyl bag, for heating application, complete with accessories
- lock-shield valve, protected against unauthorized operation
- pressure gauge
- spring loaded safety valve
- thermometer
- gas cushion pressure meter, for initial pressure setting
- nominal volume [litre]: 12
- manufacturer: Flamco
- type: Contra-Flex W 12</t>
        </is>
      </c>
      <c r="F1484" s="94" t="inlineStr">
        <is>
          <t>Tágulási tartály
Falikazánok, szekunder oldal
Tágulási tartály fix gáztöltettel, hermetikusan záró butil ballonnal, fűtési alkalmazásra, tartozékokkal együtt
- reteszelő elzárószelep, jogosulatlan működtetés ellen védett
- nyomásmérő
- rugós biztonsági szelep
- hőmérő
- gáztöltet - nyomásmérő, kezdeti nyomás beállítására
- névleges térfogat [liter]: 12
- gyártó: Flamco
- típus: Contra-Flex W 12</t>
        </is>
      </c>
      <c r="G1484" s="994" t="n">
        <v>1</v>
      </c>
      <c r="H1484" s="39" t="inlineStr">
        <is>
          <t>pc/db</t>
        </is>
      </c>
      <c r="I1484" s="315" t="n"/>
      <c r="J1484" s="159" t="n">
        <v>0</v>
      </c>
      <c r="K1484" s="159" t="n">
        <v>0</v>
      </c>
      <c r="L1484" s="753">
        <f>J1484+K1484</f>
        <v/>
      </c>
      <c r="M1484" s="748">
        <f>L1484*(G1484+I1484)</f>
        <v/>
      </c>
      <c r="O1484" s="464">
        <f>ISBLANK(D1484)</f>
        <v/>
      </c>
      <c r="P1484" s="464">
        <f>ISBLANK(G1484)</f>
        <v/>
      </c>
      <c r="Q1484" s="464">
        <f>ISBLANK(M1484)</f>
        <v/>
      </c>
      <c r="R1484" s="464">
        <f>IF(AND(O1484=P1484,O1484=Q1484),,"!!!")</f>
        <v/>
      </c>
      <c r="T1484" s="464" t="n">
        <v>1473</v>
      </c>
    </row>
    <row customFormat="1" hidden="1" outlineLevel="1" r="1485" s="590">
      <c r="A1485" s="29" t="n"/>
      <c r="B1485" s="613" t="n"/>
      <c r="C1485" s="617" t="n"/>
      <c r="D1485" s="889" t="n"/>
      <c r="E1485" s="94" t="n"/>
      <c r="F1485" s="94" t="n"/>
      <c r="G1485" s="994" t="n"/>
      <c r="H1485" s="39" t="n"/>
      <c r="I1485" s="315" t="n"/>
      <c r="J1485" s="159" t="n"/>
      <c r="K1485" s="159" t="n"/>
      <c r="L1485" s="753" t="n"/>
      <c r="M1485" s="748" t="n"/>
      <c r="O1485" s="464">
        <f>ISBLANK(D1485)</f>
        <v/>
      </c>
      <c r="P1485" s="464">
        <f>ISBLANK(G1485)</f>
        <v/>
      </c>
      <c r="Q1485" s="464">
        <f>ISBLANK(M1485)</f>
        <v/>
      </c>
      <c r="R1485" s="464">
        <f>IF(AND(O1485=P1485,O1485=Q1485),,"!!!")</f>
        <v/>
      </c>
      <c r="T1485" s="464" t="n">
        <v>1474</v>
      </c>
    </row>
    <row customFormat="1" hidden="1" outlineLevel="1" r="1486" s="590">
      <c r="A1486" s="29" t="n"/>
      <c r="B1486" s="613" t="n"/>
      <c r="C1486" s="617" t="n"/>
      <c r="D1486" s="889" t="n"/>
      <c r="E1486" s="286" t="inlineStr">
        <is>
          <t>Circulation pumps MEI &gt;0,4</t>
        </is>
      </c>
      <c r="F1486" s="286" t="inlineStr">
        <is>
          <t>Keringető szivattyúk Energiaosztály MEI &gt;0,4</t>
        </is>
      </c>
      <c r="G1486" s="994" t="n"/>
      <c r="H1486" s="39" t="n"/>
      <c r="I1486" s="315" t="n"/>
      <c r="J1486" s="159" t="n"/>
      <c r="K1486" s="159" t="n"/>
      <c r="L1486" s="753" t="n"/>
      <c r="M1486" s="748" t="n"/>
      <c r="O1486" s="464">
        <f>ISBLANK(D1486)</f>
        <v/>
      </c>
      <c r="P1486" s="464">
        <f>ISBLANK(G1486)</f>
        <v/>
      </c>
      <c r="Q1486" s="464">
        <f>ISBLANK(M1486)</f>
        <v/>
      </c>
      <c r="R1486" s="464">
        <f>IF(AND(O1486=P1486,O1486=Q1486),,"!!!")</f>
        <v/>
      </c>
      <c r="T1486" s="464" t="n">
        <v>1475</v>
      </c>
    </row>
    <row customFormat="1" customHeight="1" hidden="1" ht="135" outlineLevel="1" r="1487" s="590">
      <c r="A1487" s="29" t="n"/>
      <c r="B1487" s="606" t="n">
        <v>400</v>
      </c>
      <c r="C1487" s="608" t="n">
        <v>421</v>
      </c>
      <c r="D1487" s="829" t="n">
        <v>76</v>
      </c>
      <c r="E1487" s="94" t="inlineStr">
        <is>
          <t>Pump P-H-2
K3 Boiler
variable speed, wet rotor circulator pump, with flanged connections, counterflanges, gaskets and bolts,expansion joints, built-in frequency converter, motor with and full electronic trip unit and thermal protection, flow limitation, dp-c, dp-v, V-const. operation modes
- nominal head, Δp [mwg]: 16
- nominal flow, V̇ [m³/h]: 5.3
- nominal power consumption [kW]:
- manufacturer: Wilo
- type:</t>
        </is>
      </c>
      <c r="F1487" s="94" t="inlineStr">
        <is>
          <t>P-H-2 szivattyú
K3 kazán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16
- névleges térfogatáram flow, V̇ [m³/h]: 5.3
- névleges el. fogyasztás [kW]:
- gyártó: Wilo
- típus:</t>
        </is>
      </c>
      <c r="G1487" s="994" t="n">
        <v>1</v>
      </c>
      <c r="H1487" s="39" t="inlineStr">
        <is>
          <t>pc/db</t>
        </is>
      </c>
      <c r="I1487" s="315" t="n"/>
      <c r="J1487" s="159" t="n">
        <v>0</v>
      </c>
      <c r="K1487" s="159" t="n">
        <v>0</v>
      </c>
      <c r="L1487" s="753">
        <f>J1487+K1487</f>
        <v/>
      </c>
      <c r="M1487" s="748">
        <f>L1487*(G1487+I1487)</f>
        <v/>
      </c>
      <c r="O1487" s="464">
        <f>ISBLANK(D1487)</f>
        <v/>
      </c>
      <c r="P1487" s="464">
        <f>ISBLANK(G1487)</f>
        <v/>
      </c>
      <c r="Q1487" s="464">
        <f>ISBLANK(M1487)</f>
        <v/>
      </c>
      <c r="R1487" s="464">
        <f>IF(AND(O1487=P1487,O1487=Q1487),,"!!!")</f>
        <v/>
      </c>
      <c r="T1487" s="464" t="n">
        <v>1476</v>
      </c>
    </row>
    <row customFormat="1" customHeight="1" hidden="1" ht="135" outlineLevel="1" r="1488" s="590">
      <c r="A1488" s="29" t="n"/>
      <c r="B1488" s="606" t="n">
        <v>400</v>
      </c>
      <c r="C1488" s="608" t="n">
        <v>421</v>
      </c>
      <c r="D1488" s="829" t="n">
        <v>77</v>
      </c>
      <c r="E1488" s="94" t="inlineStr">
        <is>
          <t>Pump P-H-3
K4 Boiler
variable speed, wet rotor circulator pump, with flanged connections, counterflanges, gaskets and bolts,expansion joints, built-in frequency converter, motor with and full electronic trip unit and thermal protection, flow limitation, dp-c, dp-v, V-const. operation modes
- nominal head, Δp [mwg]: 16
- nominal flow, V̇ [m³/h]: 5.3
- nominal power consumption [kW]:
- manufacturer: Wilo
- type:</t>
        </is>
      </c>
      <c r="F1488" s="94" t="inlineStr">
        <is>
          <t>P-H-3 szivattyú
K4 kazán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16
- névleges térfogatáram flow, V̇ [m³/h]: 5.3
- névleges el. fogyasztás [kW]:
- gyártó: Wilo
- típus:</t>
        </is>
      </c>
      <c r="G1488" s="994" t="n">
        <v>1</v>
      </c>
      <c r="H1488" s="39" t="inlineStr">
        <is>
          <t>pc/db</t>
        </is>
      </c>
      <c r="I1488" s="315" t="n"/>
      <c r="J1488" s="159" t="n">
        <v>0</v>
      </c>
      <c r="K1488" s="159" t="n">
        <v>0</v>
      </c>
      <c r="L1488" s="753">
        <f>J1488+K1488</f>
        <v/>
      </c>
      <c r="M1488" s="748">
        <f>L1488*(G1488+I1488)</f>
        <v/>
      </c>
      <c r="O1488" s="464">
        <f>ISBLANK(D1488)</f>
        <v/>
      </c>
      <c r="P1488" s="464">
        <f>ISBLANK(G1488)</f>
        <v/>
      </c>
      <c r="Q1488" s="464">
        <f>ISBLANK(M1488)</f>
        <v/>
      </c>
      <c r="R1488" s="464">
        <f>IF(AND(O1488=P1488,O1488=Q1488),,"!!!")</f>
        <v/>
      </c>
      <c r="T1488" s="464" t="n">
        <v>1477</v>
      </c>
    </row>
    <row customFormat="1" customHeight="1" hidden="1" ht="135" outlineLevel="1" r="1489" s="590">
      <c r="A1489" s="29" t="n"/>
      <c r="B1489" s="606" t="n">
        <v>400</v>
      </c>
      <c r="C1489" s="608" t="n">
        <v>421</v>
      </c>
      <c r="D1489" s="829" t="n">
        <v>78</v>
      </c>
      <c r="E1489" s="94" t="inlineStr">
        <is>
          <t>Pump P-H-5
Heating of technical rooms
variable speed, wet rotor circulator pump, with flanged connections, counterflanges, gaskets and bolts,expansion joints, built-in frequency converter, motor with and full electronic trip unit and thermal protection, flow limitation, dp-c, dp-v, V-const. operation modes
- nominal head, Δp [mwg]: 15
- nominal flow, V̇ [m³/h]:5,3
- nominal power consumption [kW]:
- manufacturer: Wilo
- type:</t>
        </is>
      </c>
      <c r="F1489" s="94" t="inlineStr">
        <is>
          <t>P-H-5 szivattyú
Technikai helyiségek fűtése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15
- névleges térfogatáram flow, V̇ [m³/h]:
- névleges el. fogyasztás [kW]: 5,3
- gyártó: Wilo
- típus:</t>
        </is>
      </c>
      <c r="G1489" s="994" t="n">
        <v>1</v>
      </c>
      <c r="H1489" s="39" t="inlineStr">
        <is>
          <t>pc/db</t>
        </is>
      </c>
      <c r="I1489" s="315" t="n"/>
      <c r="J1489" s="159" t="n">
        <v>0</v>
      </c>
      <c r="K1489" s="159" t="n">
        <v>0</v>
      </c>
      <c r="L1489" s="753">
        <f>J1489+K1489</f>
        <v/>
      </c>
      <c r="M1489" s="748">
        <f>L1489*(G1489+I1489)</f>
        <v/>
      </c>
      <c r="O1489" s="464">
        <f>ISBLANK(D1489)</f>
        <v/>
      </c>
      <c r="P1489" s="464">
        <f>ISBLANK(G1489)</f>
        <v/>
      </c>
      <c r="Q1489" s="464">
        <f>ISBLANK(M1489)</f>
        <v/>
      </c>
      <c r="R1489" s="464">
        <f>IF(AND(O1489=P1489,O1489=Q1489),,"!!!")</f>
        <v/>
      </c>
      <c r="T1489" s="464" t="n">
        <v>1478</v>
      </c>
    </row>
    <row customFormat="1" customHeight="1" hidden="1" ht="135" outlineLevel="1" r="1490" s="590">
      <c r="A1490" s="29" t="n"/>
      <c r="B1490" s="606" t="n">
        <v>400</v>
      </c>
      <c r="C1490" s="608" t="n">
        <v>421</v>
      </c>
      <c r="D1490" s="829" t="n">
        <v>79</v>
      </c>
      <c r="E1490" s="94" t="inlineStr">
        <is>
          <t>Pump P-H-7
Domestic hot water production, primary side
variable speed, wet rotor circulator pump, with flanged connections, counterflanges, gaskets and bolts,expansion joints, built-in frequency converter, motor with and full electronic trip unit and thermal protection, flow limitation, dp-c, dp-v, V-const. operation modes
- nominal head, Δp [mwg]: 10
- nominal flow, V̇ [m³/h]: 11.4
- nominal power consumption [kW]:
- manufacturer: Wilo
- type:</t>
        </is>
      </c>
      <c r="F1490" s="94" t="inlineStr">
        <is>
          <t>P-H-7 szivattyú
Használati melegvíz termelés, primer oldal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10
- névleges térfogatáram flow, V̇ [m³/h]: 11.4
- névleges el. fogyasztás [kW]:
- gyártó: Wilo
- típus:</t>
        </is>
      </c>
      <c r="G1490" s="994" t="n">
        <v>1</v>
      </c>
      <c r="H1490" s="39" t="inlineStr">
        <is>
          <t>pc/db</t>
        </is>
      </c>
      <c r="I1490" s="315" t="n"/>
      <c r="J1490" s="159" t="n">
        <v>0</v>
      </c>
      <c r="K1490" s="159" t="n">
        <v>0</v>
      </c>
      <c r="L1490" s="753">
        <f>J1490+K1490</f>
        <v/>
      </c>
      <c r="M1490" s="748">
        <f>L1490*(G1490+I1490)</f>
        <v/>
      </c>
      <c r="O1490" s="464">
        <f>ISBLANK(D1490)</f>
        <v/>
      </c>
      <c r="P1490" s="464">
        <f>ISBLANK(G1490)</f>
        <v/>
      </c>
      <c r="Q1490" s="464">
        <f>ISBLANK(M1490)</f>
        <v/>
      </c>
      <c r="R1490" s="464">
        <f>IF(AND(O1490=P1490,O1490=Q1490),,"!!!")</f>
        <v/>
      </c>
      <c r="T1490" s="464" t="n">
        <v>1479</v>
      </c>
    </row>
    <row customFormat="1" hidden="1" outlineLevel="1" r="1491" s="590">
      <c r="A1491" s="29" t="n"/>
      <c r="B1491" s="613" t="n"/>
      <c r="C1491" s="617" t="n"/>
      <c r="D1491" s="889" t="n"/>
      <c r="E1491" s="94" t="n"/>
      <c r="F1491" s="94" t="n"/>
      <c r="G1491" s="994" t="n"/>
      <c r="H1491" s="39" t="n"/>
      <c r="I1491" s="315" t="n"/>
      <c r="J1491" s="159" t="n"/>
      <c r="K1491" s="159" t="n"/>
      <c r="L1491" s="753" t="n"/>
      <c r="M1491" s="748" t="n"/>
      <c r="O1491" s="464">
        <f>ISBLANK(D1491)</f>
        <v/>
      </c>
      <c r="P1491" s="464">
        <f>ISBLANK(G1491)</f>
        <v/>
      </c>
      <c r="Q1491" s="464">
        <f>ISBLANK(M1491)</f>
        <v/>
      </c>
      <c r="R1491" s="464">
        <f>IF(AND(O1491=P1491,O1491=Q1491),,"!!!")</f>
        <v/>
      </c>
      <c r="T1491" s="464" t="n">
        <v>1480</v>
      </c>
    </row>
    <row customFormat="1" hidden="1" outlineLevel="1" r="1492" s="590">
      <c r="A1492" s="29" t="n"/>
      <c r="B1492" s="606" t="n">
        <v>400</v>
      </c>
      <c r="C1492" s="608" t="n">
        <v>421</v>
      </c>
      <c r="D1492" s="829" t="n">
        <v>80</v>
      </c>
      <c r="E1492" s="450" t="inlineStr">
        <is>
          <t xml:space="preserve">Air heater's water-side connection </t>
        </is>
      </c>
      <c r="F1492" s="450" t="inlineStr">
        <is>
          <t>Termoventilátorok vízoldali bekötése</t>
        </is>
      </c>
      <c r="G1492" s="994" t="n">
        <v>6</v>
      </c>
      <c r="H1492" s="39" t="inlineStr">
        <is>
          <t>set/klt</t>
        </is>
      </c>
      <c r="I1492" s="315" t="n"/>
      <c r="J1492" s="159" t="n">
        <v>0</v>
      </c>
      <c r="K1492" s="159" t="n">
        <v>0</v>
      </c>
      <c r="L1492" s="753">
        <f>J1492+K1492</f>
        <v/>
      </c>
      <c r="M1492" s="748">
        <f>L1492*(G1492+I1492)</f>
        <v/>
      </c>
      <c r="O1492" s="464">
        <f>ISBLANK(D1492)</f>
        <v/>
      </c>
      <c r="P1492" s="464">
        <f>ISBLANK(G1492)</f>
        <v/>
      </c>
      <c r="Q1492" s="464">
        <f>ISBLANK(M1492)</f>
        <v/>
      </c>
      <c r="R1492" s="464">
        <f>IF(AND(O1492=P1492,O1492=Q1492),,"!!!")</f>
        <v/>
      </c>
      <c r="T1492" s="464" t="n">
        <v>1481</v>
      </c>
    </row>
    <row customFormat="1" hidden="1" outlineLevel="1" r="1493" s="590">
      <c r="A1493" s="29" t="n"/>
      <c r="B1493" s="606" t="n">
        <v>400</v>
      </c>
      <c r="C1493" s="608" t="n">
        <v>421</v>
      </c>
      <c r="D1493" s="829" t="n">
        <v>81</v>
      </c>
      <c r="E1493" s="450" t="inlineStr">
        <is>
          <t>Insulation of pipe accessories</t>
        </is>
      </c>
      <c r="F1493" s="450" t="inlineStr">
        <is>
          <t>Csővezetéki szerelvényel szigetelése</t>
        </is>
      </c>
      <c r="G1493" s="994" t="n">
        <v>1</v>
      </c>
      <c r="H1493" s="39" t="inlineStr">
        <is>
          <t>set/klt</t>
        </is>
      </c>
      <c r="I1493" s="315" t="n"/>
      <c r="J1493" s="159" t="n">
        <v>0</v>
      </c>
      <c r="K1493" s="159" t="n">
        <v>0</v>
      </c>
      <c r="L1493" s="753">
        <f>J1493+K1493</f>
        <v/>
      </c>
      <c r="M1493" s="748">
        <f>L1493*(G1493+I1493)</f>
        <v/>
      </c>
      <c r="O1493" s="464">
        <f>ISBLANK(D1493)</f>
        <v/>
      </c>
      <c r="P1493" s="464">
        <f>ISBLANK(G1493)</f>
        <v/>
      </c>
      <c r="Q1493" s="464">
        <f>ISBLANK(M1493)</f>
        <v/>
      </c>
      <c r="R1493" s="464">
        <f>IF(AND(O1493=P1493,O1493=Q1493),,"!!!")</f>
        <v/>
      </c>
      <c r="T1493" s="464" t="n">
        <v>1482</v>
      </c>
    </row>
    <row customFormat="1" customHeight="1" hidden="1" ht="22.5" outlineLevel="1" r="1494" s="590">
      <c r="A1494" s="29" t="n"/>
      <c r="B1494" s="606" t="n">
        <v>400</v>
      </c>
      <c r="C1494" s="608" t="n">
        <v>421</v>
      </c>
      <c r="D1494" s="829" t="n">
        <v>82</v>
      </c>
      <c r="E1494" s="281" t="inlineStr">
        <is>
          <t>Making and restoration of openings in the amount as specified in design</t>
        </is>
      </c>
      <c r="F1494" s="281" t="inlineStr">
        <is>
          <t>Áttörések kialakítása és helyreállítása a tervek szerinti mennyiségben</t>
        </is>
      </c>
      <c r="G1494" s="994" t="n">
        <v>1</v>
      </c>
      <c r="H1494" s="39" t="inlineStr">
        <is>
          <t>set/klt</t>
        </is>
      </c>
      <c r="I1494" s="315" t="n"/>
      <c r="J1494" s="159" t="n">
        <v>0</v>
      </c>
      <c r="K1494" s="159" t="n">
        <v>0</v>
      </c>
      <c r="L1494" s="753">
        <f>J1494+K1494</f>
        <v/>
      </c>
      <c r="M1494" s="748">
        <f>L1494*(G1494+I1494)</f>
        <v/>
      </c>
      <c r="O1494" s="464">
        <f>ISBLANK(D1494)</f>
        <v/>
      </c>
      <c r="P1494" s="464">
        <f>ISBLANK(G1494)</f>
        <v/>
      </c>
      <c r="Q1494" s="464">
        <f>ISBLANK(M1494)</f>
        <v/>
      </c>
      <c r="R1494" s="464">
        <f>IF(AND(O1494=P1494,O1494=Q1494),,"!!!")</f>
        <v/>
      </c>
      <c r="T1494" s="464" t="n">
        <v>1483</v>
      </c>
    </row>
    <row customFormat="1" customHeight="1" hidden="1" ht="33.75" outlineLevel="1" r="1495" s="590">
      <c r="A1495" s="29" t="n"/>
      <c r="B1495" s="606" t="n">
        <v>400</v>
      </c>
      <c r="C1495" s="608" t="n">
        <v>421</v>
      </c>
      <c r="D1495" s="829" t="n">
        <v>83</v>
      </c>
      <c r="E1495" s="94" t="inlineStr">
        <is>
          <t>Statically sized machine bases</t>
        </is>
      </c>
      <c r="F1495" s="94" t="inlineStr">
        <is>
          <t>Statikailag méretezett gépalapok.</t>
        </is>
      </c>
      <c r="G1495" s="994" t="n">
        <v>1</v>
      </c>
      <c r="H1495" s="39" t="inlineStr">
        <is>
          <t>unit price /készlet</t>
        </is>
      </c>
      <c r="I1495" s="315" t="n"/>
      <c r="J1495" s="159" t="n">
        <v>0</v>
      </c>
      <c r="K1495" s="159" t="n">
        <v>0</v>
      </c>
      <c r="L1495" s="753">
        <f>J1495+K1495</f>
        <v/>
      </c>
      <c r="M1495" s="748">
        <f>L1495*(G1495+I1495)</f>
        <v/>
      </c>
      <c r="O1495" s="464">
        <f>ISBLANK(D1495)</f>
        <v/>
      </c>
      <c r="P1495" s="464">
        <f>ISBLANK(G1495)</f>
        <v/>
      </c>
      <c r="Q1495" s="464">
        <f>ISBLANK(M1495)</f>
        <v/>
      </c>
      <c r="R1495" s="464">
        <f>IF(AND(O1495=P1495,O1495=Q1495),,"!!!")</f>
        <v/>
      </c>
      <c r="T1495" s="464" t="n">
        <v>1484</v>
      </c>
    </row>
    <row customFormat="1" customHeight="1" hidden="1" ht="123.75" outlineLevel="1" r="1496" s="590">
      <c r="A1496" s="29" t="n"/>
      <c r="B1496" s="606" t="n">
        <v>400</v>
      </c>
      <c r="C1496" s="608" t="n">
        <v>421</v>
      </c>
      <c r="D1496" s="829" t="n">
        <v>84</v>
      </c>
      <c r="E1496" s="689" t="inlineStr">
        <is>
          <t>Galvanised steel mounting rails in custom construction and grouped hangers, respectively._x000D_
Mounting rails preassembled in different lengths, including end caps, connectorsl, and threaded bolts._x000D_
Additional galvanising is not allowed._x000D_
Metal dowels, anchor bolts, threaded rods bolts and nuts and washers, grub screws should be included in flat rate prices_x000D_
Manufacturer: Hilti_x000D_
or technivallly equivalent _x000D_
Cost estimation only for informal purposes, exact quantiites will be finalized in execution design</t>
        </is>
      </c>
      <c r="F1496" s="173" t="inlineStr">
        <is>
          <t>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vagy vele egyenértékű 
Becslés ,a pontos mennyiség a kiviteli terv során kerül véglegesítésre</t>
        </is>
      </c>
      <c r="G1496" s="994" t="n">
        <v>4960</v>
      </c>
      <c r="H1496" s="39" t="inlineStr">
        <is>
          <t>kg</t>
        </is>
      </c>
      <c r="I1496" s="315" t="n"/>
      <c r="J1496" s="159" t="n">
        <v>0</v>
      </c>
      <c r="K1496" s="159" t="n">
        <v>0</v>
      </c>
      <c r="L1496" s="753">
        <f>J1496+K1496</f>
        <v/>
      </c>
      <c r="M1496" s="748">
        <f>L1496*(G1496+I1496)</f>
        <v/>
      </c>
      <c r="O1496" s="464">
        <f>ISBLANK(D1496)</f>
        <v/>
      </c>
      <c r="P1496" s="464">
        <f>ISBLANK(G1496)</f>
        <v/>
      </c>
      <c r="Q1496" s="464">
        <f>ISBLANK(M1496)</f>
        <v/>
      </c>
      <c r="R1496" s="464">
        <f>IF(AND(O1496=P1496,O1496=Q1496),,"!!!")</f>
        <v/>
      </c>
      <c r="T1496" s="464" t="n">
        <v>1485</v>
      </c>
    </row>
    <row customFormat="1" hidden="1" outlineLevel="1" r="1497" s="590">
      <c r="A1497" s="29" t="n"/>
      <c r="B1497" s="606" t="n">
        <v>400</v>
      </c>
      <c r="C1497" s="608" t="n">
        <v>421</v>
      </c>
      <c r="D1497" s="829" t="n">
        <v>85</v>
      </c>
      <c r="E1497" s="176" t="inlineStr">
        <is>
          <t>Installation design, commissioning, etc. of heating  systems</t>
        </is>
      </c>
      <c r="F1497" s="176" t="inlineStr">
        <is>
          <t xml:space="preserve">Fűtés rendszerek szerelési tervei, üzembe helyezése, stb, </t>
        </is>
      </c>
      <c r="G1497" s="994" t="n">
        <v>1</v>
      </c>
      <c r="H1497" s="39" t="inlineStr">
        <is>
          <t>unit</t>
        </is>
      </c>
      <c r="I1497" s="315" t="n"/>
      <c r="J1497" s="159" t="n">
        <v>0</v>
      </c>
      <c r="K1497" s="159" t="n">
        <v>0</v>
      </c>
      <c r="L1497" s="753">
        <f>J1497+K1497</f>
        <v/>
      </c>
      <c r="M1497" s="748">
        <f>L1497*(G1497+I1497)</f>
        <v/>
      </c>
      <c r="O1497" s="464">
        <f>ISBLANK(#REF!)</f>
        <v/>
      </c>
      <c r="P1497" s="464">
        <f>ISBLANK(G1497)</f>
        <v/>
      </c>
      <c r="Q1497" s="464">
        <f>ISBLANK(M1497)</f>
        <v/>
      </c>
      <c r="R1497" s="464">
        <f>IF(AND(O1497=P1497,O1497=Q1497),,"!!!")</f>
        <v/>
      </c>
      <c r="T1497" s="464" t="n">
        <v>1486</v>
      </c>
    </row>
    <row customFormat="1" hidden="1" outlineLevel="1" r="1498" s="590">
      <c r="A1498" s="29" t="n"/>
      <c r="B1498" s="606" t="n">
        <v>400</v>
      </c>
      <c r="C1498" s="608" t="n">
        <v>421</v>
      </c>
      <c r="D1498" s="829" t="n">
        <v>86</v>
      </c>
      <c r="E1498" s="173" t="inlineStr">
        <is>
          <t>Preparation of icomplete nstallation and detail design documentation</t>
        </is>
      </c>
      <c r="F1498" s="173" t="inlineStr">
        <is>
          <t>Az összes szerelési és részlet terv elkészítése</t>
        </is>
      </c>
      <c r="G1498" s="994" t="n">
        <v>1</v>
      </c>
      <c r="H1498" s="39" t="inlineStr">
        <is>
          <t>set/klt</t>
        </is>
      </c>
      <c r="I1498" s="315" t="n"/>
      <c r="J1498" s="159" t="n">
        <v>0</v>
      </c>
      <c r="K1498" s="159" t="n">
        <v>0</v>
      </c>
      <c r="L1498" s="753">
        <f>J1498+K1498</f>
        <v/>
      </c>
      <c r="M1498" s="748">
        <f>L1498*(G1498+I1498)</f>
        <v/>
      </c>
      <c r="O1498" s="464">
        <f>ISBLANK(D1497)</f>
        <v/>
      </c>
      <c r="P1498" s="464">
        <f>ISBLANK(G1498)</f>
        <v/>
      </c>
      <c r="Q1498" s="464">
        <f>ISBLANK(M1498)</f>
        <v/>
      </c>
      <c r="R1498" s="464">
        <f>IF(AND(O1498=P1498,O1498=Q1498),,"!!!")</f>
        <v/>
      </c>
      <c r="T1498" s="464" t="n">
        <v>1487</v>
      </c>
    </row>
    <row customFormat="1" customHeight="1" hidden="1" ht="22.5" outlineLevel="1" r="1499" s="590">
      <c r="A1499" s="29" t="n"/>
      <c r="B1499" s="606" t="n">
        <v>400</v>
      </c>
      <c r="C1499" s="608" t="n">
        <v>421</v>
      </c>
      <c r="D1499" s="829" t="n">
        <v>87</v>
      </c>
      <c r="E1499" s="173" t="inlineStr">
        <is>
          <t>preparation according to delivered execution design documents, 3 sets in printed form, 2 sets on CD,  in hungarian and english</t>
        </is>
      </c>
      <c r="F1499" s="173" t="inlineStr">
        <is>
          <t>az átadott kiviteli terveknek megfelelő kidolgozás, 3 pld nyomtatva, 2 pld CD, magyar és angol nyelven</t>
        </is>
      </c>
      <c r="G1499" s="994" t="n">
        <v>1</v>
      </c>
      <c r="H1499" s="39" t="inlineStr">
        <is>
          <t>set/klt</t>
        </is>
      </c>
      <c r="I1499" s="315" t="n"/>
      <c r="J1499" s="159" t="n">
        <v>0</v>
      </c>
      <c r="K1499" s="159" t="n">
        <v>0</v>
      </c>
      <c r="L1499" s="753">
        <f>J1499+K1499</f>
        <v/>
      </c>
      <c r="M1499" s="748">
        <f>L1499*(G1499+I1499)</f>
        <v/>
      </c>
      <c r="O1499" s="464">
        <f>ISBLANK(D1498)</f>
        <v/>
      </c>
      <c r="P1499" s="464">
        <f>ISBLANK(G1499)</f>
        <v/>
      </c>
      <c r="Q1499" s="464">
        <f>ISBLANK(M1499)</f>
        <v/>
      </c>
      <c r="R1499" s="464">
        <f>IF(AND(O1499=P1499,O1499=Q1499),,"!!!")</f>
        <v/>
      </c>
      <c r="T1499" s="464" t="n">
        <v>1488</v>
      </c>
    </row>
    <row customFormat="1" hidden="1" outlineLevel="1" r="1500" s="590">
      <c r="A1500" s="29" t="n"/>
      <c r="B1500" s="606" t="n">
        <v>400</v>
      </c>
      <c r="C1500" s="608" t="n">
        <v>421</v>
      </c>
      <c r="D1500" s="829" t="n">
        <v>88</v>
      </c>
      <c r="E1500" s="173" t="inlineStr">
        <is>
          <t>Collision check with Autodesk Navisworks</t>
        </is>
      </c>
      <c r="F1500" s="173" t="inlineStr">
        <is>
          <t>Ütközés vizsgálat Autodesk Navisworks segítségével</t>
        </is>
      </c>
      <c r="G1500" s="994" t="n">
        <v>1</v>
      </c>
      <c r="H1500" s="39" t="inlineStr">
        <is>
          <t>set/klt</t>
        </is>
      </c>
      <c r="I1500" s="315" t="n"/>
      <c r="J1500" s="159" t="n">
        <v>0</v>
      </c>
      <c r="K1500" s="159" t="n">
        <v>0</v>
      </c>
      <c r="L1500" s="753">
        <f>J1500+K1500</f>
        <v/>
      </c>
      <c r="M1500" s="748">
        <f>L1500*(G1500+I1500)</f>
        <v/>
      </c>
      <c r="O1500" s="464">
        <f>ISBLANK(D1499)</f>
        <v/>
      </c>
      <c r="P1500" s="464">
        <f>ISBLANK(G1500)</f>
        <v/>
      </c>
      <c r="Q1500" s="464">
        <f>ISBLANK(M1500)</f>
        <v/>
      </c>
      <c r="R1500" s="464">
        <f>IF(AND(O1500=P1500,O1500=Q1500),,"!!!")</f>
        <v/>
      </c>
      <c r="T1500" s="464" t="n">
        <v>1489</v>
      </c>
    </row>
    <row customFormat="1" customHeight="1" hidden="1" ht="22.5" outlineLevel="1" r="1501" s="590">
      <c r="A1501" s="29" t="n"/>
      <c r="B1501" s="606" t="n">
        <v>400</v>
      </c>
      <c r="C1501" s="608" t="n">
        <v>421</v>
      </c>
      <c r="D1501" s="829" t="n">
        <v>89</v>
      </c>
      <c r="E1501" s="173" t="inlineStr">
        <is>
          <t>Equipment inspection, facilitating the necessary coordination and technical presentations</t>
        </is>
      </c>
      <c r="F1501" s="173" t="inlineStr">
        <is>
          <t>Berendezések felülvizsgálata, a szükséges megbeszélések és műszaki ismertetések</t>
        </is>
      </c>
      <c r="G1501" s="994" t="n">
        <v>1</v>
      </c>
      <c r="H1501" s="39" t="inlineStr">
        <is>
          <t>set/klt</t>
        </is>
      </c>
      <c r="I1501" s="315" t="n"/>
      <c r="J1501" s="159" t="n">
        <v>0</v>
      </c>
      <c r="K1501" s="159" t="n">
        <v>0</v>
      </c>
      <c r="L1501" s="753">
        <f>J1501+K1501</f>
        <v/>
      </c>
      <c r="M1501" s="748">
        <f>L1501*(G1501+I1501)</f>
        <v/>
      </c>
      <c r="O1501" s="464">
        <f>ISBLANK(D1500)</f>
        <v/>
      </c>
      <c r="P1501" s="464">
        <f>ISBLANK(G1501)</f>
        <v/>
      </c>
      <c r="Q1501" s="464">
        <f>ISBLANK(M1501)</f>
        <v/>
      </c>
      <c r="R1501" s="464">
        <f>IF(AND(O1501=P1501,O1501=Q1501),,"!!!")</f>
        <v/>
      </c>
      <c r="T1501" s="464" t="n">
        <v>1490</v>
      </c>
    </row>
    <row customFormat="1" customHeight="1" hidden="1" ht="22.5" outlineLevel="1" r="1502" s="590">
      <c r="A1502" s="29" t="n"/>
      <c r="B1502" s="606" t="n">
        <v>400</v>
      </c>
      <c r="C1502" s="608" t="n">
        <v>421</v>
      </c>
      <c r="D1502" s="829" t="n">
        <v>90</v>
      </c>
      <c r="E1502" s="173" t="inlineStr">
        <is>
          <t>Coordination of authorization and technival review with the relecant authorities, w. certifications</t>
        </is>
      </c>
      <c r="F1502" s="173" t="inlineStr">
        <is>
          <t>Egyeztetés, engedéyeztetés és műszaki felülvizsgálat az illetékes hatóságokkal, bizonylatolva</t>
        </is>
      </c>
      <c r="G1502" s="994" t="n">
        <v>1</v>
      </c>
      <c r="H1502" s="39" t="inlineStr">
        <is>
          <t>set/klt</t>
        </is>
      </c>
      <c r="I1502" s="315" t="n"/>
      <c r="J1502" s="159" t="n">
        <v>0</v>
      </c>
      <c r="K1502" s="159" t="n">
        <v>0</v>
      </c>
      <c r="L1502" s="753">
        <f>J1502+K1502</f>
        <v/>
      </c>
      <c r="M1502" s="748">
        <f>L1502*(G1502+I1502)</f>
        <v/>
      </c>
      <c r="O1502" s="464">
        <f>ISBLANK(D1501)</f>
        <v/>
      </c>
      <c r="P1502" s="464">
        <f>ISBLANK(G1502)</f>
        <v/>
      </c>
      <c r="Q1502" s="464">
        <f>ISBLANK(M1502)</f>
        <v/>
      </c>
      <c r="R1502" s="464">
        <f>IF(AND(O1502=P1502,O1502=Q1502),,"!!!")</f>
        <v/>
      </c>
      <c r="T1502" s="464" t="n">
        <v>1491</v>
      </c>
    </row>
    <row customFormat="1" hidden="1" outlineLevel="1" r="1503" s="590">
      <c r="A1503" s="29" t="n"/>
      <c r="B1503" s="606" t="n">
        <v>400</v>
      </c>
      <c r="C1503" s="608" t="n">
        <v>421</v>
      </c>
      <c r="D1503" s="829" t="n">
        <v>91</v>
      </c>
      <c r="E1503" s="173" t="inlineStr">
        <is>
          <t>Oversight of loading and deareation</t>
        </is>
      </c>
      <c r="F1503" s="173" t="inlineStr">
        <is>
          <t>A töltés és légtelenítés ellenőrzése</t>
        </is>
      </c>
      <c r="G1503" s="994" t="n">
        <v>1</v>
      </c>
      <c r="H1503" s="39" t="inlineStr">
        <is>
          <t>set/klt</t>
        </is>
      </c>
      <c r="I1503" s="315" t="n"/>
      <c r="J1503" s="159" t="n">
        <v>0</v>
      </c>
      <c r="K1503" s="159" t="n">
        <v>0</v>
      </c>
      <c r="L1503" s="753">
        <f>J1503+K1503</f>
        <v/>
      </c>
      <c r="M1503" s="748">
        <f>L1503*(G1503+I1503)</f>
        <v/>
      </c>
      <c r="O1503" s="464">
        <f>ISBLANK(D1502)</f>
        <v/>
      </c>
      <c r="P1503" s="464">
        <f>ISBLANK(G1503)</f>
        <v/>
      </c>
      <c r="Q1503" s="464">
        <f>ISBLANK(M1503)</f>
        <v/>
      </c>
      <c r="R1503" s="464">
        <f>IF(AND(O1503=P1503,O1503=Q1503),,"!!!")</f>
        <v/>
      </c>
      <c r="T1503" s="464" t="n">
        <v>1492</v>
      </c>
    </row>
    <row customFormat="1" hidden="1" outlineLevel="1" r="1504" s="590">
      <c r="A1504" s="29" t="n"/>
      <c r="B1504" s="606" t="n">
        <v>400</v>
      </c>
      <c r="C1504" s="608" t="n">
        <v>421</v>
      </c>
      <c r="D1504" s="829" t="n">
        <v>92</v>
      </c>
      <c r="E1504" s="173" t="inlineStr">
        <is>
          <t>documented after the succesful pressure test</t>
        </is>
      </c>
      <c r="F1504" s="173" t="inlineStr">
        <is>
          <t>az elvégzett nyomáspróba után dokumentálva</t>
        </is>
      </c>
      <c r="G1504" s="994" t="n">
        <v>1</v>
      </c>
      <c r="H1504" s="39" t="inlineStr">
        <is>
          <t>set/klt</t>
        </is>
      </c>
      <c r="I1504" s="315" t="n"/>
      <c r="J1504" s="159" t="n">
        <v>0</v>
      </c>
      <c r="K1504" s="159" t="n">
        <v>0</v>
      </c>
      <c r="L1504" s="753">
        <f>J1504+K1504</f>
        <v/>
      </c>
      <c r="M1504" s="748">
        <f>L1504*(G1504+I1504)</f>
        <v/>
      </c>
      <c r="O1504" s="464">
        <f>ISBLANK(D1503)</f>
        <v/>
      </c>
      <c r="P1504" s="464">
        <f>ISBLANK(G1504)</f>
        <v/>
      </c>
      <c r="Q1504" s="464">
        <f>ISBLANK(M1504)</f>
        <v/>
      </c>
      <c r="R1504" s="464">
        <f>IF(AND(O1504=P1504,O1504=Q1504),,"!!!")</f>
        <v/>
      </c>
      <c r="T1504" s="464" t="n">
        <v>1493</v>
      </c>
    </row>
    <row customFormat="1" hidden="1" outlineLevel="1" r="1505" s="590">
      <c r="A1505" s="29" t="n"/>
      <c r="B1505" s="606" t="n">
        <v>400</v>
      </c>
      <c r="C1505" s="608" t="n">
        <v>421</v>
      </c>
      <c r="D1505" s="829" t="n">
        <v>93</v>
      </c>
      <c r="E1505" s="173" t="inlineStr">
        <is>
          <t>As-built documentation</t>
        </is>
      </c>
      <c r="F1505" s="173" t="inlineStr">
        <is>
          <t>Megvalósulási dokumentáció</t>
        </is>
      </c>
      <c r="G1505" s="994" t="n">
        <v>1</v>
      </c>
      <c r="H1505" s="39" t="inlineStr">
        <is>
          <t>set/klt</t>
        </is>
      </c>
      <c r="I1505" s="315" t="n"/>
      <c r="J1505" s="159" t="n">
        <v>0</v>
      </c>
      <c r="K1505" s="159" t="n">
        <v>0</v>
      </c>
      <c r="L1505" s="753">
        <f>J1505+K1505</f>
        <v/>
      </c>
      <c r="M1505" s="748">
        <f>L1505*(G1505+I1505)</f>
        <v/>
      </c>
      <c r="O1505" s="464">
        <f>ISBLANK(D1504)</f>
        <v/>
      </c>
      <c r="P1505" s="464">
        <f>ISBLANK(G1505)</f>
        <v/>
      </c>
      <c r="Q1505" s="464">
        <f>ISBLANK(M1505)</f>
        <v/>
      </c>
      <c r="R1505" s="464">
        <f>IF(AND(O1505=P1505,O1505=Q1505),,"!!!")</f>
        <v/>
      </c>
      <c r="T1505" s="464" t="n">
        <v>1494</v>
      </c>
    </row>
    <row customFormat="1" customHeight="1" hidden="1" ht="22.5" outlineLevel="1" r="1506" s="590">
      <c r="A1506" s="29" t="n"/>
      <c r="B1506" s="606" t="n">
        <v>400</v>
      </c>
      <c r="C1506" s="608" t="n">
        <v>421</v>
      </c>
      <c r="D1506" s="829" t="n">
        <v>94</v>
      </c>
      <c r="E1506" s="173" t="inlineStr">
        <is>
          <t>preparation of documents, 3 sets in printed form, 2 sets on CD,  in hungarian and english</t>
        </is>
      </c>
      <c r="F1506" s="173" t="inlineStr">
        <is>
          <t>Dokumentáció elkészítése 3 pld-ban, magyar és angol nyelven nyomtatva és 2 pld CD</t>
        </is>
      </c>
      <c r="G1506" s="994" t="n">
        <v>1</v>
      </c>
      <c r="H1506" s="39" t="inlineStr">
        <is>
          <t>set/klt</t>
        </is>
      </c>
      <c r="I1506" s="315" t="n"/>
      <c r="J1506" s="159" t="n">
        <v>0</v>
      </c>
      <c r="K1506" s="159" t="n">
        <v>0</v>
      </c>
      <c r="L1506" s="753">
        <f>J1506+K1506</f>
        <v/>
      </c>
      <c r="M1506" s="748">
        <f>L1506*(G1506+I1506)</f>
        <v/>
      </c>
      <c r="O1506" s="464">
        <f>ISBLANK(D1505)</f>
        <v/>
      </c>
      <c r="P1506" s="464">
        <f>ISBLANK(G1506)</f>
        <v/>
      </c>
      <c r="Q1506" s="464">
        <f>ISBLANK(M1506)</f>
        <v/>
      </c>
      <c r="R1506" s="464">
        <f>IF(AND(O1506=P1506,O1506=Q1506),,"!!!")</f>
        <v/>
      </c>
      <c r="T1506" s="464" t="n">
        <v>1495</v>
      </c>
    </row>
    <row customFormat="1" hidden="1" outlineLevel="1" r="1507" s="590">
      <c r="A1507" s="29" t="n"/>
      <c r="B1507" s="606" t="n">
        <v>400</v>
      </c>
      <c r="C1507" s="608" t="n">
        <v>421</v>
      </c>
      <c r="D1507" s="829" t="n">
        <v>95</v>
      </c>
      <c r="E1507" s="173" t="inlineStr">
        <is>
          <t>On-time training of operation personnel</t>
        </is>
      </c>
      <c r="F1507" s="173" t="inlineStr">
        <is>
          <t xml:space="preserve">A kezelőszemélyzet egyszeri betanítása </t>
        </is>
      </c>
      <c r="G1507" s="994" t="n">
        <v>1</v>
      </c>
      <c r="H1507" s="39" t="inlineStr">
        <is>
          <t>set/klt</t>
        </is>
      </c>
      <c r="I1507" s="315" t="n"/>
      <c r="J1507" s="159" t="n">
        <v>0</v>
      </c>
      <c r="K1507" s="159" t="n">
        <v>0</v>
      </c>
      <c r="L1507" s="753">
        <f>J1507+K1507</f>
        <v/>
      </c>
      <c r="M1507" s="748">
        <f>L1507*(G1507+I1507)</f>
        <v/>
      </c>
      <c r="O1507" s="464">
        <f>ISBLANK(D1506)</f>
        <v/>
      </c>
      <c r="P1507" s="464">
        <f>ISBLANK(G1507)</f>
        <v/>
      </c>
      <c r="Q1507" s="464">
        <f>ISBLANK(M1507)</f>
        <v/>
      </c>
      <c r="R1507" s="464">
        <f>IF(AND(O1507=P1507,O1507=Q1507),,"!!!")</f>
        <v/>
      </c>
      <c r="T1507" s="464" t="n">
        <v>1496</v>
      </c>
    </row>
    <row customFormat="1" hidden="1" outlineLevel="1" r="1508" s="590">
      <c r="A1508" s="29" t="n"/>
      <c r="B1508" s="606" t="n">
        <v>400</v>
      </c>
      <c r="C1508" s="608" t="n">
        <v>421</v>
      </c>
      <c r="D1508" s="829" t="n">
        <v>96</v>
      </c>
      <c r="E1508" s="173" t="inlineStr">
        <is>
          <t>Training protocol documentation</t>
        </is>
      </c>
      <c r="F1508" s="173" t="inlineStr">
        <is>
          <t>Betanítási jegyzőkönyv készítése</t>
        </is>
      </c>
      <c r="G1508" s="994" t="n">
        <v>1</v>
      </c>
      <c r="H1508" s="39" t="inlineStr">
        <is>
          <t>set/klt</t>
        </is>
      </c>
      <c r="I1508" s="315" t="n"/>
      <c r="J1508" s="159" t="n">
        <v>0</v>
      </c>
      <c r="K1508" s="159" t="n">
        <v>0</v>
      </c>
      <c r="L1508" s="753">
        <f>J1508+K1508</f>
        <v/>
      </c>
      <c r="M1508" s="748">
        <f>L1508*(G1508+I1508)</f>
        <v/>
      </c>
      <c r="O1508" s="464">
        <f>ISBLANK(D1507)</f>
        <v/>
      </c>
      <c r="P1508" s="464">
        <f>ISBLANK(G1508)</f>
        <v/>
      </c>
      <c r="Q1508" s="464">
        <f>ISBLANK(M1508)</f>
        <v/>
      </c>
      <c r="R1508" s="464">
        <f>IF(AND(O1508=P1508,O1508=Q1508),,"!!!")</f>
        <v/>
      </c>
      <c r="T1508" s="464" t="n">
        <v>1497</v>
      </c>
    </row>
    <row customFormat="1" hidden="1" outlineLevel="1" r="1509" s="590">
      <c r="A1509" s="29" t="n"/>
      <c r="B1509" s="606" t="n">
        <v>400</v>
      </c>
      <c r="C1509" s="608" t="n">
        <v>421</v>
      </c>
      <c r="D1509" s="829" t="n">
        <v>97</v>
      </c>
      <c r="E1509" s="173" t="inlineStr">
        <is>
          <t>Commissioning and initial setup of equipment</t>
        </is>
      </c>
      <c r="F1509" s="173" t="inlineStr">
        <is>
          <t>A berendezés üzembehelyezése és beszabályozása</t>
        </is>
      </c>
      <c r="G1509" s="994" t="n">
        <v>1</v>
      </c>
      <c r="H1509" s="39" t="inlineStr">
        <is>
          <t>set/klt</t>
        </is>
      </c>
      <c r="I1509" s="315" t="n"/>
      <c r="J1509" s="159" t="n">
        <v>0</v>
      </c>
      <c r="K1509" s="159" t="n">
        <v>0</v>
      </c>
      <c r="L1509" s="753">
        <f>J1509+K1509</f>
        <v/>
      </c>
      <c r="M1509" s="748">
        <f>L1509*(G1509+I1509)</f>
        <v/>
      </c>
      <c r="O1509" s="464">
        <f>ISBLANK(D1508)</f>
        <v/>
      </c>
      <c r="P1509" s="464">
        <f>ISBLANK(G1509)</f>
        <v/>
      </c>
      <c r="Q1509" s="464">
        <f>ISBLANK(M1509)</f>
        <v/>
      </c>
      <c r="R1509" s="464">
        <f>IF(AND(O1509=P1509,O1509=Q1509),,"!!!")</f>
        <v/>
      </c>
      <c r="T1509" s="464" t="n">
        <v>1498</v>
      </c>
    </row>
    <row customFormat="1" hidden="1" outlineLevel="1" r="1510" s="590">
      <c r="A1510" s="29" t="n"/>
      <c r="B1510" s="606" t="n">
        <v>400</v>
      </c>
      <c r="C1510" s="608" t="n">
        <v>421</v>
      </c>
      <c r="D1510" s="829" t="n">
        <v>98</v>
      </c>
      <c r="E1510" s="173" t="inlineStr">
        <is>
          <t>Pressure test</t>
        </is>
      </c>
      <c r="F1510" s="173" t="inlineStr">
        <is>
          <t>Nyomáspróba</t>
        </is>
      </c>
      <c r="G1510" s="994" t="n">
        <v>1</v>
      </c>
      <c r="H1510" s="39" t="inlineStr">
        <is>
          <t>set/klt</t>
        </is>
      </c>
      <c r="I1510" s="315" t="n"/>
      <c r="J1510" s="159" t="n">
        <v>0</v>
      </c>
      <c r="K1510" s="159" t="n">
        <v>0</v>
      </c>
      <c r="L1510" s="753">
        <f>J1510+K1510</f>
        <v/>
      </c>
      <c r="M1510" s="748">
        <f>L1510*(G1510+I1510)</f>
        <v/>
      </c>
      <c r="O1510" s="464">
        <f>ISBLANK(D1509)</f>
        <v/>
      </c>
      <c r="P1510" s="464">
        <f>ISBLANK(G1510)</f>
        <v/>
      </c>
      <c r="Q1510" s="464">
        <f>ISBLANK(M1510)</f>
        <v/>
      </c>
      <c r="R1510" s="464">
        <f>IF(AND(O1510=P1510,O1510=Q1510),,"!!!")</f>
        <v/>
      </c>
      <c r="T1510" s="464" t="n">
        <v>1499</v>
      </c>
    </row>
    <row customFormat="1" hidden="1" outlineLevel="1" r="1511" s="590">
      <c r="A1511" s="29" t="n"/>
      <c r="B1511" s="606" t="n">
        <v>400</v>
      </c>
      <c r="C1511" s="608" t="n">
        <v>421</v>
      </c>
      <c r="D1511" s="829" t="n">
        <v>99</v>
      </c>
      <c r="E1511" s="173" t="inlineStr">
        <is>
          <t>Operation tests, tuning along with automation</t>
        </is>
      </c>
      <c r="F1511" s="173" t="inlineStr">
        <is>
          <t>Működés ellenőrzése, az automatikável közös beszabályozás</t>
        </is>
      </c>
      <c r="G1511" s="994" t="n">
        <v>1</v>
      </c>
      <c r="H1511" s="39" t="inlineStr">
        <is>
          <t>set/klt</t>
        </is>
      </c>
      <c r="I1511" s="315" t="n"/>
      <c r="J1511" s="159" t="n">
        <v>0</v>
      </c>
      <c r="K1511" s="159" t="n">
        <v>0</v>
      </c>
      <c r="L1511" s="753">
        <f>J1511+K1511</f>
        <v/>
      </c>
      <c r="M1511" s="748">
        <f>L1511*(G1511+I1511)</f>
        <v/>
      </c>
      <c r="O1511" s="464">
        <f>ISBLANK(D1510)</f>
        <v/>
      </c>
      <c r="P1511" s="464">
        <f>ISBLANK(G1511)</f>
        <v/>
      </c>
      <c r="Q1511" s="464">
        <f>ISBLANK(M1511)</f>
        <v/>
      </c>
      <c r="R1511" s="464">
        <f>IF(AND(O1511=P1511,O1511=Q1511),,"!!!")</f>
        <v/>
      </c>
      <c r="T1511" s="464" t="n">
        <v>1500</v>
      </c>
    </row>
    <row customFormat="1" hidden="1" outlineLevel="1" r="1512" s="590">
      <c r="A1512" s="29" t="n"/>
      <c r="B1512" s="606" t="n">
        <v>400</v>
      </c>
      <c r="C1512" s="608" t="n">
        <v>421</v>
      </c>
      <c r="D1512" s="829" t="n">
        <v>100</v>
      </c>
      <c r="E1512" s="173" t="inlineStr">
        <is>
          <t>Labeling and marking</t>
        </is>
      </c>
      <c r="F1512" s="173" t="inlineStr">
        <is>
          <t>Táblázás és feliratozás</t>
        </is>
      </c>
      <c r="G1512" s="994" t="n">
        <v>1</v>
      </c>
      <c r="H1512" s="39" t="inlineStr">
        <is>
          <t>set/klt</t>
        </is>
      </c>
      <c r="I1512" s="315" t="n"/>
      <c r="J1512" s="159" t="n">
        <v>0</v>
      </c>
      <c r="K1512" s="159" t="n">
        <v>0</v>
      </c>
      <c r="L1512" s="753">
        <f>J1512+K1512</f>
        <v/>
      </c>
      <c r="M1512" s="748">
        <f>L1512*(G1512+I1512)</f>
        <v/>
      </c>
      <c r="O1512" s="464">
        <f>ISBLANK(D1511)</f>
        <v/>
      </c>
      <c r="P1512" s="464">
        <f>ISBLANK(G1512)</f>
        <v/>
      </c>
      <c r="Q1512" s="464">
        <f>ISBLANK(M1512)</f>
        <v/>
      </c>
      <c r="R1512" s="464">
        <f>IF(AND(O1512=P1512,O1512=Q1512),,"!!!")</f>
        <v/>
      </c>
      <c r="T1512" s="464" t="n">
        <v>1501</v>
      </c>
    </row>
    <row customFormat="1" customHeight="1" hidden="1" ht="22.5" outlineLevel="1" r="1513" s="590">
      <c r="A1513" s="29" t="n"/>
      <c r="B1513" s="606" t="n">
        <v>400</v>
      </c>
      <c r="C1513" s="608" t="n">
        <v>421</v>
      </c>
      <c r="D1513" s="829" t="n">
        <v>101</v>
      </c>
      <c r="E1513" s="173" t="inlineStr">
        <is>
          <t>Lable plate size: 100x50 mm w. welded mounting kit
Manufacturer: Hilti</t>
        </is>
      </c>
      <c r="F1513" s="173" t="inlineStr">
        <is>
          <t>Táblaméret: 100x50 mm hegeszetett tartóval
Gyártó: Hilti</t>
        </is>
      </c>
      <c r="G1513" s="994" t="n">
        <v>1</v>
      </c>
      <c r="H1513" s="39" t="inlineStr">
        <is>
          <t>set/klt</t>
        </is>
      </c>
      <c r="I1513" s="315" t="n"/>
      <c r="J1513" s="159" t="n">
        <v>0</v>
      </c>
      <c r="K1513" s="159" t="n">
        <v>0</v>
      </c>
      <c r="L1513" s="753">
        <f>J1513+K1513</f>
        <v/>
      </c>
      <c r="M1513" s="748">
        <f>L1513*(G1513+I1513)</f>
        <v/>
      </c>
      <c r="O1513" s="464">
        <f>ISBLANK(D1512)</f>
        <v/>
      </c>
      <c r="P1513" s="464">
        <f>ISBLANK(G1513)</f>
        <v/>
      </c>
      <c r="Q1513" s="464">
        <f>ISBLANK(M1513)</f>
        <v/>
      </c>
      <c r="R1513" s="464">
        <f>IF(AND(O1513=P1513,O1513=Q1513),,"!!!")</f>
        <v/>
      </c>
      <c r="T1513" s="464" t="n">
        <v>1502</v>
      </c>
    </row>
    <row customFormat="1" hidden="1" outlineLevel="1" r="1514" s="590">
      <c r="A1514" s="29" t="n"/>
      <c r="B1514" s="606" t="n">
        <v>400</v>
      </c>
      <c r="C1514" s="608" t="n">
        <v>421</v>
      </c>
      <c r="D1514" s="829" t="n">
        <v>102</v>
      </c>
      <c r="E1514" s="173" t="inlineStr">
        <is>
          <t>Flow direction indication arrows according to DIN2404</t>
        </is>
      </c>
      <c r="F1514" s="173" t="inlineStr">
        <is>
          <t>Közeg áramlási irányának jelzése DIN2404 szerint</t>
        </is>
      </c>
      <c r="G1514" s="994" t="n">
        <v>1</v>
      </c>
      <c r="H1514" s="39" t="inlineStr">
        <is>
          <t>set/klt</t>
        </is>
      </c>
      <c r="I1514" s="315" t="n"/>
      <c r="J1514" s="159" t="n">
        <v>0</v>
      </c>
      <c r="K1514" s="159" t="n">
        <v>0</v>
      </c>
      <c r="L1514" s="753">
        <f>J1514+K1514</f>
        <v/>
      </c>
      <c r="M1514" s="748">
        <f>L1514*(G1514+I1514)</f>
        <v/>
      </c>
      <c r="O1514" s="464">
        <f>ISBLANK(D1513)</f>
        <v/>
      </c>
      <c r="P1514" s="464">
        <f>ISBLANK(G1514)</f>
        <v/>
      </c>
      <c r="Q1514" s="464">
        <f>ISBLANK(M1514)</f>
        <v/>
      </c>
      <c r="R1514" s="464">
        <f>IF(AND(O1514=P1514,O1514=Q1514),,"!!!")</f>
        <v/>
      </c>
      <c r="T1514" s="464" t="n">
        <v>1503</v>
      </c>
    </row>
    <row customFormat="1" customHeight="1" hidden="1" ht="23.25" outlineLevel="1" r="1515" s="590" thickBot="1">
      <c r="A1515" s="29" t="n"/>
      <c r="B1515" s="606" t="n">
        <v>400</v>
      </c>
      <c r="C1515" s="608" t="n">
        <v>421</v>
      </c>
      <c r="D1515" s="829" t="n">
        <v>103</v>
      </c>
      <c r="E1515" s="173" t="inlineStr">
        <is>
          <t>Self adhesve flow direction display arrow
Size:230x40 mm</t>
        </is>
      </c>
      <c r="F1515" s="173" t="inlineStr">
        <is>
          <t>Öntapadós áramlásirány jelző nyíl 
Méret:230x40 mm</t>
        </is>
      </c>
      <c r="G1515" s="994" t="n">
        <v>1</v>
      </c>
      <c r="H1515" s="39" t="inlineStr">
        <is>
          <t>set/klt</t>
        </is>
      </c>
      <c r="I1515" s="315" t="n"/>
      <c r="J1515" s="159" t="n">
        <v>0</v>
      </c>
      <c r="K1515" s="159" t="n">
        <v>0</v>
      </c>
      <c r="L1515" s="753">
        <f>J1515+K1515</f>
        <v/>
      </c>
      <c r="M1515" s="748">
        <f>L1515*(G1515+I1515)</f>
        <v/>
      </c>
      <c r="O1515" s="464">
        <f>ISBLANK(D1515)</f>
        <v/>
      </c>
      <c r="P1515" s="464">
        <f>ISBLANK(G1515)</f>
        <v/>
      </c>
      <c r="Q1515" s="464">
        <f>ISBLANK(M1515)</f>
        <v/>
      </c>
      <c r="R1515" s="464">
        <f>IF(AND(O1515=P1515,O1515=Q1515),,"!!!")</f>
        <v/>
      </c>
      <c r="T1515" s="464" t="n">
        <v>1504</v>
      </c>
    </row>
    <row customFormat="1" customHeight="1" hidden="1" ht="13.5" outlineLevel="1" r="1516" s="590" thickBot="1">
      <c r="A1516" s="112" t="n"/>
      <c r="B1516" s="633" t="n">
        <v>400</v>
      </c>
      <c r="C1516" s="646" t="n">
        <v>421</v>
      </c>
      <c r="D1516" s="436" t="n"/>
      <c r="E1516" s="491" t="inlineStr">
        <is>
          <t xml:space="preserve"> total</t>
        </is>
      </c>
      <c r="F1516" s="491" t="inlineStr">
        <is>
          <t xml:space="preserve"> összesen</t>
        </is>
      </c>
      <c r="G1516" s="1011" t="n"/>
      <c r="H1516" s="492" t="n"/>
      <c r="I1516" s="493" t="n"/>
      <c r="J1516" s="494" t="n"/>
      <c r="K1516" s="494" t="n"/>
      <c r="L1516" s="495" t="n"/>
      <c r="M1516" s="496">
        <f>SUM(M1361:M1515)</f>
        <v/>
      </c>
      <c r="O1516" s="464">
        <f>ISBLANK(D1516)</f>
        <v/>
      </c>
      <c r="P1516" s="464">
        <f>ISBLANK(G1516)</f>
        <v/>
      </c>
      <c r="Q1516" s="464">
        <f>ISBLANK(M1516)</f>
        <v/>
      </c>
      <c r="R1516" s="464">
        <f>IF(AND(O1516=P1516,O1516=Q1516),,"!!!")</f>
        <v/>
      </c>
      <c r="T1516" s="464" t="n">
        <v>1505</v>
      </c>
    </row>
    <row customFormat="1" customHeight="1" hidden="1" ht="15.75" outlineLevel="1" r="1517" s="590" thickBot="1">
      <c r="A1517" s="583" t="n"/>
      <c r="B1517" s="638" t="n">
        <v>400</v>
      </c>
      <c r="C1517" s="647" t="n">
        <v>422</v>
      </c>
      <c r="D1517" s="570" t="n"/>
      <c r="E1517" s="117" t="inlineStr">
        <is>
          <t>Heating - Boiler room</t>
        </is>
      </c>
      <c r="F1517" s="117" t="inlineStr">
        <is>
          <t>Fűtés - Kazánház</t>
        </is>
      </c>
      <c r="G1517" s="1013" t="n"/>
      <c r="H1517" s="118" t="n"/>
      <c r="I1517" s="339" t="n"/>
      <c r="J1517" s="306" t="n"/>
      <c r="K1517" s="119" t="n"/>
      <c r="L1517" s="220" t="n"/>
      <c r="M1517" s="221" t="n"/>
      <c r="O1517" s="464">
        <f>ISBLANK(D1517)</f>
        <v/>
      </c>
      <c r="P1517" s="464">
        <f>ISBLANK(G1517)</f>
        <v/>
      </c>
      <c r="Q1517" s="464">
        <f>ISBLANK(M1517)</f>
        <v/>
      </c>
      <c r="R1517" s="464">
        <f>IF(AND(O1517=P1517,O1517=Q1517),,"!!!")</f>
        <v/>
      </c>
      <c r="T1517" s="464" t="n">
        <v>1506</v>
      </c>
    </row>
    <row customFormat="1" customHeight="1" hidden="1" ht="24" outlineLevel="1" r="1518" s="590">
      <c r="A1518" s="29" t="n"/>
      <c r="B1518" s="613" t="n"/>
      <c r="C1518" s="617" t="n"/>
      <c r="D1518" s="889" t="n"/>
      <c r="E1518" s="282" t="inlineStr">
        <is>
          <t>General comments and requirements valid for the entire section:</t>
        </is>
      </c>
      <c r="F1518" s="282" t="inlineStr">
        <is>
          <t>Egész fejezetre vonatkozó álltalános megjegyzések, elvárások:</t>
        </is>
      </c>
      <c r="G1518" s="994" t="n"/>
      <c r="H1518" s="39" t="n"/>
      <c r="I1518" s="315" t="n"/>
      <c r="J1518" s="159" t="n"/>
      <c r="K1518" s="159" t="n"/>
      <c r="L1518" s="753" t="n"/>
      <c r="M1518" s="748" t="n"/>
      <c r="O1518" s="464">
        <f>ISBLANK(D1518)</f>
        <v/>
      </c>
      <c r="P1518" s="464">
        <f>ISBLANK(G1518)</f>
        <v/>
      </c>
      <c r="Q1518" s="464">
        <f>ISBLANK(M1518)</f>
        <v/>
      </c>
      <c r="R1518" s="464">
        <f>IF(AND(O1518=P1518,O1518=Q1518),,"!!!")</f>
        <v/>
      </c>
      <c r="T1518" s="464" t="n">
        <v>1507</v>
      </c>
    </row>
    <row customFormat="1" customHeight="1" hidden="1" ht="36" outlineLevel="1" r="1519" s="590">
      <c r="A1519" s="29" t="n"/>
      <c r="B1519" s="613" t="n"/>
      <c r="C1519" s="617" t="n"/>
      <c r="D1519" s="889" t="n"/>
      <c r="E1519" s="283" t="inlineStr">
        <is>
          <t>SUPPORT: Supports, struts, hangers, clamps and brackets should be counted to and priced with the actual item!</t>
        </is>
      </c>
      <c r="F1519" s="283" t="inlineStr">
        <is>
          <t>TARTÓZÁS: Támaszokat, tartókat, függesztőket, bilincseket csővezetékekhez, és berendezésekhez, mindig az aktuális tételhez kell árazni!</t>
        </is>
      </c>
      <c r="G1519" s="994" t="n"/>
      <c r="H1519" s="39" t="n"/>
      <c r="I1519" s="315" t="n"/>
      <c r="J1519" s="159" t="n"/>
      <c r="K1519" s="159" t="n"/>
      <c r="L1519" s="753" t="n"/>
      <c r="M1519" s="748" t="n"/>
      <c r="O1519" s="464">
        <f>ISBLANK(D1519)</f>
        <v/>
      </c>
      <c r="P1519" s="464">
        <f>ISBLANK(G1519)</f>
        <v/>
      </c>
      <c r="Q1519" s="464">
        <f>ISBLANK(M1519)</f>
        <v/>
      </c>
      <c r="R1519" s="464">
        <f>IF(AND(O1519=P1519,O1519=Q1519),,"!!!")</f>
        <v/>
      </c>
      <c r="T1519" s="464" t="n">
        <v>1508</v>
      </c>
    </row>
    <row customFormat="1" customHeight="1" hidden="1" ht="144" outlineLevel="1" r="1520" s="590">
      <c r="A1520" s="29" t="n"/>
      <c r="B1520" s="613" t="n"/>
      <c r="C1520" s="617" t="n"/>
      <c r="D1520" s="889" t="n"/>
      <c r="E1520" s="284"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1520" s="284"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csatornaoldalon-vízoldalon, stb.
Csöveknél: tartók, csőbilincsek, idomok, kuplungok, hozaganyagok, tömítések, tűzgátló átvezetések, tűzgátló tömítések, stb.
Csővezetéki szerelvényeknél: ellenkarimák, csavarok, hollandik, menetes végeg v. menetvágások, tömítések, esetleges tartók, rögzítések, stb. anyagárait tartalmaznia kell!</t>
        </is>
      </c>
      <c r="G1520" s="994" t="n"/>
      <c r="H1520" s="39" t="n"/>
      <c r="I1520" s="315" t="n"/>
      <c r="J1520" s="159" t="n"/>
      <c r="K1520" s="159" t="n"/>
      <c r="L1520" s="753" t="n"/>
      <c r="M1520" s="748" t="n"/>
      <c r="O1520" s="464">
        <f>ISBLANK(D1520)</f>
        <v/>
      </c>
      <c r="P1520" s="464">
        <f>ISBLANK(G1520)</f>
        <v/>
      </c>
      <c r="Q1520" s="464">
        <f>ISBLANK(M1520)</f>
        <v/>
      </c>
      <c r="R1520" s="464">
        <f>IF(AND(O1520=P1520,O1520=Q1520),,"!!!")</f>
        <v/>
      </c>
      <c r="T1520" s="464" t="n">
        <v>1509</v>
      </c>
    </row>
    <row customFormat="1" customHeight="1" hidden="1" ht="216" outlineLevel="1" r="1521" s="590">
      <c r="A1521" s="29" t="n"/>
      <c r="B1521" s="613" t="n"/>
      <c r="C1521" s="617" t="n"/>
      <c r="D1521" s="889" t="n"/>
      <c r="E1521" s="284"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1521" s="284" t="inlineStr">
        <is>
          <t>Az egység munkadíjakat úgy kell meghatározni, hogy kompletten a tervek szerinti helyekre beépítve, működőképes állapotban átadható berendezéseket kapjunk végeredményűl. Nyomáspróbát, tömörségi próbát, próbaüzemet és beüzemelést az egység munkadíjaknak tartalmaznia kell.
Pl.: Berendezéseknél: Komplett élőmunkamennyiségét tartalmaznia kell a telepítéstől az összes csatlakozás elkészítéséig, szigetelések, javítófestések, szigetelések, burkolatok, stb. elkészítéséig.
Csöveknél: tartók előkészítésének, bilincsek előszerelésének, csövek helyére építésének, rögzítésének, csökapcsolatok technológiájának függvényében azok létrehozásának, stb. élőmunka árát.
Csővezetéki szerelvényeknél: ellenkarimák felhegesztésének, hollandis csatlakozók felszerelésének, menetvágások elkészítésének, tömítések elkészítésének, esetleges tartók és rögzítések, stb. elkészítésének élőmunka vonzatait kell árazni!</t>
        </is>
      </c>
      <c r="G1521" s="994" t="n"/>
      <c r="H1521" s="39" t="n"/>
      <c r="I1521" s="315" t="n"/>
      <c r="J1521" s="159" t="n"/>
      <c r="K1521" s="159" t="n"/>
      <c r="L1521" s="753" t="n"/>
      <c r="M1521" s="748" t="n"/>
      <c r="O1521" s="464">
        <f>ISBLANK(D1521)</f>
        <v/>
      </c>
      <c r="P1521" s="464">
        <f>ISBLANK(G1521)</f>
        <v/>
      </c>
      <c r="Q1521" s="464">
        <f>ISBLANK(M1521)</f>
        <v/>
      </c>
      <c r="R1521" s="464">
        <f>IF(AND(O1521=P1521,O1521=Q1521),,"!!!")</f>
        <v/>
      </c>
      <c r="T1521" s="464" t="n">
        <v>1510</v>
      </c>
    </row>
    <row customFormat="1" hidden="1" outlineLevel="1" r="1522" s="590">
      <c r="A1522" s="29" t="n"/>
      <c r="B1522" s="613" t="n"/>
      <c r="C1522" s="617" t="n"/>
      <c r="D1522" s="889" t="n"/>
      <c r="E1522" s="267" t="n"/>
      <c r="F1522" s="267" t="n"/>
      <c r="G1522" s="994" t="n"/>
      <c r="H1522" s="39" t="n"/>
      <c r="I1522" s="315" t="n"/>
      <c r="J1522" s="159" t="n"/>
      <c r="K1522" s="159" t="n"/>
      <c r="L1522" s="753" t="n"/>
      <c r="M1522" s="748" t="n"/>
      <c r="O1522" s="464">
        <f>ISBLANK(D1522)</f>
        <v/>
      </c>
      <c r="P1522" s="464">
        <f>ISBLANK(G1522)</f>
        <v/>
      </c>
      <c r="Q1522" s="464">
        <f>ISBLANK(M1522)</f>
        <v/>
      </c>
      <c r="R1522" s="464">
        <f>IF(AND(O1522=P1522,O1522=Q1522),,"!!!")</f>
        <v/>
      </c>
      <c r="T1522" s="464" t="n">
        <v>1511</v>
      </c>
    </row>
    <row customFormat="1" hidden="1" outlineLevel="1" r="1523" s="590">
      <c r="A1523" s="29" t="n"/>
      <c r="B1523" s="613" t="n"/>
      <c r="C1523" s="617" t="n"/>
      <c r="D1523" s="889" t="n"/>
      <c r="E1523" s="285" t="inlineStr">
        <is>
          <t>Heating Equipment</t>
        </is>
      </c>
      <c r="F1523" s="285" t="inlineStr">
        <is>
          <t>Fűtő berendezések</t>
        </is>
      </c>
      <c r="G1523" s="994" t="n"/>
      <c r="H1523" s="39" t="n"/>
      <c r="I1523" s="315" t="n"/>
      <c r="J1523" s="159" t="n"/>
      <c r="K1523" s="159" t="n"/>
      <c r="L1523" s="753" t="n"/>
      <c r="M1523" s="748" t="n"/>
      <c r="O1523" s="464">
        <f>ISBLANK(D1523)</f>
        <v/>
      </c>
      <c r="P1523" s="464">
        <f>ISBLANK(G1523)</f>
        <v/>
      </c>
      <c r="Q1523" s="464">
        <f>ISBLANK(M1523)</f>
        <v/>
      </c>
      <c r="R1523" s="464">
        <f>IF(AND(O1523=P1523,O1523=Q1523),,"!!!")</f>
        <v/>
      </c>
      <c r="T1523" s="464" t="n">
        <v>1512</v>
      </c>
    </row>
    <row customFormat="1" hidden="1" outlineLevel="1" r="1524" s="590">
      <c r="A1524" s="29" t="n"/>
      <c r="B1524" s="613" t="n"/>
      <c r="C1524" s="617" t="n"/>
      <c r="D1524" s="889" t="n"/>
      <c r="E1524" s="116" t="inlineStr">
        <is>
          <t>Boilers</t>
        </is>
      </c>
      <c r="F1524" s="116" t="inlineStr">
        <is>
          <t>Kazánok</t>
        </is>
      </c>
      <c r="G1524" s="994" t="n"/>
      <c r="H1524" s="39" t="n"/>
      <c r="I1524" s="315" t="n"/>
      <c r="J1524" s="159" t="n"/>
      <c r="K1524" s="159" t="n"/>
      <c r="L1524" s="753" t="n"/>
      <c r="M1524" s="748" t="n"/>
      <c r="O1524" s="464">
        <f>ISBLANK(D1524)</f>
        <v/>
      </c>
      <c r="P1524" s="464">
        <f>ISBLANK(G1524)</f>
        <v/>
      </c>
      <c r="Q1524" s="464">
        <f>ISBLANK(M1524)</f>
        <v/>
      </c>
      <c r="R1524" s="464">
        <f>IF(AND(O1524=P1524,O1524=Q1524),,"!!!")</f>
        <v/>
      </c>
      <c r="T1524" s="464" t="n">
        <v>1513</v>
      </c>
    </row>
    <row customFormat="1" customHeight="1" hidden="1" ht="135" outlineLevel="1" r="1525" s="590">
      <c r="A1525" s="29" t="n"/>
      <c r="B1525" s="606" t="n">
        <v>400</v>
      </c>
      <c r="C1525" s="608" t="n">
        <v>421</v>
      </c>
      <c r="D1525" s="829" t="n">
        <v>1</v>
      </c>
      <c r="E1525" s="137" t="inlineStr">
        <is>
          <t>Type: Hoval UltraGas 800D, gas fired condensing boiler
Designation: K1-2
Floor standing, twin unit, complete with safety and contorl accessories, gas- water- and flue side connections, commissioned
Nominal output at 80/60°C [kW]: 87-754
Nominal output at 40/30°C [kW]: 97-800
Efficiency at 30% partial load [%]: 108.1-97.4
Nominal power consumption [W]: 890
Max. operation pressure [bar]: 6
Water volume [l]: 774
Weight (empty) [kg]: 1844
Dimensions, W/H/L [mm]: 2240/2100/1969</t>
        </is>
      </c>
      <c r="F1525" s="137" t="inlineStr">
        <is>
          <t>Típus: Hoval UltraGas 800D, gáztüzelésű kondenzációs kazán
Jel: K1-2
Álló, ikerkazán, biztonsági szerelvényekkel, vezérléssel kompletten, gáz- ,víz-, és kéményoldali bekötéssel, beüzemelve, átadva
Névleges teljesítmény 80/60°C-on [kW]: 87-754
Névleges teljesítmény 40/30°C-on [kW]: 97-800
Hatásfok 30% részterhelésen [%]: 108.1-97.4
Névleges el. teljesítményfelvétel [W]: 890
Max. üzemi nyomás [bar]: 6
Víztérfogat [l]: 774
Tömeg [kg]: 1844
Méretek, Sz/M/H [mm]: 2240/2100/1969</t>
        </is>
      </c>
      <c r="G1525" s="994" t="n">
        <v>1</v>
      </c>
      <c r="H1525" s="39" t="inlineStr">
        <is>
          <t>pc/db</t>
        </is>
      </c>
      <c r="I1525" s="315" t="n"/>
      <c r="J1525" s="159" t="n">
        <v>0</v>
      </c>
      <c r="K1525" s="159" t="n">
        <v>0</v>
      </c>
      <c r="L1525" s="753">
        <f>J1525+K1525</f>
        <v/>
      </c>
      <c r="M1525" s="748">
        <f>L1525*(G1525+I1525)</f>
        <v/>
      </c>
      <c r="O1525" s="464">
        <f>ISBLANK(D1525)</f>
        <v/>
      </c>
      <c r="P1525" s="464">
        <f>ISBLANK(G1525)</f>
        <v/>
      </c>
      <c r="Q1525" s="464">
        <f>ISBLANK(M1525)</f>
        <v/>
      </c>
      <c r="R1525" s="464">
        <f>IF(AND(O1525=P1525,O1525=Q1525),,"!!!")</f>
        <v/>
      </c>
      <c r="T1525" s="464" t="n">
        <v>1514</v>
      </c>
    </row>
    <row customFormat="1" customHeight="1" hidden="1" ht="45" outlineLevel="1" r="1526" s="590">
      <c r="A1526" s="29" t="n"/>
      <c r="B1526" s="606" t="n">
        <v>400</v>
      </c>
      <c r="C1526" s="608" t="n">
        <v>421</v>
      </c>
      <c r="D1526" s="829" t="n">
        <v>2</v>
      </c>
      <c r="E1526" s="137" t="inlineStr">
        <is>
          <t>Twin wall insulated flue system, from factory-made parts, complete with support construction, pressure test, installation and operation permit, for UltraGas 800D boiler
Designed flue system in appendix</t>
        </is>
      </c>
      <c r="F1526" s="137" t="inlineStr">
        <is>
          <t>Kettősfalú szigetelt kémény gyári elemekből, tartószerkezettel, nyomáspróbázva, engedélyezéssel kompletten, UltraGas 800D kazánhoz
Méretezés mellékletben</t>
        </is>
      </c>
      <c r="G1526" s="994" t="n">
        <v>1</v>
      </c>
      <c r="H1526" s="39" t="inlineStr">
        <is>
          <t>set/klt</t>
        </is>
      </c>
      <c r="I1526" s="315" t="n"/>
      <c r="J1526" s="159" t="n">
        <v>0</v>
      </c>
      <c r="K1526" s="159" t="n">
        <v>0</v>
      </c>
      <c r="L1526" s="753">
        <f>J1526+K1526</f>
        <v/>
      </c>
      <c r="M1526" s="748">
        <f>L1526*(G1526+I1526)</f>
        <v/>
      </c>
      <c r="O1526" s="464">
        <f>ISBLANK(D1526)</f>
        <v/>
      </c>
      <c r="P1526" s="464">
        <f>ISBLANK(G1526)</f>
        <v/>
      </c>
      <c r="Q1526" s="464">
        <f>ISBLANK(M1526)</f>
        <v/>
      </c>
      <c r="R1526" s="464">
        <f>IF(AND(O1526=P1526,O1526=Q1526),,"!!!")</f>
        <v/>
      </c>
      <c r="T1526" s="464" t="n">
        <v>1515</v>
      </c>
    </row>
    <row customFormat="1" customHeight="1" hidden="1" ht="101.25" outlineLevel="1" r="1527" s="590">
      <c r="A1527" s="29" t="n"/>
      <c r="B1527" s="606" t="n">
        <v>400</v>
      </c>
      <c r="C1527" s="608" t="n">
        <v>421</v>
      </c>
      <c r="D1527" s="829" t="n">
        <v>3</v>
      </c>
      <c r="E1527" s="137" t="inlineStr">
        <is>
          <t>Twin wall insulated flue system, from factory-made parts, complete with support construction, pressure test, installation and operation permit, for Steam boiler
Manufacturer:
Type:
Material:
Height/legth:
Nominal size:
Designed flue system in appendix</t>
        </is>
      </c>
      <c r="F1527" s="137" t="inlineStr">
        <is>
          <t>Kettősfalú szigetelt kémény gyári elemekből, tartószerkezettel, nyomáspróbázva, engedélyezéssel kompletten, Gőzkazánhoz
Gyártó:
Típus:
Anyag:
Magasság/hossz:
Névleges méret:
Méretezés mellékletben</t>
        </is>
      </c>
      <c r="G1527" s="994" t="n">
        <v>1</v>
      </c>
      <c r="H1527" s="39" t="inlineStr">
        <is>
          <t>set/klt</t>
        </is>
      </c>
      <c r="I1527" s="315" t="n"/>
      <c r="J1527" s="159" t="n">
        <v>0</v>
      </c>
      <c r="K1527" s="159" t="n">
        <v>0</v>
      </c>
      <c r="L1527" s="753">
        <f>J1527+K1527</f>
        <v/>
      </c>
      <c r="M1527" s="748">
        <f>L1527*(G1527+I1527)</f>
        <v/>
      </c>
      <c r="O1527" s="464">
        <f>ISBLANK(D1527)</f>
        <v/>
      </c>
      <c r="P1527" s="464">
        <f>ISBLANK(G1527)</f>
        <v/>
      </c>
      <c r="Q1527" s="464">
        <f>ISBLANK(M1527)</f>
        <v/>
      </c>
      <c r="R1527" s="464">
        <f>IF(AND(O1527=P1527,O1527=Q1527),,"!!!")</f>
        <v/>
      </c>
      <c r="T1527" s="464" t="n">
        <v>1516</v>
      </c>
    </row>
    <row customFormat="1" hidden="1" outlineLevel="1" r="1528" s="590">
      <c r="A1528" s="170" t="n"/>
      <c r="B1528" s="618" t="n"/>
      <c r="C1528" s="641" t="n"/>
      <c r="D1528" s="829" t="n"/>
      <c r="E1528" s="116" t="inlineStr">
        <is>
          <t>Heat exchangers</t>
        </is>
      </c>
      <c r="F1528" s="116" t="inlineStr">
        <is>
          <t>Hőcserélők</t>
        </is>
      </c>
      <c r="G1528" s="994" t="n"/>
      <c r="H1528" s="39" t="n"/>
      <c r="I1528" s="315" t="n"/>
      <c r="J1528" s="159" t="n"/>
      <c r="K1528" s="159" t="n"/>
      <c r="L1528" s="753" t="n"/>
      <c r="M1528" s="748" t="n"/>
      <c r="O1528" s="464">
        <f>ISBLANK(D1528)</f>
        <v/>
      </c>
      <c r="P1528" s="464">
        <f>ISBLANK(G1528)</f>
        <v/>
      </c>
      <c r="Q1528" s="464">
        <f>ISBLANK(M1528)</f>
        <v/>
      </c>
      <c r="R1528" s="464">
        <f>IF(AND(O1528=P1528,O1528=Q1528),,"!!!")</f>
        <v/>
      </c>
      <c r="T1528" s="464" t="n">
        <v>1517</v>
      </c>
    </row>
    <row customFormat="1" customHeight="1" hidden="1" ht="213.75" outlineLevel="1" r="1529" s="590">
      <c r="A1529" s="29" t="n"/>
      <c r="B1529" s="606" t="n">
        <v>400</v>
      </c>
      <c r="C1529" s="608" t="n">
        <v>421</v>
      </c>
      <c r="D1529" s="829" t="n">
        <v>4</v>
      </c>
      <c r="E1529" s="94" t="inlineStr">
        <is>
          <t>Designation: HE-01
Counterflow type, dismountable plate heat excheanger, installed in the network
Nominal output [kW]: 800
Primary side
- medium: steam
- temperature in/out [°C]: 144/85
- nominal pressure [bar]:
- Δp [mwg]: 0.451
- V̇ [kg/h]: 1212
Secondary side
- medium: water
- temperature in/out [°C]: 40/60
- nominal pressure [bar]:
- Δp [mwg]: 2.8
- V̇ [m³/h]: 34.7
Manufacturer: SPX
Type:O034 DuraFlow
Operationl/Empty Weight [kg]: 294/276</t>
        </is>
      </c>
      <c r="F1529" s="94" t="inlineStr">
        <is>
          <t>Jelölés: HE-01
Ellenáramú, szétszerelhető lemezes hőcserélő, hálózatba építve
Névleges teljesítmény [kW]:800
Primer oldal
- közeg: gőz
- hőmérséklet be/ki [°C]:144/85
- névl. nyomás [bar]:
- Δp [mvo]: 0.451
- V̇ [kg/h]:1212
Szekunder oldal
- közeg: víz
- hőmérséklet be/ki [°C]: 40/60
- névleges nyomás [bar]:
- Δp [mvo]: 2.8
- V̇ [m³/h]: 34.7
Gyártó: SPX
Típus: O034 DuraFlow
Üzemi/Üres tömeg [kg]: 294/276</t>
        </is>
      </c>
      <c r="G1529" s="994" t="n">
        <v>1</v>
      </c>
      <c r="H1529" s="39" t="inlineStr">
        <is>
          <t>pc/db</t>
        </is>
      </c>
      <c r="I1529" s="315" t="n"/>
      <c r="J1529" s="159" t="n">
        <v>0</v>
      </c>
      <c r="K1529" s="159" t="n">
        <v>0</v>
      </c>
      <c r="L1529" s="753">
        <f>J1529+K1529</f>
        <v/>
      </c>
      <c r="M1529" s="748">
        <f>L1529*(G1529+I1529)</f>
        <v/>
      </c>
      <c r="O1529" s="464">
        <f>ISBLANK(D1529)</f>
        <v/>
      </c>
      <c r="P1529" s="464">
        <f>ISBLANK(G1529)</f>
        <v/>
      </c>
      <c r="Q1529" s="464">
        <f>ISBLANK(M1529)</f>
        <v/>
      </c>
      <c r="R1529" s="464">
        <f>IF(AND(O1529=P1529,O1529=Q1529),,"!!!")</f>
        <v/>
      </c>
      <c r="T1529" s="464" t="n">
        <v>1518</v>
      </c>
    </row>
    <row customFormat="1" customHeight="1" hidden="1" ht="213.75" outlineLevel="1" r="1530" s="590">
      <c r="A1530" s="29" t="n"/>
      <c r="B1530" s="606" t="n">
        <v>400</v>
      </c>
      <c r="C1530" s="608" t="n">
        <v>421</v>
      </c>
      <c r="D1530" s="829" t="n">
        <v>5</v>
      </c>
      <c r="E1530" s="94" t="inlineStr">
        <is>
          <t>Designation: HE-02
Counterflow type, dismountable plate heat excheanger, installed in the network
Nominal output [kW]: 800
Primary side
- medium: water
- temperature in/out [°C]: 60/40
- nominal pressure [bar]:
- Δp [mwg]: 2.87
- V̇ [m³/h]: 35.1
Secondary side
- medium: water
- temperature in/out [°C]: 10/40
- nominal pressure [bar]:
- Δp [mwg]: 1.37
- V̇ [m³/h]: 23
Manufacturer: SPX
Type: O034 DuraFlow
Operationl/Empty Weight [kg]: 314/290</t>
        </is>
      </c>
      <c r="F1530" s="94" t="inlineStr">
        <is>
          <t>Jelölés: HE-02
Ellenáramú, szétszerelhető lemezes hőcserélő, hálózatba építve
Névleges teljesítmény [kW]:
Primer oldal
- közeg: víz
- hőmérséklet be/ki [°C]: 60/40
- névl. nyomás [bar]:
- Δp [mvo]: 2.87
- V̇ [m³/h]: 35.1
Szekunder oldal
- közeg: víz
- hőmérséklet be/ki [°C]: 10/40
- névleges nyomás [bar]:
- Δp [mvo]: 1.37
- V̇ [m³/h]: 23
Gyártó: SPX
Típus: O034 DuraFlow
Üzemi/Üres tömeg [kg]: 314/290</t>
        </is>
      </c>
      <c r="G1530" s="994" t="n">
        <v>1</v>
      </c>
      <c r="H1530" s="39" t="inlineStr">
        <is>
          <t>pc/db</t>
        </is>
      </c>
      <c r="I1530" s="315" t="n"/>
      <c r="J1530" s="159" t="n">
        <v>0</v>
      </c>
      <c r="K1530" s="159" t="n">
        <v>0</v>
      </c>
      <c r="L1530" s="753">
        <f>J1530+K1530</f>
        <v/>
      </c>
      <c r="M1530" s="748">
        <f>L1530*(G1530+I1530)</f>
        <v/>
      </c>
      <c r="O1530" s="464">
        <f>ISBLANK(D1530)</f>
        <v/>
      </c>
      <c r="P1530" s="464">
        <f>ISBLANK(G1530)</f>
        <v/>
      </c>
      <c r="Q1530" s="464">
        <f>ISBLANK(M1530)</f>
        <v/>
      </c>
      <c r="R1530" s="464">
        <f>IF(AND(O1530=P1530,O1530=Q1530),,"!!!")</f>
        <v/>
      </c>
      <c r="T1530" s="464" t="n">
        <v>1519</v>
      </c>
    </row>
    <row customFormat="1" hidden="1" outlineLevel="1" r="1531" s="590">
      <c r="A1531" s="29" t="n"/>
      <c r="B1531" s="613" t="n"/>
      <c r="C1531" s="617" t="n"/>
      <c r="D1531" s="889" t="n"/>
      <c r="E1531" s="282" t="inlineStr">
        <is>
          <t>Piping</t>
        </is>
      </c>
      <c r="F1531" s="282" t="inlineStr">
        <is>
          <t>Csővezetékek</t>
        </is>
      </c>
      <c r="G1531" s="994" t="n"/>
      <c r="H1531" s="39" t="n"/>
      <c r="I1531" s="315" t="n"/>
      <c r="J1531" s="159" t="n"/>
      <c r="K1531" s="159" t="n"/>
      <c r="L1531" s="753" t="n"/>
      <c r="M1531" s="748" t="n"/>
      <c r="O1531" s="464">
        <f>ISBLANK(D1531)</f>
        <v/>
      </c>
      <c r="P1531" s="464">
        <f>ISBLANK(G1531)</f>
        <v/>
      </c>
      <c r="Q1531" s="464">
        <f>ISBLANK(M1531)</f>
        <v/>
      </c>
      <c r="R1531" s="464">
        <f>IF(AND(O1531=P1531,O1531=Q1531),,"!!!")</f>
        <v/>
      </c>
      <c r="T1531" s="464" t="n">
        <v>1520</v>
      </c>
    </row>
    <row customFormat="1" customHeight="1" hidden="1" ht="216" outlineLevel="1" r="1532" s="590">
      <c r="A1532" s="29" t="inlineStr">
        <is>
          <t>x</t>
        </is>
      </c>
      <c r="B1532" s="613" t="n"/>
      <c r="C1532" s="617" t="n"/>
      <c r="D1532" s="889" t="n"/>
      <c r="E1532" s="284" t="inlineStr">
        <is>
          <t>Steel pipe for water medium, general quality requirements
MSZ 29:1986 standard seamless steel pipe in sizes according to MSZ EN 10220:2003, with S235JR material quality or MSZ EN 10255 S-195-T or DIN 2440/2448.
With welded joints,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Painting of steel pipes (under insulation)
1 layer of repair-painintg of protective coated pipes with red-brownish 'Hammerite' paint
1 layer of cover painting of the entire pipe network with red-brownish 'Hammerite' paint (or technically equivalent).</t>
        </is>
      </c>
      <c r="F1532" s="284" t="inlineStr">
        <is>
          <t>Acélcső víz közeghez, általános minőségi elvárásai
MSZ 29:1986 szerinti varrat nélküli acélcső MSZ EN 10220:2003 szerinti méretben S235JR anyagminőséggel vagy MSZ EN 10255 S-195-T minőségben vagy DIN 2440/2448 szerinti minőségben.
Hegesztett kötésekkel, csőhajlításokkal, idomokkal,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
Acélcső festése (hőszigetelés alá)
1 rtg. Alapmázolt csövek visszajavítása vörösesbarna Hammerite festékkel
1 rtg. Fedőréteg felhordása a teljes csővezetéki hálózaton vörösesbarna Hammerite festékkel. Vagy vele műszakilag egyenértékűvel.</t>
        </is>
      </c>
      <c r="G1532" s="994" t="n"/>
      <c r="H1532" s="39" t="n"/>
      <c r="I1532" s="315" t="n"/>
      <c r="J1532" s="159" t="n"/>
      <c r="K1532" s="159" t="n"/>
      <c r="L1532" s="753" t="n"/>
      <c r="M1532" s="748" t="n"/>
      <c r="O1532" s="464">
        <f>ISBLANK(D1532)</f>
        <v/>
      </c>
      <c r="P1532" s="464">
        <f>ISBLANK(G1532)</f>
        <v/>
      </c>
      <c r="Q1532" s="464">
        <f>ISBLANK(M1532)</f>
        <v/>
      </c>
      <c r="R1532" s="464">
        <f>IF(AND(O1532=P1532,O1532=Q1532),,"!!!")</f>
        <v/>
      </c>
      <c r="T1532" s="464" t="n">
        <v>1521</v>
      </c>
    </row>
    <row customFormat="1" customHeight="1" hidden="1" ht="96" outlineLevel="1" r="1533" s="590">
      <c r="A1533" s="29" t="n"/>
      <c r="B1533" s="613" t="n"/>
      <c r="C1533" s="617" t="n"/>
      <c r="D1533" s="889" t="n"/>
      <c r="E1533" s="284" t="inlineStr">
        <is>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is>
      </c>
      <c r="F1533" s="284" t="inlineStr">
        <is>
          <t xml:space="preserve">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t>
        </is>
      </c>
      <c r="G1533" s="994" t="n"/>
      <c r="H1533" s="39" t="n"/>
      <c r="I1533" s="315" t="n"/>
      <c r="J1533" s="159" t="n"/>
      <c r="K1533" s="159" t="n"/>
      <c r="L1533" s="753" t="n"/>
      <c r="M1533" s="748" t="n"/>
      <c r="O1533" s="464">
        <f>ISBLANK(D1533)</f>
        <v/>
      </c>
      <c r="P1533" s="464">
        <f>ISBLANK(G1533)</f>
        <v/>
      </c>
      <c r="Q1533" s="464">
        <f>ISBLANK(M1533)</f>
        <v/>
      </c>
      <c r="R1533" s="464">
        <f>IF(AND(O1533=P1533,O1533=Q1533),,"!!!")</f>
        <v/>
      </c>
      <c r="T1533" s="464" t="n">
        <v>1522</v>
      </c>
    </row>
    <row customFormat="1" customHeight="1" hidden="1" ht="72" outlineLevel="1" r="1534" s="590">
      <c r="A1534" s="29" t="n"/>
      <c r="B1534" s="613" t="n"/>
      <c r="C1534" s="617" t="n"/>
      <c r="D1534" s="889" t="n"/>
      <c r="E1534" s="269" t="inlineStr">
        <is>
          <t>Tubolit S or S Plusz: Closed cell structure polyethylene foam thermal insulation, flexible polymer protective foil (complete with adhesive bands and auxiliary materials). S Plussz inner foil layer to help threading. Allowed temperature of medium from 0 to 120°C(band: +85°C). Fire resistance class: B1 (hardly inflammable)</t>
        </is>
      </c>
      <c r="F1534" s="269" t="inlineStr">
        <is>
          <t>Tubolit S v. S Plusz: Zártcellás szerkezetű habosított polietilén hőszigetelés, polimer flexibilis védőfóliával (rendelkezik öntapadó szalagokkal és tartozékokkal). S Plussz behúzást segítő belső fólia réteggel. Megengedett közeghőm. 0 - 102°C-ig (szalag +85°C). Tűzvédelmi besorolás: B1 (nehezen éghető)</t>
        </is>
      </c>
      <c r="G1534" s="994" t="n"/>
      <c r="H1534" s="39" t="n"/>
      <c r="I1534" s="315" t="n"/>
      <c r="J1534" s="159" t="n"/>
      <c r="K1534" s="159" t="n"/>
      <c r="L1534" s="753" t="n"/>
      <c r="M1534" s="748" t="n"/>
      <c r="O1534" s="464">
        <f>ISBLANK(D1534)</f>
        <v/>
      </c>
      <c r="P1534" s="464">
        <f>ISBLANK(G1534)</f>
        <v/>
      </c>
      <c r="Q1534" s="464">
        <f>ISBLANK(M1534)</f>
        <v/>
      </c>
      <c r="R1534" s="464">
        <f>IF(AND(O1534=P1534,O1534=Q1534),,"!!!")</f>
        <v/>
      </c>
      <c r="T1534" s="464" t="n">
        <v>1523</v>
      </c>
    </row>
    <row customFormat="1" customHeight="1" hidden="1" ht="60" outlineLevel="1" r="1535" s="590">
      <c r="A1535" s="29" t="n"/>
      <c r="B1535" s="613" t="n"/>
      <c r="C1535" s="617" t="n"/>
      <c r="D1535" s="889" t="n"/>
      <c r="E1535" s="269" t="inlineStr">
        <is>
          <t>Armaflex AC: Synthetic rubber based closed cell structure to prevent condensation, elastic thermal insulation. Allowed temperature of medium -50 - +110°C-ig (band: +85°C). Fire resistance class: DL-s3, d0 (considerable participation in fire, strong smoker production, no flaming droplets/particles)</t>
        </is>
      </c>
      <c r="F1535" s="269" t="inlineStr">
        <is>
          <t>Armaflex AC: Szintetikus gumi alapú zártcellás szerkezetű páralecsapódás megelőzésére, rugalmas hőszigetelés. Megengedett közeghőm. -50 - +110°C-ig (szalag +85°C). Tűzvédelmi besorolás: DL-s3, d0 (lényeges részvétel a tűzben, erősen füstképző, égve nem csepegő)</t>
        </is>
      </c>
      <c r="G1535" s="994" t="n"/>
      <c r="H1535" s="39" t="n"/>
      <c r="I1535" s="315" t="n"/>
      <c r="J1535" s="159" t="n"/>
      <c r="K1535" s="159" t="n"/>
      <c r="L1535" s="753" t="n"/>
      <c r="M1535" s="748" t="n"/>
      <c r="O1535" s="464">
        <f>ISBLANK(D1535)</f>
        <v/>
      </c>
      <c r="P1535" s="464">
        <f>ISBLANK(G1535)</f>
        <v/>
      </c>
      <c r="Q1535" s="464">
        <f>ISBLANK(M1535)</f>
        <v/>
      </c>
      <c r="R1535" s="464">
        <f>IF(AND(O1535=P1535,O1535=Q1535),,"!!!")</f>
        <v/>
      </c>
      <c r="T1535" s="464" t="n">
        <v>1524</v>
      </c>
    </row>
    <row customFormat="1" customHeight="1" hidden="1" ht="72" outlineLevel="1" r="1536" s="590">
      <c r="A1536" s="29" t="n"/>
      <c r="B1536" s="613" t="n"/>
      <c r="C1536" s="617" t="n"/>
      <c r="D1536" s="889" t="n"/>
      <c r="E1536" s="268" t="inlineStr">
        <is>
          <t>Consig mineral wool insulation with aluminum lining: basalt based product with aluminium lining, adhesive and aluminium tape fixing. Allowed temperature of medium up to +250°C. Fire resistance classification: A1 non-flammable (MSZ EN 13501-1:2007), or other technically equivalent product.</t>
        </is>
      </c>
      <c r="F1536" s="269" t="inlineStr">
        <is>
          <t>Consig alukasírozott ásványgyapot: Bazalt alapú ásványgyapot termék alukasírozással, ragasztással és aluszalaggal rögzítve. Megengedett közeghőm. +250°C-ig. Tűzvédelmi besorolás: A1 nem éghető (MSZ EN 13501-1:2007 szerint) Vagy vele műszakilag egyenértékű.</t>
        </is>
      </c>
      <c r="G1536" s="994" t="n"/>
      <c r="H1536" s="39" t="n"/>
      <c r="I1536" s="315" t="n"/>
      <c r="J1536" s="159" t="n"/>
      <c r="K1536" s="159" t="n"/>
      <c r="L1536" s="753" t="n"/>
      <c r="M1536" s="748" t="n"/>
      <c r="O1536" s="464">
        <f>ISBLANK(D1536)</f>
        <v/>
      </c>
      <c r="P1536" s="464">
        <f>ISBLANK(G1536)</f>
        <v/>
      </c>
      <c r="Q1536" s="464">
        <f>ISBLANK(M1536)</f>
        <v/>
      </c>
      <c r="R1536" s="464">
        <f>IF(AND(O1536=P1536,O1536=Q1536),,"!!!")</f>
        <v/>
      </c>
      <c r="T1536" s="464" t="n">
        <v>1525</v>
      </c>
    </row>
    <row customFormat="1" customHeight="1" hidden="1" ht="48" outlineLevel="1" r="1537" s="590">
      <c r="A1537" s="29" t="n"/>
      <c r="B1537" s="613" t="n"/>
      <c r="C1537" s="617" t="n"/>
      <c r="D1537" s="889" t="n"/>
      <c r="E1537" s="268" t="inlineStr">
        <is>
          <t>AL: 0,8mm thick aluminium sheet cladding, with continuous overlapping, sintered connections with aluminium riveting, or other technically equivalent solution.</t>
        </is>
      </c>
      <c r="F1537" s="269" t="inlineStr">
        <is>
          <t>AL: 0,8mm-es aluminium lemez borítás, folytonos, átlapolásos, horganyzott (zitnizett) kapcsolatokkal, alumínium popszegecses rögzítéssel, vagy ezzel műszakilag egyenértékű.</t>
        </is>
      </c>
      <c r="G1537" s="994" t="n"/>
      <c r="H1537" s="39" t="n"/>
      <c r="I1537" s="315" t="n"/>
      <c r="J1537" s="159" t="n"/>
      <c r="K1537" s="159" t="n"/>
      <c r="L1537" s="753" t="n"/>
      <c r="M1537" s="748" t="n"/>
      <c r="O1537" s="464">
        <f>ISBLANK(D1537)</f>
        <v/>
      </c>
      <c r="P1537" s="464">
        <f>ISBLANK(G1537)</f>
        <v/>
      </c>
      <c r="Q1537" s="464">
        <f>ISBLANK(M1537)</f>
        <v/>
      </c>
      <c r="R1537" s="464">
        <f>IF(AND(O1537=P1537,O1537=Q1537),,"!!!")</f>
        <v/>
      </c>
      <c r="T1537" s="464" t="n">
        <v>1526</v>
      </c>
    </row>
    <row customFormat="1" customHeight="1" hidden="1" ht="60" outlineLevel="1" r="1538" s="590">
      <c r="A1538" s="29" t="n"/>
      <c r="B1538" s="613" t="n"/>
      <c r="C1538" s="617" t="n"/>
      <c r="D1538" s="889" t="n"/>
      <c r="E1538" s="268"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1538" s="269"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1538" s="994" t="n"/>
      <c r="H1538" s="39" t="n"/>
      <c r="I1538" s="315" t="n"/>
      <c r="J1538" s="159" t="n"/>
      <c r="K1538" s="159" t="n"/>
      <c r="L1538" s="753" t="n"/>
      <c r="M1538" s="748" t="n"/>
      <c r="O1538" s="464">
        <f>ISBLANK(D1538)</f>
        <v/>
      </c>
      <c r="P1538" s="464">
        <f>ISBLANK(G1538)</f>
        <v/>
      </c>
      <c r="Q1538" s="464">
        <f>ISBLANK(M1538)</f>
        <v/>
      </c>
      <c r="R1538" s="464">
        <f>IF(AND(O1538=P1538,O1538=Q1538),,"!!!")</f>
        <v/>
      </c>
      <c r="T1538" s="464" t="n">
        <v>1527</v>
      </c>
    </row>
    <row customFormat="1" hidden="1" outlineLevel="1" r="1539" s="590">
      <c r="A1539" s="29" t="n"/>
      <c r="B1539" s="613" t="n"/>
      <c r="C1539" s="617" t="n"/>
      <c r="D1539" s="889" t="n"/>
      <c r="E1539" s="280" t="n"/>
      <c r="F1539" s="280" t="n"/>
      <c r="G1539" s="994" t="n"/>
      <c r="H1539" s="39" t="n"/>
      <c r="I1539" s="315" t="n"/>
      <c r="J1539" s="159" t="n"/>
      <c r="K1539" s="159" t="n"/>
      <c r="L1539" s="753" t="n"/>
      <c r="M1539" s="748" t="n"/>
      <c r="O1539" s="464">
        <f>ISBLANK(D1539)</f>
        <v/>
      </c>
      <c r="P1539" s="464">
        <f>ISBLANK(G1539)</f>
        <v/>
      </c>
      <c r="Q1539" s="464">
        <f>ISBLANK(M1539)</f>
        <v/>
      </c>
      <c r="R1539" s="464">
        <f>IF(AND(O1539=P1539,O1539=Q1539),,"!!!")</f>
        <v/>
      </c>
      <c r="T1539" s="464" t="n">
        <v>1528</v>
      </c>
    </row>
    <row customFormat="1" hidden="1" outlineLevel="1" r="1540" s="590">
      <c r="A1540" s="29" t="n"/>
      <c r="B1540" s="613" t="n"/>
      <c r="C1540" s="617" t="n"/>
      <c r="D1540" s="889" t="n"/>
      <c r="E1540" s="764" t="inlineStr">
        <is>
          <t>Heating, steel pipe</t>
        </is>
      </c>
      <c r="F1540" s="764" t="inlineStr">
        <is>
          <t>Fűtés, acélcső</t>
        </is>
      </c>
      <c r="G1540" s="994" t="n"/>
      <c r="H1540" s="39" t="n"/>
      <c r="I1540" s="315" t="n"/>
      <c r="J1540" s="159" t="n"/>
      <c r="K1540" s="159" t="n"/>
      <c r="L1540" s="753" t="n"/>
      <c r="M1540" s="748" t="n"/>
      <c r="O1540" s="464">
        <f>ISBLANK(D1540)</f>
        <v/>
      </c>
      <c r="P1540" s="464">
        <f>ISBLANK(G1540)</f>
        <v/>
      </c>
      <c r="Q1540" s="464">
        <f>ISBLANK(M1540)</f>
        <v/>
      </c>
      <c r="R1540" s="464">
        <f>IF(AND(O1540=P1540,O1540=Q1540),,"!!!")</f>
        <v/>
      </c>
      <c r="T1540" s="464" t="n">
        <v>1529</v>
      </c>
    </row>
    <row customFormat="1" hidden="1" outlineLevel="1" r="1541" s="590">
      <c r="A1541" s="29" t="n"/>
      <c r="B1541" s="606" t="n">
        <v>400</v>
      </c>
      <c r="C1541" s="608" t="n">
        <v>421</v>
      </c>
      <c r="D1541" s="829" t="n">
        <v>6</v>
      </c>
      <c r="E1541" s="94" t="inlineStr">
        <is>
          <t>DN100</t>
        </is>
      </c>
      <c r="F1541" s="94" t="inlineStr">
        <is>
          <t>DN100</t>
        </is>
      </c>
      <c r="G1541" s="994" t="n">
        <v>26</v>
      </c>
      <c r="H1541" s="39" t="inlineStr">
        <is>
          <t>lm/fm</t>
        </is>
      </c>
      <c r="I1541" s="315" t="n"/>
      <c r="J1541" s="159" t="n">
        <v>0</v>
      </c>
      <c r="K1541" s="159" t="n">
        <v>0</v>
      </c>
      <c r="L1541" s="753">
        <f>J1541+K1541</f>
        <v/>
      </c>
      <c r="M1541" s="748">
        <f>L1541*(G1541+I1541)</f>
        <v/>
      </c>
      <c r="O1541" s="464">
        <f>ISBLANK(D1541)</f>
        <v/>
      </c>
      <c r="P1541" s="464">
        <f>ISBLANK(G1541)</f>
        <v/>
      </c>
      <c r="Q1541" s="464">
        <f>ISBLANK(M1541)</f>
        <v/>
      </c>
      <c r="R1541" s="464">
        <f>IF(AND(O1541=P1541,O1541=Q1541),,"!!!")</f>
        <v/>
      </c>
      <c r="T1541" s="464" t="n">
        <v>1530</v>
      </c>
    </row>
    <row customFormat="1" hidden="1" outlineLevel="1" r="1542" s="590">
      <c r="A1542" s="29" t="n"/>
      <c r="B1542" s="606" t="n">
        <v>400</v>
      </c>
      <c r="C1542" s="608" t="n">
        <v>421</v>
      </c>
      <c r="D1542" s="829" t="n">
        <v>7</v>
      </c>
      <c r="E1542" s="94" t="inlineStr">
        <is>
          <t>Consig mineral wool insulation w. aluminum lining, 30mm</t>
        </is>
      </c>
      <c r="F1542" s="94" t="inlineStr">
        <is>
          <t>Consig alukasírozott ásványgyapot szigetelés, 30mm</t>
        </is>
      </c>
      <c r="G1542" s="994" t="n">
        <v>26</v>
      </c>
      <c r="H1542" s="39" t="inlineStr">
        <is>
          <t>lm/fm</t>
        </is>
      </c>
      <c r="I1542" s="315" t="n"/>
      <c r="J1542" s="159" t="n">
        <v>0</v>
      </c>
      <c r="K1542" s="159" t="n">
        <v>0</v>
      </c>
      <c r="L1542" s="753">
        <f>J1542+K1542</f>
        <v/>
      </c>
      <c r="M1542" s="748">
        <f>L1542*(G1542+I1542)</f>
        <v/>
      </c>
      <c r="O1542" s="464">
        <f>ISBLANK(D1542)</f>
        <v/>
      </c>
      <c r="P1542" s="464">
        <f>ISBLANK(G1542)</f>
        <v/>
      </c>
      <c r="Q1542" s="464">
        <f>ISBLANK(M1542)</f>
        <v/>
      </c>
      <c r="R1542" s="464">
        <f>IF(AND(O1542=P1542,O1542=Q1542),,"!!!")</f>
        <v/>
      </c>
      <c r="T1542" s="464" t="n">
        <v>1531</v>
      </c>
    </row>
    <row customFormat="1" hidden="1" outlineLevel="1" r="1543" s="590">
      <c r="A1543" s="29" t="n"/>
      <c r="B1543" s="613" t="n"/>
      <c r="C1543" s="617" t="n"/>
      <c r="D1543" s="889" t="n"/>
      <c r="E1543" s="764" t="inlineStr">
        <is>
          <t>Pipe accessories</t>
        </is>
      </c>
      <c r="F1543" s="764" t="inlineStr">
        <is>
          <t>Csővezetéki szerelvények</t>
        </is>
      </c>
      <c r="G1543" s="994" t="n"/>
      <c r="H1543" s="39" t="n"/>
      <c r="I1543" s="315" t="n"/>
      <c r="J1543" s="159" t="n"/>
      <c r="K1543" s="159" t="n"/>
      <c r="L1543" s="753" t="n"/>
      <c r="M1543" s="748" t="n"/>
      <c r="O1543" s="464">
        <f>ISBLANK(D1543)</f>
        <v/>
      </c>
      <c r="P1543" s="464">
        <f>ISBLANK(G1543)</f>
        <v/>
      </c>
      <c r="Q1543" s="464">
        <f>ISBLANK(M1543)</f>
        <v/>
      </c>
      <c r="R1543" s="464">
        <f>IF(AND(O1543=P1543,O1543=Q1543),,"!!!")</f>
        <v/>
      </c>
      <c r="T1543" s="464" t="n">
        <v>1532</v>
      </c>
    </row>
    <row customFormat="1" customHeight="1" hidden="1" ht="56.25" outlineLevel="1" r="1544" s="590">
      <c r="A1544" s="29" t="n"/>
      <c r="B1544" s="613" t="n"/>
      <c r="C1544" s="617" t="n"/>
      <c r="D1544" s="889" t="n"/>
      <c r="E1544" s="94" t="inlineStr">
        <is>
          <t>Flanged butterfly valve,
can be built in as end cap, shut-off valve with counterflanges, bolts and gaskets, installed according to design.
- manufacturer:
- type:</t>
        </is>
      </c>
      <c r="F1544" s="94" t="inlineStr">
        <is>
          <t>Karimás pillangószelep,
végelzáróként beépíthető elzárószelep, ellenkarimákkal, csavarokkal és tömítésekkel, felszerelve, terv szerinti helyekre.
- gyártó:
- típus:</t>
        </is>
      </c>
      <c r="G1544" s="994" t="n"/>
      <c r="H1544" s="39" t="n"/>
      <c r="I1544" s="315" t="n"/>
      <c r="J1544" s="159" t="n"/>
      <c r="K1544" s="159" t="n"/>
      <c r="L1544" s="753" t="n"/>
      <c r="M1544" s="748" t="n"/>
      <c r="O1544" s="464">
        <f>ISBLANK(D1544)</f>
        <v/>
      </c>
      <c r="P1544" s="464">
        <f>ISBLANK(G1544)</f>
        <v/>
      </c>
      <c r="Q1544" s="464">
        <f>ISBLANK(M1544)</f>
        <v/>
      </c>
      <c r="R1544" s="464">
        <f>IF(AND(O1544=P1544,O1544=Q1544),,"!!!")</f>
        <v/>
      </c>
      <c r="T1544" s="464" t="n">
        <v>1533</v>
      </c>
    </row>
    <row customFormat="1" hidden="1" outlineLevel="1" r="1545" s="590">
      <c r="A1545" s="29" t="n"/>
      <c r="B1545" s="606" t="n">
        <v>400</v>
      </c>
      <c r="C1545" s="608" t="n">
        <v>421</v>
      </c>
      <c r="D1545" s="829" t="n">
        <v>8</v>
      </c>
      <c r="E1545" s="94" t="inlineStr">
        <is>
          <t>DN100</t>
        </is>
      </c>
      <c r="F1545" s="94" t="inlineStr">
        <is>
          <t>DN100</t>
        </is>
      </c>
      <c r="G1545" s="994" t="n">
        <v>8</v>
      </c>
      <c r="H1545" s="39" t="inlineStr">
        <is>
          <t>pc/db</t>
        </is>
      </c>
      <c r="I1545" s="315" t="n"/>
      <c r="J1545" s="159" t="n">
        <v>0</v>
      </c>
      <c r="K1545" s="159" t="n">
        <v>0</v>
      </c>
      <c r="L1545" s="753">
        <f>J1545+K1545</f>
        <v/>
      </c>
      <c r="M1545" s="748">
        <f>L1545*(G1545+I1545)</f>
        <v/>
      </c>
      <c r="O1545" s="464">
        <f>ISBLANK(D1545)</f>
        <v/>
      </c>
      <c r="P1545" s="464">
        <f>ISBLANK(G1545)</f>
        <v/>
      </c>
      <c r="Q1545" s="464">
        <f>ISBLANK(M1545)</f>
        <v/>
      </c>
      <c r="R1545" s="464">
        <f>IF(AND(O1545=P1545,O1545=Q1545),,"!!!")</f>
        <v/>
      </c>
      <c r="T1545" s="464" t="n">
        <v>1534</v>
      </c>
    </row>
    <row customFormat="1" customHeight="1" hidden="1" ht="45" outlineLevel="1" r="1546" s="590">
      <c r="A1546" s="170" t="n"/>
      <c r="B1546" s="618" t="n"/>
      <c r="C1546" s="641" t="n"/>
      <c r="D1546" s="829" t="n"/>
      <c r="E1546" s="704" t="inlineStr">
        <is>
          <t>Automatic bleeding valve
With shut-off valve, at every locally highest point in the pipe system
- manufacturer:
- type:</t>
        </is>
      </c>
      <c r="F1546" s="704" t="inlineStr">
        <is>
          <t>Automata légtelenítő
Elzáró gömbcsappal minden magaspontra 
- gyártó:
- típus:</t>
        </is>
      </c>
      <c r="G1546" s="994" t="n"/>
      <c r="H1546" s="39" t="n"/>
      <c r="I1546" s="315" t="n"/>
      <c r="J1546" s="159" t="n"/>
      <c r="K1546" s="159" t="n"/>
      <c r="L1546" s="753" t="n"/>
      <c r="M1546" s="748" t="n"/>
      <c r="O1546" s="464">
        <f>ISBLANK(D1546)</f>
        <v/>
      </c>
      <c r="P1546" s="464">
        <f>ISBLANK(G1546)</f>
        <v/>
      </c>
      <c r="Q1546" s="464">
        <f>ISBLANK(M1546)</f>
        <v/>
      </c>
      <c r="R1546" s="464">
        <f>IF(AND(O1546=P1546,O1546=Q1546),,"!!!")</f>
        <v/>
      </c>
      <c r="T1546" s="464" t="n">
        <v>1535</v>
      </c>
    </row>
    <row customFormat="1" hidden="1" outlineLevel="1" r="1547" s="590">
      <c r="A1547" s="29" t="n"/>
      <c r="B1547" s="606" t="n">
        <v>400</v>
      </c>
      <c r="C1547" s="608" t="n">
        <v>421</v>
      </c>
      <c r="D1547" s="829" t="n">
        <v>9</v>
      </c>
      <c r="E1547" s="94" t="inlineStr">
        <is>
          <t>DN20</t>
        </is>
      </c>
      <c r="F1547" s="94" t="inlineStr">
        <is>
          <t>DN20</t>
        </is>
      </c>
      <c r="G1547" s="994" t="n">
        <v>1</v>
      </c>
      <c r="H1547" s="39" t="inlineStr">
        <is>
          <t>pc/db</t>
        </is>
      </c>
      <c r="I1547" s="315" t="n"/>
      <c r="J1547" s="159" t="n">
        <v>0</v>
      </c>
      <c r="K1547" s="159" t="n">
        <v>0</v>
      </c>
      <c r="L1547" s="753">
        <f>J1547+K1547</f>
        <v/>
      </c>
      <c r="M1547" s="748">
        <f>L1547*(G1547+I1547)</f>
        <v/>
      </c>
      <c r="O1547" s="464">
        <f>ISBLANK(D1547)</f>
        <v/>
      </c>
      <c r="P1547" s="464">
        <f>ISBLANK(G1547)</f>
        <v/>
      </c>
      <c r="Q1547" s="464">
        <f>ISBLANK(M1547)</f>
        <v/>
      </c>
      <c r="R1547" s="464">
        <f>IF(AND(O1547=P1547,O1547=Q1547),,"!!!")</f>
        <v/>
      </c>
      <c r="T1547" s="464" t="n">
        <v>1536</v>
      </c>
    </row>
    <row customFormat="1" customHeight="1" hidden="1" ht="56.25" outlineLevel="1" r="1548" s="590">
      <c r="A1548" s="170" t="n"/>
      <c r="B1548" s="618" t="n"/>
      <c r="C1548" s="641" t="n"/>
      <c r="D1548" s="829" t="n"/>
      <c r="E1548" s="704" t="inlineStr">
        <is>
          <t>Air accumulator
Placed on top of risers, to separate and collect air from the heating system
- manufacturer:
- type:</t>
        </is>
      </c>
      <c r="F1548" s="704" t="inlineStr">
        <is>
          <t>Légedény
Felszállókra helyezve, levegő leválasztására és gyűjtésére a fűtési rendszerből 
- gyártó:
- típus:</t>
        </is>
      </c>
      <c r="G1548" s="994" t="n"/>
      <c r="H1548" s="39" t="n"/>
      <c r="I1548" s="315" t="n"/>
      <c r="J1548" s="159" t="n"/>
      <c r="K1548" s="159" t="n"/>
      <c r="L1548" s="753" t="n"/>
      <c r="M1548" s="748" t="n"/>
      <c r="O1548" s="464">
        <f>ISBLANK(D1548)</f>
        <v/>
      </c>
      <c r="P1548" s="464">
        <f>ISBLANK(G1548)</f>
        <v/>
      </c>
      <c r="Q1548" s="464">
        <f>ISBLANK(M1548)</f>
        <v/>
      </c>
      <c r="R1548" s="464">
        <f>IF(AND(O1548=P1548,O1548=Q1548),,"!!!")</f>
        <v/>
      </c>
      <c r="T1548" s="464" t="n">
        <v>1537</v>
      </c>
    </row>
    <row customFormat="1" hidden="1" outlineLevel="1" r="1549" s="590">
      <c r="A1549" s="29" t="n"/>
      <c r="B1549" s="606" t="n">
        <v>400</v>
      </c>
      <c r="C1549" s="608" t="n">
        <v>421</v>
      </c>
      <c r="D1549" s="829" t="n">
        <v>10</v>
      </c>
      <c r="E1549" s="94" t="inlineStr">
        <is>
          <t>ø110, 1litre, DN15</t>
        </is>
      </c>
      <c r="F1549" s="94" t="inlineStr">
        <is>
          <t>ø110, 1liter, DN15</t>
        </is>
      </c>
      <c r="G1549" s="994" t="n">
        <v>1</v>
      </c>
      <c r="H1549" s="39" t="inlineStr">
        <is>
          <t>pc/db</t>
        </is>
      </c>
      <c r="I1549" s="315" t="n"/>
      <c r="J1549" s="159" t="n">
        <v>0</v>
      </c>
      <c r="K1549" s="159" t="n">
        <v>0</v>
      </c>
      <c r="L1549" s="753">
        <f>J1549+K1549</f>
        <v/>
      </c>
      <c r="M1549" s="748">
        <f>L1549*(G1549+I1549)</f>
        <v/>
      </c>
      <c r="O1549" s="464">
        <f>ISBLANK(D1549)</f>
        <v/>
      </c>
      <c r="P1549" s="464">
        <f>ISBLANK(G1549)</f>
        <v/>
      </c>
      <c r="Q1549" s="464">
        <f>ISBLANK(M1549)</f>
        <v/>
      </c>
      <c r="R1549" s="464">
        <f>IF(AND(O1549=P1549,O1549=Q1549),,"!!!")</f>
        <v/>
      </c>
      <c r="T1549" s="464" t="n">
        <v>1538</v>
      </c>
    </row>
    <row customFormat="1" customHeight="1" hidden="1" ht="56.25" outlineLevel="1" r="1550" s="590">
      <c r="A1550" s="29" t="n"/>
      <c r="B1550" s="613" t="n"/>
      <c r="C1550" s="617" t="n"/>
      <c r="D1550" s="889" t="n"/>
      <c r="E1550" s="689" t="inlineStr">
        <is>
          <t>Check valve
flanged connection, installed with auxiliary materials according to design
- manufacturer:
- type:</t>
        </is>
      </c>
      <c r="F1550" s="689" t="inlineStr">
        <is>
          <t>Visszacsapó szelep
karimás csatlakozással, beépítve a terv szerinti helyekre, szükséges segédanyagokkal.
- gyártó:
- típus:</t>
        </is>
      </c>
      <c r="G1550" s="994" t="n"/>
      <c r="H1550" s="39" t="n"/>
      <c r="I1550" s="315" t="n"/>
      <c r="J1550" s="159" t="n"/>
      <c r="K1550" s="159" t="n"/>
      <c r="L1550" s="753" t="n"/>
      <c r="M1550" s="748" t="n"/>
      <c r="O1550" s="464">
        <f>ISBLANK(D1550)</f>
        <v/>
      </c>
      <c r="P1550" s="464">
        <f>ISBLANK(G1550)</f>
        <v/>
      </c>
      <c r="Q1550" s="464">
        <f>ISBLANK(M1550)</f>
        <v/>
      </c>
      <c r="R1550" s="464">
        <f>IF(AND(O1550=P1550,O1550=Q1550),,"!!!")</f>
        <v/>
      </c>
      <c r="T1550" s="464" t="n">
        <v>1539</v>
      </c>
    </row>
    <row customFormat="1" hidden="1" outlineLevel="1" r="1551" s="590">
      <c r="A1551" s="29" t="n"/>
      <c r="B1551" s="606" t="n">
        <v>400</v>
      </c>
      <c r="C1551" s="608" t="n">
        <v>421</v>
      </c>
      <c r="D1551" s="829" t="n">
        <v>11</v>
      </c>
      <c r="E1551" s="94" t="inlineStr">
        <is>
          <t>DN100</t>
        </is>
      </c>
      <c r="F1551" s="94" t="inlineStr">
        <is>
          <t>DN100</t>
        </is>
      </c>
      <c r="G1551" s="994" t="n">
        <v>2</v>
      </c>
      <c r="H1551" s="39" t="inlineStr">
        <is>
          <t>pc/db</t>
        </is>
      </c>
      <c r="I1551" s="315" t="n"/>
      <c r="J1551" s="159" t="n">
        <v>0</v>
      </c>
      <c r="K1551" s="159" t="n">
        <v>0</v>
      </c>
      <c r="L1551" s="753">
        <f>J1551+K1551</f>
        <v/>
      </c>
      <c r="M1551" s="748">
        <f>L1551*(G1551+I1551)</f>
        <v/>
      </c>
      <c r="O1551" s="464">
        <f>ISBLANK(D1551)</f>
        <v/>
      </c>
      <c r="P1551" s="464">
        <f>ISBLANK(G1551)</f>
        <v/>
      </c>
      <c r="Q1551" s="464">
        <f>ISBLANK(M1551)</f>
        <v/>
      </c>
      <c r="R1551" s="464">
        <f>IF(AND(O1551=P1551,O1551=Q1551),,"!!!")</f>
        <v/>
      </c>
      <c r="T1551" s="464" t="n">
        <v>1540</v>
      </c>
    </row>
    <row customFormat="1" customHeight="1" hidden="1" ht="45" outlineLevel="1" r="1552" s="590">
      <c r="A1552" s="29" t="n"/>
      <c r="B1552" s="613" t="n"/>
      <c r="C1552" s="617" t="n"/>
      <c r="D1552" s="889" t="n"/>
      <c r="E1552" s="94" t="inlineStr">
        <is>
          <t>Air separator
for automatical removal of micro-bubbles in heating systems
- manufacturer: Spirotech
- type: SpiroVent</t>
        </is>
      </c>
      <c r="F1552" s="94" t="inlineStr">
        <is>
          <t>Mikrobuborék-leválasztó
levegő eltávolítására a fűtési rendszerekben
- gyártó: Spirotech
- típus: SpiroVent</t>
        </is>
      </c>
      <c r="G1552" s="994" t="n"/>
      <c r="H1552" s="39" t="n"/>
      <c r="I1552" s="315" t="n"/>
      <c r="J1552" s="159" t="n"/>
      <c r="K1552" s="159" t="n"/>
      <c r="L1552" s="753" t="n"/>
      <c r="M1552" s="748" t="n"/>
      <c r="O1552" s="464">
        <f>ISBLANK(D1552)</f>
        <v/>
      </c>
      <c r="P1552" s="464">
        <f>ISBLANK(G1552)</f>
        <v/>
      </c>
      <c r="Q1552" s="464">
        <f>ISBLANK(M1552)</f>
        <v/>
      </c>
      <c r="R1552" s="464">
        <f>IF(AND(O1552=P1552,O1552=Q1552),,"!!!")</f>
        <v/>
      </c>
      <c r="T1552" s="464" t="n">
        <v>1541</v>
      </c>
    </row>
    <row customFormat="1" hidden="1" outlineLevel="1" r="1553" s="590">
      <c r="A1553" s="29" t="n"/>
      <c r="B1553" s="606" t="n">
        <v>400</v>
      </c>
      <c r="C1553" s="608" t="n">
        <v>421</v>
      </c>
      <c r="D1553" s="829" t="n">
        <v>12</v>
      </c>
      <c r="E1553" s="94" t="inlineStr">
        <is>
          <t>DN100</t>
        </is>
      </c>
      <c r="F1553" s="94" t="inlineStr">
        <is>
          <t>DN100</t>
        </is>
      </c>
      <c r="G1553" s="994" t="n">
        <v>1</v>
      </c>
      <c r="H1553" s="39" t="inlineStr">
        <is>
          <t>pc/db</t>
        </is>
      </c>
      <c r="I1553" s="315" t="n"/>
      <c r="J1553" s="159" t="n">
        <v>0</v>
      </c>
      <c r="K1553" s="159" t="n">
        <v>0</v>
      </c>
      <c r="L1553" s="753">
        <f>J1553+K1553</f>
        <v/>
      </c>
      <c r="M1553" s="748">
        <f>L1553*(G1553+I1553)</f>
        <v/>
      </c>
      <c r="O1553" s="464">
        <f>ISBLANK(D1553)</f>
        <v/>
      </c>
      <c r="P1553" s="464">
        <f>ISBLANK(G1553)</f>
        <v/>
      </c>
      <c r="Q1553" s="464">
        <f>ISBLANK(M1553)</f>
        <v/>
      </c>
      <c r="R1553" s="464">
        <f>IF(AND(O1553=P1553,O1553=Q1553),,"!!!")</f>
        <v/>
      </c>
      <c r="T1553" s="464" t="n">
        <v>1542</v>
      </c>
    </row>
    <row customFormat="1" customHeight="1" hidden="1" ht="45" outlineLevel="1" r="1554" s="590">
      <c r="A1554" s="29" t="n"/>
      <c r="B1554" s="613" t="n"/>
      <c r="C1554" s="617" t="n"/>
      <c r="D1554" s="889" t="n"/>
      <c r="E1554" s="94" t="inlineStr">
        <is>
          <t>Dirt separator
for removal of suspended particles carried in heating systems
- manufacturer: Spirotech
- type: SpiroTrap</t>
        </is>
      </c>
      <c r="F1554" s="94" t="inlineStr">
        <is>
          <t>Szennyfogó
lebegő szennyező szemcsék eltávolítására a fűtési rendszerekben
- gyártó: Spirotech
- típus: SpiroTrap</t>
        </is>
      </c>
      <c r="G1554" s="994" t="n"/>
      <c r="H1554" s="39" t="n"/>
      <c r="I1554" s="315" t="n"/>
      <c r="J1554" s="159" t="n"/>
      <c r="K1554" s="159" t="n"/>
      <c r="L1554" s="753" t="n"/>
      <c r="M1554" s="748" t="n"/>
      <c r="O1554" s="464">
        <f>ISBLANK(D1554)</f>
        <v/>
      </c>
      <c r="P1554" s="464">
        <f>ISBLANK(G1554)</f>
        <v/>
      </c>
      <c r="Q1554" s="464">
        <f>ISBLANK(M1554)</f>
        <v/>
      </c>
      <c r="R1554" s="464">
        <f>IF(AND(O1554=P1554,O1554=Q1554),,"!!!")</f>
        <v/>
      </c>
      <c r="T1554" s="464" t="n">
        <v>1543</v>
      </c>
    </row>
    <row customFormat="1" hidden="1" outlineLevel="1" r="1555" s="590">
      <c r="A1555" s="29" t="n"/>
      <c r="B1555" s="606" t="n">
        <v>400</v>
      </c>
      <c r="C1555" s="608" t="n">
        <v>421</v>
      </c>
      <c r="D1555" s="829" t="n">
        <v>13</v>
      </c>
      <c r="E1555" s="94" t="inlineStr">
        <is>
          <t>DN100</t>
        </is>
      </c>
      <c r="F1555" s="94" t="inlineStr">
        <is>
          <t>DN100</t>
        </is>
      </c>
      <c r="G1555" s="994" t="n">
        <v>1</v>
      </c>
      <c r="H1555" s="39" t="inlineStr">
        <is>
          <t>pc/db</t>
        </is>
      </c>
      <c r="I1555" s="315" t="n"/>
      <c r="J1555" s="159" t="n">
        <v>0</v>
      </c>
      <c r="K1555" s="159" t="n">
        <v>0</v>
      </c>
      <c r="L1555" s="753">
        <f>J1555+K1555</f>
        <v/>
      </c>
      <c r="M1555" s="748">
        <f>L1555*(G1555+I1555)</f>
        <v/>
      </c>
      <c r="O1555" s="464">
        <f>ISBLANK(D1555)</f>
        <v/>
      </c>
      <c r="P1555" s="464">
        <f>ISBLANK(G1555)</f>
        <v/>
      </c>
      <c r="Q1555" s="464">
        <f>ISBLANK(M1555)</f>
        <v/>
      </c>
      <c r="R1555" s="464">
        <f>IF(AND(O1555=P1555,O1555=Q1555),,"!!!")</f>
        <v/>
      </c>
      <c r="T1555" s="464" t="n">
        <v>1544</v>
      </c>
    </row>
    <row customFormat="1" customHeight="1" hidden="1" ht="67.5" outlineLevel="1" r="1556" s="590">
      <c r="A1556" s="29" t="n"/>
      <c r="B1556" s="613" t="n"/>
      <c r="C1556" s="617" t="n"/>
      <c r="D1556" s="889" t="n"/>
      <c r="E1556" s="94" t="inlineStr">
        <is>
          <t>Filter
Flanged Y-strainer with counterflanges, bolts and gaskets, installed according to design, min. 1000 μm filtration grade
- manufacturer: IMI Hydronic Engineering
- type: TA-STR</t>
        </is>
      </c>
      <c r="F1556" s="689" t="inlineStr">
        <is>
          <t>Szűrő
Karimás szennyfogó szűrő, ellenkarimákkal, csavarokkal és tömítésekkel, felszerelve, terv szerinti helyekre, min. 1000 μm szűrőfokozattal
- gyártó: IMI Hydronic Engineering
- típus: TA-STR</t>
        </is>
      </c>
      <c r="G1556" s="994" t="n"/>
      <c r="H1556" s="39" t="n"/>
      <c r="I1556" s="315" t="n"/>
      <c r="J1556" s="159" t="n"/>
      <c r="K1556" s="159" t="n"/>
      <c r="L1556" s="753" t="n"/>
      <c r="M1556" s="748" t="n"/>
      <c r="O1556" s="464">
        <f>ISBLANK(D1556)</f>
        <v/>
      </c>
      <c r="P1556" s="464">
        <f>ISBLANK(G1556)</f>
        <v/>
      </c>
      <c r="Q1556" s="464">
        <f>ISBLANK(M1556)</f>
        <v/>
      </c>
      <c r="R1556" s="464">
        <f>IF(AND(O1556=P1556,O1556=Q1556),,"!!!")</f>
        <v/>
      </c>
      <c r="T1556" s="464" t="n">
        <v>1545</v>
      </c>
    </row>
    <row customFormat="1" hidden="1" outlineLevel="1" r="1557" s="590">
      <c r="A1557" s="29" t="n"/>
      <c r="B1557" s="606" t="n">
        <v>400</v>
      </c>
      <c r="C1557" s="608" t="n">
        <v>421</v>
      </c>
      <c r="D1557" s="829" t="n">
        <v>14</v>
      </c>
      <c r="E1557" s="94" t="inlineStr">
        <is>
          <t>DN100</t>
        </is>
      </c>
      <c r="F1557" s="94" t="inlineStr">
        <is>
          <t>DN100</t>
        </is>
      </c>
      <c r="G1557" s="994" t="n">
        <v>1</v>
      </c>
      <c r="H1557" s="39" t="inlineStr">
        <is>
          <t>pc/db</t>
        </is>
      </c>
      <c r="I1557" s="315" t="n"/>
      <c r="J1557" s="159" t="n">
        <v>0</v>
      </c>
      <c r="K1557" s="159" t="n">
        <v>0</v>
      </c>
      <c r="L1557" s="753">
        <f>J1557+K1557</f>
        <v/>
      </c>
      <c r="M1557" s="748">
        <f>L1557*(G1557+I1557)</f>
        <v/>
      </c>
      <c r="O1557" s="464">
        <f>ISBLANK(D1557)</f>
        <v/>
      </c>
      <c r="P1557" s="464">
        <f>ISBLANK(G1557)</f>
        <v/>
      </c>
      <c r="Q1557" s="464">
        <f>ISBLANK(M1557)</f>
        <v/>
      </c>
      <c r="R1557" s="464">
        <f>IF(AND(O1557=P1557,O1557=Q1557),,"!!!")</f>
        <v/>
      </c>
      <c r="T1557" s="464" t="n">
        <v>1546</v>
      </c>
    </row>
    <row customFormat="1" customHeight="1" hidden="1" ht="45" outlineLevel="1" r="1558" s="590">
      <c r="A1558" s="29" t="n"/>
      <c r="B1558" s="606" t="n">
        <v>400</v>
      </c>
      <c r="C1558" s="608" t="n">
        <v>421</v>
      </c>
      <c r="D1558" s="829" t="n">
        <v>15</v>
      </c>
      <c r="E1558" s="689" t="inlineStr">
        <is>
          <t>Pressure difference gauge for heating or cooling system, 
complete with 2pcs of shut-off ball valve
1st accuracy class, PN16</t>
        </is>
      </c>
      <c r="F1558" s="689" t="inlineStr">
        <is>
          <t>Nyomáskülönbség mérő manométer fűtési vagy hűtési rendszerhez, 
2 db leválasztó gömbcsappal kompletten
1-es pontossági osztály, PN16</t>
        </is>
      </c>
      <c r="G1558" s="994" t="n">
        <v>2</v>
      </c>
      <c r="H1558" s="39" t="inlineStr">
        <is>
          <t>pc/db</t>
        </is>
      </c>
      <c r="I1558" s="315" t="n"/>
      <c r="J1558" s="159" t="n">
        <v>0</v>
      </c>
      <c r="K1558" s="159" t="n">
        <v>0</v>
      </c>
      <c r="L1558" s="753">
        <f>J1558+K1558</f>
        <v/>
      </c>
      <c r="M1558" s="748">
        <f>L1558*(G1558+I1558)</f>
        <v/>
      </c>
      <c r="O1558" s="464">
        <f>ISBLANK(D1558)</f>
        <v/>
      </c>
      <c r="P1558" s="464">
        <f>ISBLANK(G1558)</f>
        <v/>
      </c>
      <c r="Q1558" s="464">
        <f>ISBLANK(M1558)</f>
        <v/>
      </c>
      <c r="R1558" s="464">
        <f>IF(AND(O1558=P1558,O1558=Q1558),,"!!!")</f>
        <v/>
      </c>
      <c r="T1558" s="464" t="n">
        <v>1547</v>
      </c>
    </row>
    <row customFormat="1" customHeight="1" hidden="1" ht="45" outlineLevel="1" r="1559" s="590">
      <c r="A1559" s="29" t="n"/>
      <c r="B1559" s="606" t="n">
        <v>400</v>
      </c>
      <c r="C1559" s="608" t="n">
        <v>421</v>
      </c>
      <c r="D1559" s="829" t="n">
        <v>16</v>
      </c>
      <c r="E1559" s="704" t="inlineStr">
        <is>
          <t>Pressure gauge
With capillary pipe, isolating / bleeding ball valve, complete with auxiliary materials.
1,6 accuracy class, D63mm</t>
        </is>
      </c>
      <c r="F1559" s="704" t="inlineStr">
        <is>
          <t>Nyomásmérő manométer
Impulzus vezetékekkel, leválasztó-légtelenítő manométer gömbcsappal, szükséges segédanyagokkal kompletten.
1,6-os pontossági osztály, D63mm</t>
        </is>
      </c>
      <c r="G1559" s="994" t="n">
        <v>1</v>
      </c>
      <c r="H1559" s="39" t="inlineStr">
        <is>
          <t>pc/db</t>
        </is>
      </c>
      <c r="I1559" s="315" t="n"/>
      <c r="J1559" s="159" t="n">
        <v>0</v>
      </c>
      <c r="K1559" s="159" t="n">
        <v>0</v>
      </c>
      <c r="L1559" s="753">
        <f>J1559+K1559</f>
        <v/>
      </c>
      <c r="M1559" s="748">
        <f>L1559*(G1559+I1559)</f>
        <v/>
      </c>
      <c r="O1559" s="464">
        <f>ISBLANK(D1559)</f>
        <v/>
      </c>
      <c r="P1559" s="464">
        <f>ISBLANK(G1559)</f>
        <v/>
      </c>
      <c r="Q1559" s="464">
        <f>ISBLANK(M1559)</f>
        <v/>
      </c>
      <c r="R1559" s="464">
        <f>IF(AND(O1559=P1559,O1559=Q1559),,"!!!")</f>
        <v/>
      </c>
      <c r="T1559" s="464" t="n">
        <v>1548</v>
      </c>
    </row>
    <row customFormat="1" customHeight="1" hidden="1" ht="33.75" outlineLevel="1" r="1560" s="590">
      <c r="A1560" s="29" t="n"/>
      <c r="B1560" s="606" t="n">
        <v>400</v>
      </c>
      <c r="C1560" s="608" t="n">
        <v>421</v>
      </c>
      <c r="D1560" s="829" t="n">
        <v>17</v>
      </c>
      <c r="E1560" s="704" t="inlineStr">
        <is>
          <t>Preparation of installation points for pressure transmitters
completely installed according to deisgn
Pressure transmitter is specified in automation design!</t>
        </is>
      </c>
      <c r="F1560" s="704" t="inlineStr">
        <is>
          <t>Beépítési pont kialakítása nyomás távadók számára
 kompletten beépítve a terv szerinti helyekre. 
Nyomás távadót az automatika szakág tartalmazza!</t>
        </is>
      </c>
      <c r="G1560" s="994" t="n">
        <v>1</v>
      </c>
      <c r="H1560" s="39" t="inlineStr">
        <is>
          <t>pc/db</t>
        </is>
      </c>
      <c r="I1560" s="315" t="n"/>
      <c r="J1560" s="159" t="n">
        <v>0</v>
      </c>
      <c r="K1560" s="159" t="n">
        <v>0</v>
      </c>
      <c r="L1560" s="753">
        <f>J1560+K1560</f>
        <v/>
      </c>
      <c r="M1560" s="748">
        <f>L1560*(G1560+I1560)</f>
        <v/>
      </c>
      <c r="O1560" s="464">
        <f>ISBLANK(D1560)</f>
        <v/>
      </c>
      <c r="P1560" s="464">
        <f>ISBLANK(G1560)</f>
        <v/>
      </c>
      <c r="Q1560" s="464">
        <f>ISBLANK(M1560)</f>
        <v/>
      </c>
      <c r="R1560" s="464">
        <f>IF(AND(O1560=P1560,O1560=Q1560),,"!!!")</f>
        <v/>
      </c>
      <c r="T1560" s="464" t="n">
        <v>1549</v>
      </c>
    </row>
    <row customFormat="1" customHeight="1" hidden="1" ht="67.5" outlineLevel="1" r="1561" s="590">
      <c r="A1561" s="29" t="n"/>
      <c r="B1561" s="606" t="n">
        <v>400</v>
      </c>
      <c r="C1561" s="608" t="n">
        <v>421</v>
      </c>
      <c r="D1561" s="829" t="n">
        <v>18</v>
      </c>
      <c r="E1561" s="763" t="inlineStr">
        <is>
          <t>Temperature gauge
For 12mm bushing, 1/2" external thread, completely installed according to design.
0-120 °C measurng range in heating systems
1st accuracy class, D=63mm, L=100mm
WIKA R52.063, PN16</t>
        </is>
      </c>
      <c r="F1561" s="763" t="inlineStr">
        <is>
          <t>Merülőhüvelyes hőmérő 
12mm-es merülőhüvelybe, 1/2" külső menettel, kompletten beépítve a terv szerinti helyekre.
fűtési rendszerben 0-120 fok mérési tartomány
1-es pontossági osztály, D=63mm, L=100mm
WIKA R52.063, PN16</t>
        </is>
      </c>
      <c r="G1561" s="994" t="n">
        <v>2</v>
      </c>
      <c r="H1561" s="39" t="inlineStr">
        <is>
          <t>pc/db</t>
        </is>
      </c>
      <c r="I1561" s="315" t="n"/>
      <c r="J1561" s="159" t="n">
        <v>0</v>
      </c>
      <c r="K1561" s="159" t="n">
        <v>0</v>
      </c>
      <c r="L1561" s="753">
        <f>J1561+K1561</f>
        <v/>
      </c>
      <c r="M1561" s="748">
        <f>L1561*(G1561+I1561)</f>
        <v/>
      </c>
      <c r="O1561" s="464">
        <f>ISBLANK(D1561)</f>
        <v/>
      </c>
      <c r="P1561" s="464">
        <f>ISBLANK(G1561)</f>
        <v/>
      </c>
      <c r="Q1561" s="464">
        <f>ISBLANK(M1561)</f>
        <v/>
      </c>
      <c r="R1561" s="464">
        <f>IF(AND(O1561=P1561,O1561=Q1561),,"!!!")</f>
        <v/>
      </c>
      <c r="T1561" s="464" t="n">
        <v>1550</v>
      </c>
    </row>
    <row customFormat="1" customHeight="1" hidden="1" ht="45" outlineLevel="1" r="1562" s="590">
      <c r="A1562" s="29" t="n"/>
      <c r="B1562" s="606" t="n">
        <v>400</v>
      </c>
      <c r="C1562" s="608" t="n">
        <v>421</v>
      </c>
      <c r="D1562" s="829" t="n">
        <v>19</v>
      </c>
      <c r="E1562" s="689" t="inlineStr">
        <is>
          <t>Bushing for temperature transmitters
For D10 bushing, 1/2" external thread, completely installed accoding to design. 
Temperature transmitter is specified in automation design!</t>
        </is>
      </c>
      <c r="F1562" s="689" t="inlineStr">
        <is>
          <t>Merülőhüvely kialakítása hőmérséklet távadók számára
D10-es merülőhüvelybe, 1/2" külső menettel, kompletten beépítve a terv szerinti helyekre. 
Hőmérséklet távadót az automatika szakág tartalmazza!</t>
        </is>
      </c>
      <c r="G1562" s="994" t="n">
        <v>2</v>
      </c>
      <c r="H1562" s="39" t="inlineStr">
        <is>
          <t>pc/db</t>
        </is>
      </c>
      <c r="I1562" s="315" t="n"/>
      <c r="J1562" s="159" t="n">
        <v>0</v>
      </c>
      <c r="K1562" s="159" t="n">
        <v>0</v>
      </c>
      <c r="L1562" s="753">
        <f>J1562+K1562</f>
        <v/>
      </c>
      <c r="M1562" s="748">
        <f>L1562*(G1562+I1562)</f>
        <v/>
      </c>
      <c r="O1562" s="464">
        <f>ISBLANK(D1562)</f>
        <v/>
      </c>
      <c r="P1562" s="464">
        <f>ISBLANK(G1562)</f>
        <v/>
      </c>
      <c r="Q1562" s="464">
        <f>ISBLANK(M1562)</f>
        <v/>
      </c>
      <c r="R1562" s="464">
        <f>IF(AND(O1562=P1562,O1562=Q1562),,"!!!")</f>
        <v/>
      </c>
      <c r="T1562" s="464" t="n">
        <v>1551</v>
      </c>
    </row>
    <row customFormat="1" customHeight="1" hidden="1" ht="123.75" outlineLevel="1" r="1563" s="590">
      <c r="A1563" s="29" t="n"/>
      <c r="B1563" s="606" t="n">
        <v>400</v>
      </c>
      <c r="C1563" s="608" t="n">
        <v>421</v>
      </c>
      <c r="D1563" s="829" t="n">
        <v>20</v>
      </c>
      <c r="E1563" s="689" t="inlineStr">
        <is>
          <t>Ultrasonic heat meter
in heating network, for monitoring and measuring energy consumption
with 2 temperature sensors, central unit, cabling, completely installed and put in operation, with signal transmitter to building automation system
- medium: water
- temperature range [°C]: 10-80
- manfacturer:
- type:
- connection size: DN100
- nominal flow rate [m³/h]: 35</t>
        </is>
      </c>
      <c r="F1563" s="689" t="inlineStr">
        <is>
          <t>Ultrahangos hőmennyiség-mérő
fűtési hálózatban, az energiafogyasztás ellenőrzésére és mérésére, 2db hőmérséklet érzékelőve, központi mérőegységgel, kábelezéssel, telepítve és üzembehelyezve, jeladóval épületfelügyeleti rendszerhez
- közeg: víz
- hőmérséklet tartomány [°C]: 10-80
- gyártó:
- típus:
- csatlakozó méret: DN100
- névleges térfogatáram [m³/h]: 35</t>
        </is>
      </c>
      <c r="G1563" s="994" t="n">
        <v>1</v>
      </c>
      <c r="H1563" s="39" t="inlineStr">
        <is>
          <t>pc/db</t>
        </is>
      </c>
      <c r="I1563" s="315" t="n"/>
      <c r="J1563" s="159" t="n">
        <v>0</v>
      </c>
      <c r="K1563" s="159" t="n">
        <v>0</v>
      </c>
      <c r="L1563" s="753">
        <f>J1563+K1563</f>
        <v/>
      </c>
      <c r="M1563" s="748">
        <f>L1563*(G1563+I1563)</f>
        <v/>
      </c>
      <c r="O1563" s="464">
        <f>ISBLANK(D1563)</f>
        <v/>
      </c>
      <c r="P1563" s="464">
        <f>ISBLANK(G1563)</f>
        <v/>
      </c>
      <c r="Q1563" s="464">
        <f>ISBLANK(M1563)</f>
        <v/>
      </c>
      <c r="R1563" s="464">
        <f>IF(AND(O1563=P1563,O1563=Q1563),,"!!!")</f>
        <v/>
      </c>
      <c r="T1563" s="464" t="n">
        <v>1552</v>
      </c>
    </row>
    <row customFormat="1" customHeight="1" hidden="1" ht="157.5" outlineLevel="1" r="1564" s="590">
      <c r="A1564" s="29" t="n"/>
      <c r="B1564" s="606" t="n">
        <v>400</v>
      </c>
      <c r="C1564" s="608" t="n">
        <v>421</v>
      </c>
      <c r="D1564" s="829" t="n">
        <v>21</v>
      </c>
      <c r="E1564" s="94" t="inlineStr">
        <is>
          <t>Boiler feed valve
(re)filling combination valve for closed loop heating systems,for water medium, max.10bar, installed in horizontal pipe section, comprising the folloving parts:
- shut-off valves on inlet/outlet side
- adjustable(1.5-4bar), spring loaded pressure reducing valve w. gauge
- strainer (0.2mm)
- double check backflow preventer with air vent and drain: can be permanently connected to drinking water network in compliance with MSZ EN 1717, no additional system separator is necessary
- manufacturer: Honeywell
- type: NK300S 1/2"</t>
        </is>
      </c>
      <c r="F1564" s="94" t="inlineStr">
        <is>
          <t>Boiler feed valve
(újra)töltő kombinált szelep zárt fűtési rendszerekhez, víz közegre, max.10bar, vízszintesen beéptve, és a következő elemekből áll:
- elzáró szelepek be- és kimeneti oldalon
- állítható (1.5-4bar), rugóterhelésű nyomáscsökkentő szelep nyomásmérővel
- szűrő (0.2mm)
- kettős visszaáramlásgátló szelep légtelenítővel és ürítőszeleppel, tartósan az ivóvízhálózathoz csatlakoztatható az MSZ EN 1717-nek megfelelően, nem szükséges külön rendszerleválasztó szelep
- gyártó: Honeywell
- type: NK300S 1/2"</t>
        </is>
      </c>
      <c r="G1564" s="994" t="n">
        <v>1</v>
      </c>
      <c r="H1564" s="39" t="inlineStr">
        <is>
          <t>pc/db</t>
        </is>
      </c>
      <c r="I1564" s="315" t="n"/>
      <c r="J1564" s="159" t="n">
        <v>0</v>
      </c>
      <c r="K1564" s="159" t="n">
        <v>0</v>
      </c>
      <c r="L1564" s="753">
        <f>J1564+K1564</f>
        <v/>
      </c>
      <c r="M1564" s="748">
        <f>L1564*(G1564+I1564)</f>
        <v/>
      </c>
      <c r="O1564" s="464">
        <f>ISBLANK(D1564)</f>
        <v/>
      </c>
      <c r="P1564" s="464">
        <f>ISBLANK(G1564)</f>
        <v/>
      </c>
      <c r="Q1564" s="464">
        <f>ISBLANK(M1564)</f>
        <v/>
      </c>
      <c r="R1564" s="464">
        <f>IF(AND(O1564=P1564,O1564=Q1564),,"!!!")</f>
        <v/>
      </c>
      <c r="T1564" s="464" t="n">
        <v>1553</v>
      </c>
    </row>
    <row customFormat="1" customHeight="1" hidden="1" ht="101.25" outlineLevel="1" r="1565" s="590">
      <c r="A1565" s="29" t="n"/>
      <c r="B1565" s="606" t="n">
        <v>400</v>
      </c>
      <c r="C1565" s="608" t="n">
        <v>421</v>
      </c>
      <c r="D1565" s="829" t="n">
        <v>22</v>
      </c>
      <c r="E1565" s="94" t="inlineStr">
        <is>
          <t>2-way motorised control valve
K1-2 Boiler primary side
with water side connecting, gaskets, counterflanges (if necessary) and bolts
- kv value [m³/h]:
- size: DN100
- voltage [V]:
- manufacturer:
- type:</t>
        </is>
      </c>
      <c r="F1565" s="94" t="inlineStr">
        <is>
          <t>Egyutú motoros szabályzószelep
K1-2 Kazán primer oldal
vízoldali csatlakozással, tömítésekkel, ellenkarimákkal (ha szükséges) és csavarokkal
- kv érték [m³/h]:
- méret: DN100
- feszültség [V]:
- gyártó:
- típus:</t>
        </is>
      </c>
      <c r="G1565" s="994" t="n">
        <v>2</v>
      </c>
      <c r="H1565" s="39" t="inlineStr">
        <is>
          <t>pc/db</t>
        </is>
      </c>
      <c r="I1565" s="315" t="n"/>
      <c r="J1565" s="159" t="n">
        <v>0</v>
      </c>
      <c r="K1565" s="159" t="n">
        <v>0</v>
      </c>
      <c r="L1565" s="753">
        <f>J1565+K1565</f>
        <v/>
      </c>
      <c r="M1565" s="748">
        <f>L1565*(G1565+I1565)</f>
        <v/>
      </c>
      <c r="O1565" s="464">
        <f>ISBLANK(D1565)</f>
        <v/>
      </c>
      <c r="P1565" s="464">
        <f>ISBLANK(G1565)</f>
        <v/>
      </c>
      <c r="Q1565" s="464">
        <f>ISBLANK(M1565)</f>
        <v/>
      </c>
      <c r="R1565" s="464">
        <f>IF(AND(O1565=P1565,O1565=Q1565),,"!!!")</f>
        <v/>
      </c>
      <c r="T1565" s="464" t="n">
        <v>1554</v>
      </c>
    </row>
    <row customFormat="1" customHeight="1" hidden="1" ht="101.25" outlineLevel="1" r="1566" s="590">
      <c r="A1566" s="29" t="n"/>
      <c r="B1566" s="606" t="n">
        <v>400</v>
      </c>
      <c r="C1566" s="608" t="n">
        <v>421</v>
      </c>
      <c r="D1566" s="829" t="n">
        <v>23</v>
      </c>
      <c r="E1566" s="94" t="inlineStr">
        <is>
          <t>2-way motorised control valve
HE-01 Heat exchanger water side
with water side connecting, gaskets, counterflanges (if necessary) and bolts
- kv value [m³/h]:
- size:DN100
- voltage [V]:
- manufacturer:
- type:</t>
        </is>
      </c>
      <c r="F1566" s="94" t="inlineStr">
        <is>
          <t>Egyutú motoros szabályzószelep
HE-01 hőcserélő vízoldal
vízoldali csatlakozással, tömítésekkel, ellenkarimákkal (ha szükséges) és csavarokkal
- kv érték [m³/h]:
- méret: DN100
- feszültség [V]:
- gyártó:
- típus:</t>
        </is>
      </c>
      <c r="G1566" s="994" t="n">
        <v>2</v>
      </c>
      <c r="H1566" s="39" t="inlineStr">
        <is>
          <t>pc/db</t>
        </is>
      </c>
      <c r="I1566" s="315" t="n"/>
      <c r="J1566" s="159" t="n">
        <v>0</v>
      </c>
      <c r="K1566" s="159" t="n">
        <v>0</v>
      </c>
      <c r="L1566" s="753">
        <f>J1566+K1566</f>
        <v/>
      </c>
      <c r="M1566" s="748">
        <f>L1566*(G1566+I1566)</f>
        <v/>
      </c>
      <c r="O1566" s="464">
        <f>ISBLANK(D1566)</f>
        <v/>
      </c>
      <c r="P1566" s="464">
        <f>ISBLANK(G1566)</f>
        <v/>
      </c>
      <c r="Q1566" s="464">
        <f>ISBLANK(M1566)</f>
        <v/>
      </c>
      <c r="R1566" s="464">
        <f>IF(AND(O1566=P1566,O1566=Q1566),,"!!!")</f>
        <v/>
      </c>
      <c r="T1566" s="464" t="n">
        <v>1555</v>
      </c>
    </row>
    <row customFormat="1" customHeight="1" hidden="1" ht="146.25" outlineLevel="1" r="1567" s="590">
      <c r="A1567" s="29" t="n"/>
      <c r="B1567" s="606" t="n">
        <v>400</v>
      </c>
      <c r="C1567" s="608" t="n">
        <v>421</v>
      </c>
      <c r="D1567" s="829" t="n">
        <v>24</v>
      </c>
      <c r="E1567" s="94" t="inlineStr">
        <is>
          <t>Expansion vessel
K1-2 Boiler
Pressure expansion vessel with fixed gas charge in airproof butyl bag, for heating application, complete with accessories
- lock-shield valve, protected against unauthorized operation
- pressure gauge
- spring loaded safety valve
- thermometer
- gas cushion pressure meter, for initial pressure setting
- nominal volume [litre]: 150
- manufacturer: Flamco
- type: Contra-Flex</t>
        </is>
      </c>
      <c r="F1567" s="94" t="inlineStr">
        <is>
          <t>Tágulási tartály
K1-2 kazán
Tágulási tartály fix gáztöltettel, hermetikusan záró butil ballonnal, fűtési alkalmazásra, tartozékokkal együtt
- reteszelő elzárószelep, jogosulatlan működtetés ellen védett
- nyomásmérő
- rugós biztonsági szelep
- hőmérő
- gáztöltet - nyomásmérő, kezdeti nyomás beállítására
- névleges térfogat [liter]: 150
- gyártó: Flamco
- típus: Contra-Flex</t>
        </is>
      </c>
      <c r="G1567" s="994" t="n">
        <v>1</v>
      </c>
      <c r="H1567" s="39" t="inlineStr">
        <is>
          <t>pc/db</t>
        </is>
      </c>
      <c r="I1567" s="315" t="n"/>
      <c r="J1567" s="159" t="n">
        <v>0</v>
      </c>
      <c r="K1567" s="159" t="n">
        <v>0</v>
      </c>
      <c r="L1567" s="753">
        <f>J1567+K1567</f>
        <v/>
      </c>
      <c r="M1567" s="748">
        <f>L1567*(G1567+I1567)</f>
        <v/>
      </c>
      <c r="O1567" s="464">
        <f>ISBLANK(D1567)</f>
        <v/>
      </c>
      <c r="P1567" s="464">
        <f>ISBLANK(G1567)</f>
        <v/>
      </c>
      <c r="Q1567" s="464">
        <f>ISBLANK(M1567)</f>
        <v/>
      </c>
      <c r="R1567" s="464">
        <f>IF(AND(O1567=P1567,O1567=Q1567),,"!!!")</f>
        <v/>
      </c>
      <c r="T1567" s="464" t="n">
        <v>1556</v>
      </c>
    </row>
    <row customFormat="1" hidden="1" outlineLevel="1" r="1568" s="590">
      <c r="A1568" s="29" t="n"/>
      <c r="B1568" s="613" t="n"/>
      <c r="C1568" s="617" t="n"/>
      <c r="D1568" s="889" t="n"/>
      <c r="E1568" s="286" t="inlineStr">
        <is>
          <t>Circulation pumps MEI &gt;0,4</t>
        </is>
      </c>
      <c r="F1568" s="286" t="inlineStr">
        <is>
          <t>Keringető szivattyúk Energiaosztály MEI &gt;0,4</t>
        </is>
      </c>
      <c r="G1568" s="994" t="n"/>
      <c r="H1568" s="39" t="n"/>
      <c r="I1568" s="315" t="n"/>
      <c r="J1568" s="159" t="n"/>
      <c r="K1568" s="159" t="n"/>
      <c r="L1568" s="753" t="n"/>
      <c r="M1568" s="748" t="n"/>
      <c r="O1568" s="464">
        <f>ISBLANK(D1568)</f>
        <v/>
      </c>
      <c r="P1568" s="464">
        <f>ISBLANK(G1568)</f>
        <v/>
      </c>
      <c r="Q1568" s="464">
        <f>ISBLANK(M1568)</f>
        <v/>
      </c>
      <c r="R1568" s="464">
        <f>IF(AND(O1568=P1568,O1568=Q1568),,"!!!")</f>
        <v/>
      </c>
      <c r="T1568" s="464" t="n">
        <v>1557</v>
      </c>
    </row>
    <row customFormat="1" customHeight="1" hidden="1" ht="123.75" outlineLevel="1" r="1569" s="590">
      <c r="A1569" s="29" t="n"/>
      <c r="B1569" s="606" t="n">
        <v>400</v>
      </c>
      <c r="C1569" s="608" t="n">
        <v>421</v>
      </c>
      <c r="D1569" s="829" t="n">
        <v>25</v>
      </c>
      <c r="E1569" s="94" t="inlineStr">
        <is>
          <t>Pump P-H-1
variable speed, wet rotor circulator pump, with flanged connections, counterflanges, gaskets and bolts,expansion joints, built-in frequency converter, motor with and full electronic trip unit and thermal protection, flow limitation, dp-c, dp-v, V-const. operation modes
- nominal head, Δp [mwg]: 9
- nominal flow, V̇ [m³/h]: 35
- nominal power consumption [kW]:
- manufacturer: Wilo
- type:</t>
        </is>
      </c>
      <c r="F1569" s="94" t="inlineStr">
        <is>
          <t>P-H-1 szivattyú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9
- névleges térfogatáram flow, V̇ [m³/h]: 35
- névleges el. fogyasztás [kW]:
- gyártó: Wilo
- típus:</t>
        </is>
      </c>
      <c r="G1569" s="994" t="n">
        <v>1</v>
      </c>
      <c r="H1569" s="39" t="inlineStr">
        <is>
          <t>pc/db</t>
        </is>
      </c>
      <c r="I1569" s="315" t="n"/>
      <c r="J1569" s="159" t="n">
        <v>0</v>
      </c>
      <c r="K1569" s="159" t="n">
        <v>0</v>
      </c>
      <c r="L1569" s="753">
        <f>J1569+K1569</f>
        <v/>
      </c>
      <c r="M1569" s="748">
        <f>L1569*(G1569+I1569)</f>
        <v/>
      </c>
      <c r="O1569" s="464">
        <f>ISBLANK(D1569)</f>
        <v/>
      </c>
      <c r="P1569" s="464">
        <f>ISBLANK(G1569)</f>
        <v/>
      </c>
      <c r="Q1569" s="464">
        <f>ISBLANK(M1569)</f>
        <v/>
      </c>
      <c r="R1569" s="464">
        <f>IF(AND(O1569=P1569,O1569=Q1569),,"!!!")</f>
        <v/>
      </c>
      <c r="T1569" s="464" t="n">
        <v>1558</v>
      </c>
    </row>
    <row customFormat="1" customHeight="1" hidden="1" ht="33.75" outlineLevel="1" r="1570" s="590">
      <c r="A1570" s="29" t="n"/>
      <c r="B1570" s="606" t="n">
        <v>400</v>
      </c>
      <c r="C1570" s="608" t="n">
        <v>421</v>
      </c>
      <c r="D1570" s="829" t="n">
        <v>26</v>
      </c>
      <c r="E1570" s="94" t="inlineStr">
        <is>
          <t>Statically sized machine bases</t>
        </is>
      </c>
      <c r="F1570" s="94" t="inlineStr">
        <is>
          <t>Statikailag méretezett gépalapok.</t>
        </is>
      </c>
      <c r="G1570" s="994" t="n">
        <v>1</v>
      </c>
      <c r="H1570" s="39" t="inlineStr">
        <is>
          <t>unit price /készlet</t>
        </is>
      </c>
      <c r="I1570" s="315" t="n"/>
      <c r="J1570" s="159" t="n">
        <v>0</v>
      </c>
      <c r="K1570" s="159" t="n">
        <v>0</v>
      </c>
      <c r="L1570" s="753">
        <f>J1570+K1570</f>
        <v/>
      </c>
      <c r="M1570" s="748">
        <f>L1570*(G1570+I1570)</f>
        <v/>
      </c>
      <c r="O1570" s="464">
        <f>ISBLANK(D1570)</f>
        <v/>
      </c>
      <c r="P1570" s="464">
        <f>ISBLANK(G1570)</f>
        <v/>
      </c>
      <c r="Q1570" s="464">
        <f>ISBLANK(M1570)</f>
        <v/>
      </c>
      <c r="R1570" s="464">
        <f>IF(AND(O1570=P1570,O1570=Q1570),,"!!!")</f>
        <v/>
      </c>
      <c r="T1570" s="464" t="n">
        <v>1559</v>
      </c>
    </row>
    <row customFormat="1" customHeight="1" hidden="1" ht="123.75" outlineLevel="1" r="1571" s="138">
      <c r="A1571" s="29" t="n"/>
      <c r="B1571" s="606" t="n">
        <v>400</v>
      </c>
      <c r="C1571" s="608" t="n">
        <v>421</v>
      </c>
      <c r="D1571" s="829" t="n">
        <v>27</v>
      </c>
      <c r="E1571" s="689" t="inlineStr">
        <is>
          <t>Galvanised steel mounting rails in custom construction and grouped hangers, respectively._x000D_
Mounting rails preassembled in different lengths, including end caps, connectorsl, and threaded bolts._x000D_
Additional galvanising is not allowed._x000D_
Metal dowels, anchor bolts, threaded rods bolts and nuts and washers, grub screws should be included in flat rate prices_x000D_
Manufacturer: Hilti_x000D_
or technivallly equivalent _x000D_
Cost estimation only for informal purposes, exact quantiites will be finalized in execution design</t>
        </is>
      </c>
      <c r="F1571" s="173" t="inlineStr">
        <is>
          <t>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vagy vele egyenértékű 
Becslés ,a pontos mennyiség a kiviteli terv során kerül véglegesítésre</t>
        </is>
      </c>
      <c r="G1571" s="994" t="n">
        <v>1200</v>
      </c>
      <c r="H1571" s="39" t="inlineStr">
        <is>
          <t>kg</t>
        </is>
      </c>
      <c r="I1571" s="315" t="n"/>
      <c r="J1571" s="159" t="n">
        <v>0</v>
      </c>
      <c r="K1571" s="159" t="n">
        <v>0</v>
      </c>
      <c r="L1571" s="753">
        <f>J1571+K1571</f>
        <v/>
      </c>
      <c r="M1571" s="748">
        <f>L1571*(G1571+I1571)</f>
        <v/>
      </c>
      <c r="O1571" s="464">
        <f>ISBLANK(D1571)</f>
        <v/>
      </c>
      <c r="P1571" s="464">
        <f>ISBLANK(G1571)</f>
        <v/>
      </c>
      <c r="Q1571" s="464">
        <f>ISBLANK(M1571)</f>
        <v/>
      </c>
      <c r="R1571" s="464">
        <f>IF(AND(O1571=P1571,O1571=Q1571),,"!!!")</f>
        <v/>
      </c>
      <c r="T1571" s="464" t="n">
        <v>1560</v>
      </c>
    </row>
    <row customFormat="1" hidden="1" outlineLevel="1" r="1572" s="590">
      <c r="A1572" s="29" t="n"/>
      <c r="B1572" s="606" t="n">
        <v>400</v>
      </c>
      <c r="C1572" s="608" t="n">
        <v>421</v>
      </c>
      <c r="D1572" s="829" t="n">
        <v>28</v>
      </c>
      <c r="E1572" s="176" t="inlineStr">
        <is>
          <t>Installation design, commissioning, etc. of heating  systems</t>
        </is>
      </c>
      <c r="F1572" s="176" t="inlineStr">
        <is>
          <t xml:space="preserve">Fűtés rendszerek szerelési tervei, üzembe helyezése, stb, </t>
        </is>
      </c>
      <c r="G1572" s="994" t="n">
        <v>1</v>
      </c>
      <c r="H1572" s="39" t="inlineStr">
        <is>
          <t>unit</t>
        </is>
      </c>
      <c r="I1572" s="315" t="n"/>
      <c r="J1572" s="159" t="n">
        <v>0</v>
      </c>
      <c r="K1572" s="159" t="n">
        <v>0</v>
      </c>
      <c r="L1572" s="753">
        <f>J1572+K1572</f>
        <v/>
      </c>
      <c r="M1572" s="748">
        <f>L1572*(G1572+I1572)</f>
        <v/>
      </c>
      <c r="O1572" s="464">
        <f>ISBLANK(D1572)</f>
        <v/>
      </c>
      <c r="P1572" s="464">
        <f>ISBLANK(G1572)</f>
        <v/>
      </c>
      <c r="Q1572" s="464">
        <f>ISBLANK(M1572)</f>
        <v/>
      </c>
      <c r="R1572" s="464">
        <f>IF(AND(O1572=P1572,O1572=Q1572),,"!!!")</f>
        <v/>
      </c>
      <c r="T1572" s="464" t="n">
        <v>1561</v>
      </c>
    </row>
    <row customFormat="1" hidden="1" outlineLevel="1" r="1573" s="590">
      <c r="A1573" s="29" t="n"/>
      <c r="B1573" s="606" t="n">
        <v>400</v>
      </c>
      <c r="C1573" s="608" t="n">
        <v>421</v>
      </c>
      <c r="D1573" s="829" t="n">
        <v>29</v>
      </c>
      <c r="E1573" s="173" t="inlineStr">
        <is>
          <t>Preparation of icomplete nstallation and detail design documentation</t>
        </is>
      </c>
      <c r="F1573" s="173" t="inlineStr">
        <is>
          <t>Az összes szerelési és részlet terv elkészítése</t>
        </is>
      </c>
      <c r="G1573" s="994" t="n">
        <v>1</v>
      </c>
      <c r="H1573" s="39" t="inlineStr">
        <is>
          <t>set/klt</t>
        </is>
      </c>
      <c r="I1573" s="315" t="n"/>
      <c r="J1573" s="159" t="n">
        <v>0</v>
      </c>
      <c r="K1573" s="159" t="n">
        <v>0</v>
      </c>
      <c r="L1573" s="753">
        <f>J1573+K1573</f>
        <v/>
      </c>
      <c r="M1573" s="748">
        <f>L1573*(G1573+I1573)</f>
        <v/>
      </c>
      <c r="O1573" s="464">
        <f>ISBLANK(D1573)</f>
        <v/>
      </c>
      <c r="P1573" s="464">
        <f>ISBLANK(G1573)</f>
        <v/>
      </c>
      <c r="Q1573" s="464">
        <f>ISBLANK(M1573)</f>
        <v/>
      </c>
      <c r="R1573" s="464">
        <f>IF(AND(O1573=P1573,O1573=Q1573),,"!!!")</f>
        <v/>
      </c>
      <c r="T1573" s="464" t="n">
        <v>1562</v>
      </c>
    </row>
    <row customFormat="1" customHeight="1" hidden="1" ht="22.5" outlineLevel="1" r="1574" s="590">
      <c r="A1574" s="29" t="n"/>
      <c r="B1574" s="606" t="n">
        <v>400</v>
      </c>
      <c r="C1574" s="608" t="n">
        <v>421</v>
      </c>
      <c r="D1574" s="829" t="n">
        <v>30</v>
      </c>
      <c r="E1574" s="173" t="inlineStr">
        <is>
          <t>preparation according to delivered execution design documents, 3 sets in printed form, 2 sets on CD,  in hungarian and english</t>
        </is>
      </c>
      <c r="F1574" s="173" t="inlineStr">
        <is>
          <t>az átadott kiviteli terveknek megfelelő kidolgozás, 3 pld nyomtatva, 2 pld CD, magyar és angol nyelven</t>
        </is>
      </c>
      <c r="G1574" s="994" t="n">
        <v>1</v>
      </c>
      <c r="H1574" s="39" t="inlineStr">
        <is>
          <t>set/klt</t>
        </is>
      </c>
      <c r="I1574" s="315" t="n"/>
      <c r="J1574" s="159" t="n">
        <v>0</v>
      </c>
      <c r="K1574" s="159" t="n">
        <v>0</v>
      </c>
      <c r="L1574" s="753">
        <f>J1574+K1574</f>
        <v/>
      </c>
      <c r="M1574" s="748">
        <f>L1574*(G1574+I1574)</f>
        <v/>
      </c>
      <c r="O1574" s="464">
        <f>ISBLANK(D1574)</f>
        <v/>
      </c>
      <c r="P1574" s="464">
        <f>ISBLANK(G1574)</f>
        <v/>
      </c>
      <c r="Q1574" s="464">
        <f>ISBLANK(M1574)</f>
        <v/>
      </c>
      <c r="R1574" s="464">
        <f>IF(AND(O1574=P1574,O1574=Q1574),,"!!!")</f>
        <v/>
      </c>
      <c r="T1574" s="464" t="n">
        <v>1563</v>
      </c>
    </row>
    <row customFormat="1" hidden="1" outlineLevel="1" r="1575" s="590">
      <c r="A1575" s="29" t="n"/>
      <c r="B1575" s="606" t="n">
        <v>400</v>
      </c>
      <c r="C1575" s="608" t="n">
        <v>421</v>
      </c>
      <c r="D1575" s="829" t="n">
        <v>31</v>
      </c>
      <c r="E1575" s="173" t="inlineStr">
        <is>
          <t>Collision check with Autodesk Navisworks</t>
        </is>
      </c>
      <c r="F1575" s="173" t="inlineStr">
        <is>
          <t>Ütközés vizsgálat Autodesk Navisworks segítségével</t>
        </is>
      </c>
      <c r="G1575" s="994" t="n">
        <v>1</v>
      </c>
      <c r="H1575" s="39" t="inlineStr">
        <is>
          <t>set/klt</t>
        </is>
      </c>
      <c r="I1575" s="315" t="n"/>
      <c r="J1575" s="159" t="n">
        <v>0</v>
      </c>
      <c r="K1575" s="159" t="n">
        <v>0</v>
      </c>
      <c r="L1575" s="753">
        <f>J1575+K1575</f>
        <v/>
      </c>
      <c r="M1575" s="748">
        <f>L1575*(G1575+I1575)</f>
        <v/>
      </c>
      <c r="O1575" s="464">
        <f>ISBLANK(D1575)</f>
        <v/>
      </c>
      <c r="P1575" s="464">
        <f>ISBLANK(G1575)</f>
        <v/>
      </c>
      <c r="Q1575" s="464">
        <f>ISBLANK(M1575)</f>
        <v/>
      </c>
      <c r="R1575" s="464">
        <f>IF(AND(O1575=P1575,O1575=Q1575),,"!!!")</f>
        <v/>
      </c>
      <c r="T1575" s="464" t="n">
        <v>1564</v>
      </c>
    </row>
    <row customFormat="1" customHeight="1" hidden="1" ht="22.5" outlineLevel="1" r="1576" s="590">
      <c r="A1576" s="29" t="n"/>
      <c r="B1576" s="606" t="n">
        <v>400</v>
      </c>
      <c r="C1576" s="608" t="n">
        <v>421</v>
      </c>
      <c r="D1576" s="829" t="n">
        <v>32</v>
      </c>
      <c r="E1576" s="173" t="inlineStr">
        <is>
          <t>Equipment inspection, facilitating the necessary coordination and technical presentations</t>
        </is>
      </c>
      <c r="F1576" s="173" t="inlineStr">
        <is>
          <t>Berendezések felülvizsgálata, a szükséges megbeszélések és műszaki ismertetések</t>
        </is>
      </c>
      <c r="G1576" s="994" t="n">
        <v>1</v>
      </c>
      <c r="H1576" s="39" t="inlineStr">
        <is>
          <t>set/klt</t>
        </is>
      </c>
      <c r="I1576" s="315" t="n"/>
      <c r="J1576" s="159" t="n">
        <v>0</v>
      </c>
      <c r="K1576" s="159" t="n">
        <v>0</v>
      </c>
      <c r="L1576" s="753">
        <f>J1576+K1576</f>
        <v/>
      </c>
      <c r="M1576" s="748">
        <f>L1576*(G1576+I1576)</f>
        <v/>
      </c>
      <c r="O1576" s="464">
        <f>ISBLANK(D1576)</f>
        <v/>
      </c>
      <c r="P1576" s="464">
        <f>ISBLANK(G1576)</f>
        <v/>
      </c>
      <c r="Q1576" s="464">
        <f>ISBLANK(M1576)</f>
        <v/>
      </c>
      <c r="R1576" s="464">
        <f>IF(AND(O1576=P1576,O1576=Q1576),,"!!!")</f>
        <v/>
      </c>
      <c r="T1576" s="464" t="n">
        <v>1565</v>
      </c>
    </row>
    <row customFormat="1" customHeight="1" hidden="1" ht="22.5" outlineLevel="1" r="1577" s="590">
      <c r="A1577" s="29" t="n"/>
      <c r="B1577" s="606" t="n">
        <v>400</v>
      </c>
      <c r="C1577" s="608" t="n">
        <v>421</v>
      </c>
      <c r="D1577" s="829" t="n">
        <v>33</v>
      </c>
      <c r="E1577" s="173" t="inlineStr">
        <is>
          <t>Coordination of authorization and technival review with the relecant authorities, w. certifications</t>
        </is>
      </c>
      <c r="F1577" s="173" t="inlineStr">
        <is>
          <t>Egyeztetés, engedéyeztetés és műszaki felülvizsgálat az illetékes hatóságokkal, bizonylatolva</t>
        </is>
      </c>
      <c r="G1577" s="994" t="n">
        <v>1</v>
      </c>
      <c r="H1577" s="39" t="inlineStr">
        <is>
          <t>set/klt</t>
        </is>
      </c>
      <c r="I1577" s="315" t="n"/>
      <c r="J1577" s="159" t="n">
        <v>0</v>
      </c>
      <c r="K1577" s="159" t="n">
        <v>0</v>
      </c>
      <c r="L1577" s="753">
        <f>J1577+K1577</f>
        <v/>
      </c>
      <c r="M1577" s="748">
        <f>L1577*(G1577+I1577)</f>
        <v/>
      </c>
      <c r="O1577" s="464">
        <f>ISBLANK(D1577)</f>
        <v/>
      </c>
      <c r="P1577" s="464">
        <f>ISBLANK(G1577)</f>
        <v/>
      </c>
      <c r="Q1577" s="464">
        <f>ISBLANK(M1577)</f>
        <v/>
      </c>
      <c r="R1577" s="464">
        <f>IF(AND(O1577=P1577,O1577=Q1577),,"!!!")</f>
        <v/>
      </c>
      <c r="T1577" s="464" t="n">
        <v>1566</v>
      </c>
    </row>
    <row customFormat="1" hidden="1" outlineLevel="1" r="1578" s="590">
      <c r="A1578" s="29" t="n"/>
      <c r="B1578" s="606" t="n">
        <v>400</v>
      </c>
      <c r="C1578" s="608" t="n">
        <v>421</v>
      </c>
      <c r="D1578" s="829" t="n">
        <v>34</v>
      </c>
      <c r="E1578" s="173" t="inlineStr">
        <is>
          <t>Oversight of loading and deareation</t>
        </is>
      </c>
      <c r="F1578" s="173" t="inlineStr">
        <is>
          <t>A töltés és légtelenítés ellenőrzése</t>
        </is>
      </c>
      <c r="G1578" s="994" t="n">
        <v>1</v>
      </c>
      <c r="H1578" s="39" t="inlineStr">
        <is>
          <t>set/klt</t>
        </is>
      </c>
      <c r="I1578" s="315" t="n"/>
      <c r="J1578" s="159" t="n">
        <v>0</v>
      </c>
      <c r="K1578" s="159" t="n">
        <v>0</v>
      </c>
      <c r="L1578" s="753">
        <f>J1578+K1578</f>
        <v/>
      </c>
      <c r="M1578" s="748">
        <f>L1578*(G1578+I1578)</f>
        <v/>
      </c>
      <c r="O1578" s="464">
        <f>ISBLANK(D1578)</f>
        <v/>
      </c>
      <c r="P1578" s="464">
        <f>ISBLANK(G1578)</f>
        <v/>
      </c>
      <c r="Q1578" s="464">
        <f>ISBLANK(M1578)</f>
        <v/>
      </c>
      <c r="R1578" s="464">
        <f>IF(AND(O1578=P1578,O1578=Q1578),,"!!!")</f>
        <v/>
      </c>
      <c r="T1578" s="464" t="n">
        <v>1567</v>
      </c>
    </row>
    <row customFormat="1" hidden="1" outlineLevel="1" r="1579" s="590">
      <c r="A1579" s="29" t="n"/>
      <c r="B1579" s="606" t="n">
        <v>400</v>
      </c>
      <c r="C1579" s="608" t="n">
        <v>421</v>
      </c>
      <c r="D1579" s="829" t="n">
        <v>35</v>
      </c>
      <c r="E1579" s="173" t="inlineStr">
        <is>
          <t>documented after the succesful pressure test</t>
        </is>
      </c>
      <c r="F1579" s="173" t="inlineStr">
        <is>
          <t>az elvégzett nyomáspróba után dokumentálva</t>
        </is>
      </c>
      <c r="G1579" s="994" t="n">
        <v>1</v>
      </c>
      <c r="H1579" s="39" t="inlineStr">
        <is>
          <t>set/klt</t>
        </is>
      </c>
      <c r="I1579" s="315" t="n"/>
      <c r="J1579" s="159" t="n">
        <v>0</v>
      </c>
      <c r="K1579" s="159" t="n">
        <v>0</v>
      </c>
      <c r="L1579" s="753">
        <f>J1579+K1579</f>
        <v/>
      </c>
      <c r="M1579" s="748">
        <f>L1579*(G1579+I1579)</f>
        <v/>
      </c>
      <c r="O1579" s="464">
        <f>ISBLANK(D1579)</f>
        <v/>
      </c>
      <c r="P1579" s="464">
        <f>ISBLANK(G1579)</f>
        <v/>
      </c>
      <c r="Q1579" s="464">
        <f>ISBLANK(M1579)</f>
        <v/>
      </c>
      <c r="R1579" s="464">
        <f>IF(AND(O1579=P1579,O1579=Q1579),,"!!!")</f>
        <v/>
      </c>
      <c r="T1579" s="464" t="n">
        <v>1568</v>
      </c>
    </row>
    <row customFormat="1" hidden="1" outlineLevel="1" r="1580" s="590">
      <c r="A1580" s="29" t="n"/>
      <c r="B1580" s="606" t="n">
        <v>400</v>
      </c>
      <c r="C1580" s="608" t="n">
        <v>421</v>
      </c>
      <c r="D1580" s="829" t="n">
        <v>36</v>
      </c>
      <c r="E1580" s="173" t="inlineStr">
        <is>
          <t>As-built documentation</t>
        </is>
      </c>
      <c r="F1580" s="173" t="inlineStr">
        <is>
          <t>Megvalósulási dokumentáció</t>
        </is>
      </c>
      <c r="G1580" s="994" t="n">
        <v>1</v>
      </c>
      <c r="H1580" s="39" t="inlineStr">
        <is>
          <t>set/klt</t>
        </is>
      </c>
      <c r="I1580" s="315" t="n"/>
      <c r="J1580" s="159" t="n">
        <v>0</v>
      </c>
      <c r="K1580" s="159" t="n">
        <v>0</v>
      </c>
      <c r="L1580" s="753">
        <f>J1580+K1580</f>
        <v/>
      </c>
      <c r="M1580" s="748">
        <f>L1580*(G1580+I1580)</f>
        <v/>
      </c>
      <c r="O1580" s="464">
        <f>ISBLANK(D1580)</f>
        <v/>
      </c>
      <c r="P1580" s="464">
        <f>ISBLANK(G1580)</f>
        <v/>
      </c>
      <c r="Q1580" s="464">
        <f>ISBLANK(M1580)</f>
        <v/>
      </c>
      <c r="R1580" s="464">
        <f>IF(AND(O1580=P1580,O1580=Q1580),,"!!!")</f>
        <v/>
      </c>
      <c r="T1580" s="464" t="n">
        <v>1569</v>
      </c>
    </row>
    <row customFormat="1" customHeight="1" hidden="1" ht="22.5" outlineLevel="1" r="1581" s="590">
      <c r="A1581" s="29" t="n"/>
      <c r="B1581" s="606" t="n">
        <v>400</v>
      </c>
      <c r="C1581" s="608" t="n">
        <v>421</v>
      </c>
      <c r="D1581" s="829" t="n">
        <v>37</v>
      </c>
      <c r="E1581" s="173" t="inlineStr">
        <is>
          <t>preparation of documents, 3 sets in printed form, 2 sets on CD,  in hungarian and english</t>
        </is>
      </c>
      <c r="F1581" s="173" t="inlineStr">
        <is>
          <t>Dokumentáció elkészítése 3 pld-ban, magyar és angol nyelven nyomtatva és 2 pld CD</t>
        </is>
      </c>
      <c r="G1581" s="994" t="n">
        <v>1</v>
      </c>
      <c r="H1581" s="39" t="inlineStr">
        <is>
          <t>set/klt</t>
        </is>
      </c>
      <c r="I1581" s="315" t="n"/>
      <c r="J1581" s="159" t="n">
        <v>0</v>
      </c>
      <c r="K1581" s="159" t="n">
        <v>0</v>
      </c>
      <c r="L1581" s="753">
        <f>J1581+K1581</f>
        <v/>
      </c>
      <c r="M1581" s="748">
        <f>L1581*(G1581+I1581)</f>
        <v/>
      </c>
      <c r="O1581" s="464">
        <f>ISBLANK(D1581)</f>
        <v/>
      </c>
      <c r="P1581" s="464">
        <f>ISBLANK(G1581)</f>
        <v/>
      </c>
      <c r="Q1581" s="464">
        <f>ISBLANK(M1581)</f>
        <v/>
      </c>
      <c r="R1581" s="464">
        <f>IF(AND(O1581=P1581,O1581=Q1581),,"!!!")</f>
        <v/>
      </c>
      <c r="T1581" s="464" t="n">
        <v>1570</v>
      </c>
    </row>
    <row customFormat="1" hidden="1" outlineLevel="1" r="1582" s="590">
      <c r="A1582" s="29" t="n"/>
      <c r="B1582" s="606" t="n">
        <v>400</v>
      </c>
      <c r="C1582" s="608" t="n">
        <v>421</v>
      </c>
      <c r="D1582" s="829" t="n">
        <v>38</v>
      </c>
      <c r="E1582" s="173" t="inlineStr">
        <is>
          <t>On-time training of operation personnel</t>
        </is>
      </c>
      <c r="F1582" s="173" t="inlineStr">
        <is>
          <t xml:space="preserve">A kezelőszemélyzet egyszeri betanítása </t>
        </is>
      </c>
      <c r="G1582" s="994" t="n">
        <v>1</v>
      </c>
      <c r="H1582" s="39" t="inlineStr">
        <is>
          <t>set/klt</t>
        </is>
      </c>
      <c r="I1582" s="315" t="n"/>
      <c r="J1582" s="159" t="n">
        <v>0</v>
      </c>
      <c r="K1582" s="159" t="n">
        <v>0</v>
      </c>
      <c r="L1582" s="753">
        <f>J1582+K1582</f>
        <v/>
      </c>
      <c r="M1582" s="748">
        <f>L1582*(G1582+I1582)</f>
        <v/>
      </c>
      <c r="O1582" s="464">
        <f>ISBLANK(D1582)</f>
        <v/>
      </c>
      <c r="P1582" s="464">
        <f>ISBLANK(G1582)</f>
        <v/>
      </c>
      <c r="Q1582" s="464">
        <f>ISBLANK(M1582)</f>
        <v/>
      </c>
      <c r="R1582" s="464">
        <f>IF(AND(O1582=P1582,O1582=Q1582),,"!!!")</f>
        <v/>
      </c>
      <c r="T1582" s="464" t="n">
        <v>1571</v>
      </c>
    </row>
    <row customFormat="1" hidden="1" outlineLevel="1" r="1583" s="590">
      <c r="A1583" s="29" t="n"/>
      <c r="B1583" s="606" t="n">
        <v>400</v>
      </c>
      <c r="C1583" s="608" t="n">
        <v>421</v>
      </c>
      <c r="D1583" s="829" t="n">
        <v>39</v>
      </c>
      <c r="E1583" s="173" t="inlineStr">
        <is>
          <t>Training protocol documentation</t>
        </is>
      </c>
      <c r="F1583" s="173" t="inlineStr">
        <is>
          <t>Betanítási jegyzőkönyv készítése</t>
        </is>
      </c>
      <c r="G1583" s="994" t="n">
        <v>1</v>
      </c>
      <c r="H1583" s="39" t="inlineStr">
        <is>
          <t>set/klt</t>
        </is>
      </c>
      <c r="I1583" s="315" t="n"/>
      <c r="J1583" s="159" t="n">
        <v>0</v>
      </c>
      <c r="K1583" s="159" t="n">
        <v>0</v>
      </c>
      <c r="L1583" s="753">
        <f>J1583+K1583</f>
        <v/>
      </c>
      <c r="M1583" s="748">
        <f>L1583*(G1583+I1583)</f>
        <v/>
      </c>
      <c r="O1583" s="464">
        <f>ISBLANK(D1583)</f>
        <v/>
      </c>
      <c r="P1583" s="464">
        <f>ISBLANK(G1583)</f>
        <v/>
      </c>
      <c r="Q1583" s="464">
        <f>ISBLANK(M1583)</f>
        <v/>
      </c>
      <c r="R1583" s="464">
        <f>IF(AND(O1583=P1583,O1583=Q1583),,"!!!")</f>
        <v/>
      </c>
      <c r="T1583" s="464" t="n">
        <v>1572</v>
      </c>
    </row>
    <row customFormat="1" hidden="1" outlineLevel="1" r="1584" s="590">
      <c r="A1584" s="29" t="n"/>
      <c r="B1584" s="606" t="n">
        <v>400</v>
      </c>
      <c r="C1584" s="608" t="n">
        <v>421</v>
      </c>
      <c r="D1584" s="829" t="n">
        <v>40</v>
      </c>
      <c r="E1584" s="173" t="inlineStr">
        <is>
          <t>Commissioning and initial setup of equipment</t>
        </is>
      </c>
      <c r="F1584" s="173" t="inlineStr">
        <is>
          <t>A berendezés üzembehelyezése és beszabályozása</t>
        </is>
      </c>
      <c r="G1584" s="994" t="n">
        <v>1</v>
      </c>
      <c r="H1584" s="39" t="inlineStr">
        <is>
          <t>set/klt</t>
        </is>
      </c>
      <c r="I1584" s="315" t="n"/>
      <c r="J1584" s="159" t="n">
        <v>0</v>
      </c>
      <c r="K1584" s="159" t="n">
        <v>0</v>
      </c>
      <c r="L1584" s="753">
        <f>J1584+K1584</f>
        <v/>
      </c>
      <c r="M1584" s="748">
        <f>L1584*(G1584+I1584)</f>
        <v/>
      </c>
      <c r="O1584" s="464">
        <f>ISBLANK(D1584)</f>
        <v/>
      </c>
      <c r="P1584" s="464">
        <f>ISBLANK(G1584)</f>
        <v/>
      </c>
      <c r="Q1584" s="464">
        <f>ISBLANK(M1584)</f>
        <v/>
      </c>
      <c r="R1584" s="464">
        <f>IF(AND(O1584=P1584,O1584=Q1584),,"!!!")</f>
        <v/>
      </c>
      <c r="T1584" s="464" t="n">
        <v>1573</v>
      </c>
    </row>
    <row customFormat="1" hidden="1" outlineLevel="1" r="1585" s="590">
      <c r="A1585" s="29" t="n"/>
      <c r="B1585" s="606" t="n">
        <v>400</v>
      </c>
      <c r="C1585" s="608" t="n">
        <v>421</v>
      </c>
      <c r="D1585" s="829" t="n">
        <v>41</v>
      </c>
      <c r="E1585" s="173" t="inlineStr">
        <is>
          <t>Pressure test</t>
        </is>
      </c>
      <c r="F1585" s="173" t="inlineStr">
        <is>
          <t>Nyomáspróba</t>
        </is>
      </c>
      <c r="G1585" s="994" t="n">
        <v>1</v>
      </c>
      <c r="H1585" s="39" t="inlineStr">
        <is>
          <t>set/klt</t>
        </is>
      </c>
      <c r="I1585" s="315" t="n"/>
      <c r="J1585" s="159" t="n">
        <v>0</v>
      </c>
      <c r="K1585" s="159" t="n">
        <v>0</v>
      </c>
      <c r="L1585" s="753">
        <f>J1585+K1585</f>
        <v/>
      </c>
      <c r="M1585" s="748">
        <f>L1585*(G1585+I1585)</f>
        <v/>
      </c>
      <c r="O1585" s="464">
        <f>ISBLANK(D1585)</f>
        <v/>
      </c>
      <c r="P1585" s="464">
        <f>ISBLANK(G1585)</f>
        <v/>
      </c>
      <c r="Q1585" s="464">
        <f>ISBLANK(M1585)</f>
        <v/>
      </c>
      <c r="R1585" s="464">
        <f>IF(AND(O1585=P1585,O1585=Q1585),,"!!!")</f>
        <v/>
      </c>
      <c r="T1585" s="464" t="n">
        <v>1574</v>
      </c>
    </row>
    <row customFormat="1" hidden="1" outlineLevel="1" r="1586" s="590">
      <c r="A1586" s="29" t="n"/>
      <c r="B1586" s="606" t="n">
        <v>400</v>
      </c>
      <c r="C1586" s="608" t="n">
        <v>421</v>
      </c>
      <c r="D1586" s="829" t="n">
        <v>42</v>
      </c>
      <c r="E1586" s="173" t="inlineStr">
        <is>
          <t>Operation tests, tuning along with automation</t>
        </is>
      </c>
      <c r="F1586" s="173" t="inlineStr">
        <is>
          <t>Működés ellenőrzése, az automatikável közös beszabályozás</t>
        </is>
      </c>
      <c r="G1586" s="994" t="n">
        <v>1</v>
      </c>
      <c r="H1586" s="39" t="inlineStr">
        <is>
          <t>set/klt</t>
        </is>
      </c>
      <c r="I1586" s="315" t="n"/>
      <c r="J1586" s="159" t="n">
        <v>0</v>
      </c>
      <c r="K1586" s="159" t="n">
        <v>0</v>
      </c>
      <c r="L1586" s="753">
        <f>J1586+K1586</f>
        <v/>
      </c>
      <c r="M1586" s="748">
        <f>L1586*(G1586+I1586)</f>
        <v/>
      </c>
      <c r="O1586" s="464">
        <f>ISBLANK(D1586)</f>
        <v/>
      </c>
      <c r="P1586" s="464">
        <f>ISBLANK(G1586)</f>
        <v/>
      </c>
      <c r="Q1586" s="464">
        <f>ISBLANK(M1586)</f>
        <v/>
      </c>
      <c r="R1586" s="464">
        <f>IF(AND(O1586=P1586,O1586=Q1586),,"!!!")</f>
        <v/>
      </c>
      <c r="T1586" s="464" t="n">
        <v>1575</v>
      </c>
    </row>
    <row customFormat="1" hidden="1" outlineLevel="1" r="1587" s="590">
      <c r="A1587" s="29" t="n"/>
      <c r="B1587" s="606" t="n">
        <v>400</v>
      </c>
      <c r="C1587" s="608" t="n">
        <v>421</v>
      </c>
      <c r="D1587" s="829" t="n">
        <v>43</v>
      </c>
      <c r="E1587" s="173" t="inlineStr">
        <is>
          <t>Labeling and marking</t>
        </is>
      </c>
      <c r="F1587" s="173" t="inlineStr">
        <is>
          <t>Táblázás és feliratozás</t>
        </is>
      </c>
      <c r="G1587" s="994" t="n">
        <v>1</v>
      </c>
      <c r="H1587" s="39" t="inlineStr">
        <is>
          <t>set/klt</t>
        </is>
      </c>
      <c r="I1587" s="315" t="n"/>
      <c r="J1587" s="159" t="n">
        <v>0</v>
      </c>
      <c r="K1587" s="159" t="n">
        <v>0</v>
      </c>
      <c r="L1587" s="753">
        <f>J1587+K1587</f>
        <v/>
      </c>
      <c r="M1587" s="748">
        <f>L1587*(G1587+I1587)</f>
        <v/>
      </c>
      <c r="O1587" s="464">
        <f>ISBLANK(D1587)</f>
        <v/>
      </c>
      <c r="P1587" s="464">
        <f>ISBLANK(G1587)</f>
        <v/>
      </c>
      <c r="Q1587" s="464">
        <f>ISBLANK(M1587)</f>
        <v/>
      </c>
      <c r="R1587" s="464">
        <f>IF(AND(O1587=P1587,O1587=Q1587),,"!!!")</f>
        <v/>
      </c>
      <c r="T1587" s="464" t="n">
        <v>1576</v>
      </c>
    </row>
    <row customFormat="1" customHeight="1" hidden="1" ht="22.5" outlineLevel="1" r="1588" s="590">
      <c r="A1588" s="29" t="n"/>
      <c r="B1588" s="606" t="n">
        <v>400</v>
      </c>
      <c r="C1588" s="608" t="n">
        <v>421</v>
      </c>
      <c r="D1588" s="829" t="n">
        <v>44</v>
      </c>
      <c r="E1588" s="173" t="inlineStr">
        <is>
          <t>Lable plate size: 100x50 mm w. welded mounting kit
Manufacturer: Hilti</t>
        </is>
      </c>
      <c r="F1588" s="173" t="inlineStr">
        <is>
          <t>Táblaméret: 100x50 mm hegeszetett tartóval
Gyártó: Hilti</t>
        </is>
      </c>
      <c r="G1588" s="994" t="n">
        <v>1</v>
      </c>
      <c r="H1588" s="39" t="inlineStr">
        <is>
          <t>set/klt</t>
        </is>
      </c>
      <c r="I1588" s="315" t="n"/>
      <c r="J1588" s="159" t="n">
        <v>0</v>
      </c>
      <c r="K1588" s="159" t="n">
        <v>0</v>
      </c>
      <c r="L1588" s="753">
        <f>J1588+K1588</f>
        <v/>
      </c>
      <c r="M1588" s="748">
        <f>L1588*(G1588+I1588)</f>
        <v/>
      </c>
      <c r="O1588" s="464">
        <f>ISBLANK(D1588)</f>
        <v/>
      </c>
      <c r="P1588" s="464">
        <f>ISBLANK(G1588)</f>
        <v/>
      </c>
      <c r="Q1588" s="464">
        <f>ISBLANK(M1588)</f>
        <v/>
      </c>
      <c r="R1588" s="464">
        <f>IF(AND(O1588=P1588,O1588=Q1588),,"!!!")</f>
        <v/>
      </c>
      <c r="T1588" s="464" t="n">
        <v>1577</v>
      </c>
    </row>
    <row customFormat="1" hidden="1" outlineLevel="1" r="1589" s="590">
      <c r="A1589" s="29" t="n"/>
      <c r="B1589" s="606" t="n">
        <v>400</v>
      </c>
      <c r="C1589" s="608" t="n">
        <v>421</v>
      </c>
      <c r="D1589" s="829" t="n">
        <v>45</v>
      </c>
      <c r="E1589" s="173" t="inlineStr">
        <is>
          <t>Flow direction indication arrows according to DIN2404</t>
        </is>
      </c>
      <c r="F1589" s="173" t="inlineStr">
        <is>
          <t>Közeg áramlási irányának jelzése DIN2404 szerint</t>
        </is>
      </c>
      <c r="G1589" s="994" t="n">
        <v>1</v>
      </c>
      <c r="H1589" s="39" t="inlineStr">
        <is>
          <t>set/klt</t>
        </is>
      </c>
      <c r="I1589" s="315" t="n"/>
      <c r="J1589" s="159" t="n">
        <v>0</v>
      </c>
      <c r="K1589" s="159" t="n">
        <v>0</v>
      </c>
      <c r="L1589" s="753">
        <f>J1589+K1589</f>
        <v/>
      </c>
      <c r="M1589" s="748">
        <f>L1589*(G1589+I1589)</f>
        <v/>
      </c>
      <c r="O1589" s="464">
        <f>ISBLANK(D1589)</f>
        <v/>
      </c>
      <c r="P1589" s="464">
        <f>ISBLANK(G1589)</f>
        <v/>
      </c>
      <c r="Q1589" s="464">
        <f>ISBLANK(M1589)</f>
        <v/>
      </c>
      <c r="R1589" s="464">
        <f>IF(AND(O1589=P1589,O1589=Q1589),,"!!!")</f>
        <v/>
      </c>
      <c r="T1589" s="464" t="n">
        <v>1578</v>
      </c>
    </row>
    <row customFormat="1" customHeight="1" hidden="1" ht="23.25" outlineLevel="1" r="1590" s="590" thickBot="1">
      <c r="A1590" s="29" t="n"/>
      <c r="B1590" s="606" t="n">
        <v>400</v>
      </c>
      <c r="C1590" s="608" t="n">
        <v>421</v>
      </c>
      <c r="D1590" s="829" t="n">
        <v>46</v>
      </c>
      <c r="E1590" s="173" t="inlineStr">
        <is>
          <t>Self adhesve flow direction display arrow
Size:230x40 mm</t>
        </is>
      </c>
      <c r="F1590" s="173" t="inlineStr">
        <is>
          <t>Öntapadós áramlásirány jelző nyíl 
Méret:230x40 mm</t>
        </is>
      </c>
      <c r="G1590" s="994" t="n">
        <v>1</v>
      </c>
      <c r="H1590" s="39" t="inlineStr">
        <is>
          <t>set/klt</t>
        </is>
      </c>
      <c r="I1590" s="315" t="n"/>
      <c r="J1590" s="159" t="n">
        <v>0</v>
      </c>
      <c r="K1590" s="159" t="n">
        <v>0</v>
      </c>
      <c r="L1590" s="753">
        <f>J1590+K1590</f>
        <v/>
      </c>
      <c r="M1590" s="748">
        <f>L1590*(G1590+I1590)</f>
        <v/>
      </c>
      <c r="O1590" s="464">
        <f>ISBLANK(D1590)</f>
        <v/>
      </c>
      <c r="P1590" s="464">
        <f>ISBLANK(G1590)</f>
        <v/>
      </c>
      <c r="Q1590" s="464">
        <f>ISBLANK(M1590)</f>
        <v/>
      </c>
      <c r="R1590" s="464">
        <f>IF(AND(O1590=P1590,O1590=Q1590),,"!!!")</f>
        <v/>
      </c>
      <c r="T1590" s="464" t="n">
        <v>1579</v>
      </c>
    </row>
    <row customFormat="1" customHeight="1" hidden="1" ht="13.5" outlineLevel="1" r="1591" s="590" thickBot="1">
      <c r="A1591" s="112" t="n"/>
      <c r="B1591" s="633" t="n">
        <v>400</v>
      </c>
      <c r="C1591" s="646" t="n">
        <v>421</v>
      </c>
      <c r="D1591" s="435" t="n"/>
      <c r="E1591" s="491" t="inlineStr">
        <is>
          <t xml:space="preserve"> total</t>
        </is>
      </c>
      <c r="F1591" s="491" t="inlineStr">
        <is>
          <t xml:space="preserve"> összesen</t>
        </is>
      </c>
      <c r="G1591" s="1011" t="n"/>
      <c r="H1591" s="492" t="n"/>
      <c r="I1591" s="493" t="n"/>
      <c r="J1591" s="494" t="n"/>
      <c r="K1591" s="494" t="n"/>
      <c r="L1591" s="495" t="n"/>
      <c r="M1591" s="496">
        <f>SUM(M1518:M1590)</f>
        <v/>
      </c>
      <c r="O1591" s="464">
        <f>ISBLANK(D1591)</f>
        <v/>
      </c>
      <c r="P1591" s="464">
        <f>ISBLANK(G1591)</f>
        <v/>
      </c>
      <c r="Q1591" s="464">
        <f>ISBLANK(M1591)</f>
        <v/>
      </c>
      <c r="R1591" s="464">
        <f>IF(AND(O1591=P1591,O1591=Q1591),,"!!!")</f>
        <v/>
      </c>
      <c r="T1591" s="464" t="n">
        <v>1580</v>
      </c>
    </row>
    <row customFormat="1" customHeight="1" hidden="1" ht="15.75" outlineLevel="1" r="1592" s="590" thickBot="1">
      <c r="A1592" s="583" t="n"/>
      <c r="B1592" s="638" t="n">
        <v>400</v>
      </c>
      <c r="C1592" s="647" t="n">
        <v>422</v>
      </c>
      <c r="D1592" s="568" t="n"/>
      <c r="E1592" s="117" t="inlineStr">
        <is>
          <t>Cooling</t>
        </is>
      </c>
      <c r="F1592" s="117" t="inlineStr">
        <is>
          <t>Hűtés</t>
        </is>
      </c>
      <c r="G1592" s="1013" t="n"/>
      <c r="H1592" s="118" t="n"/>
      <c r="I1592" s="339" t="n"/>
      <c r="J1592" s="306" t="n"/>
      <c r="K1592" s="119" t="n"/>
      <c r="L1592" s="220" t="n"/>
      <c r="M1592" s="221" t="n"/>
      <c r="O1592" s="464">
        <f>ISBLANK(D1592)</f>
        <v/>
      </c>
      <c r="P1592" s="464">
        <f>ISBLANK(G1592)</f>
        <v/>
      </c>
      <c r="Q1592" s="464">
        <f>ISBLANK(M1592)</f>
        <v/>
      </c>
      <c r="R1592" s="464">
        <f>IF(AND(O1592=P1592,O1592=Q1592),,"!!!")</f>
        <v/>
      </c>
      <c r="T1592" s="464" t="n">
        <v>1581</v>
      </c>
    </row>
    <row customFormat="1" customHeight="1" hidden="1" ht="24" outlineLevel="1" r="1593" s="121">
      <c r="A1593" s="169" t="n"/>
      <c r="B1593" s="618" t="n"/>
      <c r="C1593" s="641" t="n"/>
      <c r="D1593" s="438" t="n"/>
      <c r="E1593" s="116" t="inlineStr">
        <is>
          <t>General comments and requirements valid for the entire section:</t>
        </is>
      </c>
      <c r="F1593" s="116" t="inlineStr">
        <is>
          <t>Egész fejezetre vonatkozó álltalános megjegyzések, elvárások:</t>
        </is>
      </c>
      <c r="G1593" s="1014" t="n"/>
      <c r="H1593" s="139" t="n"/>
      <c r="I1593" s="344" t="n"/>
      <c r="J1593" s="308" t="n"/>
      <c r="K1593" s="140" t="n"/>
      <c r="L1593" s="227" t="n"/>
      <c r="M1593" s="198" t="n"/>
      <c r="O1593" s="464">
        <f>ISBLANK(D1593)</f>
        <v/>
      </c>
      <c r="P1593" s="464">
        <f>ISBLANK(G1593)</f>
        <v/>
      </c>
      <c r="Q1593" s="464">
        <f>ISBLANK(M1593)</f>
        <v/>
      </c>
      <c r="R1593" s="464">
        <f>IF(AND(O1593=P1593,O1593=Q1593),,"!!!")</f>
        <v/>
      </c>
      <c r="T1593" s="464" t="n">
        <v>1582</v>
      </c>
    </row>
    <row customFormat="1" customHeight="1" hidden="1" ht="36" outlineLevel="1" r="1594" s="121">
      <c r="A1594" s="169" t="n"/>
      <c r="B1594" s="618" t="n"/>
      <c r="C1594" s="641" t="n"/>
      <c r="D1594" s="438" t="n"/>
      <c r="E1594" s="266" t="inlineStr">
        <is>
          <t>SUPPORT: Supports, struts, hangers, clamps and brackets should be counted to and priced with the actual item!</t>
        </is>
      </c>
      <c r="F1594" s="266" t="inlineStr">
        <is>
          <t>TARTÓZÁS: Támaszokat, tartókat, függesztőket, bilincseket csővezetékekhez, és berendezésekhez, mindig az aktuális tételhez kell árazni!</t>
        </is>
      </c>
      <c r="G1594" s="1014" t="n"/>
      <c r="H1594" s="139" t="n"/>
      <c r="I1594" s="344" t="n"/>
      <c r="J1594" s="308" t="n"/>
      <c r="K1594" s="140" t="n"/>
      <c r="L1594" s="227" t="n"/>
      <c r="M1594" s="198" t="n"/>
      <c r="O1594" s="464">
        <f>ISBLANK(D1594)</f>
        <v/>
      </c>
      <c r="P1594" s="464">
        <f>ISBLANK(G1594)</f>
        <v/>
      </c>
      <c r="Q1594" s="464">
        <f>ISBLANK(M1594)</f>
        <v/>
      </c>
      <c r="R1594" s="464">
        <f>IF(AND(O1594=P1594,O1594=Q1594),,"!!!")</f>
        <v/>
      </c>
      <c r="T1594" s="464" t="n">
        <v>1583</v>
      </c>
    </row>
    <row customFormat="1" customHeight="1" hidden="1" ht="144" outlineLevel="1" r="1595" s="121">
      <c r="A1595" s="169" t="n"/>
      <c r="B1595" s="618" t="n"/>
      <c r="C1595" s="641" t="n"/>
      <c r="D1595" s="438" t="n"/>
      <c r="E1595" s="267"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1595" s="267"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csatornaoldalon-vízoldalon, stb.
Csöveknél: tartók, csőbilincsek, idomok, kuplungok, hozaganyagok, tömítések, tűzgátló átvezetések, tűzgátló tömítések, stb.
Csővezetéki szerelvényeknél: ellenkarimák, csavarok, hollandik, menetes végeg v. menetvágások, tömítések, esetleges tartók, rögzítések, stb. anyagárait tartalmaznia kell!</t>
        </is>
      </c>
      <c r="G1595" s="1014" t="n"/>
      <c r="H1595" s="139" t="n"/>
      <c r="I1595" s="344" t="n"/>
      <c r="J1595" s="308" t="n"/>
      <c r="K1595" s="140" t="n"/>
      <c r="L1595" s="227" t="n"/>
      <c r="M1595" s="198" t="n"/>
      <c r="O1595" s="464">
        <f>ISBLANK(D1595)</f>
        <v/>
      </c>
      <c r="P1595" s="464">
        <f>ISBLANK(G1595)</f>
        <v/>
      </c>
      <c r="Q1595" s="464">
        <f>ISBLANK(M1595)</f>
        <v/>
      </c>
      <c r="R1595" s="464">
        <f>IF(AND(O1595=P1595,O1595=Q1595),,"!!!")</f>
        <v/>
      </c>
      <c r="T1595" s="464" t="n">
        <v>1584</v>
      </c>
    </row>
    <row customFormat="1" customHeight="1" hidden="1" ht="216" outlineLevel="1" r="1596" s="121">
      <c r="A1596" s="169" t="n"/>
      <c r="B1596" s="618" t="n"/>
      <c r="C1596" s="641" t="n"/>
      <c r="D1596" s="438" t="n"/>
      <c r="E1596" s="267"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1596" s="267" t="inlineStr">
        <is>
          <t>Az egység munkadíjakat úgy kell meghatározni, hogy kompletten a tervek szerinti helyekre beépítve, működőképes állapotban átadható berendezéseket kapjunk végeredményűl. Nyomáspróbát, tömörségi próbát, próbaüzemet és beüzemelést az egység munkadíjaknak tartalmaznia kell.
Pl.: Berendezéseknél: Komplett élőmunkamennyiségét tartalmaznia kell a telepítéstől az összes csatlakozás elkészítéséig, szigetelések, javítófestések, szigetelések, burkolatok, stb. elkészítéséig.
Csöveknél: tartók előkészítésének, bilincsek előszerelésének, csövek helyére építésének, rögzítésének, csökapcsolatok technológiájának függvényében azok létrehozásának, stb. élőmunka árát.
Csővezetéki szerelvényeknél: ellenkarimák felhegesztésének, hollandis csatlakozók felszerelésének, menetvágások elkészítésének, tömítések elkészítésének, esetleges tartók és rögzítések, stb. elkészítésének élőmunka vonzatait kell árazni!</t>
        </is>
      </c>
      <c r="G1596" s="1014" t="n"/>
      <c r="H1596" s="139" t="n"/>
      <c r="I1596" s="344" t="n"/>
      <c r="J1596" s="308" t="n"/>
      <c r="K1596" s="140" t="n"/>
      <c r="L1596" s="227" t="n"/>
      <c r="M1596" s="198" t="n"/>
      <c r="O1596" s="464">
        <f>ISBLANK(D1596)</f>
        <v/>
      </c>
      <c r="P1596" s="464">
        <f>ISBLANK(G1596)</f>
        <v/>
      </c>
      <c r="Q1596" s="464">
        <f>ISBLANK(M1596)</f>
        <v/>
      </c>
      <c r="R1596" s="464">
        <f>IF(AND(O1596=P1596,O1596=Q1596),,"!!!")</f>
        <v/>
      </c>
      <c r="T1596" s="464" t="n">
        <v>1585</v>
      </c>
    </row>
    <row customFormat="1" hidden="1" outlineLevel="1" r="1597" s="121">
      <c r="A1597" s="169" t="n"/>
      <c r="B1597" s="618" t="n"/>
      <c r="C1597" s="641" t="n"/>
      <c r="D1597" s="438" t="n"/>
      <c r="E1597" s="267" t="n"/>
      <c r="F1597" s="267" t="n"/>
      <c r="G1597" s="1014" t="n"/>
      <c r="H1597" s="139" t="n"/>
      <c r="I1597" s="344" t="n"/>
      <c r="J1597" s="308" t="n"/>
      <c r="K1597" s="140" t="n"/>
      <c r="L1597" s="227" t="n"/>
      <c r="M1597" s="198" t="n"/>
      <c r="O1597" s="464">
        <f>ISBLANK(D1597)</f>
        <v/>
      </c>
      <c r="P1597" s="464">
        <f>ISBLANK(G1597)</f>
        <v/>
      </c>
      <c r="Q1597" s="464">
        <f>ISBLANK(M1597)</f>
        <v/>
      </c>
      <c r="R1597" s="464">
        <f>IF(AND(O1597=P1597,O1597=Q1597),,"!!!")</f>
        <v/>
      </c>
      <c r="T1597" s="464" t="n">
        <v>1586</v>
      </c>
    </row>
    <row customFormat="1" customHeight="1" hidden="1" ht="15.75" outlineLevel="1" r="1598" s="590">
      <c r="A1598" s="169" t="n"/>
      <c r="B1598" s="618" t="n"/>
      <c r="C1598" s="725" t="n"/>
      <c r="D1598" s="438" t="n"/>
      <c r="E1598" s="285" t="inlineStr">
        <is>
          <t>VRV Systems</t>
        </is>
      </c>
      <c r="F1598" s="285" t="inlineStr">
        <is>
          <t>VRV rendszerek</t>
        </is>
      </c>
      <c r="G1598" s="996" t="n"/>
      <c r="H1598" s="765" t="n"/>
      <c r="I1598" s="335" t="n"/>
      <c r="J1598" s="300" t="n"/>
      <c r="K1598" s="52" t="n"/>
      <c r="L1598" s="228" t="n"/>
      <c r="M1598" s="198" t="n"/>
      <c r="O1598" s="464">
        <f>ISBLANK(D1598)</f>
        <v/>
      </c>
      <c r="P1598" s="464">
        <f>ISBLANK(G1598)</f>
        <v/>
      </c>
      <c r="Q1598" s="464">
        <f>ISBLANK(M1598)</f>
        <v/>
      </c>
      <c r="R1598" s="464">
        <f>IF(AND(O1598=P1598,O1598=Q1598),,"!!!")</f>
        <v/>
      </c>
      <c r="T1598" s="464" t="n">
        <v>1587</v>
      </c>
    </row>
    <row customFormat="1" customHeight="1" hidden="1" ht="15" outlineLevel="1" r="1599" s="590">
      <c r="A1599" s="169" t="n"/>
      <c r="B1599" s="618" t="n"/>
      <c r="C1599" s="725" t="n"/>
      <c r="D1599" s="438" t="n"/>
      <c r="E1599" s="116" t="inlineStr">
        <is>
          <t>Appliances</t>
        </is>
      </c>
      <c r="F1599" s="116" t="inlineStr">
        <is>
          <t>Berendezések</t>
        </is>
      </c>
      <c r="G1599" s="996" t="n"/>
      <c r="H1599" s="765" t="n"/>
      <c r="I1599" s="335" t="n"/>
      <c r="J1599" s="300" t="n"/>
      <c r="K1599" s="52" t="n"/>
      <c r="L1599" s="197" t="n"/>
      <c r="M1599" s="198" t="n"/>
      <c r="O1599" s="464">
        <f>ISBLANK(D1599)</f>
        <v/>
      </c>
      <c r="P1599" s="464">
        <f>ISBLANK(G1599)</f>
        <v/>
      </c>
      <c r="Q1599" s="464">
        <f>ISBLANK(M1599)</f>
        <v/>
      </c>
      <c r="R1599" s="464">
        <f>IF(AND(O1599=P1599,O1599=Q1599),,"!!!")</f>
        <v/>
      </c>
      <c r="T1599" s="464" t="n">
        <v>1588</v>
      </c>
    </row>
    <row customFormat="1" hidden="1" outlineLevel="1" r="1600" s="732">
      <c r="A1600" s="29" t="n"/>
      <c r="B1600" s="613" t="n"/>
      <c r="C1600" s="617" t="n"/>
      <c r="D1600" s="889" t="n"/>
      <c r="E1600" s="94" t="n"/>
      <c r="F1600" s="94" t="n"/>
      <c r="G1600" s="994" t="n"/>
      <c r="H1600" s="39" t="n"/>
      <c r="I1600" s="315" t="n"/>
      <c r="J1600" s="159" t="n"/>
      <c r="K1600" s="159" t="n"/>
      <c r="L1600" s="753" t="n"/>
      <c r="M1600" s="512" t="n"/>
      <c r="O1600" s="464">
        <f>ISBLANK(D1600)</f>
        <v/>
      </c>
      <c r="P1600" s="464">
        <f>ISBLANK(G1600)</f>
        <v/>
      </c>
      <c r="Q1600" s="464">
        <f>ISBLANK(M1600)</f>
        <v/>
      </c>
      <c r="R1600" s="464">
        <f>IF(AND(O1600=P1600,O1600=Q1600),,"!!!")</f>
        <v/>
      </c>
      <c r="T1600" s="464" t="n">
        <v>1589</v>
      </c>
    </row>
    <row customFormat="1" hidden="1" outlineLevel="1" r="1601" s="732">
      <c r="A1601" s="29" t="n"/>
      <c r="B1601" s="613" t="n"/>
      <c r="C1601" s="617" t="n"/>
      <c r="D1601" s="889" t="n"/>
      <c r="E1601" s="450" t="inlineStr">
        <is>
          <t>VRV system 1</t>
        </is>
      </c>
      <c r="F1601" s="450" t="inlineStr">
        <is>
          <t>VRV rendszer 1</t>
        </is>
      </c>
      <c r="G1601" s="994" t="n"/>
      <c r="H1601" s="39" t="n"/>
      <c r="I1601" s="315" t="n"/>
      <c r="J1601" s="159" t="n"/>
      <c r="K1601" s="159" t="n"/>
      <c r="L1601" s="753" t="n"/>
      <c r="M1601" s="512" t="n"/>
      <c r="O1601" s="464">
        <f>ISBLANK(D1601)</f>
        <v/>
      </c>
      <c r="P1601" s="464">
        <f>ISBLANK(G1601)</f>
        <v/>
      </c>
      <c r="Q1601" s="464">
        <f>ISBLANK(M1601)</f>
        <v/>
      </c>
      <c r="R1601" s="464">
        <f>IF(AND(O1601=P1601,O1601=Q1601),,"!!!")</f>
        <v/>
      </c>
      <c r="T1601" s="464" t="n">
        <v>1590</v>
      </c>
    </row>
    <row customFormat="1" customHeight="1" hidden="1" ht="78.75" outlineLevel="1" r="1602" s="732">
      <c r="A1602" s="29" t="n"/>
      <c r="B1602" s="606" t="n">
        <v>400</v>
      </c>
      <c r="C1602" s="608" t="n">
        <v>421</v>
      </c>
      <c r="D1602" s="829" t="n">
        <v>1</v>
      </c>
      <c r="E1602" s="94" t="inlineStr">
        <is>
          <t>Outdoor unit
- nominal cooling capacity [kW]: 80.22
- nominal heating capacity [kW]: 59.8
- nominal power consumption [kW]: 21.4
- operational weight [kg]: 314 + 314
- manufacturer: Daikin
- type: REYQ28U (REYQ14U + REYQ14U)</t>
        </is>
      </c>
      <c r="F1602" s="94" t="inlineStr">
        <is>
          <t>Kültéri egység
- névleges hűtési teljesítmény [kW]: 80.22
- névleges fűtési teljesítmény [kW]: 59.8
- névleges el. fogyasztás [kW]: 21.4
- üzemi tömeg [kg]: 314 + 314
- gyártó: Daikin
- típus: REYQ28U (REYQ14U + REYQ14U)</t>
        </is>
      </c>
      <c r="G1602" s="994" t="n">
        <v>1</v>
      </c>
      <c r="H1602" s="39" t="inlineStr">
        <is>
          <t>set/klt</t>
        </is>
      </c>
      <c r="I1602" s="315" t="n"/>
      <c r="J1602" s="159" t="n">
        <v>0</v>
      </c>
      <c r="K1602" s="159" t="n">
        <v>0</v>
      </c>
      <c r="L1602" s="753">
        <f>J1602+K1602</f>
        <v/>
      </c>
      <c r="M1602" s="748">
        <f>L1602*(G1602+I1602)</f>
        <v/>
      </c>
      <c r="O1602" s="464">
        <f>ISBLANK(D1602)</f>
        <v/>
      </c>
      <c r="P1602" s="464">
        <f>ISBLANK(G1602)</f>
        <v/>
      </c>
      <c r="Q1602" s="464">
        <f>ISBLANK(M1602)</f>
        <v/>
      </c>
      <c r="R1602" s="464">
        <f>IF(AND(O1602=P1602,O1602=Q1602),,"!!!")</f>
        <v/>
      </c>
      <c r="T1602" s="464" t="n">
        <v>1591</v>
      </c>
    </row>
    <row customFormat="1" hidden="1" outlineLevel="1" r="1603" s="732">
      <c r="A1603" s="29" t="n"/>
      <c r="B1603" s="613" t="n"/>
      <c r="C1603" s="617" t="n"/>
      <c r="D1603" s="889" t="n"/>
      <c r="E1603" s="94" t="inlineStr">
        <is>
          <t>Indoor units</t>
        </is>
      </c>
      <c r="F1603" s="94" t="inlineStr">
        <is>
          <t>Beltéri egységek</t>
        </is>
      </c>
      <c r="G1603" s="994" t="n"/>
      <c r="H1603" s="39" t="n"/>
      <c r="I1603" s="315" t="n"/>
      <c r="J1603" s="159" t="n"/>
      <c r="K1603" s="159" t="n"/>
      <c r="L1603" s="753" t="n"/>
      <c r="M1603" s="512" t="n"/>
      <c r="O1603" s="464">
        <f>ISBLANK(D1603)</f>
        <v/>
      </c>
      <c r="P1603" s="464">
        <f>ISBLANK(G1603)</f>
        <v/>
      </c>
      <c r="Q1603" s="464">
        <f>ISBLANK(M1603)</f>
        <v/>
      </c>
      <c r="R1603" s="464">
        <f>IF(AND(O1603=P1603,O1603=Q1603),,"!!!")</f>
        <v/>
      </c>
      <c r="T1603" s="464" t="n">
        <v>1592</v>
      </c>
    </row>
    <row customFormat="1" customHeight="1" hidden="1" ht="78.75" outlineLevel="1" r="1604" s="732">
      <c r="A1604" s="29" t="n"/>
      <c r="B1604" s="606" t="n">
        <v>400</v>
      </c>
      <c r="C1604" s="608" t="n">
        <v>421</v>
      </c>
      <c r="D1604" s="829" t="n">
        <v>2</v>
      </c>
      <c r="E1604" s="94" t="inlineStr">
        <is>
          <t>Round flow casette type
- nominal cooling capacity [kW]: 8.8
- nominal heating capacity [kW]: 9.4
- nominal power consumption [W]: 90
- operational weight [kg]: 24
- manufacturer: Daikin
- type: FXFQ80B</t>
        </is>
      </c>
      <c r="F1604" s="94" t="inlineStr">
        <is>
          <t>Négy irányba fúvó, kazettás típus
- névleges hűtési teljesítmény [kW]: 8.8
- névleges fűtési teljesítmény [kW]: 9.4
- névleges el. fogyasztás [W]: 90
- üzemi tömeg [kg]: 24
- gyártó: Daikin
- típus: FXFQ80B</t>
        </is>
      </c>
      <c r="G1604" s="994" t="n">
        <v>3</v>
      </c>
      <c r="H1604" s="39" t="inlineStr">
        <is>
          <t>pc/db</t>
        </is>
      </c>
      <c r="I1604" s="315" t="n"/>
      <c r="J1604" s="159" t="n">
        <v>0</v>
      </c>
      <c r="K1604" s="159" t="n">
        <v>0</v>
      </c>
      <c r="L1604" s="753">
        <f>J1604+K1604</f>
        <v/>
      </c>
      <c r="M1604" s="748">
        <f>L1604*(G1604+I1604)</f>
        <v/>
      </c>
      <c r="O1604" s="464">
        <f>ISBLANK(D1604)</f>
        <v/>
      </c>
      <c r="P1604" s="464">
        <f>ISBLANK(G1604)</f>
        <v/>
      </c>
      <c r="Q1604" s="464">
        <f>ISBLANK(M1604)</f>
        <v/>
      </c>
      <c r="R1604" s="464">
        <f>IF(AND(O1604=P1604,O1604=Q1604),,"!!!")</f>
        <v/>
      </c>
      <c r="T1604" s="464" t="n">
        <v>1593</v>
      </c>
    </row>
    <row customFormat="1" customHeight="1" hidden="1" ht="78.75" outlineLevel="1" r="1605" s="732">
      <c r="A1605" s="29" t="n"/>
      <c r="B1605" s="606" t="n">
        <v>400</v>
      </c>
      <c r="C1605" s="608" t="n">
        <v>421</v>
      </c>
      <c r="D1605" s="829" t="n">
        <v>3</v>
      </c>
      <c r="E1605" s="94" t="inlineStr">
        <is>
          <t>Fully flat casette type
- nominal cooling capacity [kW]: 1.7
- nominal heating capacity [kW]: 1.3
- nominal power consumption [W]: 43
- operational weight [kg]: 15.5
- manufacturer: Daikin
- type: FXZQ15A</t>
        </is>
      </c>
      <c r="F1605" s="94" t="inlineStr">
        <is>
          <t>Érintőlegesen négy irányba fúvó, kazettás típus
- névleges hűtési teljesítmény [kW]: 1.7
- névleges fűtési teljesítmény [kW]: 1.3
- névleges el. fogyasztás [W]: 43
- üzemi tömeg [kg]: 15.5
- gyártó: Daikin
- típus: FXZQ15A</t>
        </is>
      </c>
      <c r="G1605" s="994" t="n">
        <v>3</v>
      </c>
      <c r="H1605" s="39" t="inlineStr">
        <is>
          <t>pc/db</t>
        </is>
      </c>
      <c r="I1605" s="315" t="n"/>
      <c r="J1605" s="159" t="n">
        <v>0</v>
      </c>
      <c r="K1605" s="159" t="n">
        <v>0</v>
      </c>
      <c r="L1605" s="753">
        <f>J1605+K1605</f>
        <v/>
      </c>
      <c r="M1605" s="748">
        <f>L1605*(G1605+I1605)</f>
        <v/>
      </c>
      <c r="O1605" s="464">
        <f>ISBLANK(D1605)</f>
        <v/>
      </c>
      <c r="P1605" s="464">
        <f>ISBLANK(G1605)</f>
        <v/>
      </c>
      <c r="Q1605" s="464">
        <f>ISBLANK(M1605)</f>
        <v/>
      </c>
      <c r="R1605" s="464">
        <f>IF(AND(O1605=P1605,O1605=Q1605),,"!!!")</f>
        <v/>
      </c>
      <c r="T1605" s="464" t="n">
        <v>1594</v>
      </c>
    </row>
    <row customFormat="1" customHeight="1" hidden="1" ht="78.75" outlineLevel="1" r="1606" s="732">
      <c r="A1606" s="29" t="n"/>
      <c r="B1606" s="606" t="n">
        <v>400</v>
      </c>
      <c r="C1606" s="608" t="n">
        <v>421</v>
      </c>
      <c r="D1606" s="829" t="n">
        <v>4</v>
      </c>
      <c r="E1606" s="94" t="inlineStr">
        <is>
          <t>Fully flat casette type
- nominal cooling capacity [kW]: 2.2
- nominal heating capacity [kW]: 1.6
- nominal power consumption [W]: 43
- operational weight [kg]: 15.5
- manufacturer: Daikin
- type: FXZQ20A</t>
        </is>
      </c>
      <c r="F1606" s="94" t="inlineStr">
        <is>
          <t>Érintőlegesen négy irányba fúvó, kazettás típus
- névleges hűtési teljesítmény [kW]: 2.2
- névleges fűtési teljesítmény [kW]: 1.6
- névleges el. fogyasztás [W]: 43
- üzemi tömeg [kg]: 15.5
- gyártó: Daikin
- típus: FXZQ20A</t>
        </is>
      </c>
      <c r="G1606" s="994" t="n">
        <v>2</v>
      </c>
      <c r="H1606" s="39" t="inlineStr">
        <is>
          <t>pc/db</t>
        </is>
      </c>
      <c r="I1606" s="315" t="n"/>
      <c r="J1606" s="159" t="n">
        <v>0</v>
      </c>
      <c r="K1606" s="159" t="n">
        <v>0</v>
      </c>
      <c r="L1606" s="753">
        <f>J1606+K1606</f>
        <v/>
      </c>
      <c r="M1606" s="748">
        <f>L1606*(G1606+I1606)</f>
        <v/>
      </c>
      <c r="O1606" s="464">
        <f>ISBLANK(D1606)</f>
        <v/>
      </c>
      <c r="P1606" s="464">
        <f>ISBLANK(G1606)</f>
        <v/>
      </c>
      <c r="Q1606" s="464">
        <f>ISBLANK(M1606)</f>
        <v/>
      </c>
      <c r="R1606" s="464">
        <f>IF(AND(O1606=P1606,O1606=Q1606),,"!!!")</f>
        <v/>
      </c>
      <c r="T1606" s="464" t="n">
        <v>1595</v>
      </c>
    </row>
    <row customFormat="1" customHeight="1" hidden="1" ht="78.75" outlineLevel="1" r="1607" s="732">
      <c r="A1607" s="29" t="n"/>
      <c r="B1607" s="606" t="n">
        <v>400</v>
      </c>
      <c r="C1607" s="608" t="n">
        <v>421</v>
      </c>
      <c r="D1607" s="829" t="n">
        <v>5</v>
      </c>
      <c r="E1607" s="94" t="inlineStr">
        <is>
          <t>Fully flat casette type
- nominal cooling capacity [kW]: 3.5
- nominal heating capacity [kW]: 2.3
- nominal power consumption [W]: 45
- operational weight [kg]: 16.5
- manufacturer: Daikin
- type: FXZQ32A</t>
        </is>
      </c>
      <c r="F1607" s="94" t="inlineStr">
        <is>
          <t>Érintőlegesen négy irányba fúvó, kazettás típus
- névleges hűtési teljesítmény [kW]: 3.5
- névleges fűtési teljesítmény [kW]: 2.3
- névleges el. fogyasztás [W]: 45
- üzemi tömeg [kg]: 16.5
- gyártó: Daikin
- típus: FXZQ32A</t>
        </is>
      </c>
      <c r="G1607" s="994" t="n">
        <v>2</v>
      </c>
      <c r="H1607" s="39" t="inlineStr">
        <is>
          <t>pc/db</t>
        </is>
      </c>
      <c r="I1607" s="315" t="n"/>
      <c r="J1607" s="159" t="n">
        <v>0</v>
      </c>
      <c r="K1607" s="159" t="n">
        <v>0</v>
      </c>
      <c r="L1607" s="753">
        <f>J1607+K1607</f>
        <v/>
      </c>
      <c r="M1607" s="748">
        <f>L1607*(G1607+I1607)</f>
        <v/>
      </c>
      <c r="O1607" s="464">
        <f>ISBLANK(D1607)</f>
        <v/>
      </c>
      <c r="P1607" s="464">
        <f>ISBLANK(G1607)</f>
        <v/>
      </c>
      <c r="Q1607" s="464">
        <f>ISBLANK(M1607)</f>
        <v/>
      </c>
      <c r="R1607" s="464">
        <f>IF(AND(O1607=P1607,O1607=Q1607),,"!!!")</f>
        <v/>
      </c>
      <c r="T1607" s="464" t="n">
        <v>1596</v>
      </c>
    </row>
    <row customFormat="1" customHeight="1" hidden="1" ht="78.75" outlineLevel="1" r="1608" s="732">
      <c r="A1608" s="29" t="n"/>
      <c r="B1608" s="606" t="n">
        <v>400</v>
      </c>
      <c r="C1608" s="608" t="n">
        <v>421</v>
      </c>
      <c r="D1608" s="829" t="n">
        <v>6</v>
      </c>
      <c r="E1608" s="94" t="inlineStr">
        <is>
          <t>Fully flat casette type
- nominal cooling capacity [kW]: 4.4
- nominal heating capacity [kW]: 3.1
- nominal power consumption [W]: 59
- operational weight [kg]: 16.5
- manufacturer: Daikin
- type: FXZQ40A</t>
        </is>
      </c>
      <c r="F1608" s="94" t="inlineStr">
        <is>
          <t>Érintőlegesen négy irányba fúvó, kazettás típus
- névleges hűtési teljesítmény [kW]: 4.4
- névleges fűtési teljesítmény [kW]: 3.1
- névleges el. fogyasztás [W]: 59
- üzemi tömeg [kg]: 16.5
- gyártó: Daikin
- típus: FXZQ40A</t>
        </is>
      </c>
      <c r="G1608" s="994" t="n">
        <v>6</v>
      </c>
      <c r="H1608" s="39" t="inlineStr">
        <is>
          <t>pc/db</t>
        </is>
      </c>
      <c r="I1608" s="315" t="n"/>
      <c r="J1608" s="159" t="n">
        <v>0</v>
      </c>
      <c r="K1608" s="159" t="n">
        <v>0</v>
      </c>
      <c r="L1608" s="753">
        <f>J1608+K1608</f>
        <v/>
      </c>
      <c r="M1608" s="748">
        <f>L1608*(G1608+I1608)</f>
        <v/>
      </c>
      <c r="O1608" s="464">
        <f>ISBLANK(D1608)</f>
        <v/>
      </c>
      <c r="P1608" s="464">
        <f>ISBLANK(G1608)</f>
        <v/>
      </c>
      <c r="Q1608" s="464">
        <f>ISBLANK(M1608)</f>
        <v/>
      </c>
      <c r="R1608" s="464">
        <f>IF(AND(O1608=P1608,O1608=Q1608),,"!!!")</f>
        <v/>
      </c>
      <c r="T1608" s="464" t="n">
        <v>1597</v>
      </c>
    </row>
    <row customFormat="1" customHeight="1" hidden="1" ht="78.75" outlineLevel="1" r="1609" s="590">
      <c r="A1609" s="29" t="n"/>
      <c r="B1609" s="606" t="n">
        <v>400</v>
      </c>
      <c r="C1609" s="608" t="n">
        <v>421</v>
      </c>
      <c r="D1609" s="829" t="n">
        <v>7</v>
      </c>
      <c r="E1609" s="94" t="inlineStr">
        <is>
          <t>Fully flat casette type
- nominal cooling capacity [kW]: 5.5
- nominal heating capacity [kW]: 3.2
- nominal power consumption [W]: 92
- operational weight [kg]: 18.5
- manufacturer: Daikin
- type: FXZQ50A</t>
        </is>
      </c>
      <c r="F1609" s="94" t="inlineStr">
        <is>
          <t>Érintőlegesen négy irányba fúvó, kazettás típus
- névleges hűtési teljesítmény [kW]: 5.5
- névleges fűtési teljesítmény [kW]: 3.2
- névleges el. fogyasztás [W]: 92
- üzemi tömeg [kg]: 18.5
- gyártó: Daikin
- típus: FXZQ50A</t>
        </is>
      </c>
      <c r="G1609" s="994" t="n">
        <v>3</v>
      </c>
      <c r="H1609" s="39" t="inlineStr">
        <is>
          <t>pc/db</t>
        </is>
      </c>
      <c r="I1609" s="315" t="n"/>
      <c r="J1609" s="159" t="n">
        <v>0</v>
      </c>
      <c r="K1609" s="159" t="n">
        <v>0</v>
      </c>
      <c r="L1609" s="753">
        <f>J1609+K1609</f>
        <v/>
      </c>
      <c r="M1609" s="748">
        <f>L1609*(G1609+I1609)</f>
        <v/>
      </c>
      <c r="O1609" s="464">
        <f>ISBLANK(D1609)</f>
        <v/>
      </c>
      <c r="P1609" s="464">
        <f>ISBLANK(G1609)</f>
        <v/>
      </c>
      <c r="Q1609" s="464">
        <f>ISBLANK(M1609)</f>
        <v/>
      </c>
      <c r="R1609" s="464">
        <f>IF(AND(O1609=P1609,O1609=Q1609),,"!!!")</f>
        <v/>
      </c>
      <c r="T1609" s="464" t="n">
        <v>1598</v>
      </c>
    </row>
    <row customFormat="1" hidden="1" outlineLevel="1" r="1610" s="590">
      <c r="A1610" s="29" t="n"/>
      <c r="B1610" s="613" t="n"/>
      <c r="C1610" s="617" t="n"/>
      <c r="D1610" s="889" t="n"/>
      <c r="E1610" s="94" t="n"/>
      <c r="F1610" s="94" t="n"/>
      <c r="G1610" s="994" t="n"/>
      <c r="H1610" s="39" t="n"/>
      <c r="I1610" s="315" t="n"/>
      <c r="J1610" s="159" t="n"/>
      <c r="K1610" s="159" t="n"/>
      <c r="L1610" s="753" t="n"/>
      <c r="M1610" s="748" t="n"/>
      <c r="O1610" s="464">
        <f>ISBLANK(D1610)</f>
        <v/>
      </c>
      <c r="P1610" s="464">
        <f>ISBLANK(G1610)</f>
        <v/>
      </c>
      <c r="Q1610" s="464">
        <f>ISBLANK(M1610)</f>
        <v/>
      </c>
      <c r="R1610" s="464">
        <f>IF(AND(O1610=P1610,O1610=Q1610),,"!!!")</f>
        <v/>
      </c>
      <c r="T1610" s="464" t="n">
        <v>1599</v>
      </c>
    </row>
    <row customFormat="1" hidden="1" outlineLevel="1" r="1611" s="590">
      <c r="A1611" s="29" t="n"/>
      <c r="B1611" s="613" t="n"/>
      <c r="C1611" s="617" t="n"/>
      <c r="D1611" s="889" t="n"/>
      <c r="E1611" s="450" t="inlineStr">
        <is>
          <t>VRV system 2</t>
        </is>
      </c>
      <c r="F1611" s="450" t="inlineStr">
        <is>
          <t>VRV rendszer 2</t>
        </is>
      </c>
      <c r="G1611" s="994" t="n"/>
      <c r="H1611" s="39" t="n"/>
      <c r="I1611" s="315" t="n"/>
      <c r="J1611" s="159" t="n"/>
      <c r="K1611" s="159" t="n"/>
      <c r="L1611" s="753" t="n"/>
      <c r="M1611" s="748" t="n"/>
      <c r="O1611" s="464">
        <f>ISBLANK(D1611)</f>
        <v/>
      </c>
      <c r="P1611" s="464">
        <f>ISBLANK(G1611)</f>
        <v/>
      </c>
      <c r="Q1611" s="464">
        <f>ISBLANK(M1611)</f>
        <v/>
      </c>
      <c r="R1611" s="464">
        <f>IF(AND(O1611=P1611,O1611=Q1611),,"!!!")</f>
        <v/>
      </c>
      <c r="T1611" s="464" t="n">
        <v>1600</v>
      </c>
    </row>
    <row customFormat="1" customHeight="1" hidden="1" ht="78.75" outlineLevel="1" r="1612" s="590">
      <c r="A1612" s="29" t="n"/>
      <c r="B1612" s="606" t="n">
        <v>400</v>
      </c>
      <c r="C1612" s="608" t="n">
        <v>421</v>
      </c>
      <c r="D1612" s="829" t="n">
        <v>8</v>
      </c>
      <c r="E1612" s="94" t="inlineStr">
        <is>
          <t>Outdoor unit
- nominal cooling capacity [kW]: 152.6
- nominal heating capacity [kW]: 112.5
- nominal power consumption [kW]: 45.6
- operational weight [kg]: 317 + 317 + 317
- manufacturer: Daikin
- type: REYQ54U (REYQ18U + REYQ18U + REYQ18U)</t>
        </is>
      </c>
      <c r="F1612" s="94" t="inlineStr">
        <is>
          <t>Kültéri egység
- névleges hűtési teljesítmény [kW]: 152.6
- névleges fűtési teljesítmény [kW]: 112.5
- névleges el. fogyasztás [kW]: 45.6
- üzemi tömeg [kg]: 317 + 317 + 317
- gyártó: Daikin
- típus: REYQ54U (REYQ18U + REYQ18U + REYQ18U)</t>
        </is>
      </c>
      <c r="G1612" s="994" t="n">
        <v>1</v>
      </c>
      <c r="H1612" s="39" t="inlineStr">
        <is>
          <t>set/klt</t>
        </is>
      </c>
      <c r="I1612" s="315" t="n"/>
      <c r="J1612" s="159" t="n">
        <v>0</v>
      </c>
      <c r="K1612" s="159" t="n">
        <v>0</v>
      </c>
      <c r="L1612" s="753">
        <f>J1612+K1612</f>
        <v/>
      </c>
      <c r="M1612" s="748">
        <f>L1612*(G1612+I1612)</f>
        <v/>
      </c>
      <c r="O1612" s="464">
        <f>ISBLANK(D1612)</f>
        <v/>
      </c>
      <c r="P1612" s="464">
        <f>ISBLANK(G1612)</f>
        <v/>
      </c>
      <c r="Q1612" s="464">
        <f>ISBLANK(M1612)</f>
        <v/>
      </c>
      <c r="R1612" s="464">
        <f>IF(AND(O1612=P1612,O1612=Q1612),,"!!!")</f>
        <v/>
      </c>
      <c r="T1612" s="464" t="n">
        <v>1601</v>
      </c>
    </row>
    <row customFormat="1" hidden="1" outlineLevel="1" r="1613" s="590">
      <c r="A1613" s="29" t="n"/>
      <c r="B1613" s="613" t="n"/>
      <c r="C1613" s="617" t="n"/>
      <c r="D1613" s="889" t="n"/>
      <c r="E1613" s="94" t="inlineStr">
        <is>
          <t>Indoor units</t>
        </is>
      </c>
      <c r="F1613" s="94" t="inlineStr">
        <is>
          <t>Beltéri egységek</t>
        </is>
      </c>
      <c r="G1613" s="994" t="n"/>
      <c r="H1613" s="39" t="n"/>
      <c r="I1613" s="315" t="n"/>
      <c r="J1613" s="159" t="n"/>
      <c r="K1613" s="159" t="n"/>
      <c r="L1613" s="753" t="n"/>
      <c r="M1613" s="748" t="n"/>
      <c r="O1613" s="464">
        <f>ISBLANK(D1613)</f>
        <v/>
      </c>
      <c r="P1613" s="464">
        <f>ISBLANK(G1613)</f>
        <v/>
      </c>
      <c r="Q1613" s="464">
        <f>ISBLANK(M1613)</f>
        <v/>
      </c>
      <c r="R1613" s="464">
        <f>IF(AND(O1613=P1613,O1613=Q1613),,"!!!")</f>
        <v/>
      </c>
      <c r="T1613" s="464" t="n">
        <v>1602</v>
      </c>
    </row>
    <row customFormat="1" customHeight="1" hidden="1" ht="78.75" outlineLevel="1" r="1614" s="590">
      <c r="A1614" s="29" t="n"/>
      <c r="B1614" s="606" t="n">
        <v>400</v>
      </c>
      <c r="C1614" s="608" t="n">
        <v>421</v>
      </c>
      <c r="D1614" s="829" t="n">
        <v>9</v>
      </c>
      <c r="E1614" s="94" t="inlineStr">
        <is>
          <t>Round flow casette type
- nominal cooling capacity [kW]: 7.1
- nominal heating capacity [kW]: 8.0
- nominal power consumption [W]: 60
- operational weight [kg]: 21
- manufacturer: Daikin
- type: FXFQ63B</t>
        </is>
      </c>
      <c r="F1614" s="94" t="inlineStr">
        <is>
          <t>Négy irányba fúvó, kazettás típus
- névleges hűtési teljesítmény [kW]: 7.1
- névleges fűtési teljesítmény [kW]: 8.0
- névleges el. fogyasztás [W]: 90
- üzemi tömeg [kg]: 21
- gyártó: Daikin
- típus: FXFQ63B</t>
        </is>
      </c>
      <c r="G1614" s="994" t="n">
        <v>5</v>
      </c>
      <c r="H1614" s="39" t="inlineStr">
        <is>
          <t>pc/db</t>
        </is>
      </c>
      <c r="I1614" s="315" t="n"/>
      <c r="J1614" s="159" t="n">
        <v>0</v>
      </c>
      <c r="K1614" s="159" t="n">
        <v>0</v>
      </c>
      <c r="L1614" s="753">
        <f>J1614+K1614</f>
        <v/>
      </c>
      <c r="M1614" s="748">
        <f>L1614*(G1614+I1614)</f>
        <v/>
      </c>
      <c r="O1614" s="464">
        <f>ISBLANK(D1614)</f>
        <v/>
      </c>
      <c r="P1614" s="464">
        <f>ISBLANK(G1614)</f>
        <v/>
      </c>
      <c r="Q1614" s="464">
        <f>ISBLANK(M1614)</f>
        <v/>
      </c>
      <c r="R1614" s="464">
        <f>IF(AND(O1614=P1614,O1614=Q1614),,"!!!")</f>
        <v/>
      </c>
      <c r="T1614" s="464" t="n">
        <v>1603</v>
      </c>
    </row>
    <row customFormat="1" customHeight="1" hidden="1" ht="78.75" outlineLevel="1" r="1615" s="590">
      <c r="A1615" s="29" t="n"/>
      <c r="B1615" s="606" t="n">
        <v>400</v>
      </c>
      <c r="C1615" s="608" t="n">
        <v>421</v>
      </c>
      <c r="D1615" s="829" t="n">
        <v>10</v>
      </c>
      <c r="E1615" s="94" t="inlineStr">
        <is>
          <t>Round flow casette type
- nominal cooling capacity [kW]: 8.8
- nominal heating capacity [kW]: 9.4
- nominal power consumption [W]: 90
- operational weight [kg]: 24
- manufacturer: Daikin
- type: FXFQ80B</t>
        </is>
      </c>
      <c r="F1615" s="94" t="inlineStr">
        <is>
          <t>Négy irányba fúvó, kazettás típus
- névleges hűtési teljesítmény [kW]: 8.8
- névleges fűtési teljesítmény [kW]: 9.4
- névleges el. fogyasztás [W]: 90
- üzemi tömeg [kg]: 24
- gyártó: Daikin
- típus: FXFQ80B</t>
        </is>
      </c>
      <c r="G1615" s="994" t="n">
        <v>2</v>
      </c>
      <c r="H1615" s="39" t="inlineStr">
        <is>
          <t>pc/db</t>
        </is>
      </c>
      <c r="I1615" s="315" t="n"/>
      <c r="J1615" s="159" t="n">
        <v>0</v>
      </c>
      <c r="K1615" s="159" t="n">
        <v>0</v>
      </c>
      <c r="L1615" s="753">
        <f>J1615+K1615</f>
        <v/>
      </c>
      <c r="M1615" s="748">
        <f>L1615*(G1615+I1615)</f>
        <v/>
      </c>
      <c r="O1615" s="464">
        <f>ISBLANK(D1615)</f>
        <v/>
      </c>
      <c r="P1615" s="464">
        <f>ISBLANK(G1615)</f>
        <v/>
      </c>
      <c r="Q1615" s="464">
        <f>ISBLANK(M1615)</f>
        <v/>
      </c>
      <c r="R1615" s="464">
        <f>IF(AND(O1615=P1615,O1615=Q1615),,"!!!")</f>
        <v/>
      </c>
      <c r="T1615" s="464" t="n">
        <v>1604</v>
      </c>
    </row>
    <row customFormat="1" customHeight="1" hidden="1" ht="78.75" outlineLevel="1" r="1616" s="590">
      <c r="A1616" s="29" t="n"/>
      <c r="B1616" s="606" t="n">
        <v>400</v>
      </c>
      <c r="C1616" s="608" t="n">
        <v>421</v>
      </c>
      <c r="D1616" s="829" t="n">
        <v>11</v>
      </c>
      <c r="E1616" s="94" t="inlineStr">
        <is>
          <t>Fully flat casette type
- nominal cooling capacity [kW]: 1.7
- nominal heating capacity [kW]: 1.3
- nominal power consumption [W]: 43
- operational weight [kg]: 15.5
- manufacturer: Daikin
- type: FXZQ15A</t>
        </is>
      </c>
      <c r="F1616" s="94" t="inlineStr">
        <is>
          <t>Érintőlegesen négy irányba fúvó, kazettás típus
- névleges hűtési teljesítmény [kW]: 1.7
- névleges fűtési teljesítmény [kW]: 1.3
- névleges el. fogyasztás [W]: 43
- üzemi tömeg [kg]: 15.5
- gyártó: Daikin
- típus: FXZQ15A</t>
        </is>
      </c>
      <c r="G1616" s="994" t="n">
        <v>4</v>
      </c>
      <c r="H1616" s="39" t="inlineStr">
        <is>
          <t>pc/db</t>
        </is>
      </c>
      <c r="I1616" s="315" t="n"/>
      <c r="J1616" s="159" t="n">
        <v>0</v>
      </c>
      <c r="K1616" s="159" t="n">
        <v>0</v>
      </c>
      <c r="L1616" s="753">
        <f>J1616+K1616</f>
        <v/>
      </c>
      <c r="M1616" s="748">
        <f>L1616*(G1616+I1616)</f>
        <v/>
      </c>
      <c r="O1616" s="464">
        <f>ISBLANK(D1616)</f>
        <v/>
      </c>
      <c r="P1616" s="464">
        <f>ISBLANK(G1616)</f>
        <v/>
      </c>
      <c r="Q1616" s="464">
        <f>ISBLANK(M1616)</f>
        <v/>
      </c>
      <c r="R1616" s="464">
        <f>IF(AND(O1616=P1616,O1616=Q1616),,"!!!")</f>
        <v/>
      </c>
      <c r="T1616" s="464" t="n">
        <v>1605</v>
      </c>
    </row>
    <row customFormat="1" customHeight="1" hidden="1" ht="78.75" outlineLevel="1" r="1617" s="590">
      <c r="A1617" s="29" t="n"/>
      <c r="B1617" s="606" t="n">
        <v>400</v>
      </c>
      <c r="C1617" s="608" t="n">
        <v>421</v>
      </c>
      <c r="D1617" s="829" t="n">
        <v>12</v>
      </c>
      <c r="E1617" s="94" t="inlineStr">
        <is>
          <t>Fully flat casette type
- nominal cooling capacity [kW]: 2.2
- nominal heating capacity [kW]: 1.6
- nominal power consumption [W]: 43
- operational weight [kg]: 15.5
- manufacturer: Daikin
- type: FXZQ20A</t>
        </is>
      </c>
      <c r="F1617" s="94" t="inlineStr">
        <is>
          <t>Érintőlegesen négy irányba fúvó, kazettás típus
- névleges hűtési teljesítmény [kW]: 2.2
- névleges fűtési teljesítmény [kW]: 1.6
- névleges el. fogyasztás [W]: 43
- üzemi tömeg [kg]: 15.5
- gyártó: Daikin
- típus: FXZQ20A</t>
        </is>
      </c>
      <c r="G1617" s="994" t="n">
        <v>6</v>
      </c>
      <c r="H1617" s="39" t="inlineStr">
        <is>
          <t>pc/db</t>
        </is>
      </c>
      <c r="I1617" s="315" t="n"/>
      <c r="J1617" s="159" t="n">
        <v>0</v>
      </c>
      <c r="K1617" s="159" t="n">
        <v>0</v>
      </c>
      <c r="L1617" s="753">
        <f>J1617+K1617</f>
        <v/>
      </c>
      <c r="M1617" s="748">
        <f>L1617*(G1617+I1617)</f>
        <v/>
      </c>
      <c r="O1617" s="464">
        <f>ISBLANK(D1617)</f>
        <v/>
      </c>
      <c r="P1617" s="464">
        <f>ISBLANK(G1617)</f>
        <v/>
      </c>
      <c r="Q1617" s="464">
        <f>ISBLANK(M1617)</f>
        <v/>
      </c>
      <c r="R1617" s="464">
        <f>IF(AND(O1617=P1617,O1617=Q1617),,"!!!")</f>
        <v/>
      </c>
      <c r="T1617" s="464" t="n">
        <v>1606</v>
      </c>
    </row>
    <row customFormat="1" customHeight="1" hidden="1" ht="78.75" outlineLevel="1" r="1618" s="590">
      <c r="A1618" s="29" t="n"/>
      <c r="B1618" s="606" t="n">
        <v>400</v>
      </c>
      <c r="C1618" s="608" t="n">
        <v>421</v>
      </c>
      <c r="D1618" s="829" t="n">
        <v>13</v>
      </c>
      <c r="E1618" s="94" t="inlineStr">
        <is>
          <t>Fully flat casette type
- nominal cooling capacity [kW]: 2.8
- nominal heating capacity [kW]: 3.2
- nominal power consumption [W]: 42
- operational weight [kg]: 15.5
- manufacturer: Daikin
- type: FXZQ25A</t>
        </is>
      </c>
      <c r="F1618" s="94" t="inlineStr">
        <is>
          <t>Érintőlegesen négy irányba fúvó, kazettás típus
- névleges hűtési teljesítmény [kW]: 2.8
- névleges fűtési teljesítmény [kW]: 3.2
- névleges el. fogyasztás [W]: 43
- üzemi tömeg [kg]: 15.5
- gyártó: Daikin
- típus: FXZQ25A</t>
        </is>
      </c>
      <c r="G1618" s="994" t="n">
        <v>2</v>
      </c>
      <c r="H1618" s="39" t="inlineStr">
        <is>
          <t>pc/db</t>
        </is>
      </c>
      <c r="I1618" s="315" t="n"/>
      <c r="J1618" s="159" t="n">
        <v>0</v>
      </c>
      <c r="K1618" s="159" t="n">
        <v>0</v>
      </c>
      <c r="L1618" s="753">
        <f>J1618+K1618</f>
        <v/>
      </c>
      <c r="M1618" s="748">
        <f>L1618*(G1618+I1618)</f>
        <v/>
      </c>
      <c r="O1618" s="464">
        <f>ISBLANK(D1618)</f>
        <v/>
      </c>
      <c r="P1618" s="464">
        <f>ISBLANK(G1618)</f>
        <v/>
      </c>
      <c r="Q1618" s="464">
        <f>ISBLANK(M1618)</f>
        <v/>
      </c>
      <c r="R1618" s="464">
        <f>IF(AND(O1618=P1618,O1618=Q1618),,"!!!")</f>
        <v/>
      </c>
      <c r="T1618" s="464" t="n">
        <v>1607</v>
      </c>
    </row>
    <row customFormat="1" customHeight="1" hidden="1" ht="78.75" outlineLevel="1" r="1619" s="590">
      <c r="A1619" s="29" t="n"/>
      <c r="B1619" s="606" t="n">
        <v>400</v>
      </c>
      <c r="C1619" s="608" t="n">
        <v>421</v>
      </c>
      <c r="D1619" s="829" t="n">
        <v>14</v>
      </c>
      <c r="E1619" s="94" t="inlineStr">
        <is>
          <t>Fully flat casette type
- nominal cooling capacity [kW]: 3.5
- nominal heating capacity [kW]: 2.3
- nominal power consumption [W]: 45
- operational weight [kg]: 16.5
- manufacturer: Daikin
- type: FXZQ32A</t>
        </is>
      </c>
      <c r="F1619" s="94" t="inlineStr">
        <is>
          <t>Érintőlegesen négy irányba fúvó, kazettás típus
- névleges hűtési teljesítmény [kW]: 3.5
- névleges fűtési teljesítmény [kW]: 2.3
- névleges el. fogyasztás [W]: 45
- üzemi tömeg [kg]: 16.5
- gyártó: Daikin
- típus: FXZQ32A</t>
        </is>
      </c>
      <c r="G1619" s="994" t="n">
        <v>13</v>
      </c>
      <c r="H1619" s="39" t="inlineStr">
        <is>
          <t>pc/db</t>
        </is>
      </c>
      <c r="I1619" s="315" t="n"/>
      <c r="J1619" s="159" t="n">
        <v>0</v>
      </c>
      <c r="K1619" s="159" t="n">
        <v>0</v>
      </c>
      <c r="L1619" s="753">
        <f>J1619+K1619</f>
        <v/>
      </c>
      <c r="M1619" s="748">
        <f>L1619*(G1619+I1619)</f>
        <v/>
      </c>
      <c r="O1619" s="464">
        <f>ISBLANK(D1619)</f>
        <v/>
      </c>
      <c r="P1619" s="464">
        <f>ISBLANK(G1619)</f>
        <v/>
      </c>
      <c r="Q1619" s="464">
        <f>ISBLANK(M1619)</f>
        <v/>
      </c>
      <c r="R1619" s="464">
        <f>IF(AND(O1619=P1619,O1619=Q1619),,"!!!")</f>
        <v/>
      </c>
      <c r="T1619" s="464" t="n">
        <v>1608</v>
      </c>
    </row>
    <row customFormat="1" customHeight="1" hidden="1" ht="78.75" outlineLevel="1" r="1620" s="590">
      <c r="A1620" s="29" t="n"/>
      <c r="B1620" s="606" t="n">
        <v>400</v>
      </c>
      <c r="C1620" s="608" t="n">
        <v>421</v>
      </c>
      <c r="D1620" s="829" t="n">
        <v>15</v>
      </c>
      <c r="E1620" s="94" t="inlineStr">
        <is>
          <t>Fully flat casette type
- nominal cooling capacity [kW]: 4.4
- nominal heating capacity [kW]: 3.1
- nominal power consumption [W]: 59
- operational weight [kg]: 16.5
- manufacturer: Daikin
- type: FXZQ40A</t>
        </is>
      </c>
      <c r="F1620" s="94" t="inlineStr">
        <is>
          <t>Érintőlegesen négy irányba fúvó, kazettás típus
- névleges hűtési teljesítmény [kW]: 4.4
- névleges fűtési teljesítmény [kW]: 3.1
- névleges el. fogyasztás [W]: 59
- üzemi tömeg [kg]: 16.5
- gyártó: Daikin
- típus: FXZQ40A</t>
        </is>
      </c>
      <c r="G1620" s="994" t="n">
        <v>7</v>
      </c>
      <c r="H1620" s="39" t="inlineStr">
        <is>
          <t>pc/db</t>
        </is>
      </c>
      <c r="I1620" s="315" t="n"/>
      <c r="J1620" s="159" t="n">
        <v>0</v>
      </c>
      <c r="K1620" s="159" t="n">
        <v>0</v>
      </c>
      <c r="L1620" s="753">
        <f>J1620+K1620</f>
        <v/>
      </c>
      <c r="M1620" s="748">
        <f>L1620*(G1620+I1620)</f>
        <v/>
      </c>
      <c r="O1620" s="464">
        <f>ISBLANK(D1620)</f>
        <v/>
      </c>
      <c r="P1620" s="464">
        <f>ISBLANK(G1620)</f>
        <v/>
      </c>
      <c r="Q1620" s="464">
        <f>ISBLANK(M1620)</f>
        <v/>
      </c>
      <c r="R1620" s="464">
        <f>IF(AND(O1620=P1620,O1620=Q1620),,"!!!")</f>
        <v/>
      </c>
      <c r="T1620" s="464" t="n">
        <v>1609</v>
      </c>
    </row>
    <row customFormat="1" customHeight="1" hidden="1" ht="78.75" outlineLevel="1" r="1621" s="590">
      <c r="A1621" s="29" t="n"/>
      <c r="B1621" s="606" t="n">
        <v>400</v>
      </c>
      <c r="C1621" s="608" t="n">
        <v>421</v>
      </c>
      <c r="D1621" s="829" t="n">
        <v>16</v>
      </c>
      <c r="E1621" s="94" t="inlineStr">
        <is>
          <t>Fully flat casette type
- nominal cooling capacity [kW]: 5.5
- nominal heating capacity [kW]: 3.2
- nominal power consumption [W]: 92
- operational weight [kg]: 18.5
- manufacturer: Daikin
- type: FXZQ50A</t>
        </is>
      </c>
      <c r="F1621" s="94" t="inlineStr">
        <is>
          <t>Érintőlegesen négy irányba fúvó, kazettás típus
- névleges hűtési teljesítmény [kW]: 5.5
- névleges fűtési teljesítmény [kW]: 3.2
- névleges el. fogyasztás [W]: 92
- üzemi tömeg [kg]: 18.5
- gyártó: Daikin
- típus: FXZQ50A</t>
        </is>
      </c>
      <c r="G1621" s="994" t="n">
        <v>2</v>
      </c>
      <c r="H1621" s="39" t="inlineStr">
        <is>
          <t>pc/db</t>
        </is>
      </c>
      <c r="I1621" s="315" t="n"/>
      <c r="J1621" s="159" t="n">
        <v>0</v>
      </c>
      <c r="K1621" s="159" t="n">
        <v>0</v>
      </c>
      <c r="L1621" s="753">
        <f>J1621+K1621</f>
        <v/>
      </c>
      <c r="M1621" s="748">
        <f>L1621*(G1621+I1621)</f>
        <v/>
      </c>
      <c r="O1621" s="464">
        <f>ISBLANK(D1621)</f>
        <v/>
      </c>
      <c r="P1621" s="464">
        <f>ISBLANK(G1621)</f>
        <v/>
      </c>
      <c r="Q1621" s="464">
        <f>ISBLANK(M1621)</f>
        <v/>
      </c>
      <c r="R1621" s="464">
        <f>IF(AND(O1621=P1621,O1621=Q1621),,"!!!")</f>
        <v/>
      </c>
      <c r="T1621" s="464" t="n">
        <v>1610</v>
      </c>
    </row>
    <row customFormat="1" hidden="1" outlineLevel="1" r="1622" s="590">
      <c r="A1622" s="29" t="n"/>
      <c r="B1622" s="613" t="n"/>
      <c r="C1622" s="617" t="n"/>
      <c r="D1622" s="889" t="n"/>
      <c r="E1622" s="94" t="n"/>
      <c r="F1622" s="94" t="n"/>
      <c r="G1622" s="994" t="n"/>
      <c r="H1622" s="39" t="n"/>
      <c r="I1622" s="315" t="n"/>
      <c r="J1622" s="159" t="n"/>
      <c r="K1622" s="159" t="n"/>
      <c r="L1622" s="753" t="n"/>
      <c r="M1622" s="748" t="n"/>
      <c r="O1622" s="464">
        <f>ISBLANK(D1622)</f>
        <v/>
      </c>
      <c r="P1622" s="464">
        <f>ISBLANK(G1622)</f>
        <v/>
      </c>
      <c r="Q1622" s="464">
        <f>ISBLANK(M1622)</f>
        <v/>
      </c>
      <c r="R1622" s="464">
        <f>IF(AND(O1622=P1622,O1622=Q1622),,"!!!")</f>
        <v/>
      </c>
      <c r="T1622" s="464" t="n">
        <v>1611</v>
      </c>
    </row>
    <row customFormat="1" hidden="1" outlineLevel="1" r="1623" s="590">
      <c r="A1623" s="29" t="n"/>
      <c r="B1623" s="613" t="n"/>
      <c r="C1623" s="617" t="n"/>
      <c r="D1623" s="889" t="n"/>
      <c r="E1623" s="450" t="inlineStr">
        <is>
          <t>VRV system 3</t>
        </is>
      </c>
      <c r="F1623" s="450" t="inlineStr">
        <is>
          <t>VRV rendszer 3</t>
        </is>
      </c>
      <c r="G1623" s="994" t="n"/>
      <c r="H1623" s="39" t="n"/>
      <c r="I1623" s="315" t="n"/>
      <c r="J1623" s="159" t="n"/>
      <c r="K1623" s="159" t="n"/>
      <c r="L1623" s="753" t="n"/>
      <c r="M1623" s="748" t="n"/>
      <c r="O1623" s="464">
        <f>ISBLANK(D1623)</f>
        <v/>
      </c>
      <c r="P1623" s="464">
        <f>ISBLANK(G1623)</f>
        <v/>
      </c>
      <c r="Q1623" s="464">
        <f>ISBLANK(M1623)</f>
        <v/>
      </c>
      <c r="R1623" s="464">
        <f>IF(AND(O1623=P1623,O1623=Q1623),,"!!!")</f>
        <v/>
      </c>
      <c r="T1623" s="464" t="n">
        <v>1612</v>
      </c>
    </row>
    <row customFormat="1" customHeight="1" hidden="1" ht="78.75" outlineLevel="1" r="1624" s="590">
      <c r="A1624" s="29" t="n"/>
      <c r="B1624" s="606" t="n">
        <v>400</v>
      </c>
      <c r="C1624" s="608" t="n">
        <v>421</v>
      </c>
      <c r="D1624" s="829" t="n">
        <v>17</v>
      </c>
      <c r="E1624" s="94" t="inlineStr">
        <is>
          <t>Outdoor unit
- nominal cooling capacity [kW]: 46.1
- nominal heating capacity [kW]: 47.4
- nominal power consumption [kW]: 16.3
- operational weight [kg]: 314 + 250
- manufacturer: Daikin
- type: REYQ22U (REYQ14U + REYQ8U)</t>
        </is>
      </c>
      <c r="F1624" s="94" t="inlineStr">
        <is>
          <t>Kültéri egység
- névleges hűtési teljesítmény [kW]: 46.1
- névleges fűtési teljesítmény [kW]: 47.4
- névleges el. fogyasztás [kW]: 16.3
- üzemi tömeg [kg]: 314 + 250
- gyártó: Daikin
- típus: REYQ22U (REYQ14U + REYQ8U)</t>
        </is>
      </c>
      <c r="G1624" s="994" t="n">
        <v>1</v>
      </c>
      <c r="H1624" s="39" t="inlineStr">
        <is>
          <t>se/klt</t>
        </is>
      </c>
      <c r="I1624" s="315" t="n"/>
      <c r="J1624" s="159" t="n">
        <v>0</v>
      </c>
      <c r="K1624" s="159" t="n">
        <v>0</v>
      </c>
      <c r="L1624" s="753">
        <f>J1624+K1624</f>
        <v/>
      </c>
      <c r="M1624" s="748">
        <f>L1624*(G1624+I1624)</f>
        <v/>
      </c>
      <c r="O1624" s="464">
        <f>ISBLANK(D1624)</f>
        <v/>
      </c>
      <c r="P1624" s="464">
        <f>ISBLANK(G1624)</f>
        <v/>
      </c>
      <c r="Q1624" s="464">
        <f>ISBLANK(M1624)</f>
        <v/>
      </c>
      <c r="R1624" s="464">
        <f>IF(AND(O1624=P1624,O1624=Q1624),,"!!!")</f>
        <v/>
      </c>
      <c r="T1624" s="464" t="n">
        <v>1613</v>
      </c>
    </row>
    <row customFormat="1" hidden="1" outlineLevel="1" r="1625" s="590">
      <c r="A1625" s="29" t="n"/>
      <c r="B1625" s="613" t="n"/>
      <c r="C1625" s="617" t="n"/>
      <c r="D1625" s="889" t="n"/>
      <c r="E1625" s="94" t="inlineStr">
        <is>
          <t>Indoor units</t>
        </is>
      </c>
      <c r="F1625" s="94" t="inlineStr">
        <is>
          <t>Beltéri egységek</t>
        </is>
      </c>
      <c r="G1625" s="994" t="n"/>
      <c r="H1625" s="39" t="n"/>
      <c r="I1625" s="315" t="n"/>
      <c r="J1625" s="159" t="n"/>
      <c r="K1625" s="159" t="n"/>
      <c r="L1625" s="753" t="n"/>
      <c r="M1625" s="748" t="n"/>
      <c r="O1625" s="464">
        <f>ISBLANK(D1625)</f>
        <v/>
      </c>
      <c r="P1625" s="464">
        <f>ISBLANK(G1625)</f>
        <v/>
      </c>
      <c r="Q1625" s="464">
        <f>ISBLANK(M1625)</f>
        <v/>
      </c>
      <c r="R1625" s="464">
        <f>IF(AND(O1625=P1625,O1625=Q1625),,"!!!")</f>
        <v/>
      </c>
      <c r="T1625" s="464" t="n">
        <v>1614</v>
      </c>
    </row>
    <row customFormat="1" customHeight="1" hidden="1" ht="78.75" outlineLevel="1" r="1626" s="590">
      <c r="A1626" s="29" t="n"/>
      <c r="B1626" s="606" t="n">
        <v>400</v>
      </c>
      <c r="C1626" s="608" t="n">
        <v>421</v>
      </c>
      <c r="D1626" s="829" t="n">
        <v>18</v>
      </c>
      <c r="E1626" s="94" t="inlineStr">
        <is>
          <t>Round flow casette type
- nominal cooling capacity [kW]: 7.1
- nominal heating capacity [kW]: 8.0
- nominal power consumption [W]: 60
- operational weight [kg]: 21
- manufacturer: Daikin
- type: FXFQ63B</t>
        </is>
      </c>
      <c r="F1626" s="94" t="inlineStr">
        <is>
          <t>Négy irányba fúvó, kazettás típus
- névleges hűtési teljesítmény [kW]: 7.1
- névleges fűtési teljesítmény [kW]: 8.0
- névleges el. fogyasztás [W]: 90
- üzemi tömeg [kg]: 21
- gyártó: Daikin
- típus: FXFQ63B</t>
        </is>
      </c>
      <c r="G1626" s="994" t="n">
        <v>1</v>
      </c>
      <c r="H1626" s="39" t="inlineStr">
        <is>
          <t>pc/db</t>
        </is>
      </c>
      <c r="I1626" s="315" t="n"/>
      <c r="J1626" s="159" t="n">
        <v>0</v>
      </c>
      <c r="K1626" s="159" t="n">
        <v>0</v>
      </c>
      <c r="L1626" s="753">
        <f>J1626+K1626</f>
        <v/>
      </c>
      <c r="M1626" s="748">
        <f>L1626*(G1626+I1626)</f>
        <v/>
      </c>
      <c r="O1626" s="464">
        <f>ISBLANK(D1626)</f>
        <v/>
      </c>
      <c r="P1626" s="464">
        <f>ISBLANK(G1626)</f>
        <v/>
      </c>
      <c r="Q1626" s="464">
        <f>ISBLANK(M1626)</f>
        <v/>
      </c>
      <c r="R1626" s="464">
        <f>IF(AND(O1626=P1626,O1626=Q1626),,"!!!")</f>
        <v/>
      </c>
      <c r="T1626" s="464" t="n">
        <v>1615</v>
      </c>
    </row>
    <row customFormat="1" customHeight="1" hidden="1" ht="78.75" outlineLevel="1" r="1627" s="590">
      <c r="A1627" s="29" t="n"/>
      <c r="B1627" s="606" t="n">
        <v>400</v>
      </c>
      <c r="C1627" s="608" t="n">
        <v>421</v>
      </c>
      <c r="D1627" s="829" t="n">
        <v>19</v>
      </c>
      <c r="E1627" s="94" t="inlineStr">
        <is>
          <t>Fully flat casette type
- nominal cooling capacity [kW]: 2.8
- nominal heating capacity [kW]: 3.2
- nominal power consumption [W]: 42
- operational weight [kg]: 15.5
- manufacturer: Daikin
- type: FXZQ25A</t>
        </is>
      </c>
      <c r="F1627" s="94" t="inlineStr">
        <is>
          <t>Érintőlegesen négy irányba fúvó, kazettás típus
- névleges hűtési teljesítmény [kW]: 2.8
- névleges fűtési teljesítmény [kW]: 3.2
- névleges el. fogyasztás [W]: 43
- üzemi tömeg [kg]: 15.5
- gyártó: Daikin
- típus: FXZQ25A</t>
        </is>
      </c>
      <c r="G1627" s="994" t="n">
        <v>3</v>
      </c>
      <c r="H1627" s="39" t="inlineStr">
        <is>
          <t>pc/db</t>
        </is>
      </c>
      <c r="I1627" s="315" t="n"/>
      <c r="J1627" s="159" t="n">
        <v>0</v>
      </c>
      <c r="K1627" s="159" t="n">
        <v>0</v>
      </c>
      <c r="L1627" s="753">
        <f>J1627+K1627</f>
        <v/>
      </c>
      <c r="M1627" s="748">
        <f>L1627*(G1627+I1627)</f>
        <v/>
      </c>
      <c r="O1627" s="464">
        <f>ISBLANK(D1627)</f>
        <v/>
      </c>
      <c r="P1627" s="464">
        <f>ISBLANK(G1627)</f>
        <v/>
      </c>
      <c r="Q1627" s="464">
        <f>ISBLANK(M1627)</f>
        <v/>
      </c>
      <c r="R1627" s="464">
        <f>IF(AND(O1627=P1627,O1627=Q1627),,"!!!")</f>
        <v/>
      </c>
      <c r="T1627" s="464" t="n">
        <v>1616</v>
      </c>
    </row>
    <row customFormat="1" customHeight="1" hidden="1" ht="78.75" outlineLevel="1" r="1628" s="590">
      <c r="A1628" s="29" t="n"/>
      <c r="B1628" s="606" t="n">
        <v>400</v>
      </c>
      <c r="C1628" s="608" t="n">
        <v>421</v>
      </c>
      <c r="D1628" s="829" t="n">
        <v>20</v>
      </c>
      <c r="E1628" s="94" t="inlineStr">
        <is>
          <t>Fully flat casette type
- nominal cooling capacity [kW]: 3.5
- nominal heating capacity [kW]: 2.3
- nominal power consumption [W]: 45
- operational weight [kg]: 16.5
- manufacturer: Daikin
- type: FXZQ32A</t>
        </is>
      </c>
      <c r="F1628" s="94" t="inlineStr">
        <is>
          <t>Érintőlegesen négy irányba fúvó, kazettás típus
- névleges hűtési teljesítmény [kW]: 3.5
- névleges fűtési teljesítmény [kW]: 2.3
- névleges el. fogyasztás [W]: 45
- üzemi tömeg [kg]: 16.5
- gyártó: Daikin
- típus: FXZQ32A</t>
        </is>
      </c>
      <c r="G1628" s="994" t="n">
        <v>4</v>
      </c>
      <c r="H1628" s="39" t="inlineStr">
        <is>
          <t>pc/db</t>
        </is>
      </c>
      <c r="I1628" s="315" t="n"/>
      <c r="J1628" s="159" t="n">
        <v>0</v>
      </c>
      <c r="K1628" s="159" t="n">
        <v>0</v>
      </c>
      <c r="L1628" s="753">
        <f>J1628+K1628</f>
        <v/>
      </c>
      <c r="M1628" s="748">
        <f>L1628*(G1628+I1628)</f>
        <v/>
      </c>
      <c r="O1628" s="464">
        <f>ISBLANK(D1628)</f>
        <v/>
      </c>
      <c r="P1628" s="464">
        <f>ISBLANK(G1628)</f>
        <v/>
      </c>
      <c r="Q1628" s="464">
        <f>ISBLANK(M1628)</f>
        <v/>
      </c>
      <c r="R1628" s="464">
        <f>IF(AND(O1628=P1628,O1628=Q1628),,"!!!")</f>
        <v/>
      </c>
      <c r="T1628" s="464" t="n">
        <v>1617</v>
      </c>
    </row>
    <row customFormat="1" customHeight="1" hidden="1" ht="78.75" outlineLevel="1" r="1629" s="590">
      <c r="A1629" s="29" t="n"/>
      <c r="B1629" s="606" t="n">
        <v>400</v>
      </c>
      <c r="C1629" s="608" t="n">
        <v>421</v>
      </c>
      <c r="D1629" s="829" t="n">
        <v>21</v>
      </c>
      <c r="E1629" s="94" t="inlineStr">
        <is>
          <t>Fully flat casette type
- nominal cooling capacity [kW]: 4.4
- nominal heating capacity [kW]: 3.1
- nominal power consumption [W]: 59
- operational weight [kg]: 16.5
- manufacturer: Daikin
- type: FXZQ40A</t>
        </is>
      </c>
      <c r="F1629" s="94" t="inlineStr">
        <is>
          <t>Érintőlegesen négy irányba fúvó, kazettás típus
- névleges hűtési teljesítmény [kW]: 4.4
- névleges fűtési teljesítmény [kW]: 3.1
- névleges el. fogyasztás [W]: 59
- üzemi tömeg [kg]: 16.5
- gyártó: Daikin
- típus: FXZQ40A</t>
        </is>
      </c>
      <c r="G1629" s="994" t="n">
        <v>2</v>
      </c>
      <c r="H1629" s="39" t="inlineStr">
        <is>
          <t>pc/db</t>
        </is>
      </c>
      <c r="I1629" s="315" t="n"/>
      <c r="J1629" s="159" t="n">
        <v>0</v>
      </c>
      <c r="K1629" s="159" t="n">
        <v>0</v>
      </c>
      <c r="L1629" s="753">
        <f>J1629+K1629</f>
        <v/>
      </c>
      <c r="M1629" s="748">
        <f>L1629*(G1629+I1629)</f>
        <v/>
      </c>
      <c r="O1629" s="464">
        <f>ISBLANK(D1629)</f>
        <v/>
      </c>
      <c r="P1629" s="464">
        <f>ISBLANK(G1629)</f>
        <v/>
      </c>
      <c r="Q1629" s="464">
        <f>ISBLANK(M1629)</f>
        <v/>
      </c>
      <c r="R1629" s="464">
        <f>IF(AND(O1629=P1629,O1629=Q1629),,"!!!")</f>
        <v/>
      </c>
      <c r="T1629" s="464" t="n">
        <v>1618</v>
      </c>
    </row>
    <row customFormat="1" customHeight="1" hidden="1" ht="78.75" outlineLevel="1" r="1630" s="590">
      <c r="A1630" s="29" t="n"/>
      <c r="B1630" s="606" t="n">
        <v>400</v>
      </c>
      <c r="C1630" s="608" t="n">
        <v>421</v>
      </c>
      <c r="D1630" s="829" t="n">
        <v>22</v>
      </c>
      <c r="E1630" s="94" t="inlineStr">
        <is>
          <t>Fully flat casette type
- nominal cooling capacity [kW]: 5.5
- nominal heating capacity [kW]: 3.2
- nominal power consumption [W]: 92
- operational weight [kg]: 18.5
- manufacturer: Daikin
- type: FXZQ50A</t>
        </is>
      </c>
      <c r="F1630" s="94" t="inlineStr">
        <is>
          <t>Érintőlegesen négy irányba fúvó, kazettás típus
- névleges hűtési teljesítmény [kW]: 5.5
- névleges fűtési teljesítmény [kW]: 3.2
- névleges el. fogyasztás [W]: 92
- üzemi tömeg [kg]: 18.5
- gyártó: Daikin
- típus: FXZQ50A</t>
        </is>
      </c>
      <c r="G1630" s="994" t="n">
        <v>2</v>
      </c>
      <c r="H1630" s="39" t="inlineStr">
        <is>
          <t>pc/db</t>
        </is>
      </c>
      <c r="I1630" s="315" t="n"/>
      <c r="J1630" s="159" t="n">
        <v>0</v>
      </c>
      <c r="K1630" s="159" t="n">
        <v>0</v>
      </c>
      <c r="L1630" s="753">
        <f>J1630+K1630</f>
        <v/>
      </c>
      <c r="M1630" s="748">
        <f>L1630*(G1630+I1630)</f>
        <v/>
      </c>
      <c r="O1630" s="464">
        <f>ISBLANK(D1630)</f>
        <v/>
      </c>
      <c r="P1630" s="464">
        <f>ISBLANK(G1630)</f>
        <v/>
      </c>
      <c r="Q1630" s="464">
        <f>ISBLANK(M1630)</f>
        <v/>
      </c>
      <c r="R1630" s="464">
        <f>IF(AND(O1630=P1630,O1630=Q1630),,"!!!")</f>
        <v/>
      </c>
      <c r="T1630" s="464" t="n">
        <v>1619</v>
      </c>
    </row>
    <row customFormat="1" hidden="1" outlineLevel="1" r="1631" s="590">
      <c r="A1631" s="29" t="n"/>
      <c r="B1631" s="613" t="n"/>
      <c r="C1631" s="617" t="n"/>
      <c r="D1631" s="889" t="n"/>
      <c r="E1631" s="94" t="n"/>
      <c r="F1631" s="94" t="n"/>
      <c r="G1631" s="994" t="n"/>
      <c r="H1631" s="39" t="n"/>
      <c r="I1631" s="315" t="n"/>
      <c r="J1631" s="159" t="n"/>
      <c r="K1631" s="159" t="n"/>
      <c r="L1631" s="753" t="n"/>
      <c r="M1631" s="748" t="n"/>
      <c r="O1631" s="464">
        <f>ISBLANK(D1631)</f>
        <v/>
      </c>
      <c r="P1631" s="464">
        <f>ISBLANK(G1631)</f>
        <v/>
      </c>
      <c r="Q1631" s="464">
        <f>ISBLANK(M1631)</f>
        <v/>
      </c>
      <c r="R1631" s="464">
        <f>IF(AND(O1631=P1631,O1631=Q1631),,"!!!")</f>
        <v/>
      </c>
      <c r="T1631" s="464" t="n">
        <v>1620</v>
      </c>
    </row>
    <row customFormat="1" hidden="1" outlineLevel="1" r="1632" s="590">
      <c r="A1632" s="29" t="n"/>
      <c r="B1632" s="613" t="n"/>
      <c r="C1632" s="617" t="n"/>
      <c r="D1632" s="889" t="n"/>
      <c r="E1632" s="450" t="inlineStr">
        <is>
          <t>Mini VRV system 4</t>
        </is>
      </c>
      <c r="F1632" s="450" t="inlineStr">
        <is>
          <t>Mini VRV rendszer 4</t>
        </is>
      </c>
      <c r="G1632" s="994" t="n"/>
      <c r="H1632" s="39" t="n"/>
      <c r="I1632" s="315" t="n"/>
      <c r="J1632" s="159" t="n"/>
      <c r="K1632" s="159" t="n"/>
      <c r="L1632" s="753" t="n"/>
      <c r="M1632" s="748" t="n"/>
      <c r="O1632" s="464">
        <f>ISBLANK(D1632)</f>
        <v/>
      </c>
      <c r="P1632" s="464">
        <f>ISBLANK(G1632)</f>
        <v/>
      </c>
      <c r="Q1632" s="464">
        <f>ISBLANK(M1632)</f>
        <v/>
      </c>
      <c r="R1632" s="464">
        <f>IF(AND(O1632=P1632,O1632=Q1632),,"!!!")</f>
        <v/>
      </c>
      <c r="T1632" s="464" t="n">
        <v>1621</v>
      </c>
    </row>
    <row customFormat="1" customHeight="1" hidden="1" ht="78.75" outlineLevel="1" r="1633" s="590">
      <c r="A1633" s="29" t="n"/>
      <c r="B1633" s="606" t="n">
        <v>400</v>
      </c>
      <c r="C1633" s="608" t="n">
        <v>421</v>
      </c>
      <c r="D1633" s="829" t="n">
        <v>23</v>
      </c>
      <c r="E1633" s="94" t="inlineStr">
        <is>
          <t>Outdoor unit
- nominal cooling capacity [kW]: 18.6
- nominal heating capacity [kW]: 17.9
- nominal power consumption [kW]: 5.8
- operational weight [kg]: 145
- manufacturer: Daikin
- type: RXYSQ8TY1</t>
        </is>
      </c>
      <c r="F1633" s="94" t="inlineStr">
        <is>
          <t>Kültéri egység
- névleges hűtési teljesítmény [kW]: 18.6
- névleges fűtési teljesítmény [kW]: 17.9
- névleges el. fogyasztás [kW]: 5.8
- üzemi tömeg [kg]: 145
- gyártó: Daikin
- típus: RXYSQ8TY1</t>
        </is>
      </c>
      <c r="G1633" s="994" t="n">
        <v>1</v>
      </c>
      <c r="H1633" s="39" t="inlineStr">
        <is>
          <t>set/klt</t>
        </is>
      </c>
      <c r="I1633" s="315" t="n"/>
      <c r="J1633" s="159" t="n">
        <v>0</v>
      </c>
      <c r="K1633" s="159" t="n">
        <v>0</v>
      </c>
      <c r="L1633" s="753">
        <f>J1633+K1633</f>
        <v/>
      </c>
      <c r="M1633" s="748">
        <f>L1633*(G1633+I1633)</f>
        <v/>
      </c>
      <c r="O1633" s="464">
        <f>ISBLANK(D1633)</f>
        <v/>
      </c>
      <c r="P1633" s="464">
        <f>ISBLANK(G1633)</f>
        <v/>
      </c>
      <c r="Q1633" s="464">
        <f>ISBLANK(M1633)</f>
        <v/>
      </c>
      <c r="R1633" s="464">
        <f>IF(AND(O1633=P1633,O1633=Q1633),,"!!!")</f>
        <v/>
      </c>
      <c r="T1633" s="464" t="n">
        <v>1622</v>
      </c>
    </row>
    <row customFormat="1" hidden="1" outlineLevel="1" r="1634" s="590">
      <c r="A1634" s="29" t="n"/>
      <c r="B1634" s="613" t="n"/>
      <c r="C1634" s="617" t="n"/>
      <c r="D1634" s="889" t="n"/>
      <c r="E1634" s="94" t="inlineStr">
        <is>
          <t>Indoor units</t>
        </is>
      </c>
      <c r="F1634" s="94" t="inlineStr">
        <is>
          <t>Beltéri egységek</t>
        </is>
      </c>
      <c r="G1634" s="994" t="n"/>
      <c r="H1634" s="39" t="n"/>
      <c r="I1634" s="315" t="n"/>
      <c r="J1634" s="159" t="n"/>
      <c r="K1634" s="159" t="n"/>
      <c r="L1634" s="753" t="n"/>
      <c r="M1634" s="748" t="n"/>
      <c r="O1634" s="464">
        <f>ISBLANK(D1634)</f>
        <v/>
      </c>
      <c r="P1634" s="464">
        <f>ISBLANK(G1634)</f>
        <v/>
      </c>
      <c r="Q1634" s="464">
        <f>ISBLANK(M1634)</f>
        <v/>
      </c>
      <c r="R1634" s="464">
        <f>IF(AND(O1634=P1634,O1634=Q1634),,"!!!")</f>
        <v/>
      </c>
      <c r="T1634" s="464" t="n">
        <v>1623</v>
      </c>
    </row>
    <row customFormat="1" customHeight="1" hidden="1" ht="78.75" outlineLevel="1" r="1635" s="590">
      <c r="A1635" s="29" t="n"/>
      <c r="B1635" s="606" t="n">
        <v>400</v>
      </c>
      <c r="C1635" s="608" t="n">
        <v>421</v>
      </c>
      <c r="D1635" s="829" t="n">
        <v>24</v>
      </c>
      <c r="E1635" s="94" t="inlineStr">
        <is>
          <t>Round flow casette type
- nominal cooling capacity [kW]: 7.1
- nominal heating capacity [kW]: 8.0
- nominal power consumption [W]: 60
- operational weight [kg]: 21
- manufacturer: Daikin
- type: FXFQ63B</t>
        </is>
      </c>
      <c r="F1635" s="94" t="inlineStr">
        <is>
          <t>Négy irányba fúvó, kazettás típus
- névleges hűtési teljesítmény [kW]: 7.1
- névleges fűtési teljesítmény [kW]: 8.0
- névleges el. fogyasztás [W]: 90
- üzemi tömeg [kg]: 21
- gyártó: Daikin
- típus: FXFQ63B</t>
        </is>
      </c>
      <c r="G1635" s="994" t="n">
        <v>1</v>
      </c>
      <c r="H1635" s="39" t="inlineStr">
        <is>
          <t>pc/db</t>
        </is>
      </c>
      <c r="I1635" s="315" t="n"/>
      <c r="J1635" s="159" t="n">
        <v>0</v>
      </c>
      <c r="K1635" s="159" t="n">
        <v>0</v>
      </c>
      <c r="L1635" s="753">
        <f>J1635+K1635</f>
        <v/>
      </c>
      <c r="M1635" s="748">
        <f>L1635*(G1635+I1635)</f>
        <v/>
      </c>
      <c r="O1635" s="464">
        <f>ISBLANK(D1635)</f>
        <v/>
      </c>
      <c r="P1635" s="464">
        <f>ISBLANK(G1635)</f>
        <v/>
      </c>
      <c r="Q1635" s="464">
        <f>ISBLANK(M1635)</f>
        <v/>
      </c>
      <c r="R1635" s="464">
        <f>IF(AND(O1635=P1635,O1635=Q1635),,"!!!")</f>
        <v/>
      </c>
      <c r="T1635" s="464" t="n">
        <v>1624</v>
      </c>
    </row>
    <row customFormat="1" customHeight="1" hidden="1" ht="78.75" outlineLevel="1" r="1636" s="590">
      <c r="A1636" s="29" t="n"/>
      <c r="B1636" s="606" t="n">
        <v>400</v>
      </c>
      <c r="C1636" s="608" t="n">
        <v>421</v>
      </c>
      <c r="D1636" s="829" t="n">
        <v>25</v>
      </c>
      <c r="E1636" s="94" t="inlineStr">
        <is>
          <t>Fully flat casette type
- nominal cooling capacity [kW]: 3.5
- nominal heating capacity [kW]: 2.3
- nominal power consumption [W]: 45
- operational weight [kg]: 16.5
- manufacturer: Daikin
- type: FXZQ32A</t>
        </is>
      </c>
      <c r="F1636" s="94" t="inlineStr">
        <is>
          <t>Érintőlegesen négy irányba fúvó, kazettás típus
- névleges hűtési teljesítmény [kW]: 3.5
- névleges fűtési teljesítmény [kW]: 2.3
- névleges el. fogyasztás [W]: 45
- üzemi tömeg [kg]: 16.5
- gyártó: Daikin
- típus: FXZQ32A</t>
        </is>
      </c>
      <c r="G1636" s="994" t="n">
        <v>1</v>
      </c>
      <c r="H1636" s="39" t="inlineStr">
        <is>
          <t>pc/db</t>
        </is>
      </c>
      <c r="I1636" s="315" t="n"/>
      <c r="J1636" s="159" t="n">
        <v>0</v>
      </c>
      <c r="K1636" s="159" t="n">
        <v>0</v>
      </c>
      <c r="L1636" s="753">
        <f>J1636+K1636</f>
        <v/>
      </c>
      <c r="M1636" s="748">
        <f>L1636*(G1636+I1636)</f>
        <v/>
      </c>
      <c r="O1636" s="464">
        <f>ISBLANK(D1636)</f>
        <v/>
      </c>
      <c r="P1636" s="464">
        <f>ISBLANK(G1636)</f>
        <v/>
      </c>
      <c r="Q1636" s="464">
        <f>ISBLANK(M1636)</f>
        <v/>
      </c>
      <c r="R1636" s="464">
        <f>IF(AND(O1636=P1636,O1636=Q1636),,"!!!")</f>
        <v/>
      </c>
      <c r="T1636" s="464" t="n">
        <v>1625</v>
      </c>
    </row>
    <row customFormat="1" customHeight="1" hidden="1" ht="78.75" outlineLevel="1" r="1637" s="590">
      <c r="A1637" s="29" t="n"/>
      <c r="B1637" s="606" t="n">
        <v>400</v>
      </c>
      <c r="C1637" s="608" t="n">
        <v>421</v>
      </c>
      <c r="D1637" s="829" t="n">
        <v>26</v>
      </c>
      <c r="E1637" s="94" t="inlineStr">
        <is>
          <t>Fully flat casette type
- nominal cooling capacity [kW]: 4.4
- nominal heating capacity [kW]: 3.1
- nominal power consumption [W]: 59
- operational weight [kg]: 16.5
- manufacturer: Daikin
- type: FXZQ40A</t>
        </is>
      </c>
      <c r="F1637" s="94" t="inlineStr">
        <is>
          <t>Érintőlegesen négy irányba fúvó, kazettás típus
- névleges hűtési teljesítmény [kW]: 4.4
- névleges fűtési teljesítmény [kW]: 3.1
- névleges el. fogyasztás [W]: 59
- üzemi tömeg [kg]: 16.5
- gyártó: Daikin
- típus: FXZQ40A</t>
        </is>
      </c>
      <c r="G1637" s="994" t="n">
        <v>2</v>
      </c>
      <c r="H1637" s="39" t="inlineStr">
        <is>
          <t>pc/db</t>
        </is>
      </c>
      <c r="I1637" s="315" t="n"/>
      <c r="J1637" s="159" t="n">
        <v>0</v>
      </c>
      <c r="K1637" s="159" t="n">
        <v>0</v>
      </c>
      <c r="L1637" s="753">
        <f>J1637+K1637</f>
        <v/>
      </c>
      <c r="M1637" s="748">
        <f>L1637*(G1637+I1637)</f>
        <v/>
      </c>
      <c r="O1637" s="464">
        <f>ISBLANK(D1637)</f>
        <v/>
      </c>
      <c r="P1637" s="464">
        <f>ISBLANK(G1637)</f>
        <v/>
      </c>
      <c r="Q1637" s="464">
        <f>ISBLANK(M1637)</f>
        <v/>
      </c>
      <c r="R1637" s="464">
        <f>IF(AND(O1637=P1637,O1637=Q1637),,"!!!")</f>
        <v/>
      </c>
      <c r="T1637" s="464" t="n">
        <v>1626</v>
      </c>
    </row>
    <row customFormat="1" hidden="1" outlineLevel="1" r="1638" s="590">
      <c r="A1638" s="29" t="n"/>
      <c r="B1638" s="613" t="n"/>
      <c r="C1638" s="617" t="n"/>
      <c r="D1638" s="889" t="n"/>
      <c r="E1638" s="94" t="n"/>
      <c r="F1638" s="94" t="n"/>
      <c r="G1638" s="994" t="n"/>
      <c r="H1638" s="39" t="n"/>
      <c r="I1638" s="315" t="n"/>
      <c r="J1638" s="159" t="n"/>
      <c r="K1638" s="159" t="n"/>
      <c r="L1638" s="753" t="n"/>
      <c r="M1638" s="748" t="n"/>
      <c r="O1638" s="464">
        <f>ISBLANK(D1638)</f>
        <v/>
      </c>
      <c r="P1638" s="464">
        <f>ISBLANK(G1638)</f>
        <v/>
      </c>
      <c r="Q1638" s="464">
        <f>ISBLANK(M1638)</f>
        <v/>
      </c>
      <c r="R1638" s="464">
        <f>IF(AND(O1638=P1638,O1638=Q1638),,"!!!")</f>
        <v/>
      </c>
      <c r="T1638" s="464" t="n">
        <v>1627</v>
      </c>
    </row>
    <row customFormat="1" hidden="1" outlineLevel="1" r="1639" s="590">
      <c r="A1639" s="29" t="n"/>
      <c r="B1639" s="613" t="n"/>
      <c r="C1639" s="617" t="n"/>
      <c r="D1639" s="889" t="n"/>
      <c r="E1639" s="450" t="inlineStr">
        <is>
          <t>Mini VRV system 5</t>
        </is>
      </c>
      <c r="F1639" s="450" t="inlineStr">
        <is>
          <t>Mini VRV rendszer 5</t>
        </is>
      </c>
      <c r="G1639" s="994" t="n"/>
      <c r="H1639" s="39" t="n"/>
      <c r="I1639" s="315" t="n"/>
      <c r="J1639" s="159" t="n"/>
      <c r="K1639" s="159" t="n"/>
      <c r="L1639" s="753" t="n"/>
      <c r="M1639" s="748" t="n"/>
      <c r="O1639" s="464">
        <f>ISBLANK(D1639)</f>
        <v/>
      </c>
      <c r="P1639" s="464">
        <f>ISBLANK(G1639)</f>
        <v/>
      </c>
      <c r="Q1639" s="464">
        <f>ISBLANK(M1639)</f>
        <v/>
      </c>
      <c r="R1639" s="464">
        <f>IF(AND(O1639=P1639,O1639=Q1639),,"!!!")</f>
        <v/>
      </c>
      <c r="T1639" s="464" t="n">
        <v>1628</v>
      </c>
    </row>
    <row customFormat="1" customHeight="1" hidden="1" ht="78.75" outlineLevel="1" r="1640" s="590">
      <c r="A1640" s="29" t="n"/>
      <c r="B1640" s="606" t="n">
        <v>400</v>
      </c>
      <c r="C1640" s="608" t="n">
        <v>421</v>
      </c>
      <c r="D1640" s="829" t="n">
        <v>27</v>
      </c>
      <c r="E1640" s="94" t="inlineStr">
        <is>
          <t>Outdoor unit
- nominal cooling capacity [kW]: 12.1
- nominal heating capacity [kW]: 9.2
- nominal power consumption [kW]: 3.0
- operational weight [kg]: 105
- manufacturer: Daikin
- type: RXYSQ4T8Y</t>
        </is>
      </c>
      <c r="F1640" s="94" t="inlineStr">
        <is>
          <t>Kültéri egység
- névleges hűtési teljesítmény [kW]: 12.1
- névleges fűtési teljesítmény [kW]: 9.2
- névleges el. fogyasztás [kW]: 3.0
- üzemi tömeg [kg]: 105
- gyártó: Daikin
- típus: RXYSQ4T8Y1</t>
        </is>
      </c>
      <c r="G1640" s="994" t="n">
        <v>1</v>
      </c>
      <c r="H1640" s="39" t="inlineStr">
        <is>
          <t>set/klt</t>
        </is>
      </c>
      <c r="I1640" s="315" t="n"/>
      <c r="J1640" s="159" t="n">
        <v>0</v>
      </c>
      <c r="K1640" s="159" t="n">
        <v>0</v>
      </c>
      <c r="L1640" s="753">
        <f>J1640+K1640</f>
        <v/>
      </c>
      <c r="M1640" s="748">
        <f>L1640*(G1640+I1640)</f>
        <v/>
      </c>
      <c r="O1640" s="464">
        <f>ISBLANK(D1640)</f>
        <v/>
      </c>
      <c r="P1640" s="464">
        <f>ISBLANK(G1640)</f>
        <v/>
      </c>
      <c r="Q1640" s="464">
        <f>ISBLANK(M1640)</f>
        <v/>
      </c>
      <c r="R1640" s="464">
        <f>IF(AND(O1640=P1640,O1640=Q1640),,"!!!")</f>
        <v/>
      </c>
      <c r="T1640" s="464" t="n">
        <v>1629</v>
      </c>
    </row>
    <row customFormat="1" hidden="1" outlineLevel="1" r="1641" s="590">
      <c r="A1641" s="29" t="n"/>
      <c r="B1641" s="613" t="n"/>
      <c r="C1641" s="617" t="n"/>
      <c r="D1641" s="889" t="n"/>
      <c r="E1641" s="94" t="inlineStr">
        <is>
          <t>Indoor units</t>
        </is>
      </c>
      <c r="F1641" s="94" t="inlineStr">
        <is>
          <t>Beltéri egységek</t>
        </is>
      </c>
      <c r="G1641" s="994" t="n"/>
      <c r="H1641" s="39" t="n"/>
      <c r="I1641" s="315" t="n"/>
      <c r="J1641" s="159" t="n"/>
      <c r="K1641" s="159" t="n"/>
      <c r="L1641" s="753" t="n"/>
      <c r="M1641" s="748" t="n"/>
      <c r="O1641" s="464">
        <f>ISBLANK(D1641)</f>
        <v/>
      </c>
      <c r="P1641" s="464">
        <f>ISBLANK(G1641)</f>
        <v/>
      </c>
      <c r="Q1641" s="464">
        <f>ISBLANK(M1641)</f>
        <v/>
      </c>
      <c r="R1641" s="464">
        <f>IF(AND(O1641=P1641,O1641=Q1641),,"!!!")</f>
        <v/>
      </c>
      <c r="T1641" s="464" t="n">
        <v>1630</v>
      </c>
    </row>
    <row customFormat="1" customHeight="1" hidden="1" ht="78.75" outlineLevel="1" r="1642" s="590">
      <c r="A1642" s="29" t="n"/>
      <c r="B1642" s="606" t="n">
        <v>400</v>
      </c>
      <c r="C1642" s="608" t="n">
        <v>421</v>
      </c>
      <c r="D1642" s="829" t="n">
        <v>28</v>
      </c>
      <c r="E1642" s="94" t="inlineStr">
        <is>
          <t>Fully flat casette type
- nominal cooling capacity [kW]: 3.5
- nominal heating capacity [kW]: 2.3
- nominal power consumption [W]: 45
- operational weight [kg]: 16.5
- manufacturer: Daikin
- type: FXZQ32A</t>
        </is>
      </c>
      <c r="F1642" s="94" t="inlineStr">
        <is>
          <t>Érintőlegesen négy irányba fúvó, kazettás típus
- névleges hűtési teljesítmény [kW]: 3.5
- névleges fűtési teljesítmény [kW]: 2.3
- névleges el. fogyasztás [W]: 45
- üzemi tömeg [kg]: 16.5
- gyártó: Daikin
- típus: FXZQ32A</t>
        </is>
      </c>
      <c r="G1642" s="994" t="n">
        <v>2</v>
      </c>
      <c r="H1642" s="39" t="inlineStr">
        <is>
          <t>pc/db</t>
        </is>
      </c>
      <c r="I1642" s="315" t="n"/>
      <c r="J1642" s="159" t="n">
        <v>0</v>
      </c>
      <c r="K1642" s="159" t="n">
        <v>0</v>
      </c>
      <c r="L1642" s="753">
        <f>J1642+K1642</f>
        <v/>
      </c>
      <c r="M1642" s="748">
        <f>L1642*(G1642+I1642)</f>
        <v/>
      </c>
      <c r="O1642" s="464">
        <f>ISBLANK(D1642)</f>
        <v/>
      </c>
      <c r="P1642" s="464">
        <f>ISBLANK(G1642)</f>
        <v/>
      </c>
      <c r="Q1642" s="464">
        <f>ISBLANK(M1642)</f>
        <v/>
      </c>
      <c r="R1642" s="464">
        <f>IF(AND(O1642=P1642,O1642=Q1642),,"!!!")</f>
        <v/>
      </c>
      <c r="T1642" s="464" t="n">
        <v>1631</v>
      </c>
    </row>
    <row customFormat="1" customHeight="1" hidden="1" ht="78.75" outlineLevel="1" r="1643" s="590">
      <c r="A1643" s="29" t="n"/>
      <c r="B1643" s="606" t="n">
        <v>400</v>
      </c>
      <c r="C1643" s="608" t="n">
        <v>421</v>
      </c>
      <c r="D1643" s="829" t="n">
        <v>29</v>
      </c>
      <c r="E1643" s="94" t="inlineStr">
        <is>
          <t>Fully flat casette type
- nominal cooling capacity [kW]: 5.5
- nominal heating capacity [kW]: 3.2
- nominal power consumption [W]: 92
- operational weight [kg]: 18.5
- manufacturer: Daikin
- type: FXZQ50A</t>
        </is>
      </c>
      <c r="F1643" s="94" t="inlineStr">
        <is>
          <t>Érintőlegesen négy irányba fúvó, kazettás típus
- névleges hűtési teljesítmény [kW]: 5.5
- névleges fűtési teljesítmény [kW]: 3.2
- névleges el. fogyasztás [W]: 92
- üzemi tömeg [kg]: 18.5
- gyártó: Daikin
- típus: FXZQ50A</t>
        </is>
      </c>
      <c r="G1643" s="994" t="n">
        <v>1</v>
      </c>
      <c r="H1643" s="39" t="inlineStr">
        <is>
          <t>pc/db</t>
        </is>
      </c>
      <c r="I1643" s="315" t="n"/>
      <c r="J1643" s="159" t="n">
        <v>0</v>
      </c>
      <c r="K1643" s="159" t="n">
        <v>0</v>
      </c>
      <c r="L1643" s="753">
        <f>J1643+K1643</f>
        <v/>
      </c>
      <c r="M1643" s="748">
        <f>L1643*(G1643+I1643)</f>
        <v/>
      </c>
      <c r="O1643" s="464">
        <f>ISBLANK(D1643)</f>
        <v/>
      </c>
      <c r="P1643" s="464">
        <f>ISBLANK(G1643)</f>
        <v/>
      </c>
      <c r="Q1643" s="464">
        <f>ISBLANK(M1643)</f>
        <v/>
      </c>
      <c r="R1643" s="464">
        <f>IF(AND(O1643=P1643,O1643=Q1643),,"!!!")</f>
        <v/>
      </c>
      <c r="T1643" s="464" t="n">
        <v>1632</v>
      </c>
    </row>
    <row customFormat="1" hidden="1" outlineLevel="1" r="1644" s="590">
      <c r="A1644" s="29" t="n"/>
      <c r="B1644" s="613" t="n"/>
      <c r="C1644" s="617" t="n"/>
      <c r="D1644" s="889" t="n"/>
      <c r="E1644" s="94" t="n"/>
      <c r="F1644" s="94" t="n"/>
      <c r="G1644" s="994" t="n"/>
      <c r="H1644" s="39" t="n"/>
      <c r="I1644" s="315" t="n"/>
      <c r="J1644" s="159" t="n"/>
      <c r="K1644" s="159" t="n"/>
      <c r="L1644" s="753" t="n"/>
      <c r="M1644" s="748" t="n"/>
      <c r="O1644" s="464">
        <f>ISBLANK(D1644)</f>
        <v/>
      </c>
      <c r="P1644" s="464">
        <f>ISBLANK(G1644)</f>
        <v/>
      </c>
      <c r="Q1644" s="464">
        <f>ISBLANK(M1644)</f>
        <v/>
      </c>
      <c r="R1644" s="464">
        <f>IF(AND(O1644=P1644,O1644=Q1644),,"!!!")</f>
        <v/>
      </c>
      <c r="T1644" s="464" t="n">
        <v>1633</v>
      </c>
    </row>
    <row customFormat="1" hidden="1" outlineLevel="1" r="1645" s="590">
      <c r="A1645" s="29" t="n"/>
      <c r="B1645" s="613" t="n"/>
      <c r="C1645" s="617" t="n"/>
      <c r="D1645" s="889" t="n"/>
      <c r="E1645" s="94" t="inlineStr">
        <is>
          <t>AHU 05_1 DX, Supplying the air handling units' cooling registers</t>
        </is>
      </c>
      <c r="F1645" s="94" t="inlineStr">
        <is>
          <t>AHU 05_1 DX, A légkezelők hűtő hőcserélőit ellátó rendszer</t>
        </is>
      </c>
      <c r="G1645" s="994" t="n"/>
      <c r="H1645" s="39" t="n"/>
      <c r="I1645" s="315" t="n"/>
      <c r="J1645" s="159" t="n"/>
      <c r="K1645" s="159" t="n"/>
      <c r="L1645" s="753" t="n"/>
      <c r="M1645" s="748" t="n"/>
      <c r="O1645" s="464">
        <f>ISBLANK(D1645)</f>
        <v/>
      </c>
      <c r="P1645" s="464">
        <f>ISBLANK(G1645)</f>
        <v/>
      </c>
      <c r="Q1645" s="464">
        <f>ISBLANK(M1645)</f>
        <v/>
      </c>
      <c r="R1645" s="464">
        <f>IF(AND(O1645=P1645,O1645=Q1645),,"!!!")</f>
        <v/>
      </c>
      <c r="T1645" s="464" t="n">
        <v>1634</v>
      </c>
    </row>
    <row customFormat="1" customHeight="1" hidden="1" ht="78.75" outlineLevel="1" r="1646" s="590">
      <c r="A1646" s="29" t="n"/>
      <c r="B1646" s="606" t="n">
        <v>400</v>
      </c>
      <c r="C1646" s="608" t="n">
        <v>421</v>
      </c>
      <c r="D1646" s="829" t="n">
        <v>30</v>
      </c>
      <c r="E1646" s="94" t="inlineStr">
        <is>
          <t>Outdoor unit
- nominal cooling capacity [kW]: 92.1
- nominal heating capacity [kW]: 69.7
- nominal power consumption [kW]: 26.5
- operational weight [kg]: 308 + 275
- manufacturer: Daikin
- type: RYYQ34U (RYMQ18U + RYMQ16U)</t>
        </is>
      </c>
      <c r="F1646" s="94" t="inlineStr">
        <is>
          <t>Kültéri egység
- névleges hűtési teljesítmény [kW]: 92.1
- névleges fűtési teljesítmény [kW]: 69.7
- névleges el. fogyasztás [kW]: 26.5
- üzemi tömeg [kg]: 308 + 275
- gyártó: Daikin
- típus: RYYQ34U (RYMQ18U + RYMQ16U)</t>
        </is>
      </c>
      <c r="G1646" s="994" t="n">
        <v>1</v>
      </c>
      <c r="H1646" s="39" t="inlineStr">
        <is>
          <t>set/klt</t>
        </is>
      </c>
      <c r="I1646" s="315" t="n"/>
      <c r="J1646" s="159" t="n">
        <v>0</v>
      </c>
      <c r="K1646" s="159" t="n">
        <v>0</v>
      </c>
      <c r="L1646" s="753">
        <f>J1646+K1646</f>
        <v/>
      </c>
      <c r="M1646" s="748">
        <f>L1646*(G1646+I1646)</f>
        <v/>
      </c>
      <c r="O1646" s="464">
        <f>ISBLANK(D1646)</f>
        <v/>
      </c>
      <c r="P1646" s="464">
        <f>ISBLANK(G1646)</f>
        <v/>
      </c>
      <c r="Q1646" s="464">
        <f>ISBLANK(M1646)</f>
        <v/>
      </c>
      <c r="R1646" s="464">
        <f>IF(AND(O1646=P1646,O1646=Q1646),,"!!!")</f>
        <v/>
      </c>
      <c r="T1646" s="464" t="n">
        <v>1635</v>
      </c>
    </row>
    <row customFormat="1" customHeight="1" hidden="1" ht="56.25" outlineLevel="1" r="1647" s="590">
      <c r="A1647" s="29" t="n"/>
      <c r="B1647" s="606" t="n">
        <v>400</v>
      </c>
      <c r="C1647" s="608" t="n">
        <v>421</v>
      </c>
      <c r="D1647" s="829" t="n">
        <v>31</v>
      </c>
      <c r="E1647" s="94" t="inlineStr">
        <is>
          <t>Cooling register expansion valve set
- nominal cooling capacity [kW]: 49.5
- nominal heating capacity [kW]: 55
- manufacturer: Daikin
- type: EKEXV400</t>
        </is>
      </c>
      <c r="F1647" s="94" t="inlineStr">
        <is>
          <t>DX hűtő hőcserélő expanziós szelep készlet
- névleges hűtési teljesítmény [kW]: 49.5
- névleges fűtési teljesítmény [kW]: 55
- gyártó: Daikin
- típus: EKEXV400</t>
        </is>
      </c>
      <c r="G1647" s="994" t="n">
        <v>2</v>
      </c>
      <c r="H1647" s="39" t="inlineStr">
        <is>
          <t>pc/db</t>
        </is>
      </c>
      <c r="I1647" s="315" t="n"/>
      <c r="J1647" s="159" t="n">
        <v>0</v>
      </c>
      <c r="K1647" s="159" t="n">
        <v>0</v>
      </c>
      <c r="L1647" s="753">
        <f>J1647+K1647</f>
        <v/>
      </c>
      <c r="M1647" s="748">
        <f>L1647*(G1647+I1647)</f>
        <v/>
      </c>
      <c r="O1647" s="464">
        <f>ISBLANK(D1647)</f>
        <v/>
      </c>
      <c r="P1647" s="464">
        <f>ISBLANK(G1647)</f>
        <v/>
      </c>
      <c r="Q1647" s="464">
        <f>ISBLANK(M1647)</f>
        <v/>
      </c>
      <c r="R1647" s="464">
        <f>IF(AND(O1647=P1647,O1647=Q1647),,"!!!")</f>
        <v/>
      </c>
      <c r="T1647" s="464" t="n">
        <v>1636</v>
      </c>
    </row>
    <row customFormat="1" hidden="1" outlineLevel="1" r="1648" s="590">
      <c r="A1648" s="29" t="n"/>
      <c r="B1648" s="613" t="n"/>
      <c r="C1648" s="617" t="n"/>
      <c r="D1648" s="889" t="n"/>
      <c r="E1648" s="94" t="n"/>
      <c r="F1648" s="94" t="n"/>
      <c r="G1648" s="994" t="n"/>
      <c r="H1648" s="39" t="n"/>
      <c r="I1648" s="315" t="n"/>
      <c r="J1648" s="159" t="n"/>
      <c r="K1648" s="159" t="n"/>
      <c r="L1648" s="753" t="n"/>
      <c r="M1648" s="748" t="n"/>
      <c r="O1648" s="464">
        <f>ISBLANK(D1648)</f>
        <v/>
      </c>
      <c r="P1648" s="464">
        <f>ISBLANK(G1648)</f>
        <v/>
      </c>
      <c r="Q1648" s="464">
        <f>ISBLANK(M1648)</f>
        <v/>
      </c>
      <c r="R1648" s="464">
        <f>IF(AND(O1648=P1648,O1648=Q1648),,"!!!")</f>
        <v/>
      </c>
      <c r="T1648" s="464" t="n">
        <v>1637</v>
      </c>
    </row>
    <row customFormat="1" hidden="1" outlineLevel="1" r="1649" s="590">
      <c r="A1649" s="29" t="n"/>
      <c r="B1649" s="613" t="n"/>
      <c r="C1649" s="617" t="n"/>
      <c r="D1649" s="889" t="n"/>
      <c r="E1649" s="94" t="inlineStr">
        <is>
          <t xml:space="preserve"> AHU 05_2 DX, Supplying the air handling units' cooling registers</t>
        </is>
      </c>
      <c r="F1649" s="94" t="inlineStr">
        <is>
          <t xml:space="preserve"> AHU 05_2 DX, A légkezelők hűtő hőcserélőit ellátó rendszer</t>
        </is>
      </c>
      <c r="G1649" s="994" t="n"/>
      <c r="H1649" s="39" t="n"/>
      <c r="I1649" s="315" t="n"/>
      <c r="J1649" s="159" t="n"/>
      <c r="K1649" s="159" t="n"/>
      <c r="L1649" s="753" t="n"/>
      <c r="M1649" s="748" t="n"/>
      <c r="O1649" s="464">
        <f>ISBLANK(D1649)</f>
        <v/>
      </c>
      <c r="P1649" s="464">
        <f>ISBLANK(G1649)</f>
        <v/>
      </c>
      <c r="Q1649" s="464">
        <f>ISBLANK(M1649)</f>
        <v/>
      </c>
      <c r="R1649" s="464">
        <f>IF(AND(O1649=P1649,O1649=Q1649),,"!!!")</f>
        <v/>
      </c>
      <c r="T1649" s="464" t="n">
        <v>1638</v>
      </c>
    </row>
    <row customFormat="1" customHeight="1" hidden="1" ht="78.75" outlineLevel="1" r="1650" s="590">
      <c r="A1650" s="29" t="n"/>
      <c r="B1650" s="606" t="n">
        <v>400</v>
      </c>
      <c r="C1650" s="608" t="n">
        <v>421</v>
      </c>
      <c r="D1650" s="829" t="n">
        <v>32</v>
      </c>
      <c r="E1650" s="94" t="inlineStr">
        <is>
          <t>Outdoor unit
- nominal cooling capacity [kW]: 92.1
- nominal heating capacity [kW]: 69.7
- nominal power consumption [kW]: 26.5
- operational weight [kg]: 308 + 275
- manufacturer: Daikin
- type: RYYQ34U (RYMQ18U + RYMQ16U)</t>
        </is>
      </c>
      <c r="F1650" s="94" t="inlineStr">
        <is>
          <t>Kültéri egység
- névleges hűtési teljesítmény [kW]: 92.1
- névleges fűtési teljesítmény [kW]: 69.7
- névleges el. fogyasztás [kW]: 26.5
- üzemi tömeg [kg]: 308 + 275
- gyártó: Daikin
- típus: RYYQ34U (RYMQ18U + RYMQ16U)</t>
        </is>
      </c>
      <c r="G1650" s="994" t="n">
        <v>1</v>
      </c>
      <c r="H1650" s="39" t="inlineStr">
        <is>
          <t>set/klt</t>
        </is>
      </c>
      <c r="I1650" s="315" t="n"/>
      <c r="J1650" s="159" t="n">
        <v>0</v>
      </c>
      <c r="K1650" s="159" t="n">
        <v>0</v>
      </c>
      <c r="L1650" s="753">
        <f>J1650+K1650</f>
        <v/>
      </c>
      <c r="M1650" s="748">
        <f>L1650*(G1650+I1650)</f>
        <v/>
      </c>
      <c r="O1650" s="464">
        <f>ISBLANK(D1650)</f>
        <v/>
      </c>
      <c r="P1650" s="464">
        <f>ISBLANK(G1650)</f>
        <v/>
      </c>
      <c r="Q1650" s="464">
        <f>ISBLANK(M1650)</f>
        <v/>
      </c>
      <c r="R1650" s="464">
        <f>IF(AND(O1650=P1650,O1650=Q1650),,"!!!")</f>
        <v/>
      </c>
      <c r="T1650" s="464" t="n">
        <v>1639</v>
      </c>
    </row>
    <row customFormat="1" customHeight="1" hidden="1" ht="56.25" outlineLevel="1" r="1651" s="590">
      <c r="A1651" s="29" t="n"/>
      <c r="B1651" s="606" t="n">
        <v>400</v>
      </c>
      <c r="C1651" s="608" t="n">
        <v>421</v>
      </c>
      <c r="D1651" s="829" t="n">
        <v>33</v>
      </c>
      <c r="E1651" s="94" t="inlineStr">
        <is>
          <t>Cooling register expansion valve set
- nominal cooling capacity [kW]: 49.5
- nominal heating capacity [kW]: 55
- manufacturer: Daikin
- type: EKEXV400</t>
        </is>
      </c>
      <c r="F1651" s="94" t="inlineStr">
        <is>
          <t>DX hűtő hőcserélő expanziós szelep készlet
- névleges hűtési teljesítmény [kW]: 49.5
- névleges fűtési teljesítmény [kW]: 55
- gyártó: Daikin
- típus: EKEXV400</t>
        </is>
      </c>
      <c r="G1651" s="994" t="n">
        <v>2</v>
      </c>
      <c r="H1651" s="39" t="inlineStr">
        <is>
          <t>pc/db</t>
        </is>
      </c>
      <c r="I1651" s="315" t="n"/>
      <c r="J1651" s="159" t="n">
        <v>0</v>
      </c>
      <c r="K1651" s="159" t="n">
        <v>0</v>
      </c>
      <c r="L1651" s="753">
        <f>J1651+K1651</f>
        <v/>
      </c>
      <c r="M1651" s="748">
        <f>L1651*(G1651+I1651)</f>
        <v/>
      </c>
      <c r="O1651" s="464">
        <f>ISBLANK(D1651)</f>
        <v/>
      </c>
      <c r="P1651" s="464">
        <f>ISBLANK(G1651)</f>
        <v/>
      </c>
      <c r="Q1651" s="464">
        <f>ISBLANK(M1651)</f>
        <v/>
      </c>
      <c r="R1651" s="464">
        <f>IF(AND(O1651=P1651,O1651=Q1651),,"!!!")</f>
        <v/>
      </c>
      <c r="T1651" s="464" t="n">
        <v>1640</v>
      </c>
    </row>
    <row customFormat="1" hidden="1" outlineLevel="1" r="1652" s="590">
      <c r="A1652" s="29" t="n"/>
      <c r="B1652" s="613" t="n"/>
      <c r="C1652" s="617" t="n"/>
      <c r="D1652" s="889" t="n"/>
      <c r="E1652" s="94" t="n"/>
      <c r="F1652" s="94" t="n"/>
      <c r="G1652" s="994" t="n"/>
      <c r="H1652" s="39" t="n"/>
      <c r="I1652" s="315" t="n"/>
      <c r="J1652" s="159" t="n"/>
      <c r="K1652" s="159" t="n"/>
      <c r="L1652" s="753" t="n"/>
      <c r="M1652" s="748" t="n"/>
      <c r="O1652" s="464">
        <f>ISBLANK(D1652)</f>
        <v/>
      </c>
      <c r="P1652" s="464">
        <f>ISBLANK(G1652)</f>
        <v/>
      </c>
      <c r="Q1652" s="464">
        <f>ISBLANK(M1652)</f>
        <v/>
      </c>
      <c r="R1652" s="464">
        <f>IF(AND(O1652=P1652,O1652=Q1652),,"!!!")</f>
        <v/>
      </c>
      <c r="T1652" s="464" t="n">
        <v>1641</v>
      </c>
    </row>
    <row customFormat="1" hidden="1" outlineLevel="1" r="1653" s="590">
      <c r="A1653" s="29" t="n"/>
      <c r="B1653" s="613" t="n"/>
      <c r="C1653" s="617" t="n"/>
      <c r="D1653" s="889" t="n"/>
      <c r="E1653" s="94" t="inlineStr">
        <is>
          <t xml:space="preserve"> AHU 05 DX, Supplying the air handling units' cooling registers</t>
        </is>
      </c>
      <c r="F1653" s="94" t="inlineStr">
        <is>
          <t xml:space="preserve"> AHU 05 DX, A légkezelők hűtő hőcserélőit ellátó rendszer</t>
        </is>
      </c>
      <c r="G1653" s="994" t="n"/>
      <c r="H1653" s="39" t="n"/>
      <c r="I1653" s="315" t="n"/>
      <c r="J1653" s="159" t="n"/>
      <c r="K1653" s="159" t="n"/>
      <c r="L1653" s="753" t="n"/>
      <c r="M1653" s="748" t="n"/>
      <c r="O1653" s="464">
        <f>ISBLANK(D1653)</f>
        <v/>
      </c>
      <c r="P1653" s="464">
        <f>ISBLANK(G1653)</f>
        <v/>
      </c>
      <c r="Q1653" s="464">
        <f>ISBLANK(M1653)</f>
        <v/>
      </c>
      <c r="R1653" s="464">
        <f>IF(AND(O1653=P1653,O1653=Q1653),,"!!!")</f>
        <v/>
      </c>
      <c r="T1653" s="464" t="n">
        <v>1642</v>
      </c>
    </row>
    <row customFormat="1" customHeight="1" hidden="1" ht="78.75" outlineLevel="1" r="1654" s="590">
      <c r="A1654" s="29" t="n"/>
      <c r="B1654" s="606" t="n">
        <v>400</v>
      </c>
      <c r="C1654" s="608" t="n">
        <v>421</v>
      </c>
      <c r="D1654" s="829" t="n">
        <v>34</v>
      </c>
      <c r="E1654" s="94" t="inlineStr">
        <is>
          <t>Outdoor unit
- nominal cooling capacity [kW]: 116.3
- nominal heating capacity [kW]: 103.0
- nominal power consumption [kW]: 36.0
- operational weight [kg]: 308 + 275 + 275
- manufacturer: Daikin
- type: RYYQ50U (RYMQ18U + RYMQ16U + RYMQ16U)</t>
        </is>
      </c>
      <c r="F1654" s="94" t="inlineStr">
        <is>
          <t>Kültéri egység
- névleges hűtési teljesítmény [kW]: 116.3
- névleges fűtési teljesítmény [kW]: 103.0
- névleges el. fogyasztás [kW]: 36.0
- üzemi tömeg [kg]: 308 + 275 + 275
- gyártó: Daikin
- típus: RYYQ50U (RYMQ18U + RYMQ16U + RYMQ16U)</t>
        </is>
      </c>
      <c r="G1654" s="994" t="n">
        <v>1</v>
      </c>
      <c r="H1654" s="39" t="inlineStr">
        <is>
          <t>set/klt</t>
        </is>
      </c>
      <c r="I1654" s="315" t="n"/>
      <c r="J1654" s="159" t="n">
        <v>0</v>
      </c>
      <c r="K1654" s="159" t="n">
        <v>0</v>
      </c>
      <c r="L1654" s="753">
        <f>J1654+K1654</f>
        <v/>
      </c>
      <c r="M1654" s="748">
        <f>L1654*(G1654+I1654)</f>
        <v/>
      </c>
      <c r="O1654" s="464">
        <f>ISBLANK(D1654)</f>
        <v/>
      </c>
      <c r="P1654" s="464">
        <f>ISBLANK(G1654)</f>
        <v/>
      </c>
      <c r="Q1654" s="464">
        <f>ISBLANK(M1654)</f>
        <v/>
      </c>
      <c r="R1654" s="464">
        <f>IF(AND(O1654=P1654,O1654=Q1654),,"!!!")</f>
        <v/>
      </c>
      <c r="T1654" s="464" t="n">
        <v>1643</v>
      </c>
    </row>
    <row customFormat="1" customHeight="1" hidden="1" ht="56.25" outlineLevel="1" r="1655" s="590">
      <c r="A1655" s="29" t="n"/>
      <c r="B1655" s="606" t="n">
        <v>400</v>
      </c>
      <c r="C1655" s="608" t="n">
        <v>421</v>
      </c>
      <c r="D1655" s="829" t="n">
        <v>35</v>
      </c>
      <c r="E1655" s="94" t="inlineStr">
        <is>
          <t>Cooling register expansion valve set
- nominal cooling capacity [kW]: 49.5
- nominal heating capacity [kW]: 55
- manufacturer: Daikin
- type: EKEXV400</t>
        </is>
      </c>
      <c r="F1655" s="94" t="inlineStr">
        <is>
          <t>DX hűtő hőcserélő expanziós szelep készlet
- névleges hűtési teljesítmény [kW]: 49.5
- névleges fűtési teljesítmény [kW]: 55
- gyártó: Daikin
- típus: EKEXV400</t>
        </is>
      </c>
      <c r="G1655" s="994" t="n">
        <v>3</v>
      </c>
      <c r="H1655" s="39" t="inlineStr">
        <is>
          <t>pc/db</t>
        </is>
      </c>
      <c r="I1655" s="315" t="n"/>
      <c r="J1655" s="159" t="n">
        <v>0</v>
      </c>
      <c r="K1655" s="159" t="n">
        <v>0</v>
      </c>
      <c r="L1655" s="753">
        <f>J1655+K1655</f>
        <v/>
      </c>
      <c r="M1655" s="748">
        <f>L1655*(G1655+I1655)</f>
        <v/>
      </c>
      <c r="O1655" s="464">
        <f>ISBLANK(D1655)</f>
        <v/>
      </c>
      <c r="P1655" s="464">
        <f>ISBLANK(G1655)</f>
        <v/>
      </c>
      <c r="Q1655" s="464">
        <f>ISBLANK(M1655)</f>
        <v/>
      </c>
      <c r="R1655" s="464">
        <f>IF(AND(O1655=P1655,O1655=Q1655),,"!!!")</f>
        <v/>
      </c>
      <c r="T1655" s="464" t="n">
        <v>1644</v>
      </c>
    </row>
    <row customFormat="1" hidden="1" outlineLevel="1" r="1656" s="590">
      <c r="A1656" s="29" t="n"/>
      <c r="B1656" s="613" t="n"/>
      <c r="C1656" s="617" t="n"/>
      <c r="D1656" s="889" t="n"/>
      <c r="E1656" s="94" t="n"/>
      <c r="F1656" s="94" t="n"/>
      <c r="G1656" s="994" t="n"/>
      <c r="H1656" s="39" t="n"/>
      <c r="I1656" s="315" t="n"/>
      <c r="J1656" s="159" t="n"/>
      <c r="K1656" s="159" t="n"/>
      <c r="L1656" s="753" t="n"/>
      <c r="M1656" s="748" t="n"/>
      <c r="O1656" s="464">
        <f>ISBLANK(D1656)</f>
        <v/>
      </c>
      <c r="P1656" s="464">
        <f>ISBLANK(G1656)</f>
        <v/>
      </c>
      <c r="Q1656" s="464">
        <f>ISBLANK(M1656)</f>
        <v/>
      </c>
      <c r="R1656" s="464">
        <f>IF(AND(O1656=P1656,O1656=Q1656),,"!!!")</f>
        <v/>
      </c>
      <c r="T1656" s="464" t="n">
        <v>1645</v>
      </c>
    </row>
    <row customFormat="1" hidden="1" outlineLevel="1" r="1657" s="590">
      <c r="A1657" s="29" t="n"/>
      <c r="B1657" s="613" t="n"/>
      <c r="C1657" s="617" t="n"/>
      <c r="D1657" s="889" t="n"/>
      <c r="E1657" s="94" t="inlineStr">
        <is>
          <t>08 AHU 07 DX, Supplying the air handling units' cooling registers</t>
        </is>
      </c>
      <c r="F1657" s="94" t="inlineStr">
        <is>
          <t>08 AHU 07 DX, A légkezelők hűtő hőcserélőit ellátó rendszer</t>
        </is>
      </c>
      <c r="G1657" s="994" t="n"/>
      <c r="H1657" s="39" t="n"/>
      <c r="I1657" s="315" t="n"/>
      <c r="J1657" s="159" t="n"/>
      <c r="K1657" s="159" t="n"/>
      <c r="L1657" s="753" t="n"/>
      <c r="M1657" s="748" t="n"/>
      <c r="O1657" s="464">
        <f>ISBLANK(D1657)</f>
        <v/>
      </c>
      <c r="P1657" s="464">
        <f>ISBLANK(G1657)</f>
        <v/>
      </c>
      <c r="Q1657" s="464">
        <f>ISBLANK(M1657)</f>
        <v/>
      </c>
      <c r="R1657" s="464">
        <f>IF(AND(O1657=P1657,O1657=Q1657),,"!!!")</f>
        <v/>
      </c>
      <c r="T1657" s="464" t="n">
        <v>1646</v>
      </c>
    </row>
    <row customFormat="1" customHeight="1" hidden="1" ht="78.75" outlineLevel="1" r="1658" s="590">
      <c r="A1658" s="29" t="n"/>
      <c r="B1658" s="606" t="n">
        <v>400</v>
      </c>
      <c r="C1658" s="608" t="n">
        <v>421</v>
      </c>
      <c r="D1658" s="829" t="n">
        <v>36</v>
      </c>
      <c r="E1658" s="94" t="inlineStr">
        <is>
          <t>Outdoor unit
- nominal cooling capacity [kW]: 18.6
- nominal heating capacity [kW]: 17.9
- nominal power consumption [kW]: 5.2
- operational weight [kg]: 252
- manufacturer: Daikin
- type: RYYQ8U</t>
        </is>
      </c>
      <c r="F1658" s="94" t="inlineStr">
        <is>
          <t>Kültéri egység
- névleges hűtési teljesítmény [kW]: 18.6
- névleges fűtési teljesítmény [kW]: 17.9
- névleges el. fogyasztás [kW]: 5.2
- üzemi tömeg [kg]: 252
- gyártó: Daikin
- típus: RYYQ8U</t>
        </is>
      </c>
      <c r="G1658" s="994" t="n">
        <v>1</v>
      </c>
      <c r="H1658" s="39" t="inlineStr">
        <is>
          <t>set/klt</t>
        </is>
      </c>
      <c r="I1658" s="315" t="n"/>
      <c r="J1658" s="159" t="n">
        <v>0</v>
      </c>
      <c r="K1658" s="159" t="n">
        <v>0</v>
      </c>
      <c r="L1658" s="753">
        <f>J1658+K1658</f>
        <v/>
      </c>
      <c r="M1658" s="748">
        <f>L1658*(G1658+I1658)</f>
        <v/>
      </c>
      <c r="O1658" s="464">
        <f>ISBLANK(D1658)</f>
        <v/>
      </c>
      <c r="P1658" s="464">
        <f>ISBLANK(G1658)</f>
        <v/>
      </c>
      <c r="Q1658" s="464">
        <f>ISBLANK(M1658)</f>
        <v/>
      </c>
      <c r="R1658" s="464">
        <f>IF(AND(O1658=P1658,O1658=Q1658),,"!!!")</f>
        <v/>
      </c>
      <c r="T1658" s="464" t="n">
        <v>1647</v>
      </c>
    </row>
    <row customFormat="1" customHeight="1" hidden="1" ht="56.25" outlineLevel="1" r="1659" s="590">
      <c r="A1659" s="29" t="n"/>
      <c r="B1659" s="606" t="n">
        <v>400</v>
      </c>
      <c r="C1659" s="608" t="n">
        <v>421</v>
      </c>
      <c r="D1659" s="829" t="n">
        <v>37</v>
      </c>
      <c r="E1659" s="94" t="inlineStr">
        <is>
          <t>Cooling register expansion valve set
- nominal cooling capacity [kW]: 24.6
- nominal heating capacity [kW]: 27.7
- manufacturer: Daikin
- type: EKEXV200</t>
        </is>
      </c>
      <c r="F1659" s="94" t="inlineStr">
        <is>
          <t>DX hűtő hőcserélő expanziós szelep készlet
- névleges hűtési teljesítmény [kW]: 24.6
- névleges fűtési teljesítmény [kW]: 27.7
- gyártó: Daikin
- típus: EKEXV200</t>
        </is>
      </c>
      <c r="G1659" s="994" t="n">
        <v>1</v>
      </c>
      <c r="H1659" s="39" t="inlineStr">
        <is>
          <t>pc/db</t>
        </is>
      </c>
      <c r="I1659" s="315" t="n"/>
      <c r="J1659" s="159" t="n">
        <v>0</v>
      </c>
      <c r="K1659" s="159" t="n">
        <v>0</v>
      </c>
      <c r="L1659" s="753">
        <f>J1659+K1659</f>
        <v/>
      </c>
      <c r="M1659" s="748">
        <f>L1659*(G1659+I1659)</f>
        <v/>
      </c>
      <c r="O1659" s="464">
        <f>ISBLANK(D1659)</f>
        <v/>
      </c>
      <c r="P1659" s="464">
        <f>ISBLANK(G1659)</f>
        <v/>
      </c>
      <c r="Q1659" s="464">
        <f>ISBLANK(M1659)</f>
        <v/>
      </c>
      <c r="R1659" s="464">
        <f>IF(AND(O1659=P1659,O1659=Q1659),,"!!!")</f>
        <v/>
      </c>
      <c r="T1659" s="464" t="n">
        <v>1648</v>
      </c>
    </row>
    <row customFormat="1" hidden="1" outlineLevel="1" r="1660" s="590">
      <c r="A1660" s="29" t="n"/>
      <c r="B1660" s="613" t="n"/>
      <c r="C1660" s="617" t="n"/>
      <c r="D1660" s="889" t="n"/>
      <c r="E1660" s="94" t="n"/>
      <c r="F1660" s="94" t="n"/>
      <c r="G1660" s="994" t="n"/>
      <c r="H1660" s="39" t="n"/>
      <c r="I1660" s="315" t="n"/>
      <c r="J1660" s="159" t="n"/>
      <c r="K1660" s="159" t="n"/>
      <c r="L1660" s="753" t="n"/>
      <c r="M1660" s="748" t="n"/>
      <c r="O1660" s="464">
        <f>ISBLANK(D1660)</f>
        <v/>
      </c>
      <c r="P1660" s="464">
        <f>ISBLANK(G1660)</f>
        <v/>
      </c>
      <c r="Q1660" s="464">
        <f>ISBLANK(M1660)</f>
        <v/>
      </c>
      <c r="R1660" s="464">
        <f>IF(AND(O1660=P1660,O1660=Q1660),,"!!!")</f>
        <v/>
      </c>
      <c r="T1660" s="464" t="n">
        <v>1649</v>
      </c>
    </row>
    <row customFormat="1" hidden="1" outlineLevel="1" r="1661" s="590">
      <c r="A1661" s="29" t="n"/>
      <c r="B1661" s="613" t="n"/>
      <c r="C1661" s="617" t="n"/>
      <c r="D1661" s="889" t="n"/>
      <c r="E1661" s="94" t="inlineStr">
        <is>
          <t>09 AHU 09 DX, Supplying the air handling units' cooling registers</t>
        </is>
      </c>
      <c r="F1661" s="94" t="inlineStr">
        <is>
          <t>09 AHU 09 DX, A légkezelők hűtő hőcserélőit ellátó rendszer</t>
        </is>
      </c>
      <c r="G1661" s="994" t="n"/>
      <c r="H1661" s="39" t="n"/>
      <c r="I1661" s="315" t="n"/>
      <c r="J1661" s="159" t="n"/>
      <c r="K1661" s="159" t="n"/>
      <c r="L1661" s="753" t="n"/>
      <c r="M1661" s="748" t="n"/>
      <c r="O1661" s="464">
        <f>ISBLANK(D1661)</f>
        <v/>
      </c>
      <c r="P1661" s="464">
        <f>ISBLANK(G1661)</f>
        <v/>
      </c>
      <c r="Q1661" s="464">
        <f>ISBLANK(M1661)</f>
        <v/>
      </c>
      <c r="R1661" s="464">
        <f>IF(AND(O1661=P1661,O1661=Q1661),,"!!!")</f>
        <v/>
      </c>
      <c r="T1661" s="464" t="n">
        <v>1650</v>
      </c>
    </row>
    <row customFormat="1" customHeight="1" hidden="1" ht="78.75" outlineLevel="1" r="1662" s="590">
      <c r="A1662" s="29" t="n"/>
      <c r="B1662" s="606" t="n">
        <v>400</v>
      </c>
      <c r="C1662" s="608" t="n">
        <v>421</v>
      </c>
      <c r="D1662" s="829" t="n">
        <v>38</v>
      </c>
      <c r="E1662" s="94" t="inlineStr">
        <is>
          <t>Outdoor unit
- nominal cooling capacity [kW]: 6.3
- nominal heating capacity [kW]: 7.5
- nominal power consumption [kW]: 2.4
- operational weight [kg]: 120
- manufacturer: Daikin
- type: ERQ100AV1</t>
        </is>
      </c>
      <c r="F1662" s="94" t="inlineStr">
        <is>
          <t>Kültéri egység
- névleges hűtési teljesítmény [kW]: 6.3
- névleges fűtési teljesítmény [kW]: 7.5
- névleges el. fogyasztás [kW]: 2.4
- üzemi tömeg [kg]: 120
- gyártó: Daikin
- típus: ERQ100AV1</t>
        </is>
      </c>
      <c r="G1662" s="994" t="n">
        <v>1</v>
      </c>
      <c r="H1662" s="39" t="inlineStr">
        <is>
          <t>set/klt</t>
        </is>
      </c>
      <c r="I1662" s="315" t="n"/>
      <c r="J1662" s="159" t="n">
        <v>0</v>
      </c>
      <c r="K1662" s="159" t="n">
        <v>0</v>
      </c>
      <c r="L1662" s="753">
        <f>J1662+K1662</f>
        <v/>
      </c>
      <c r="M1662" s="748">
        <f>L1662*(G1662+I1662)</f>
        <v/>
      </c>
      <c r="O1662" s="464">
        <f>ISBLANK(D1662)</f>
        <v/>
      </c>
      <c r="P1662" s="464">
        <f>ISBLANK(G1662)</f>
        <v/>
      </c>
      <c r="Q1662" s="464">
        <f>ISBLANK(M1662)</f>
        <v/>
      </c>
      <c r="R1662" s="464">
        <f>IF(AND(O1662=P1662,O1662=Q1662),,"!!!")</f>
        <v/>
      </c>
      <c r="T1662" s="464" t="n">
        <v>1651</v>
      </c>
    </row>
    <row customFormat="1" customHeight="1" hidden="1" ht="56.25" outlineLevel="1" r="1663" s="590">
      <c r="A1663" s="29" t="n"/>
      <c r="B1663" s="606" t="n">
        <v>400</v>
      </c>
      <c r="C1663" s="608" t="n">
        <v>421</v>
      </c>
      <c r="D1663" s="829" t="n">
        <v>39</v>
      </c>
      <c r="E1663" s="94" t="inlineStr">
        <is>
          <t>Cooling register expansion valve set
- nominal cooling capacity [kW]: 7.8
- nominal heating capacity [kW]: 8.8
- manufacturer: Daikin
- type: EKEXV63</t>
        </is>
      </c>
      <c r="F1663" s="94" t="inlineStr">
        <is>
          <t>DX hűtő hőcserélő expanziós szelep készlet
- névleges hűtési teljesítmény [kW]: 7.8
- névleges fűtési teljesítmény [kW]: 8.8
- gyártó: Daikin
- típus: EKEXV63</t>
        </is>
      </c>
      <c r="G1663" s="994" t="n">
        <v>1</v>
      </c>
      <c r="H1663" s="39" t="inlineStr">
        <is>
          <t>pc/db</t>
        </is>
      </c>
      <c r="I1663" s="315" t="n"/>
      <c r="J1663" s="159" t="n">
        <v>0</v>
      </c>
      <c r="K1663" s="159" t="n">
        <v>0</v>
      </c>
      <c r="L1663" s="753">
        <f>J1663+K1663</f>
        <v/>
      </c>
      <c r="M1663" s="748">
        <f>L1663*(G1663+I1663)</f>
        <v/>
      </c>
      <c r="O1663" s="464">
        <f>ISBLANK(D1663)</f>
        <v/>
      </c>
      <c r="P1663" s="464">
        <f>ISBLANK(G1663)</f>
        <v/>
      </c>
      <c r="Q1663" s="464">
        <f>ISBLANK(M1663)</f>
        <v/>
      </c>
      <c r="R1663" s="464">
        <f>IF(AND(O1663=P1663,O1663=Q1663),,"!!!")</f>
        <v/>
      </c>
      <c r="T1663" s="464" t="n">
        <v>1652</v>
      </c>
    </row>
    <row customFormat="1" hidden="1" outlineLevel="1" r="1664" s="590">
      <c r="A1664" s="29" t="n"/>
      <c r="B1664" s="613" t="n"/>
      <c r="C1664" s="617" t="n"/>
      <c r="D1664" s="889" t="n"/>
      <c r="E1664" s="94" t="n"/>
      <c r="F1664" s="94" t="n"/>
      <c r="G1664" s="994" t="n"/>
      <c r="H1664" s="39" t="n"/>
      <c r="I1664" s="315" t="n"/>
      <c r="J1664" s="159" t="n"/>
      <c r="K1664" s="159" t="n"/>
      <c r="L1664" s="753" t="n"/>
      <c r="M1664" s="748" t="n"/>
      <c r="O1664" s="464">
        <f>ISBLANK(D1664)</f>
        <v/>
      </c>
      <c r="P1664" s="464">
        <f>ISBLANK(G1664)</f>
        <v/>
      </c>
      <c r="Q1664" s="464">
        <f>ISBLANK(M1664)</f>
        <v/>
      </c>
      <c r="R1664" s="464">
        <f>IF(AND(O1664=P1664,O1664=Q1664),,"!!!")</f>
        <v/>
      </c>
      <c r="T1664" s="464" t="n">
        <v>1653</v>
      </c>
    </row>
    <row customFormat="1" hidden="1" outlineLevel="1" r="1665" s="590">
      <c r="A1665" s="29" t="n"/>
      <c r="B1665" s="613" t="n"/>
      <c r="C1665" s="617" t="n"/>
      <c r="D1665" s="889" t="n"/>
      <c r="E1665" s="94" t="inlineStr">
        <is>
          <t>10 AHU 10 DX, Supplying the air handling units' cooling registers</t>
        </is>
      </c>
      <c r="F1665" s="94" t="inlineStr">
        <is>
          <t>10 AHU 10 DX, A légkezelők hűtő hőcserélőit ellátó rendszer</t>
        </is>
      </c>
      <c r="G1665" s="994" t="n"/>
      <c r="H1665" s="39" t="n"/>
      <c r="I1665" s="315" t="n"/>
      <c r="J1665" s="159" t="n"/>
      <c r="K1665" s="159" t="n"/>
      <c r="L1665" s="753" t="n"/>
      <c r="M1665" s="748" t="n"/>
      <c r="O1665" s="464">
        <f>ISBLANK(D1665)</f>
        <v/>
      </c>
      <c r="P1665" s="464">
        <f>ISBLANK(G1665)</f>
        <v/>
      </c>
      <c r="Q1665" s="464">
        <f>ISBLANK(M1665)</f>
        <v/>
      </c>
      <c r="R1665" s="464">
        <f>IF(AND(O1665=P1665,O1665=Q1665),,"!!!")</f>
        <v/>
      </c>
      <c r="T1665" s="464" t="n">
        <v>1654</v>
      </c>
    </row>
    <row customFormat="1" customHeight="1" hidden="1" ht="78.75" outlineLevel="1" r="1666" s="590">
      <c r="A1666" s="29" t="n"/>
      <c r="B1666" s="606" t="n">
        <v>400</v>
      </c>
      <c r="C1666" s="608" t="n">
        <v>421</v>
      </c>
      <c r="D1666" s="829" t="n">
        <v>40</v>
      </c>
      <c r="E1666" s="94" t="inlineStr">
        <is>
          <t>Outdoor unit
- nominal cooling capacity [kW]: 6.3
- nominal heating capacity [kW]: 7.5
- nominal power consumption [kW]: 2.4
- operational weight [kg]: 120
- manufacturer: Daikin
- type: ERQ100AV1</t>
        </is>
      </c>
      <c r="F1666" s="94" t="inlineStr">
        <is>
          <t>Kültéri egység
- névleges hűtési teljesítmény [kW]: 6.3
- névleges fűtési teljesítmény [kW]: 7.5
- névleges el. fogyasztás [kW]: 2.4
- üzemi tömeg [kg]: 120
- gyártó: Daikin
- típus: ERQ100AV1</t>
        </is>
      </c>
      <c r="G1666" s="994" t="n">
        <v>1</v>
      </c>
      <c r="H1666" s="39" t="inlineStr">
        <is>
          <t>set/klt</t>
        </is>
      </c>
      <c r="I1666" s="315" t="n"/>
      <c r="J1666" s="159" t="n">
        <v>0</v>
      </c>
      <c r="K1666" s="159" t="n">
        <v>0</v>
      </c>
      <c r="L1666" s="753">
        <f>J1666+K1666</f>
        <v/>
      </c>
      <c r="M1666" s="748">
        <f>L1666*(G1666+I1666)</f>
        <v/>
      </c>
      <c r="O1666" s="464">
        <f>ISBLANK(D1666)</f>
        <v/>
      </c>
      <c r="P1666" s="464">
        <f>ISBLANK(G1666)</f>
        <v/>
      </c>
      <c r="Q1666" s="464">
        <f>ISBLANK(M1666)</f>
        <v/>
      </c>
      <c r="R1666" s="464">
        <f>IF(AND(O1666=P1666,O1666=Q1666),,"!!!")</f>
        <v/>
      </c>
      <c r="T1666" s="464" t="n">
        <v>1655</v>
      </c>
    </row>
    <row customFormat="1" customHeight="1" hidden="1" ht="56.25" outlineLevel="1" r="1667" s="590">
      <c r="A1667" s="29" t="n"/>
      <c r="B1667" s="606" t="n">
        <v>400</v>
      </c>
      <c r="C1667" s="608" t="n">
        <v>421</v>
      </c>
      <c r="D1667" s="829" t="n">
        <v>41</v>
      </c>
      <c r="E1667" s="94" t="inlineStr">
        <is>
          <t>Cooling register expansion valve
- nominal cooling capacity [kW]: 7.8
- nominal heating capacity [kW]: 8.8
- manufacturer: Daikin
- type: EKEXV63</t>
        </is>
      </c>
      <c r="F1667" s="94" t="inlineStr">
        <is>
          <t>DX hűtő hőcserélő expanziós szelep készlet
- névleges hűtési teljesítmény [kW]: 7.8
- névleges fűtési teljesítmény [kW]: 8.8
- gyártó: Daikin
- típus: EKEXV63</t>
        </is>
      </c>
      <c r="G1667" s="994" t="n">
        <v>1</v>
      </c>
      <c r="H1667" s="39" t="inlineStr">
        <is>
          <t>pc/db</t>
        </is>
      </c>
      <c r="I1667" s="315" t="n"/>
      <c r="J1667" s="159" t="n">
        <v>0</v>
      </c>
      <c r="K1667" s="159" t="n">
        <v>0</v>
      </c>
      <c r="L1667" s="753">
        <f>J1667+K1667</f>
        <v/>
      </c>
      <c r="M1667" s="748">
        <f>L1667*(G1667+I1667)</f>
        <v/>
      </c>
      <c r="O1667" s="464">
        <f>ISBLANK(D1667)</f>
        <v/>
      </c>
      <c r="P1667" s="464">
        <f>ISBLANK(G1667)</f>
        <v/>
      </c>
      <c r="Q1667" s="464">
        <f>ISBLANK(M1667)</f>
        <v/>
      </c>
      <c r="R1667" s="464">
        <f>IF(AND(O1667=P1667,O1667=Q1667),,"!!!")</f>
        <v/>
      </c>
      <c r="T1667" s="464" t="n">
        <v>1656</v>
      </c>
    </row>
    <row customFormat="1" hidden="1" outlineLevel="1" r="1668" s="590">
      <c r="A1668" s="29" t="n"/>
      <c r="B1668" s="613" t="n"/>
      <c r="C1668" s="617" t="n"/>
      <c r="D1668" s="889" t="n"/>
      <c r="E1668" s="94" t="n"/>
      <c r="F1668" s="94" t="n"/>
      <c r="G1668" s="994" t="n"/>
      <c r="H1668" s="39" t="n"/>
      <c r="I1668" s="315" t="n"/>
      <c r="J1668" s="159" t="n"/>
      <c r="K1668" s="159" t="n"/>
      <c r="L1668" s="753" t="n"/>
      <c r="M1668" s="748" t="n"/>
      <c r="O1668" s="464">
        <f>ISBLANK(D1668)</f>
        <v/>
      </c>
      <c r="P1668" s="464">
        <f>ISBLANK(G1668)</f>
        <v/>
      </c>
      <c r="Q1668" s="464">
        <f>ISBLANK(M1668)</f>
        <v/>
      </c>
      <c r="R1668" s="464">
        <f>IF(AND(O1668=P1668,O1668=Q1668),,"!!!")</f>
        <v/>
      </c>
      <c r="T1668" s="464" t="n">
        <v>1657</v>
      </c>
    </row>
    <row customFormat="1" hidden="1" outlineLevel="1" r="1669" s="590">
      <c r="A1669" s="29" t="n"/>
      <c r="B1669" s="613" t="n"/>
      <c r="C1669" s="617" t="n"/>
      <c r="D1669" s="889" t="n"/>
      <c r="E1669" s="285" t="inlineStr">
        <is>
          <t>Split systems</t>
        </is>
      </c>
      <c r="F1669" s="285" t="inlineStr">
        <is>
          <t>Split rendszerek</t>
        </is>
      </c>
      <c r="G1669" s="994" t="n"/>
      <c r="H1669" s="39" t="n"/>
      <c r="I1669" s="315" t="n"/>
      <c r="J1669" s="159" t="n"/>
      <c r="K1669" s="159" t="n"/>
      <c r="L1669" s="753" t="n"/>
      <c r="M1669" s="748" t="n"/>
      <c r="O1669" s="464">
        <f>ISBLANK(D1669)</f>
        <v/>
      </c>
      <c r="P1669" s="464">
        <f>ISBLANK(G1669)</f>
        <v/>
      </c>
      <c r="Q1669" s="464">
        <f>ISBLANK(M1669)</f>
        <v/>
      </c>
      <c r="R1669" s="464">
        <f>IF(AND(O1669=P1669,O1669=Q1669),,"!!!")</f>
        <v/>
      </c>
      <c r="T1669" s="464" t="n">
        <v>1658</v>
      </c>
    </row>
    <row customFormat="1" hidden="1" outlineLevel="1" r="1670" s="590">
      <c r="A1670" s="29" t="n"/>
      <c r="B1670" s="613" t="n"/>
      <c r="C1670" s="617" t="n"/>
      <c r="D1670" s="889" t="n"/>
      <c r="E1670" s="513" t="inlineStr">
        <is>
          <t>Server room multisplit cooling</t>
        </is>
      </c>
      <c r="F1670" s="513" t="inlineStr">
        <is>
          <t>Szerverszoba multisplit hűtés</t>
        </is>
      </c>
      <c r="G1670" s="994" t="n"/>
      <c r="H1670" s="39" t="n"/>
      <c r="I1670" s="315" t="n"/>
      <c r="J1670" s="159" t="n"/>
      <c r="K1670" s="159" t="n"/>
      <c r="L1670" s="753" t="n"/>
      <c r="M1670" s="748" t="n"/>
      <c r="O1670" s="464">
        <f>ISBLANK(D1670)</f>
        <v/>
      </c>
      <c r="P1670" s="464">
        <f>ISBLANK(G1670)</f>
        <v/>
      </c>
      <c r="Q1670" s="464">
        <f>ISBLANK(M1670)</f>
        <v/>
      </c>
      <c r="R1670" s="464">
        <f>IF(AND(O1670=P1670,O1670=Q1670),,"!!!")</f>
        <v/>
      </c>
      <c r="T1670" s="464" t="n">
        <v>1659</v>
      </c>
    </row>
    <row customFormat="1" customHeight="1" hidden="1" ht="78.75" outlineLevel="1" r="1671" s="590">
      <c r="A1671" s="29" t="n"/>
      <c r="B1671" s="606" t="n">
        <v>400</v>
      </c>
      <c r="C1671" s="608" t="n">
        <v>421</v>
      </c>
      <c r="D1671" s="829" t="n">
        <v>42</v>
      </c>
      <c r="E1671" s="94" t="inlineStr">
        <is>
          <t>Outdoor unit w. two indoor units connected
- nominal cooling capacity [kW]: 19.0
- nominal heating capacity [kW]: 22.4
- nominal power consumption [kW]:
- operational weight [kg]: 117
- manufacturer: Daikin
- type: Sky Air RZA200D</t>
        </is>
      </c>
      <c r="F1671" s="94" t="inlineStr">
        <is>
          <t>Kültéri egység két csatlakoztatott beltérivel
- névleges hűtési teljesítmény [kW]: 19.0
- névleges fűtési teljesítmény [kW]: 22.4
- névleges el. fogyasztás [kW]:
- üzemi tömeg [kg]: 117
- gyártó: Daikin
- típus: Sky Air RZA200D</t>
        </is>
      </c>
      <c r="G1671" s="994" t="n">
        <v>2</v>
      </c>
      <c r="H1671" s="39" t="inlineStr">
        <is>
          <t>pc/db</t>
        </is>
      </c>
      <c r="I1671" s="315" t="n"/>
      <c r="J1671" s="159" t="n">
        <v>0</v>
      </c>
      <c r="K1671" s="159" t="n">
        <v>0</v>
      </c>
      <c r="L1671" s="753">
        <f>J1671+K1671</f>
        <v/>
      </c>
      <c r="M1671" s="748">
        <f>L1671*(G1671+I1671)</f>
        <v/>
      </c>
      <c r="O1671" s="464">
        <f>ISBLANK(D1671)</f>
        <v/>
      </c>
      <c r="P1671" s="464">
        <f>ISBLANK(G1671)</f>
        <v/>
      </c>
      <c r="Q1671" s="464">
        <f>ISBLANK(M1671)</f>
        <v/>
      </c>
      <c r="R1671" s="464">
        <f>IF(AND(O1671=P1671,O1671=Q1671),,"!!!")</f>
        <v/>
      </c>
      <c r="T1671" s="464" t="n">
        <v>1660</v>
      </c>
    </row>
    <row customFormat="1" customHeight="1" hidden="1" ht="78.75" outlineLevel="1" r="1672" s="590">
      <c r="A1672" s="29" t="n"/>
      <c r="B1672" s="606" t="n">
        <v>400</v>
      </c>
      <c r="C1672" s="608" t="n">
        <v>421</v>
      </c>
      <c r="D1672" s="829" t="n">
        <v>43</v>
      </c>
      <c r="E1672" s="94" t="inlineStr">
        <is>
          <t>Indoor unit, wall mounted
- nominal cooling capacity [kW]: 9.5
- nominal heating capacity [kW]: 10.8
- nominal power consumption [kW]:
- weight [kg]: 17
- manufacturer: Daikin
- type: Sky Air FAA100A</t>
        </is>
      </c>
      <c r="F1672" s="94" t="inlineStr">
        <is>
          <t>Beltéri egység, falra szerelt
- névleges hűtési teljesítmény [kW]: 9.5
- névleges fűtési teljesítmény [kW]: 10.8
- névleges el. fogyasztás [W]:
- üzemi tömeg [kg]: 17
- gyártó: Daikin
- típus: Sky Air FAA100A</t>
        </is>
      </c>
      <c r="G1672" s="994" t="n">
        <v>4</v>
      </c>
      <c r="H1672" s="39" t="inlineStr">
        <is>
          <t>pc/db</t>
        </is>
      </c>
      <c r="I1672" s="315" t="n"/>
      <c r="J1672" s="159" t="n">
        <v>0</v>
      </c>
      <c r="K1672" s="159" t="n">
        <v>0</v>
      </c>
      <c r="L1672" s="753">
        <f>J1672+K1672</f>
        <v/>
      </c>
      <c r="M1672" s="748">
        <f>L1672*(G1672+I1672)</f>
        <v/>
      </c>
      <c r="O1672" s="464">
        <f>ISBLANK(D1672)</f>
        <v/>
      </c>
      <c r="P1672" s="464">
        <f>ISBLANK(G1672)</f>
        <v/>
      </c>
      <c r="Q1672" s="464">
        <f>ISBLANK(M1672)</f>
        <v/>
      </c>
      <c r="R1672" s="464">
        <f>IF(AND(O1672=P1672,O1672=Q1672),,"!!!")</f>
        <v/>
      </c>
      <c r="T1672" s="464" t="n">
        <v>1661</v>
      </c>
    </row>
    <row customFormat="1" hidden="1" outlineLevel="1" r="1673" s="590">
      <c r="A1673" s="29" t="n"/>
      <c r="B1673" s="613" t="n"/>
      <c r="C1673" s="617" t="n"/>
      <c r="D1673" s="889" t="n"/>
      <c r="E1673" s="94" t="n"/>
      <c r="F1673" s="94" t="n"/>
      <c r="G1673" s="994" t="n"/>
      <c r="H1673" s="39" t="n"/>
      <c r="I1673" s="315" t="n"/>
      <c r="J1673" s="159" t="n"/>
      <c r="K1673" s="159" t="n"/>
      <c r="L1673" s="753" t="n"/>
      <c r="M1673" s="748" t="n"/>
      <c r="O1673" s="464">
        <f>ISBLANK(D1673)</f>
        <v/>
      </c>
      <c r="P1673" s="464">
        <f>ISBLANK(G1673)</f>
        <v/>
      </c>
      <c r="Q1673" s="464">
        <f>ISBLANK(M1673)</f>
        <v/>
      </c>
      <c r="R1673" s="464">
        <f>IF(AND(O1673=P1673,O1673=Q1673),,"!!!")</f>
        <v/>
      </c>
      <c r="T1673" s="464" t="n">
        <v>1662</v>
      </c>
    </row>
    <row customFormat="1" hidden="1" outlineLevel="1" r="1674" s="590">
      <c r="A1674" s="29" t="n"/>
      <c r="B1674" s="613" t="n"/>
      <c r="C1674" s="617" t="n"/>
      <c r="D1674" s="889" t="n"/>
      <c r="E1674" s="94" t="n"/>
      <c r="F1674" s="94" t="n"/>
      <c r="G1674" s="994" t="n"/>
      <c r="H1674" s="39" t="n"/>
      <c r="I1674" s="315" t="n"/>
      <c r="J1674" s="159" t="n"/>
      <c r="K1674" s="159" t="n"/>
      <c r="L1674" s="753" t="n"/>
      <c r="M1674" s="748" t="n"/>
      <c r="O1674" s="464">
        <f>ISBLANK(D1674)</f>
        <v/>
      </c>
      <c r="P1674" s="464">
        <f>ISBLANK(G1674)</f>
        <v/>
      </c>
      <c r="Q1674" s="464">
        <f>ISBLANK(M1674)</f>
        <v/>
      </c>
      <c r="R1674" s="464">
        <f>IF(AND(O1674=P1674,O1674=Q1674),,"!!!")</f>
        <v/>
      </c>
      <c r="T1674" s="464" t="n">
        <v>1663</v>
      </c>
    </row>
    <row customFormat="1" hidden="1" outlineLevel="1" r="1675" s="590">
      <c r="A1675" s="29" t="n"/>
      <c r="B1675" s="613" t="n"/>
      <c r="C1675" s="617" t="n"/>
      <c r="D1675" s="889" t="n"/>
      <c r="E1675" s="278" t="inlineStr">
        <is>
          <t>Piping</t>
        </is>
      </c>
      <c r="F1675" s="278" t="inlineStr">
        <is>
          <t>Csővezetékek</t>
        </is>
      </c>
      <c r="G1675" s="994" t="n"/>
      <c r="H1675" s="39" t="n"/>
      <c r="I1675" s="315" t="n"/>
      <c r="J1675" s="159" t="n"/>
      <c r="K1675" s="159" t="n"/>
      <c r="L1675" s="753" t="n"/>
      <c r="M1675" s="748" t="n"/>
      <c r="O1675" s="464">
        <f>ISBLANK(D1675)</f>
        <v/>
      </c>
      <c r="P1675" s="464">
        <f>ISBLANK(G1675)</f>
        <v/>
      </c>
      <c r="Q1675" s="464">
        <f>ISBLANK(M1675)</f>
        <v/>
      </c>
      <c r="R1675" s="464">
        <f>IF(AND(O1675=P1675,O1675=Q1675),,"!!!")</f>
        <v/>
      </c>
      <c r="T1675" s="464" t="n">
        <v>1664</v>
      </c>
    </row>
    <row customFormat="1" customHeight="1" hidden="1" ht="60" outlineLevel="1" r="1676" s="590">
      <c r="A1676" s="29" t="n"/>
      <c r="B1676" s="613" t="n"/>
      <c r="C1676" s="617" t="n"/>
      <c r="D1676" s="889" t="n"/>
      <c r="E1676" s="287" t="inlineStr">
        <is>
          <t>General quality requirements for ACR copper pipes
Chemically pure seamless copper tube in Cu-DHP quality according to EN 12735-1: 2001. Pressure resistance: PN40; Size range: D6-D108 (in rolls up to 22mm)</t>
        </is>
      </c>
      <c r="F1676" s="287" t="inlineStr">
        <is>
          <t>Légkondicionáló, hűtő rendszerekben használt rézcső általános minőségi elvárásai
Vegytiszta varratmentes vörösréz cső MSZ EN 12735-1:2001 szerinti Cu-DHP minőségben. Nyomásállóság: PN40 ; Mérettartomány: D6-D108 (22mm-ig tekercsben)</t>
        </is>
      </c>
      <c r="G1676" s="994" t="n"/>
      <c r="H1676" s="39" t="n"/>
      <c r="I1676" s="315" t="n"/>
      <c r="J1676" s="159" t="n"/>
      <c r="K1676" s="159" t="n"/>
      <c r="L1676" s="753" t="n"/>
      <c r="M1676" s="748" t="n"/>
      <c r="O1676" s="464">
        <f>ISBLANK(D1676)</f>
        <v/>
      </c>
      <c r="P1676" s="464">
        <f>ISBLANK(G1676)</f>
        <v/>
      </c>
      <c r="Q1676" s="464">
        <f>ISBLANK(M1676)</f>
        <v/>
      </c>
      <c r="R1676" s="464">
        <f>IF(AND(O1676=P1676,O1676=Q1676),,"!!!")</f>
        <v/>
      </c>
      <c r="T1676" s="464" t="n">
        <v>1665</v>
      </c>
    </row>
    <row customFormat="1" customHeight="1" hidden="1" ht="192" outlineLevel="1" r="1677" s="590">
      <c r="A1677" s="29" t="n"/>
      <c r="B1677" s="613" t="n"/>
      <c r="C1677" s="617" t="n"/>
      <c r="D1677" s="889" t="n"/>
      <c r="E1677" s="287" t="inlineStr">
        <is>
          <t>General quality requirements for thermal insulation:
In all cases, the manufacturer's own aids, such as adhesives, overlays, fixings, etc., must be used for thermal insulation.
In all cases, the insulation must be made in such a way that the end result is a homogeneous insulated surface, especially in the case of pipelines transporting cold media.
Closed-cell thermal insulation: Closed-cell foamed polyethylene thermal insulation (also in self-adhesive version). 0 to 102 ° C (tape + 85 ° C). Fire classification: B1 (hard to burn)
Aluminum Wool Mineral Wool: Basalt based mineral wool product fixed with alum polishing, gluing and lacing. Allowed medium heat. + 250 ° C. Fire protection classification: A1 non-flammable (according to EN 13501-1: 2007) or technically equivalent.</t>
        </is>
      </c>
      <c r="F1677" s="287" t="inlineStr">
        <is>
          <t>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Zártcellás hőszigetelés: Zártcellás szerkezetű habosított polietilén hőszigetelés (öntapados kivitelben is) Megengedett közeghőm. 0 - 102°C-ig (szalag +85°C). Tűzvédelmi besorolás: B1 (nehezen éghető)
Alukasírozott ásványgyapot: Bazalt alapú ásványgyapot termék alukasírozással, ragasztással és aluszalaggal rögzítve. Megengedett közeghőm. +250°C-ig. Tűzvédelmi besorolás: A1 nem éghető (MSZ EN 13501-1:2007 szerint), vagy vele műszakilag egyenértékű.</t>
        </is>
      </c>
      <c r="G1677" s="994" t="n"/>
      <c r="H1677" s="39" t="n"/>
      <c r="I1677" s="315" t="n"/>
      <c r="J1677" s="159" t="n"/>
      <c r="K1677" s="159" t="n"/>
      <c r="L1677" s="753" t="n"/>
      <c r="M1677" s="748" t="n"/>
      <c r="O1677" s="464">
        <f>ISBLANK(D1677)</f>
        <v/>
      </c>
      <c r="P1677" s="464">
        <f>ISBLANK(G1677)</f>
        <v/>
      </c>
      <c r="Q1677" s="464">
        <f>ISBLANK(M1677)</f>
        <v/>
      </c>
      <c r="R1677" s="464">
        <f>IF(AND(O1677=P1677,O1677=Q1677),,"!!!")</f>
        <v/>
      </c>
      <c r="T1677" s="464" t="n">
        <v>1666</v>
      </c>
    </row>
    <row customFormat="1" customHeight="1" hidden="1" ht="72" outlineLevel="1" r="1678" s="590">
      <c r="A1678" s="29" t="n"/>
      <c r="B1678" s="613" t="n"/>
      <c r="C1678" s="617" t="n"/>
      <c r="D1678" s="889" t="n"/>
      <c r="E1678" s="287" t="inlineStr">
        <is>
          <t>ARMAFLEX AC: Synthetic rubber based sealed cell structure to prevent condensation, flexible thermal insulation. Allowed medium heat. -50 to + 110 ° C (tape + 85 ° C). Fire protection classification: DL-s3, d0 (material fire-fighting, highly flammable, non-flammable) Scale: 6, 9, 13, 19, 25, 32</t>
        </is>
      </c>
      <c r="F1678" s="287" t="inlineStr">
        <is>
          <t>ARMAFLEX AC: Szintetikus gumi alapú zártcellás szerkezetű  páralecsapódás megelőzésére, rugalmas  hőszigetelés. Megengedett közeghőm. -50 - +110°C-ig (szalag +85°C). Tűzvédelmi besorolás: DL-s3, d0 (lényeges részvétel a tűzben, erősen füstképző, égve nem csepegő) Méretskála: 6, 9, 13, 19, 25, 32</t>
        </is>
      </c>
      <c r="G1678" s="994" t="n"/>
      <c r="H1678" s="39" t="n"/>
      <c r="I1678" s="315" t="n"/>
      <c r="J1678" s="159" t="n"/>
      <c r="K1678" s="159" t="n"/>
      <c r="L1678" s="753" t="n"/>
      <c r="M1678" s="748" t="n"/>
      <c r="O1678" s="464">
        <f>ISBLANK(D1678)</f>
        <v/>
      </c>
      <c r="P1678" s="464">
        <f>ISBLANK(G1678)</f>
        <v/>
      </c>
      <c r="Q1678" s="464">
        <f>ISBLANK(M1678)</f>
        <v/>
      </c>
      <c r="R1678" s="464">
        <f>IF(AND(O1678=P1678,O1678=Q1678),,"!!!")</f>
        <v/>
      </c>
      <c r="T1678" s="464" t="n">
        <v>1667</v>
      </c>
    </row>
    <row customFormat="1" customHeight="1" hidden="1" ht="72" outlineLevel="1" r="1679" s="590">
      <c r="A1679" s="29" t="n"/>
      <c r="B1679" s="613" t="n"/>
      <c r="C1679" s="617" t="n"/>
      <c r="D1679" s="889" t="n"/>
      <c r="E1679" s="287" t="inlineStr">
        <is>
          <t>General requirements for mechanical protection of pipelines:
Pipes must be protected from mechanical damage, so protective pipes must be used for wall penetrations and slab penetrations. In addition, the pipes on the roof should be sheathed.</t>
        </is>
      </c>
      <c r="F1679" s="287" t="inlineStr">
        <is>
          <t>A csővezetékek mechanikai védelmének általános elvárásai:
A csővezetékeket óvni kell a mechanikai sérülésektől, ezért védőcsövek alkalmazása szükséges a falátvezetéseknél és födém áttöréseknél. Továbbá a tetőn elhelyezett csővezetékeket keményhéjalással kell ellátni.</t>
        </is>
      </c>
      <c r="G1679" s="994" t="n"/>
      <c r="H1679" s="39" t="n"/>
      <c r="I1679" s="315" t="n"/>
      <c r="J1679" s="159" t="n"/>
      <c r="K1679" s="159" t="n"/>
      <c r="L1679" s="753" t="n"/>
      <c r="M1679" s="748" t="n"/>
      <c r="O1679" s="464">
        <f>ISBLANK(D1679)</f>
        <v/>
      </c>
      <c r="P1679" s="464">
        <f>ISBLANK(G1679)</f>
        <v/>
      </c>
      <c r="Q1679" s="464">
        <f>ISBLANK(M1679)</f>
        <v/>
      </c>
      <c r="R1679" s="464">
        <f>IF(AND(O1679=P1679,O1679=Q1679),,"!!!")</f>
        <v/>
      </c>
      <c r="T1679" s="464" t="n">
        <v>1668</v>
      </c>
    </row>
    <row customFormat="1" customHeight="1" hidden="1" ht="48" outlineLevel="1" r="1680" s="590">
      <c r="A1680" s="29" t="n"/>
      <c r="B1680" s="613" t="n"/>
      <c r="C1680" s="617" t="n"/>
      <c r="D1680" s="889" t="n"/>
      <c r="E1680" s="287" t="inlineStr">
        <is>
          <t>Alu (Sheathing quality requirements):
0.8mm thick aluminum cladding with continuous, overlapping, grooved (zinc-coated) connections and aluminum pop rivets.</t>
        </is>
      </c>
      <c r="F1680" s="287" t="inlineStr">
        <is>
          <t>Alu borítás (Keményhéjalás minőségi elvárásai):
0,8mm-es aluminium lemez borítás, folytonos, átlapolássos, hornyolt (zitnizett) kapcsolatokkal, alumínium popszegecses rögzítéssel.</t>
        </is>
      </c>
      <c r="G1680" s="994" t="n"/>
      <c r="H1680" s="39" t="n"/>
      <c r="I1680" s="315" t="n"/>
      <c r="J1680" s="159" t="n"/>
      <c r="K1680" s="159" t="n"/>
      <c r="L1680" s="753" t="n"/>
      <c r="M1680" s="748" t="n"/>
      <c r="O1680" s="464">
        <f>ISBLANK(D1680)</f>
        <v/>
      </c>
      <c r="P1680" s="464">
        <f>ISBLANK(G1680)</f>
        <v/>
      </c>
      <c r="Q1680" s="464">
        <f>ISBLANK(M1680)</f>
        <v/>
      </c>
      <c r="R1680" s="464">
        <f>IF(AND(O1680=P1680,O1680=Q1680),,"!!!")</f>
        <v/>
      </c>
      <c r="T1680" s="464" t="n">
        <v>1669</v>
      </c>
    </row>
    <row customFormat="1" hidden="1" outlineLevel="1" r="1681" s="590">
      <c r="A1681" s="29" t="n"/>
      <c r="B1681" s="613" t="n"/>
      <c r="C1681" s="617" t="n"/>
      <c r="D1681" s="889" t="n"/>
      <c r="E1681" s="288" t="n"/>
      <c r="F1681" s="288" t="n"/>
      <c r="G1681" s="994" t="n"/>
      <c r="H1681" s="39" t="n"/>
      <c r="I1681" s="315" t="n"/>
      <c r="J1681" s="159" t="n"/>
      <c r="K1681" s="159" t="n"/>
      <c r="L1681" s="753" t="n"/>
      <c r="M1681" s="748" t="n"/>
      <c r="O1681" s="464">
        <f>ISBLANK(D1681)</f>
        <v/>
      </c>
      <c r="P1681" s="464">
        <f>ISBLANK(G1681)</f>
        <v/>
      </c>
      <c r="Q1681" s="464">
        <f>ISBLANK(M1681)</f>
        <v/>
      </c>
      <c r="R1681" s="464">
        <f>IF(AND(O1681=P1681,O1681=Q1681),,"!!!")</f>
        <v/>
      </c>
      <c r="T1681" s="464" t="n">
        <v>1670</v>
      </c>
    </row>
    <row customFormat="1" hidden="1" outlineLevel="1" r="1682" s="590">
      <c r="A1682" s="29" t="n"/>
      <c r="B1682" s="613" t="n"/>
      <c r="C1682" s="617" t="n"/>
      <c r="D1682" s="889" t="n"/>
      <c r="E1682" s="514" t="inlineStr">
        <is>
          <t>ACR copper pipe w. vapor-proof insulation</t>
        </is>
      </c>
      <c r="F1682" s="514" t="inlineStr">
        <is>
          <t>Hűtőrendszeri rézcső, párazáró szigeteléssel</t>
        </is>
      </c>
      <c r="G1682" s="994" t="n"/>
      <c r="H1682" s="39" t="n"/>
      <c r="I1682" s="315" t="n"/>
      <c r="J1682" s="159" t="n"/>
      <c r="K1682" s="159" t="n"/>
      <c r="L1682" s="753" t="n"/>
      <c r="M1682" s="748" t="n"/>
      <c r="O1682" s="464">
        <f>ISBLANK(D1682)</f>
        <v/>
      </c>
      <c r="P1682" s="464">
        <f>ISBLANK(G1682)</f>
        <v/>
      </c>
      <c r="Q1682" s="464">
        <f>ISBLANK(M1682)</f>
        <v/>
      </c>
      <c r="R1682" s="464">
        <f>IF(AND(O1682=P1682,O1682=Q1682),,"!!!")</f>
        <v/>
      </c>
      <c r="T1682" s="464" t="n">
        <v>1671</v>
      </c>
    </row>
    <row customFormat="1" hidden="1" outlineLevel="1" r="1683" s="590">
      <c r="A1683" s="29" t="n"/>
      <c r="B1683" s="613" t="n"/>
      <c r="C1683" s="617" t="n"/>
      <c r="D1683" s="889" t="n"/>
      <c r="E1683" s="515" t="inlineStr">
        <is>
          <t>VRV Sytems</t>
        </is>
      </c>
      <c r="F1683" s="515" t="inlineStr">
        <is>
          <t>VRV rendszerek</t>
        </is>
      </c>
      <c r="G1683" s="994" t="n"/>
      <c r="H1683" s="39" t="n"/>
      <c r="I1683" s="315" t="n"/>
      <c r="J1683" s="159" t="n"/>
      <c r="K1683" s="159" t="n"/>
      <c r="L1683" s="753" t="n"/>
      <c r="M1683" s="748" t="n"/>
      <c r="O1683" s="464">
        <f>ISBLANK(D1683)</f>
        <v/>
      </c>
      <c r="P1683" s="464">
        <f>ISBLANK(G1683)</f>
        <v/>
      </c>
      <c r="Q1683" s="464">
        <f>ISBLANK(M1683)</f>
        <v/>
      </c>
      <c r="R1683" s="464">
        <f>IF(AND(O1683=P1683,O1683=Q1683),,"!!!")</f>
        <v/>
      </c>
      <c r="T1683" s="464" t="n">
        <v>1672</v>
      </c>
    </row>
    <row customFormat="1" hidden="1" outlineLevel="1" r="1684" s="590">
      <c r="A1684" s="29" t="n"/>
      <c r="B1684" s="606" t="n">
        <v>400</v>
      </c>
      <c r="C1684" s="608" t="n">
        <v>421</v>
      </c>
      <c r="D1684" s="829" t="n">
        <v>44</v>
      </c>
      <c r="E1684" s="94" t="inlineStr">
        <is>
          <t>DN4 (ø6x1)</t>
        </is>
      </c>
      <c r="F1684" s="94" t="inlineStr">
        <is>
          <t>DN4 (ø6x1)</t>
        </is>
      </c>
      <c r="G1684" s="994" t="n">
        <v>664.4</v>
      </c>
      <c r="H1684" s="39" t="inlineStr">
        <is>
          <t>lm/fm</t>
        </is>
      </c>
      <c r="I1684" s="315" t="n"/>
      <c r="J1684" s="159" t="n">
        <v>0</v>
      </c>
      <c r="K1684" s="159" t="n">
        <v>0</v>
      </c>
      <c r="L1684" s="753">
        <f>J1684+K1684</f>
        <v/>
      </c>
      <c r="M1684" s="748">
        <f>L1684*(G1684+I1684)</f>
        <v/>
      </c>
      <c r="O1684" s="464">
        <f>ISBLANK(D1684)</f>
        <v/>
      </c>
      <c r="P1684" s="464">
        <f>ISBLANK(G1684)</f>
        <v/>
      </c>
      <c r="Q1684" s="464">
        <f>ISBLANK(M1684)</f>
        <v/>
      </c>
      <c r="R1684" s="464">
        <f>IF(AND(O1684=P1684,O1684=Q1684),,"!!!")</f>
        <v/>
      </c>
      <c r="T1684" s="464" t="n">
        <v>1673</v>
      </c>
    </row>
    <row customFormat="1" hidden="1" outlineLevel="1" r="1685" s="590">
      <c r="A1685" s="29" t="n"/>
      <c r="B1685" s="606" t="n">
        <v>400</v>
      </c>
      <c r="C1685" s="608" t="n">
        <v>421</v>
      </c>
      <c r="D1685" s="829" t="n">
        <v>45</v>
      </c>
      <c r="E1685" s="94" t="inlineStr">
        <is>
          <t>DN6 (ø8x1)</t>
        </is>
      </c>
      <c r="F1685" s="94" t="inlineStr">
        <is>
          <t>DN6 (ø8x1)</t>
        </is>
      </c>
      <c r="G1685" s="994" t="n">
        <v>0</v>
      </c>
      <c r="H1685" s="39" t="inlineStr">
        <is>
          <t>lm/fm</t>
        </is>
      </c>
      <c r="I1685" s="315" t="n"/>
      <c r="J1685" s="159" t="n">
        <v>0</v>
      </c>
      <c r="K1685" s="159" t="n">
        <v>0</v>
      </c>
      <c r="L1685" s="753">
        <f>J1685+K1685</f>
        <v/>
      </c>
      <c r="M1685" s="748">
        <f>L1685*(G1685+I1685)</f>
        <v/>
      </c>
      <c r="O1685" s="464">
        <f>ISBLANK(D1685)</f>
        <v/>
      </c>
      <c r="P1685" s="464">
        <f>ISBLANK(G1685)</f>
        <v/>
      </c>
      <c r="Q1685" s="464">
        <f>ISBLANK(M1685)</f>
        <v/>
      </c>
      <c r="R1685" s="464">
        <f>IF(AND(O1685=P1685,O1685=Q1685),,"!!!")</f>
        <v/>
      </c>
      <c r="T1685" s="464" t="n">
        <v>1674</v>
      </c>
    </row>
    <row customFormat="1" hidden="1" outlineLevel="1" r="1686" s="590">
      <c r="A1686" s="29" t="n"/>
      <c r="B1686" s="606" t="n">
        <v>400</v>
      </c>
      <c r="C1686" s="608" t="n">
        <v>421</v>
      </c>
      <c r="D1686" s="829" t="n">
        <v>46</v>
      </c>
      <c r="E1686" s="94" t="inlineStr">
        <is>
          <t>DN8 (ø10x1)</t>
        </is>
      </c>
      <c r="F1686" s="94" t="inlineStr">
        <is>
          <t>DN8 (ø10x1)</t>
        </is>
      </c>
      <c r="G1686" s="994" t="n">
        <v>438.6</v>
      </c>
      <c r="H1686" s="39" t="inlineStr">
        <is>
          <t>lm/fm</t>
        </is>
      </c>
      <c r="I1686" s="315" t="n"/>
      <c r="J1686" s="159" t="n">
        <v>0</v>
      </c>
      <c r="K1686" s="159" t="n">
        <v>0</v>
      </c>
      <c r="L1686" s="753">
        <f>J1686+K1686</f>
        <v/>
      </c>
      <c r="M1686" s="748">
        <f>L1686*(G1686+I1686)</f>
        <v/>
      </c>
      <c r="O1686" s="464">
        <f>ISBLANK(D1686)</f>
        <v/>
      </c>
      <c r="P1686" s="464">
        <f>ISBLANK(G1686)</f>
        <v/>
      </c>
      <c r="Q1686" s="464">
        <f>ISBLANK(M1686)</f>
        <v/>
      </c>
      <c r="R1686" s="464">
        <f>IF(AND(O1686=P1686,O1686=Q1686),,"!!!")</f>
        <v/>
      </c>
      <c r="T1686" s="464" t="n">
        <v>1675</v>
      </c>
    </row>
    <row customFormat="1" hidden="1" outlineLevel="1" r="1687" s="590">
      <c r="A1687" s="29" t="n"/>
      <c r="B1687" s="606" t="n">
        <v>400</v>
      </c>
      <c r="C1687" s="608" t="n">
        <v>421</v>
      </c>
      <c r="D1687" s="829" t="n">
        <v>47</v>
      </c>
      <c r="E1687" s="94" t="inlineStr">
        <is>
          <t>DN10 (ø12x1)</t>
        </is>
      </c>
      <c r="F1687" s="94" t="inlineStr">
        <is>
          <t>DN10 (ø12x1)</t>
        </is>
      </c>
      <c r="G1687" s="994" t="n">
        <v>790.9</v>
      </c>
      <c r="H1687" s="39" t="inlineStr">
        <is>
          <t>lm/fm</t>
        </is>
      </c>
      <c r="I1687" s="315" t="n"/>
      <c r="J1687" s="159" t="n">
        <v>0</v>
      </c>
      <c r="K1687" s="159" t="n">
        <v>0</v>
      </c>
      <c r="L1687" s="753">
        <f>J1687+K1687</f>
        <v/>
      </c>
      <c r="M1687" s="748">
        <f>L1687*(G1687+I1687)</f>
        <v/>
      </c>
      <c r="O1687" s="464">
        <f>ISBLANK(D1687)</f>
        <v/>
      </c>
      <c r="P1687" s="464">
        <f>ISBLANK(G1687)</f>
        <v/>
      </c>
      <c r="Q1687" s="464">
        <f>ISBLANK(M1687)</f>
        <v/>
      </c>
      <c r="R1687" s="464">
        <f>IF(AND(O1687=P1687,O1687=Q1687),,"!!!")</f>
        <v/>
      </c>
      <c r="T1687" s="464" t="n">
        <v>1676</v>
      </c>
    </row>
    <row customFormat="1" hidden="1" outlineLevel="1" r="1688" s="590">
      <c r="A1688" s="29" t="n"/>
      <c r="B1688" s="606" t="n">
        <v>400</v>
      </c>
      <c r="C1688" s="608" t="n">
        <v>421</v>
      </c>
      <c r="D1688" s="829" t="n">
        <v>48</v>
      </c>
      <c r="E1688" s="94" t="inlineStr">
        <is>
          <t>DN12 (ø15x1)</t>
        </is>
      </c>
      <c r="F1688" s="94" t="inlineStr">
        <is>
          <t>DN12 (ø15x1)</t>
        </is>
      </c>
      <c r="G1688" s="994" t="n">
        <v>496.1</v>
      </c>
      <c r="H1688" s="39" t="inlineStr">
        <is>
          <t>lm/fm</t>
        </is>
      </c>
      <c r="I1688" s="315" t="n"/>
      <c r="J1688" s="159" t="n">
        <v>0</v>
      </c>
      <c r="K1688" s="159" t="n">
        <v>0</v>
      </c>
      <c r="L1688" s="753">
        <f>J1688+K1688</f>
        <v/>
      </c>
      <c r="M1688" s="748">
        <f>L1688*(G1688+I1688)</f>
        <v/>
      </c>
      <c r="O1688" s="464">
        <f>ISBLANK(D1688)</f>
        <v/>
      </c>
      <c r="P1688" s="464">
        <f>ISBLANK(G1688)</f>
        <v/>
      </c>
      <c r="Q1688" s="464">
        <f>ISBLANK(M1688)</f>
        <v/>
      </c>
      <c r="R1688" s="464">
        <f>IF(AND(O1688=P1688,O1688=Q1688),,"!!!")</f>
        <v/>
      </c>
      <c r="T1688" s="464" t="n">
        <v>1677</v>
      </c>
    </row>
    <row customFormat="1" hidden="1" outlineLevel="1" r="1689" s="590">
      <c r="A1689" s="29" t="n"/>
      <c r="B1689" s="606" t="n">
        <v>400</v>
      </c>
      <c r="C1689" s="608" t="n">
        <v>421</v>
      </c>
      <c r="D1689" s="829" t="n">
        <v>49</v>
      </c>
      <c r="E1689" s="94" t="inlineStr">
        <is>
          <t>DN15 (ø18x1)</t>
        </is>
      </c>
      <c r="F1689" s="94" t="inlineStr">
        <is>
          <t>DN15 (ø18x1)</t>
        </is>
      </c>
      <c r="G1689" s="994" t="n">
        <v>100.5</v>
      </c>
      <c r="H1689" s="39" t="inlineStr">
        <is>
          <t>lm/fm</t>
        </is>
      </c>
      <c r="I1689" s="315" t="n"/>
      <c r="J1689" s="159" t="n">
        <v>0</v>
      </c>
      <c r="K1689" s="159" t="n">
        <v>0</v>
      </c>
      <c r="L1689" s="753">
        <f>J1689+K1689</f>
        <v/>
      </c>
      <c r="M1689" s="748">
        <f>L1689*(G1689+I1689)</f>
        <v/>
      </c>
      <c r="O1689" s="464">
        <f>ISBLANK(D1689)</f>
        <v/>
      </c>
      <c r="P1689" s="464">
        <f>ISBLANK(G1689)</f>
        <v/>
      </c>
      <c r="Q1689" s="464">
        <f>ISBLANK(M1689)</f>
        <v/>
      </c>
      <c r="R1689" s="464">
        <f>IF(AND(O1689=P1689,O1689=Q1689),,"!!!")</f>
        <v/>
      </c>
      <c r="T1689" s="464" t="n">
        <v>1678</v>
      </c>
    </row>
    <row customFormat="1" hidden="1" outlineLevel="1" r="1690" s="590">
      <c r="A1690" s="29" t="n"/>
      <c r="B1690" s="606" t="n">
        <v>400</v>
      </c>
      <c r="C1690" s="608" t="n">
        <v>421</v>
      </c>
      <c r="D1690" s="829" t="n">
        <v>50</v>
      </c>
      <c r="E1690" s="94" t="inlineStr">
        <is>
          <t>DN20 (ø22x1)</t>
        </is>
      </c>
      <c r="F1690" s="94" t="inlineStr">
        <is>
          <t>DN20 (ø22x1)</t>
        </is>
      </c>
      <c r="G1690" s="994" t="n">
        <v>21</v>
      </c>
      <c r="H1690" s="39" t="inlineStr">
        <is>
          <t>lm/fm</t>
        </is>
      </c>
      <c r="I1690" s="315" t="n"/>
      <c r="J1690" s="159" t="n">
        <v>0</v>
      </c>
      <c r="K1690" s="159" t="n">
        <v>0</v>
      </c>
      <c r="L1690" s="753">
        <f>J1690+K1690</f>
        <v/>
      </c>
      <c r="M1690" s="748">
        <f>L1690*(G1690+I1690)</f>
        <v/>
      </c>
      <c r="O1690" s="464">
        <f>ISBLANK(D1690)</f>
        <v/>
      </c>
      <c r="P1690" s="464">
        <f>ISBLANK(G1690)</f>
        <v/>
      </c>
      <c r="Q1690" s="464">
        <f>ISBLANK(M1690)</f>
        <v/>
      </c>
      <c r="R1690" s="464">
        <f>IF(AND(O1690=P1690,O1690=Q1690),,"!!!")</f>
        <v/>
      </c>
      <c r="T1690" s="464" t="n">
        <v>1679</v>
      </c>
    </row>
    <row customFormat="1" hidden="1" outlineLevel="1" r="1691" s="590">
      <c r="A1691" s="29" t="n"/>
      <c r="B1691" s="606" t="n">
        <v>400</v>
      </c>
      <c r="C1691" s="608" t="n">
        <v>421</v>
      </c>
      <c r="D1691" s="829" t="n">
        <v>51</v>
      </c>
      <c r="E1691" s="94" t="inlineStr">
        <is>
          <t>DN25 (ø28x1.5)</t>
        </is>
      </c>
      <c r="F1691" s="94" t="inlineStr">
        <is>
          <t>DN25 (ø28x1.5)</t>
        </is>
      </c>
      <c r="G1691" s="994" t="n">
        <v>89</v>
      </c>
      <c r="H1691" s="39" t="inlineStr">
        <is>
          <t>lm/fm</t>
        </is>
      </c>
      <c r="I1691" s="315" t="n"/>
      <c r="J1691" s="159" t="n">
        <v>0</v>
      </c>
      <c r="K1691" s="159" t="n">
        <v>0</v>
      </c>
      <c r="L1691" s="753">
        <f>J1691+K1691</f>
        <v/>
      </c>
      <c r="M1691" s="748">
        <f>L1691*(G1691+I1691)</f>
        <v/>
      </c>
      <c r="O1691" s="464">
        <f>ISBLANK(D1691)</f>
        <v/>
      </c>
      <c r="P1691" s="464">
        <f>ISBLANK(G1691)</f>
        <v/>
      </c>
      <c r="Q1691" s="464">
        <f>ISBLANK(M1691)</f>
        <v/>
      </c>
      <c r="R1691" s="464">
        <f>IF(AND(O1691=P1691,O1691=Q1691),,"!!!")</f>
        <v/>
      </c>
      <c r="T1691" s="464" t="n">
        <v>1680</v>
      </c>
    </row>
    <row customFormat="1" hidden="1" outlineLevel="1" r="1692" s="590">
      <c r="A1692" s="29" t="n"/>
      <c r="B1692" s="606" t="n">
        <v>400</v>
      </c>
      <c r="C1692" s="608" t="n">
        <v>421</v>
      </c>
      <c r="D1692" s="829" t="n">
        <v>52</v>
      </c>
      <c r="E1692" s="94" t="inlineStr">
        <is>
          <t>DN32 (ø35x1.5)</t>
        </is>
      </c>
      <c r="F1692" s="94" t="inlineStr">
        <is>
          <t>DN32 (ø35x1.5)</t>
        </is>
      </c>
      <c r="G1692" s="994" t="n">
        <v>47</v>
      </c>
      <c r="H1692" s="39" t="inlineStr">
        <is>
          <t>lm/fm</t>
        </is>
      </c>
      <c r="I1692" s="315" t="n"/>
      <c r="J1692" s="159" t="n">
        <v>0</v>
      </c>
      <c r="K1692" s="159" t="n">
        <v>0</v>
      </c>
      <c r="L1692" s="753">
        <f>J1692+K1692</f>
        <v/>
      </c>
      <c r="M1692" s="748">
        <f>L1692*(G1692+I1692)</f>
        <v/>
      </c>
      <c r="O1692" s="464">
        <f>ISBLANK(D1692)</f>
        <v/>
      </c>
      <c r="P1692" s="464">
        <f>ISBLANK(G1692)</f>
        <v/>
      </c>
      <c r="Q1692" s="464">
        <f>ISBLANK(M1692)</f>
        <v/>
      </c>
      <c r="R1692" s="464">
        <f>IF(AND(O1692=P1692,O1692=Q1692),,"!!!")</f>
        <v/>
      </c>
      <c r="T1692" s="464" t="n">
        <v>1681</v>
      </c>
    </row>
    <row customFormat="1" hidden="1" outlineLevel="1" r="1693" s="590">
      <c r="A1693" s="29" t="n"/>
      <c r="B1693" s="606" t="n">
        <v>400</v>
      </c>
      <c r="C1693" s="608" t="n">
        <v>421</v>
      </c>
      <c r="D1693" s="829" t="n">
        <v>53</v>
      </c>
      <c r="E1693" s="94" t="inlineStr">
        <is>
          <t>DN40 (ø42x1.5)</t>
        </is>
      </c>
      <c r="F1693" s="94" t="inlineStr">
        <is>
          <t>DN40 (ø42x1.5)</t>
        </is>
      </c>
      <c r="G1693" s="994" t="n">
        <v>20</v>
      </c>
      <c r="H1693" s="39" t="inlineStr">
        <is>
          <t>lm/fm</t>
        </is>
      </c>
      <c r="I1693" s="315" t="n"/>
      <c r="J1693" s="159" t="n">
        <v>0</v>
      </c>
      <c r="K1693" s="159" t="n">
        <v>0</v>
      </c>
      <c r="L1693" s="753">
        <f>J1693+K1693</f>
        <v/>
      </c>
      <c r="M1693" s="748">
        <f>L1693*(G1693+I1693)</f>
        <v/>
      </c>
      <c r="O1693" s="464">
        <f>ISBLANK(D1693)</f>
        <v/>
      </c>
      <c r="P1693" s="464">
        <f>ISBLANK(G1693)</f>
        <v/>
      </c>
      <c r="Q1693" s="464">
        <f>ISBLANK(M1693)</f>
        <v/>
      </c>
      <c r="R1693" s="464">
        <f>IF(AND(O1693=P1693,O1693=Q1693),,"!!!")</f>
        <v/>
      </c>
      <c r="T1693" s="464" t="n">
        <v>1682</v>
      </c>
    </row>
    <row customFormat="1" customHeight="1" hidden="1" ht="48" outlineLevel="1" r="1694" s="590">
      <c r="A1694" s="29" t="n"/>
      <c r="B1694" s="613" t="n"/>
      <c r="C1694" s="617" t="n"/>
      <c r="D1694" s="889" t="n"/>
      <c r="E1694" s="286" t="inlineStr">
        <is>
          <t xml:space="preserve">For detailed description of technical content specification, system components, installation and auxiliary materials, installation instructions refer to Daikin's offer documentation </t>
        </is>
      </c>
      <c r="F1694" s="286" t="inlineStr">
        <is>
          <t>A múszaki specifkáció, a rendszerkomponensek, telepítési és segédanyagok részletes leírása, telepítési előírások a Daikin ajánlati dokumentációban</t>
        </is>
      </c>
      <c r="G1694" s="994" t="n"/>
      <c r="H1694" s="39" t="n"/>
      <c r="I1694" s="315" t="n"/>
      <c r="J1694" s="159" t="n"/>
      <c r="K1694" s="159" t="n"/>
      <c r="L1694" s="753" t="n"/>
      <c r="M1694" s="748" t="n"/>
      <c r="O1694" s="464">
        <f>ISBLANK(D1694)</f>
        <v/>
      </c>
      <c r="P1694" s="464">
        <f>ISBLANK(G1694)</f>
        <v/>
      </c>
      <c r="Q1694" s="464">
        <f>ISBLANK(M1694)</f>
        <v/>
      </c>
      <c r="R1694" s="464">
        <f>IF(AND(O1694=P1694,O1694=Q1694),,"!!!")</f>
        <v/>
      </c>
      <c r="T1694" s="464" t="n">
        <v>1683</v>
      </c>
    </row>
    <row customFormat="1" hidden="1" outlineLevel="1" r="1695" s="590">
      <c r="A1695" s="29" t="n"/>
      <c r="B1695" s="613" t="n"/>
      <c r="C1695" s="617" t="n"/>
      <c r="D1695" s="889" t="n"/>
      <c r="E1695" s="94" t="n"/>
      <c r="F1695" s="94" t="n"/>
      <c r="G1695" s="994" t="n"/>
      <c r="H1695" s="39" t="n"/>
      <c r="I1695" s="315" t="n"/>
      <c r="J1695" s="159" t="n"/>
      <c r="K1695" s="159" t="n"/>
      <c r="L1695" s="753" t="n"/>
      <c r="M1695" s="748" t="n"/>
      <c r="O1695" s="464">
        <f>ISBLANK(D1695)</f>
        <v/>
      </c>
      <c r="P1695" s="464">
        <f>ISBLANK(G1695)</f>
        <v/>
      </c>
      <c r="Q1695" s="464">
        <f>ISBLANK(M1695)</f>
        <v/>
      </c>
      <c r="R1695" s="464">
        <f>IF(AND(O1695=P1695,O1695=Q1695),,"!!!")</f>
        <v/>
      </c>
      <c r="T1695" s="464" t="n">
        <v>1684</v>
      </c>
    </row>
    <row customFormat="1" hidden="1" outlineLevel="1" r="1696" s="590">
      <c r="A1696" s="29" t="n"/>
      <c r="B1696" s="613" t="n"/>
      <c r="C1696" s="617" t="n"/>
      <c r="D1696" s="889" t="n"/>
      <c r="E1696" s="515" t="inlineStr">
        <is>
          <t>Split rendszerek</t>
        </is>
      </c>
      <c r="F1696" s="515" t="inlineStr">
        <is>
          <t>Split rendszerek</t>
        </is>
      </c>
      <c r="G1696" s="994" t="n"/>
      <c r="H1696" s="39" t="n"/>
      <c r="I1696" s="315" t="n"/>
      <c r="J1696" s="159" t="n"/>
      <c r="K1696" s="159" t="n"/>
      <c r="L1696" s="753" t="n"/>
      <c r="M1696" s="748" t="n"/>
      <c r="O1696" s="464">
        <f>ISBLANK(D1696)</f>
        <v/>
      </c>
      <c r="P1696" s="464">
        <f>ISBLANK(G1696)</f>
        <v/>
      </c>
      <c r="Q1696" s="464">
        <f>ISBLANK(M1696)</f>
        <v/>
      </c>
      <c r="R1696" s="464">
        <f>IF(AND(O1696=P1696,O1696=Q1696),,"!!!")</f>
        <v/>
      </c>
      <c r="T1696" s="464" t="n">
        <v>1685</v>
      </c>
    </row>
    <row customFormat="1" hidden="1" outlineLevel="1" r="1697" s="590">
      <c r="A1697" s="29" t="n"/>
      <c r="B1697" s="606" t="n">
        <v>400</v>
      </c>
      <c r="C1697" s="608" t="n">
        <v>421</v>
      </c>
      <c r="D1697" s="829" t="n">
        <v>54</v>
      </c>
      <c r="E1697" s="94" t="inlineStr">
        <is>
          <t>DN4 (ø6x1)</t>
        </is>
      </c>
      <c r="F1697" s="94" t="inlineStr">
        <is>
          <t>DN4 (ø6x1)</t>
        </is>
      </c>
      <c r="G1697" s="994" t="n">
        <v>196</v>
      </c>
      <c r="H1697" s="39" t="inlineStr">
        <is>
          <t>lm/fm</t>
        </is>
      </c>
      <c r="I1697" s="315" t="n"/>
      <c r="J1697" s="159" t="n">
        <v>0</v>
      </c>
      <c r="K1697" s="159" t="n">
        <v>0</v>
      </c>
      <c r="L1697" s="753">
        <f>J1697+K1697</f>
        <v/>
      </c>
      <c r="M1697" s="748">
        <f>L1697*(G1697+I1697)</f>
        <v/>
      </c>
      <c r="O1697" s="464">
        <f>ISBLANK(D1697)</f>
        <v/>
      </c>
      <c r="P1697" s="464">
        <f>ISBLANK(G1697)</f>
        <v/>
      </c>
      <c r="Q1697" s="464">
        <f>ISBLANK(M1697)</f>
        <v/>
      </c>
      <c r="R1697" s="464">
        <f>IF(AND(O1697=P1697,O1697=Q1697),,"!!!")</f>
        <v/>
      </c>
      <c r="T1697" s="464" t="n">
        <v>1686</v>
      </c>
    </row>
    <row customFormat="1" hidden="1" outlineLevel="1" r="1698" s="590">
      <c r="A1698" s="29" t="n"/>
      <c r="B1698" s="606" t="n">
        <v>400</v>
      </c>
      <c r="C1698" s="608" t="n">
        <v>421</v>
      </c>
      <c r="D1698" s="829" t="n">
        <v>55</v>
      </c>
      <c r="E1698" s="94" t="inlineStr">
        <is>
          <t>DN6 (ø8x1)</t>
        </is>
      </c>
      <c r="F1698" s="94" t="inlineStr">
        <is>
          <t>DN6 (ø8x1)</t>
        </is>
      </c>
      <c r="G1698" s="994" t="n">
        <v>0</v>
      </c>
      <c r="H1698" s="39" t="inlineStr">
        <is>
          <t>lm/fm</t>
        </is>
      </c>
      <c r="I1698" s="315" t="n"/>
      <c r="J1698" s="159" t="n">
        <v>0</v>
      </c>
      <c r="K1698" s="159" t="n">
        <v>0</v>
      </c>
      <c r="L1698" s="753">
        <f>J1698+K1698</f>
        <v/>
      </c>
      <c r="M1698" s="748">
        <f>L1698*(G1698+I1698)</f>
        <v/>
      </c>
      <c r="O1698" s="464">
        <f>ISBLANK(D1698)</f>
        <v/>
      </c>
      <c r="P1698" s="464">
        <f>ISBLANK(G1698)</f>
        <v/>
      </c>
      <c r="Q1698" s="464">
        <f>ISBLANK(M1698)</f>
        <v/>
      </c>
      <c r="R1698" s="464">
        <f>IF(AND(O1698=P1698,O1698=Q1698),,"!!!")</f>
        <v/>
      </c>
      <c r="T1698" s="464" t="n">
        <v>1687</v>
      </c>
    </row>
    <row customFormat="1" hidden="1" outlineLevel="1" r="1699" s="590">
      <c r="A1699" s="29" t="n"/>
      <c r="B1699" s="606" t="n">
        <v>400</v>
      </c>
      <c r="C1699" s="608" t="n">
        <v>421</v>
      </c>
      <c r="D1699" s="829" t="n">
        <v>56</v>
      </c>
      <c r="E1699" s="94" t="inlineStr">
        <is>
          <t>DN8 (ø10x1)</t>
        </is>
      </c>
      <c r="F1699" s="94" t="inlineStr">
        <is>
          <t>DN8 (ø10x1)</t>
        </is>
      </c>
      <c r="G1699" s="994" t="n">
        <v>81.5</v>
      </c>
      <c r="H1699" s="39" t="inlineStr">
        <is>
          <t>lm/fm</t>
        </is>
      </c>
      <c r="I1699" s="315" t="n"/>
      <c r="J1699" s="159" t="n">
        <v>0</v>
      </c>
      <c r="K1699" s="159" t="n">
        <v>0</v>
      </c>
      <c r="L1699" s="753">
        <f>J1699+K1699</f>
        <v/>
      </c>
      <c r="M1699" s="748">
        <f>L1699*(G1699+I1699)</f>
        <v/>
      </c>
      <c r="O1699" s="464">
        <f>ISBLANK(D1699)</f>
        <v/>
      </c>
      <c r="P1699" s="464">
        <f>ISBLANK(G1699)</f>
        <v/>
      </c>
      <c r="Q1699" s="464">
        <f>ISBLANK(M1699)</f>
        <v/>
      </c>
      <c r="R1699" s="464">
        <f>IF(AND(O1699=P1699,O1699=Q1699),,"!!!")</f>
        <v/>
      </c>
      <c r="T1699" s="464" t="n">
        <v>1688</v>
      </c>
    </row>
    <row customFormat="1" hidden="1" outlineLevel="1" r="1700" s="590">
      <c r="A1700" s="29" t="n"/>
      <c r="B1700" s="606" t="n">
        <v>400</v>
      </c>
      <c r="C1700" s="608" t="n">
        <v>421</v>
      </c>
      <c r="D1700" s="829" t="n">
        <v>57</v>
      </c>
      <c r="E1700" s="94" t="inlineStr">
        <is>
          <t>DN10 (ø12x1)</t>
        </is>
      </c>
      <c r="F1700" s="94" t="inlineStr">
        <is>
          <t>DN10 (ø12x1)</t>
        </is>
      </c>
      <c r="G1700" s="994" t="n">
        <v>58</v>
      </c>
      <c r="H1700" s="39" t="inlineStr">
        <is>
          <t>lm/fm</t>
        </is>
      </c>
      <c r="I1700" s="315" t="n"/>
      <c r="J1700" s="159" t="n">
        <v>0</v>
      </c>
      <c r="K1700" s="159" t="n">
        <v>0</v>
      </c>
      <c r="L1700" s="753">
        <f>J1700+K1700</f>
        <v/>
      </c>
      <c r="M1700" s="748">
        <f>L1700*(G1700+I1700)</f>
        <v/>
      </c>
      <c r="O1700" s="464">
        <f>ISBLANK(D1700)</f>
        <v/>
      </c>
      <c r="P1700" s="464">
        <f>ISBLANK(G1700)</f>
        <v/>
      </c>
      <c r="Q1700" s="464">
        <f>ISBLANK(M1700)</f>
        <v/>
      </c>
      <c r="R1700" s="464">
        <f>IF(AND(O1700=P1700,O1700=Q1700),,"!!!")</f>
        <v/>
      </c>
      <c r="T1700" s="464" t="n">
        <v>1689</v>
      </c>
    </row>
    <row customFormat="1" hidden="1" outlineLevel="1" r="1701" s="590">
      <c r="A1701" s="29" t="n"/>
      <c r="B1701" s="606" t="n">
        <v>400</v>
      </c>
      <c r="C1701" s="608" t="n">
        <v>421</v>
      </c>
      <c r="D1701" s="829" t="n">
        <v>58</v>
      </c>
      <c r="E1701" s="94" t="inlineStr">
        <is>
          <t>DN12 (ø15x1)</t>
        </is>
      </c>
      <c r="F1701" s="94" t="inlineStr">
        <is>
          <t>DN12 (ø15x1)</t>
        </is>
      </c>
      <c r="G1701" s="994" t="n">
        <v>0</v>
      </c>
      <c r="H1701" s="39" t="inlineStr">
        <is>
          <t>lm/fm</t>
        </is>
      </c>
      <c r="I1701" s="315" t="n"/>
      <c r="J1701" s="159" t="n">
        <v>0</v>
      </c>
      <c r="K1701" s="159" t="n">
        <v>0</v>
      </c>
      <c r="L1701" s="753">
        <f>J1701+K1701</f>
        <v/>
      </c>
      <c r="M1701" s="748">
        <f>L1701*(G1701+I1701)</f>
        <v/>
      </c>
      <c r="O1701" s="464">
        <f>ISBLANK(D1701)</f>
        <v/>
      </c>
      <c r="P1701" s="464">
        <f>ISBLANK(G1701)</f>
        <v/>
      </c>
      <c r="Q1701" s="464">
        <f>ISBLANK(M1701)</f>
        <v/>
      </c>
      <c r="R1701" s="464">
        <f>IF(AND(O1701=P1701,O1701=Q1701),,"!!!")</f>
        <v/>
      </c>
      <c r="T1701" s="464" t="n">
        <v>1690</v>
      </c>
    </row>
    <row customFormat="1" hidden="1" outlineLevel="1" r="1702" s="590">
      <c r="A1702" s="29" t="n"/>
      <c r="B1702" s="606" t="n">
        <v>400</v>
      </c>
      <c r="C1702" s="608" t="n">
        <v>421</v>
      </c>
      <c r="D1702" s="829" t="n">
        <v>59</v>
      </c>
      <c r="E1702" s="94" t="inlineStr">
        <is>
          <t>DN15 (ø18x1)</t>
        </is>
      </c>
      <c r="F1702" s="94" t="inlineStr">
        <is>
          <t>DN15 (ø18x1)</t>
        </is>
      </c>
      <c r="G1702" s="994" t="n">
        <v>15.5</v>
      </c>
      <c r="H1702" s="39" t="inlineStr">
        <is>
          <t>lm/fm</t>
        </is>
      </c>
      <c r="I1702" s="315" t="n"/>
      <c r="J1702" s="159" t="n">
        <v>0</v>
      </c>
      <c r="K1702" s="159" t="n">
        <v>0</v>
      </c>
      <c r="L1702" s="753">
        <f>J1702+K1702</f>
        <v/>
      </c>
      <c r="M1702" s="748">
        <f>L1702*(G1702+I1702)</f>
        <v/>
      </c>
      <c r="O1702" s="464">
        <f>ISBLANK(D1702)</f>
        <v/>
      </c>
      <c r="P1702" s="464">
        <f>ISBLANK(G1702)</f>
        <v/>
      </c>
      <c r="Q1702" s="464">
        <f>ISBLANK(M1702)</f>
        <v/>
      </c>
      <c r="R1702" s="464">
        <f>IF(AND(O1702=P1702,O1702=Q1702),,"!!!")</f>
        <v/>
      </c>
      <c r="T1702" s="464" t="n">
        <v>1691</v>
      </c>
    </row>
    <row customFormat="1" hidden="1" outlineLevel="1" r="1703" s="590">
      <c r="A1703" s="29" t="n"/>
      <c r="B1703" s="606" t="n">
        <v>400</v>
      </c>
      <c r="C1703" s="608" t="n">
        <v>421</v>
      </c>
      <c r="D1703" s="829" t="n">
        <v>60</v>
      </c>
      <c r="E1703" s="94" t="inlineStr">
        <is>
          <t>DN20 (ø22x1)</t>
        </is>
      </c>
      <c r="F1703" s="94" t="inlineStr">
        <is>
          <t>DN20 (ø22x1)</t>
        </is>
      </c>
      <c r="G1703" s="994" t="n">
        <v>0</v>
      </c>
      <c r="H1703" s="39" t="inlineStr">
        <is>
          <t>lm/fm</t>
        </is>
      </c>
      <c r="I1703" s="315" t="n"/>
      <c r="J1703" s="159" t="n">
        <v>0</v>
      </c>
      <c r="K1703" s="159" t="n">
        <v>0</v>
      </c>
      <c r="L1703" s="753">
        <f>J1703+K1703</f>
        <v/>
      </c>
      <c r="M1703" s="748">
        <f>L1703*(G1703+I1703)</f>
        <v/>
      </c>
      <c r="O1703" s="464">
        <f>ISBLANK(D1703)</f>
        <v/>
      </c>
      <c r="P1703" s="464">
        <f>ISBLANK(G1703)</f>
        <v/>
      </c>
      <c r="Q1703" s="464">
        <f>ISBLANK(M1703)</f>
        <v/>
      </c>
      <c r="R1703" s="464">
        <f>IF(AND(O1703=P1703,O1703=Q1703),,"!!!")</f>
        <v/>
      </c>
      <c r="T1703" s="464" t="n">
        <v>1692</v>
      </c>
    </row>
    <row customFormat="1" hidden="1" outlineLevel="1" r="1704" s="590">
      <c r="A1704" s="29" t="n"/>
      <c r="B1704" s="606" t="n">
        <v>400</v>
      </c>
      <c r="C1704" s="608" t="n">
        <v>421</v>
      </c>
      <c r="D1704" s="829" t="n">
        <v>61</v>
      </c>
      <c r="E1704" s="94" t="inlineStr">
        <is>
          <t>DN25 (ø28x1.5)</t>
        </is>
      </c>
      <c r="F1704" s="94" t="inlineStr">
        <is>
          <t>DN25 (ø28x1.5)</t>
        </is>
      </c>
      <c r="G1704" s="994" t="n">
        <v>0</v>
      </c>
      <c r="H1704" s="39" t="inlineStr">
        <is>
          <t>lm/fm</t>
        </is>
      </c>
      <c r="I1704" s="315" t="n"/>
      <c r="J1704" s="159" t="n">
        <v>0</v>
      </c>
      <c r="K1704" s="159" t="n">
        <v>0</v>
      </c>
      <c r="L1704" s="753">
        <f>J1704+K1704</f>
        <v/>
      </c>
      <c r="M1704" s="748">
        <f>L1704*(G1704+I1704)</f>
        <v/>
      </c>
      <c r="O1704" s="464">
        <f>ISBLANK(D1704)</f>
        <v/>
      </c>
      <c r="P1704" s="464">
        <f>ISBLANK(G1704)</f>
        <v/>
      </c>
      <c r="Q1704" s="464">
        <f>ISBLANK(M1704)</f>
        <v/>
      </c>
      <c r="R1704" s="464">
        <f>IF(AND(O1704=P1704,O1704=Q1704),,"!!!")</f>
        <v/>
      </c>
      <c r="T1704" s="464" t="n">
        <v>1693</v>
      </c>
    </row>
    <row customFormat="1" customHeight="1" hidden="1" ht="48" outlineLevel="1" r="1705" s="590">
      <c r="A1705" s="29" t="n"/>
      <c r="B1705" s="613" t="n"/>
      <c r="C1705" s="617" t="n"/>
      <c r="D1705" s="889" t="n"/>
      <c r="E1705" s="286" t="inlineStr">
        <is>
          <t xml:space="preserve">For detailed description of technical content specification, system components, installation and auxiliary materials, installation instructions refer to Daikin's offer documentation </t>
        </is>
      </c>
      <c r="F1705" s="286" t="inlineStr">
        <is>
          <t>A múszaki specifkáció, a rendszerkomponensek, telepítési és segédanyagok részletes leírása, telepítési előírások a Daikin ajánlati dokumentációban</t>
        </is>
      </c>
      <c r="G1705" s="994" t="n"/>
      <c r="H1705" s="39" t="n"/>
      <c r="I1705" s="315" t="n"/>
      <c r="J1705" s="159" t="n"/>
      <c r="K1705" s="159" t="n"/>
      <c r="L1705" s="753" t="n"/>
      <c r="M1705" s="748" t="n"/>
      <c r="O1705" s="464">
        <f>ISBLANK(D1705)</f>
        <v/>
      </c>
      <c r="P1705" s="464">
        <f>ISBLANK(G1705)</f>
        <v/>
      </c>
      <c r="Q1705" s="464">
        <f>ISBLANK(M1705)</f>
        <v/>
      </c>
      <c r="R1705" s="464">
        <f>IF(AND(O1705=P1705,O1705=Q1705),,"!!!")</f>
        <v/>
      </c>
      <c r="T1705" s="464" t="n">
        <v>1694</v>
      </c>
    </row>
    <row customFormat="1" hidden="1" outlineLevel="1" r="1706" s="590">
      <c r="A1706" s="29" t="n"/>
      <c r="B1706" s="613" t="n"/>
      <c r="C1706" s="617" t="n"/>
      <c r="D1706" s="889" t="n"/>
      <c r="E1706" s="94" t="n"/>
      <c r="F1706" s="94" t="n"/>
      <c r="G1706" s="994" t="n"/>
      <c r="H1706" s="39" t="n"/>
      <c r="I1706" s="315" t="n"/>
      <c r="J1706" s="159" t="n"/>
      <c r="K1706" s="159" t="n"/>
      <c r="L1706" s="753" t="n"/>
      <c r="M1706" s="748" t="n"/>
      <c r="O1706" s="464">
        <f>ISBLANK(D1706)</f>
        <v/>
      </c>
      <c r="P1706" s="464">
        <f>ISBLANK(G1706)</f>
        <v/>
      </c>
      <c r="Q1706" s="464">
        <f>ISBLANK(M1706)</f>
        <v/>
      </c>
      <c r="R1706" s="464">
        <f>IF(AND(O1706=P1706,O1706=Q1706),,"!!!")</f>
        <v/>
      </c>
      <c r="T1706" s="464" t="n">
        <v>1695</v>
      </c>
    </row>
    <row customFormat="1" hidden="1" outlineLevel="1" r="1707" s="590">
      <c r="A1707" s="29" t="n"/>
      <c r="B1707" s="613" t="n"/>
      <c r="C1707" s="617" t="n"/>
      <c r="D1707" s="889" t="n"/>
      <c r="E1707" s="50" t="inlineStr">
        <is>
          <t>Close control air conditioning unit</t>
        </is>
      </c>
      <c r="F1707" s="50" t="inlineStr">
        <is>
          <t>Precíziós légkondiconáló</t>
        </is>
      </c>
      <c r="G1707" s="994" t="n"/>
      <c r="H1707" s="39" t="n"/>
      <c r="I1707" s="315" t="n"/>
      <c r="J1707" s="159" t="n"/>
      <c r="K1707" s="159" t="n"/>
      <c r="L1707" s="753" t="n"/>
      <c r="M1707" s="748" t="n"/>
      <c r="O1707" s="464">
        <f>ISBLANK(D1707)</f>
        <v/>
      </c>
      <c r="P1707" s="464">
        <f>ISBLANK(G1707)</f>
        <v/>
      </c>
      <c r="Q1707" s="464">
        <f>ISBLANK(M1707)</f>
        <v/>
      </c>
      <c r="R1707" s="464">
        <f>IF(AND(O1707=P1707,O1707=Q1707),,"!!!")</f>
        <v/>
      </c>
      <c r="T1707" s="464" t="n">
        <v>1696</v>
      </c>
    </row>
    <row customFormat="1" hidden="1" outlineLevel="1" r="1708" s="590">
      <c r="A1708" s="29" t="n"/>
      <c r="B1708" s="613" t="n"/>
      <c r="C1708" s="617" t="n"/>
      <c r="D1708" s="889" t="n"/>
      <c r="E1708" s="450" t="inlineStr">
        <is>
          <t>O.0.10.0 Laboratory - Enclosure air conditioner</t>
        </is>
      </c>
      <c r="F1708" s="450" t="inlineStr">
        <is>
          <t>O.0.10.0 Laboratórium - klímaszekrény</t>
        </is>
      </c>
      <c r="G1708" s="994" t="n"/>
      <c r="H1708" s="39" t="n"/>
      <c r="I1708" s="315" t="n"/>
      <c r="J1708" s="159" t="n"/>
      <c r="K1708" s="159" t="n"/>
      <c r="L1708" s="753" t="n"/>
      <c r="M1708" s="748" t="n"/>
      <c r="O1708" s="464">
        <f>ISBLANK(D1708)</f>
        <v/>
      </c>
      <c r="P1708" s="464">
        <f>ISBLANK(G1708)</f>
        <v/>
      </c>
      <c r="Q1708" s="464">
        <f>ISBLANK(M1708)</f>
        <v/>
      </c>
      <c r="R1708" s="464">
        <f>IF(AND(O1708=P1708,O1708=Q1708),,"!!!")</f>
        <v/>
      </c>
      <c r="T1708" s="464" t="n">
        <v>1697</v>
      </c>
    </row>
    <row customFormat="1" customHeight="1" hidden="1" ht="123.75" outlineLevel="1" r="1709" s="590">
      <c r="A1709" s="29" t="n"/>
      <c r="B1709" s="606" t="n">
        <v>400</v>
      </c>
      <c r="C1709" s="608" t="n">
        <v>421</v>
      </c>
      <c r="D1709" s="829" t="n">
        <v>62</v>
      </c>
      <c r="E1709" s="94" t="inlineStr">
        <is>
          <t>Outdoor unit
Compact air cooled condenser, with fan speed control, aluminum housing
- nominal cooling capacity [kW]: 10.7kW
- nomincal power consumption [kW]: 0.71
- airflow [m³/h]: 4300
- size W/H/L: 910/947/670
- weight [kg]: 42
- maufacturer: STULZ
- type:  KSV008A11p
- with pipes and accessories</t>
        </is>
      </c>
      <c r="F1709" s="94" t="inlineStr">
        <is>
          <t>Kültéri egység
Kompakt léghűtéses kondenzátor, ventilátor fordulatszám-szabályzással, alumínium házzal
- névleges hűtési teljesítmény [kW]: 10.7kW
- névleges el. fogyasztás [kW]: 0.71
- légszállítás [m³/h]: 4300
- méret Sz/M/H: 910/947/670
- tömeg [kg]: 42
- gyártó: STULZ
- típus:  KSV008A11p
- csővezetékekkel, szerelvényezéssel, kompletten</t>
        </is>
      </c>
      <c r="G1709" s="994" t="n">
        <v>1</v>
      </c>
      <c r="H1709" s="39" t="inlineStr">
        <is>
          <t>pc/db</t>
        </is>
      </c>
      <c r="I1709" s="315" t="n"/>
      <c r="J1709" s="159" t="n">
        <v>0</v>
      </c>
      <c r="K1709" s="159" t="n">
        <v>0</v>
      </c>
      <c r="L1709" s="753">
        <f>J1709+K1709</f>
        <v/>
      </c>
      <c r="M1709" s="748">
        <f>L1709*(G1709+I1709)</f>
        <v/>
      </c>
      <c r="O1709" s="464">
        <f>ISBLANK(D1709)</f>
        <v/>
      </c>
      <c r="P1709" s="464">
        <f>ISBLANK(G1709)</f>
        <v/>
      </c>
      <c r="Q1709" s="464">
        <f>ISBLANK(M1709)</f>
        <v/>
      </c>
      <c r="R1709" s="464">
        <f>IF(AND(O1709=P1709,O1709=Q1709),,"!!!")</f>
        <v/>
      </c>
      <c r="T1709" s="464" t="n">
        <v>1698</v>
      </c>
    </row>
    <row customFormat="1" customHeight="1" hidden="1" ht="101.25" outlineLevel="1" r="1710" s="590">
      <c r="A1710" s="29" t="n"/>
      <c r="B1710" s="606" t="n">
        <v>400</v>
      </c>
      <c r="C1710" s="608" t="n">
        <v>421</v>
      </c>
      <c r="D1710" s="829" t="n">
        <v>63</v>
      </c>
      <c r="E1710" s="94" t="inlineStr">
        <is>
          <t>Indoor unit
- nominal cooling capacity [kW]: 5.3
- refrigerant: R407C
- nominal power consumption [kW]: 1.9
- airflow [m³/h]: 2000
- size W/H/L: 600/1850/600
- weight [kg]: 152
- manufacturer: STULZ
- type: CCU 51 A</t>
        </is>
      </c>
      <c r="F1710" s="94" t="inlineStr">
        <is>
          <t>Beltéri egység
- névleges hűtési teljesítmény [kW]: 5.3
- hűtőközeg: R407C
- névleges el. fogyasztás [kW]: 1.9
- légszállítás [m³/h]: 2000
- méret Sz/M/H: 600/1850/600
- üzemi tömeg [kg]: 152
- gyártó: STULZ
- típus: CCU 51 A</t>
        </is>
      </c>
      <c r="G1710" s="994" t="n">
        <v>1</v>
      </c>
      <c r="H1710" s="39" t="inlineStr">
        <is>
          <t>pc/db</t>
        </is>
      </c>
      <c r="I1710" s="315" t="n"/>
      <c r="J1710" s="159" t="n">
        <v>0</v>
      </c>
      <c r="K1710" s="159" t="n">
        <v>0</v>
      </c>
      <c r="L1710" s="753">
        <f>J1710+K1710</f>
        <v/>
      </c>
      <c r="M1710" s="748">
        <f>L1710*(G1710+I1710)</f>
        <v/>
      </c>
      <c r="O1710" s="464">
        <f>ISBLANK(D1710)</f>
        <v/>
      </c>
      <c r="P1710" s="464">
        <f>ISBLANK(G1710)</f>
        <v/>
      </c>
      <c r="Q1710" s="464">
        <f>ISBLANK(M1710)</f>
        <v/>
      </c>
      <c r="R1710" s="464">
        <f>IF(AND(O1710=P1710,O1710=Q1710),,"!!!")</f>
        <v/>
      </c>
      <c r="T1710" s="464" t="n">
        <v>1699</v>
      </c>
    </row>
    <row customFormat="1" hidden="1" outlineLevel="1" r="1711" s="590">
      <c r="A1711" s="29" t="n"/>
      <c r="B1711" s="613" t="n"/>
      <c r="C1711" s="617" t="n"/>
      <c r="D1711" s="889" t="n"/>
      <c r="E1711" s="94" t="n"/>
      <c r="F1711" s="94" t="n"/>
      <c r="G1711" s="994" t="n"/>
      <c r="H1711" s="39" t="n"/>
      <c r="I1711" s="315" t="n"/>
      <c r="J1711" s="159" t="n"/>
      <c r="K1711" s="159" t="n"/>
      <c r="L1711" s="753" t="n"/>
      <c r="M1711" s="748" t="n"/>
      <c r="O1711" s="464">
        <f>ISBLANK(D1711)</f>
        <v/>
      </c>
      <c r="P1711" s="464">
        <f>ISBLANK(G1711)</f>
        <v/>
      </c>
      <c r="Q1711" s="464">
        <f>ISBLANK(M1711)</f>
        <v/>
      </c>
      <c r="R1711" s="464">
        <f>IF(AND(O1711=P1711,O1711=Q1711),,"!!!")</f>
        <v/>
      </c>
      <c r="T1711" s="464" t="n">
        <v>1700</v>
      </c>
    </row>
    <row customFormat="1" hidden="1" outlineLevel="1" r="1712" s="590">
      <c r="A1712" s="29" t="n"/>
      <c r="B1712" s="606" t="n">
        <v>400</v>
      </c>
      <c r="C1712" s="608" t="n">
        <v>421</v>
      </c>
      <c r="D1712" s="829" t="n">
        <v>64</v>
      </c>
      <c r="E1712" s="450" t="inlineStr">
        <is>
          <t>Insulation of pipe accessories</t>
        </is>
      </c>
      <c r="F1712" s="450" t="inlineStr">
        <is>
          <t>Csővezetéki szerelvényel szigetelése</t>
        </is>
      </c>
      <c r="G1712" s="994" t="n">
        <v>1</v>
      </c>
      <c r="H1712" s="39" t="inlineStr">
        <is>
          <t>set/klt</t>
        </is>
      </c>
      <c r="I1712" s="315" t="n"/>
      <c r="J1712" s="159" t="n">
        <v>0</v>
      </c>
      <c r="K1712" s="159" t="n">
        <v>0</v>
      </c>
      <c r="L1712" s="753">
        <f>J1712+K1712</f>
        <v/>
      </c>
      <c r="M1712" s="748">
        <f>L1712*(G1712+I1712)</f>
        <v/>
      </c>
      <c r="O1712" s="464">
        <f>ISBLANK(D1712)</f>
        <v/>
      </c>
      <c r="P1712" s="464">
        <f>ISBLANK(G1712)</f>
        <v/>
      </c>
      <c r="Q1712" s="464">
        <f>ISBLANK(M1712)</f>
        <v/>
      </c>
      <c r="R1712" s="464">
        <f>IF(AND(O1712=P1712,O1712=Q1712),,"!!!")</f>
        <v/>
      </c>
      <c r="T1712" s="464" t="n">
        <v>1701</v>
      </c>
    </row>
    <row customFormat="1" customHeight="1" hidden="1" ht="22.5" outlineLevel="1" r="1713" s="590">
      <c r="A1713" s="29" t="n"/>
      <c r="B1713" s="606" t="n">
        <v>400</v>
      </c>
      <c r="C1713" s="608" t="n">
        <v>421</v>
      </c>
      <c r="D1713" s="829" t="n">
        <v>65</v>
      </c>
      <c r="E1713" s="281" t="inlineStr">
        <is>
          <t>Making and restoration of wall/floor openings in the amount as specified in design</t>
        </is>
      </c>
      <c r="F1713" s="281" t="inlineStr">
        <is>
          <t>Áttörések kialakítása és helyreállítása a tervek szerinti mennyiségben</t>
        </is>
      </c>
      <c r="G1713" s="994" t="n">
        <v>1</v>
      </c>
      <c r="H1713" s="39" t="inlineStr">
        <is>
          <t>set/klt</t>
        </is>
      </c>
      <c r="I1713" s="315" t="n"/>
      <c r="J1713" s="159" t="n">
        <v>0</v>
      </c>
      <c r="K1713" s="159" t="n">
        <v>0</v>
      </c>
      <c r="L1713" s="753">
        <f>J1713+K1713</f>
        <v/>
      </c>
      <c r="M1713" s="748">
        <f>L1713*(G1713+I1713)</f>
        <v/>
      </c>
      <c r="O1713" s="464">
        <f>ISBLANK(D1713)</f>
        <v/>
      </c>
      <c r="P1713" s="464">
        <f>ISBLANK(G1713)</f>
        <v/>
      </c>
      <c r="Q1713" s="464">
        <f>ISBLANK(M1713)</f>
        <v/>
      </c>
      <c r="R1713" s="464">
        <f>IF(AND(O1713=P1713,O1713=Q1713),,"!!!")</f>
        <v/>
      </c>
      <c r="T1713" s="464" t="n">
        <v>1702</v>
      </c>
    </row>
    <row customFormat="1" customHeight="1" hidden="1" ht="13.5" outlineLevel="1" r="1714" s="590" thickBot="1">
      <c r="A1714" s="29" t="n"/>
      <c r="B1714" s="613" t="n"/>
      <c r="C1714" s="617" t="n"/>
      <c r="D1714" s="889" t="n"/>
      <c r="E1714" s="94" t="n"/>
      <c r="F1714" s="94" t="n"/>
      <c r="G1714" s="994" t="n"/>
      <c r="H1714" s="39" t="n"/>
      <c r="I1714" s="315" t="n"/>
      <c r="J1714" s="159" t="n"/>
      <c r="K1714" s="159" t="n"/>
      <c r="L1714" s="753" t="n"/>
      <c r="M1714" s="748" t="n"/>
      <c r="O1714" s="464">
        <f>ISBLANK(D1714)</f>
        <v/>
      </c>
      <c r="P1714" s="464">
        <f>ISBLANK(G1714)</f>
        <v/>
      </c>
      <c r="Q1714" s="464">
        <f>ISBLANK(M1714)</f>
        <v/>
      </c>
      <c r="R1714" s="464">
        <f>IF(AND(O1714=P1714,O1714=Q1714),,"!!!")</f>
        <v/>
      </c>
      <c r="T1714" s="464" t="n">
        <v>1703</v>
      </c>
    </row>
    <row customFormat="1" customHeight="1" hidden="1" ht="13.5" outlineLevel="1" r="1715" s="590" thickBot="1">
      <c r="A1715" s="40" t="n"/>
      <c r="B1715" s="622" t="n">
        <v>400</v>
      </c>
      <c r="C1715" s="648" t="n">
        <v>422</v>
      </c>
      <c r="D1715" s="434" t="n"/>
      <c r="E1715" s="91" t="inlineStr">
        <is>
          <t xml:space="preserve"> Cooling systems total</t>
        </is>
      </c>
      <c r="F1715" s="91" t="inlineStr">
        <is>
          <t>összesen</t>
        </is>
      </c>
      <c r="G1715" s="1007" t="n"/>
      <c r="H1715" s="294" t="n"/>
      <c r="I1715" s="452" t="n"/>
      <c r="J1715" s="95" t="n"/>
      <c r="K1715" s="95" t="n"/>
      <c r="L1715" s="213" t="n"/>
      <c r="M1715" s="226">
        <f>SUM(M1593:M1714)</f>
        <v/>
      </c>
      <c r="O1715" s="464">
        <f>ISBLANK(D1715)</f>
        <v/>
      </c>
      <c r="P1715" s="464">
        <f>ISBLANK(G1715)</f>
        <v/>
      </c>
      <c r="Q1715" s="464">
        <f>ISBLANK(M1715)</f>
        <v/>
      </c>
      <c r="R1715" s="464">
        <f>IF(AND(O1715=P1715,O1715=Q1715),,"!!!")</f>
        <v/>
      </c>
      <c r="T1715" s="464" t="n">
        <v>1704</v>
      </c>
    </row>
    <row customFormat="1" customHeight="1" hidden="1" ht="15.75" outlineLevel="1" r="1716" s="590" thickBot="1">
      <c r="A1716" s="581" t="n"/>
      <c r="B1716" s="631" t="n">
        <v>400</v>
      </c>
      <c r="C1716" s="649" t="n">
        <v>423</v>
      </c>
      <c r="D1716" s="566" t="n"/>
      <c r="E1716" s="99" t="inlineStr">
        <is>
          <t>Gas supply system</t>
        </is>
      </c>
      <c r="F1716" s="99" t="inlineStr">
        <is>
          <t>Gázellátás</t>
        </is>
      </c>
      <c r="G1716" s="1009" t="n"/>
      <c r="H1716" s="100" t="n"/>
      <c r="I1716" s="334" t="n"/>
      <c r="J1716" s="299" t="n"/>
      <c r="K1716" s="101" t="n"/>
      <c r="L1716" s="216" t="n"/>
      <c r="M1716" s="217" t="n"/>
      <c r="O1716" s="464">
        <f>ISBLANK(D1716)</f>
        <v/>
      </c>
      <c r="P1716" s="464">
        <f>ISBLANK(G1716)</f>
        <v/>
      </c>
      <c r="Q1716" s="464">
        <f>ISBLANK(M1716)</f>
        <v/>
      </c>
      <c r="R1716" s="464">
        <f>IF(AND(O1716=P1716,O1716=Q1716),,"!!!")</f>
        <v/>
      </c>
      <c r="T1716" s="464" t="n">
        <v>1705</v>
      </c>
    </row>
    <row customFormat="1" customHeight="1" hidden="1" ht="24" outlineLevel="1" r="1717" s="732">
      <c r="A1717" s="29" t="n"/>
      <c r="B1717" s="613" t="n"/>
      <c r="C1717" s="617" t="n"/>
      <c r="D1717" s="889" t="n"/>
      <c r="E1717" s="278" t="inlineStr">
        <is>
          <t>General comments and requirements valid for the entire section:</t>
        </is>
      </c>
      <c r="F1717" s="278" t="inlineStr">
        <is>
          <t>Egész fejezetre vonatkozó álltalános megjegyzések, elvárások:</t>
        </is>
      </c>
      <c r="G1717" s="994" t="n"/>
      <c r="H1717" s="767" t="n"/>
      <c r="I1717" s="517" t="n"/>
      <c r="J1717" s="159" t="n"/>
      <c r="K1717" s="159" t="n"/>
      <c r="L1717" s="753" t="n"/>
      <c r="M1717" s="512" t="n"/>
      <c r="O1717" s="464">
        <f>ISBLANK(D1717)</f>
        <v/>
      </c>
      <c r="P1717" s="464">
        <f>ISBLANK(G1717)</f>
        <v/>
      </c>
      <c r="Q1717" s="464">
        <f>ISBLANK(M1717)</f>
        <v/>
      </c>
      <c r="R1717" s="464">
        <f>IF(AND(O1717=P1717,O1717=Q1717),,"!!!")</f>
        <v/>
      </c>
      <c r="T1717" s="464" t="n">
        <v>1706</v>
      </c>
    </row>
    <row customFormat="1" customHeight="1" hidden="1" ht="36" outlineLevel="1" r="1718" s="732">
      <c r="A1718" s="29" t="n"/>
      <c r="B1718" s="613" t="n"/>
      <c r="C1718" s="617" t="n"/>
      <c r="D1718" s="889" t="n"/>
      <c r="E1718" s="279" t="inlineStr">
        <is>
          <t>SUPPORT: Supports, struts, hangers, clamps and brackets should be counted to and priced with the actual item!</t>
        </is>
      </c>
      <c r="F1718" s="279" t="inlineStr">
        <is>
          <t>TARTÓZÁS: Támaszokat, tartókat, függesztőket, bilincseket csővezetékekhez, és berendezésekhez, mindig az aktuális tételhez kell árazni!</t>
        </is>
      </c>
      <c r="G1718" s="994" t="n"/>
      <c r="H1718" s="767" t="n"/>
      <c r="I1718" s="517" t="n"/>
      <c r="J1718" s="159" t="n"/>
      <c r="K1718" s="159" t="n"/>
      <c r="L1718" s="753" t="n"/>
      <c r="M1718" s="512" t="n"/>
      <c r="O1718" s="464">
        <f>ISBLANK(D1718)</f>
        <v/>
      </c>
      <c r="P1718" s="464">
        <f>ISBLANK(G1718)</f>
        <v/>
      </c>
      <c r="Q1718" s="464">
        <f>ISBLANK(M1718)</f>
        <v/>
      </c>
      <c r="R1718" s="464">
        <f>IF(AND(O1718=P1718,O1718=Q1718),,"!!!")</f>
        <v/>
      </c>
      <c r="T1718" s="464" t="n">
        <v>1707</v>
      </c>
    </row>
    <row customFormat="1" customHeight="1" hidden="1" ht="144" outlineLevel="1" r="1719" s="732">
      <c r="A1719" s="29" t="n"/>
      <c r="B1719" s="613" t="n"/>
      <c r="C1719" s="617" t="n"/>
      <c r="D1719" s="889" t="n"/>
      <c r="E1719" s="172"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1719" s="172"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csatornaoldalon-vízoldalon, stb.
Csöveknél: tartók, csőbilincsek, idomok, kuplungok, hozaganyagok, tömítések, tűzgátló átvezetések, tűzgátló tömítések, stb.
Csővezetéki szerelvényeknél: ellenkarimák, csavarok, hollandik, menetes végeg v. menetvágások, tömítések, esetleges tartók, rögzítések, stb. anyagárait tartalmaznia kell!</t>
        </is>
      </c>
      <c r="G1719" s="994" t="n"/>
      <c r="H1719" s="767" t="n"/>
      <c r="I1719" s="517" t="n"/>
      <c r="J1719" s="159" t="n"/>
      <c r="K1719" s="159" t="n"/>
      <c r="L1719" s="753" t="n"/>
      <c r="M1719" s="512" t="n"/>
      <c r="O1719" s="464">
        <f>ISBLANK(D1719)</f>
        <v/>
      </c>
      <c r="P1719" s="464">
        <f>ISBLANK(G1719)</f>
        <v/>
      </c>
      <c r="Q1719" s="464">
        <f>ISBLANK(M1719)</f>
        <v/>
      </c>
      <c r="R1719" s="464">
        <f>IF(AND(O1719=P1719,O1719=Q1719),,"!!!")</f>
        <v/>
      </c>
      <c r="T1719" s="464" t="n">
        <v>1708</v>
      </c>
    </row>
    <row customFormat="1" customHeight="1" hidden="1" ht="216" outlineLevel="1" r="1720" s="732">
      <c r="A1720" s="29" t="n"/>
      <c r="B1720" s="613" t="n"/>
      <c r="C1720" s="617" t="n"/>
      <c r="D1720" s="889" t="n"/>
      <c r="E1720" s="172"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1720" s="172" t="inlineStr">
        <is>
          <t>Az egység munkadíjakat úgy kell meghatározni, hogy kompletten a tervek szerinti helyekre beépítve, működőképes állapotban átadható berendezéseket kapjunk végeredményűl. Nyomáspróbát, tömörségi próbát, próbaüzemet és beüzemelést az egység munkadíjaknak tartalmaznia kell.
Pl.: Berendezéseknél: Komplett élőmunkamennyiségét tartalmaznia kell a telepítéstől az összes csatlakozás elkészítéséig, szigetelések, javítófestések, szigetelések, burkolatok, stb. elkészítéséig.
Csöveknél: tartók előkészítésének, bilincsek előszerelésének, csövek helyére építésének, rögzítésének, csökapcsolatok technológiájának függvényében azok létrehozásának, stb. élőmunka árát.
Csővezetéki szerelvényeknél: ellenkarimák felhegesztésének, hollandis csatlakozók felszerelésének, menetvágások elkészítésének, tömítések elkészítésének, esetleges tartók és rögzítések, stb. elkészítésének élőmunka vonzatait kell árazni!</t>
        </is>
      </c>
      <c r="G1720" s="994" t="n"/>
      <c r="H1720" s="767" t="n"/>
      <c r="I1720" s="517" t="n"/>
      <c r="J1720" s="159" t="n"/>
      <c r="K1720" s="159" t="n"/>
      <c r="L1720" s="753" t="n"/>
      <c r="M1720" s="512" t="n"/>
      <c r="O1720" s="464">
        <f>ISBLANK(D1720)</f>
        <v/>
      </c>
      <c r="P1720" s="464">
        <f>ISBLANK(G1720)</f>
        <v/>
      </c>
      <c r="Q1720" s="464">
        <f>ISBLANK(M1720)</f>
        <v/>
      </c>
      <c r="R1720" s="464">
        <f>IF(AND(O1720=P1720,O1720=Q1720),,"!!!")</f>
        <v/>
      </c>
      <c r="T1720" s="464" t="n">
        <v>1709</v>
      </c>
    </row>
    <row customFormat="1" hidden="1" outlineLevel="1" r="1721" s="732">
      <c r="A1721" s="29" t="n"/>
      <c r="B1721" s="613" t="n"/>
      <c r="C1721" s="617" t="n"/>
      <c r="D1721" s="889" t="n"/>
      <c r="E1721" s="267" t="n"/>
      <c r="F1721" s="267" t="n"/>
      <c r="G1721" s="994" t="n"/>
      <c r="H1721" s="767" t="n"/>
      <c r="I1721" s="517" t="n"/>
      <c r="J1721" s="159" t="n"/>
      <c r="K1721" s="159" t="n"/>
      <c r="L1721" s="753" t="n"/>
      <c r="M1721" s="512" t="n"/>
      <c r="O1721" s="464">
        <f>ISBLANK(D1721)</f>
        <v/>
      </c>
      <c r="P1721" s="464">
        <f>ISBLANK(G1721)</f>
        <v/>
      </c>
      <c r="Q1721" s="464">
        <f>ISBLANK(M1721)</f>
        <v/>
      </c>
      <c r="R1721" s="464">
        <f>IF(AND(O1721=P1721,O1721=Q1721),,"!!!")</f>
        <v/>
      </c>
      <c r="T1721" s="464" t="n">
        <v>1710</v>
      </c>
    </row>
    <row customFormat="1" hidden="1" outlineLevel="1" r="1722" s="732">
      <c r="A1722" s="29" t="n"/>
      <c r="B1722" s="613" t="n"/>
      <c r="C1722" s="617" t="n"/>
      <c r="D1722" s="889" t="n"/>
      <c r="E1722" s="278" t="inlineStr">
        <is>
          <t>Piping</t>
        </is>
      </c>
      <c r="F1722" s="278" t="inlineStr">
        <is>
          <t>Csővezetékek</t>
        </is>
      </c>
      <c r="G1722" s="994" t="n"/>
      <c r="H1722" s="767" t="n"/>
      <c r="I1722" s="517" t="n"/>
      <c r="J1722" s="159" t="n"/>
      <c r="K1722" s="159" t="n"/>
      <c r="L1722" s="753" t="n"/>
      <c r="M1722" s="512" t="n"/>
      <c r="O1722" s="464">
        <f>ISBLANK(D1722)</f>
        <v/>
      </c>
      <c r="P1722" s="464">
        <f>ISBLANK(G1722)</f>
        <v/>
      </c>
      <c r="Q1722" s="464">
        <f>ISBLANK(M1722)</f>
        <v/>
      </c>
      <c r="R1722" s="464">
        <f>IF(AND(O1722=P1722,O1722=Q1722),,"!!!")</f>
        <v/>
      </c>
      <c r="T1722" s="464" t="n">
        <v>1711</v>
      </c>
    </row>
    <row customFormat="1" customHeight="1" hidden="1" ht="204" outlineLevel="1" r="1723" s="732">
      <c r="A1723" s="29" t="n"/>
      <c r="B1723" s="613" t="n"/>
      <c r="C1723" s="617" t="n"/>
      <c r="D1723" s="889" t="n"/>
      <c r="E1723" s="172" t="inlineStr">
        <is>
          <t>Steel pipe for gas medium, general quality requirements
MSZ 29:1986 standard seamless steel pipe in sizes according to MSZ EN 10220:2003, with S235JR material quality or MSZ EN 10255 S-195-T or DIN 2440/2448.
With welded joints,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Painting of steel pipes
1 layer of repair-painintg of protective coated pipes with red-brownish 'Hammerite' paint
1 layer of cover painting of the entire pipe network with yellow (RAL1003) color</t>
        </is>
      </c>
      <c r="F1723" s="172" t="inlineStr">
        <is>
          <t>Acélcső gáz közeghez, általános minőségi elvárásai
MSZ 29:1986 szerinti varrat nélküli acélcső MSZ EN 10220:2003 szerinti méretben S235JR anyagminőséggel vagy MSZ EN 10255 S-195-T minőségben vagy DIN 2440/2448 szerinti minőségben.
Hegesztett kötésekkel, csőhajlításokkal, idomokkal,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
Acélcső festése
1 rtg. Alapmázolt csövek visszajavítása vörösesbarna Hammerite festékkel
1 rtg. Fedőréteg felhordása a teljes csővezetéki hálózaton sárga (RAL1003) színnel</t>
        </is>
      </c>
      <c r="G1723" s="994" t="n"/>
      <c r="H1723" s="767" t="n"/>
      <c r="I1723" s="517" t="n"/>
      <c r="J1723" s="159" t="n"/>
      <c r="K1723" s="159" t="n"/>
      <c r="L1723" s="753" t="n"/>
      <c r="M1723" s="512" t="n"/>
      <c r="O1723" s="464">
        <f>ISBLANK(D1723)</f>
        <v/>
      </c>
      <c r="P1723" s="464">
        <f>ISBLANK(G1723)</f>
        <v/>
      </c>
      <c r="Q1723" s="464">
        <f>ISBLANK(M1723)</f>
        <v/>
      </c>
      <c r="R1723" s="464">
        <f>IF(AND(O1723=P1723,O1723=Q1723),,"!!!")</f>
        <v/>
      </c>
      <c r="T1723" s="464" t="n">
        <v>1712</v>
      </c>
    </row>
    <row customFormat="1" customHeight="1" hidden="1" ht="60" outlineLevel="1" r="1724" s="732">
      <c r="A1724" s="29" t="n"/>
      <c r="B1724" s="613" t="n"/>
      <c r="C1724" s="617" t="n"/>
      <c r="D1724" s="889" t="n"/>
      <c r="E1724" s="268"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1724" s="269"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1724" s="994" t="n"/>
      <c r="H1724" s="767" t="n"/>
      <c r="I1724" s="517" t="n"/>
      <c r="J1724" s="159" t="n"/>
      <c r="K1724" s="159" t="n"/>
      <c r="L1724" s="753" t="n"/>
      <c r="M1724" s="512" t="n"/>
      <c r="O1724" s="464">
        <f>ISBLANK(D1724)</f>
        <v/>
      </c>
      <c r="P1724" s="464">
        <f>ISBLANK(G1724)</f>
        <v/>
      </c>
      <c r="Q1724" s="464">
        <f>ISBLANK(M1724)</f>
        <v/>
      </c>
      <c r="R1724" s="464">
        <f>IF(AND(O1724=P1724,O1724=Q1724),,"!!!")</f>
        <v/>
      </c>
      <c r="T1724" s="464" t="n">
        <v>1713</v>
      </c>
    </row>
    <row customFormat="1" hidden="1" outlineLevel="1" r="1725" s="732">
      <c r="A1725" s="29" t="n"/>
      <c r="B1725" s="613" t="n"/>
      <c r="C1725" s="617" t="n"/>
      <c r="D1725" s="889" t="n"/>
      <c r="E1725" s="267" t="n"/>
      <c r="F1725" s="267" t="n"/>
      <c r="G1725" s="994" t="n"/>
      <c r="H1725" s="767" t="n"/>
      <c r="I1725" s="517" t="n"/>
      <c r="J1725" s="159" t="n"/>
      <c r="K1725" s="159" t="n"/>
      <c r="L1725" s="753" t="n"/>
      <c r="M1725" s="512" t="n"/>
      <c r="O1725" s="464">
        <f>ISBLANK(D1725)</f>
        <v/>
      </c>
      <c r="P1725" s="464">
        <f>ISBLANK(G1725)</f>
        <v/>
      </c>
      <c r="Q1725" s="464">
        <f>ISBLANK(M1725)</f>
        <v/>
      </c>
      <c r="R1725" s="464">
        <f>IF(AND(O1725=P1725,O1725=Q1725),,"!!!")</f>
        <v/>
      </c>
      <c r="T1725" s="464" t="n">
        <v>1714</v>
      </c>
    </row>
    <row customFormat="1" hidden="1" outlineLevel="1" r="1726" s="732">
      <c r="A1726" s="29" t="n"/>
      <c r="B1726" s="613" t="n"/>
      <c r="C1726" s="617" t="n"/>
      <c r="D1726" s="889" t="n"/>
      <c r="E1726" s="764" t="inlineStr">
        <is>
          <t>Gas supply, steel pipe</t>
        </is>
      </c>
      <c r="F1726" s="764" t="inlineStr">
        <is>
          <t>Gázellátás, acélcső</t>
        </is>
      </c>
      <c r="G1726" s="994" t="n"/>
      <c r="H1726" s="767" t="n"/>
      <c r="I1726" s="517" t="n"/>
      <c r="J1726" s="159" t="n"/>
      <c r="K1726" s="159" t="n"/>
      <c r="L1726" s="753" t="n"/>
      <c r="M1726" s="512" t="n"/>
      <c r="O1726" s="464">
        <f>ISBLANK(D1726)</f>
        <v/>
      </c>
      <c r="P1726" s="464">
        <f>ISBLANK(G1726)</f>
        <v/>
      </c>
      <c r="Q1726" s="464">
        <f>ISBLANK(M1726)</f>
        <v/>
      </c>
      <c r="R1726" s="464">
        <f>IF(AND(O1726=P1726,O1726=Q1726),,"!!!")</f>
        <v/>
      </c>
      <c r="T1726" s="464" t="n">
        <v>1715</v>
      </c>
    </row>
    <row customFormat="1" hidden="1" outlineLevel="1" r="1727" s="590">
      <c r="A1727" s="29" t="n"/>
      <c r="B1727" s="606" t="n">
        <v>400</v>
      </c>
      <c r="C1727" s="608" t="n">
        <v>421</v>
      </c>
      <c r="D1727" s="829" t="n">
        <v>1</v>
      </c>
      <c r="E1727" s="94" t="inlineStr">
        <is>
          <t>DN15</t>
        </is>
      </c>
      <c r="F1727" s="94" t="inlineStr">
        <is>
          <t>DN15</t>
        </is>
      </c>
      <c r="G1727" s="994" t="n">
        <v>63</v>
      </c>
      <c r="H1727" s="39" t="inlineStr">
        <is>
          <t>lm/fm</t>
        </is>
      </c>
      <c r="I1727" s="315" t="n"/>
      <c r="J1727" s="159" t="n">
        <v>0</v>
      </c>
      <c r="K1727" s="159" t="n">
        <v>0</v>
      </c>
      <c r="L1727" s="753">
        <f>J1727+K1727</f>
        <v/>
      </c>
      <c r="M1727" s="748">
        <f>L1727*(G1727+I1727)</f>
        <v/>
      </c>
      <c r="O1727" s="464">
        <f>ISBLANK(D1727)</f>
        <v/>
      </c>
      <c r="P1727" s="464">
        <f>ISBLANK(G1727)</f>
        <v/>
      </c>
      <c r="Q1727" s="464">
        <f>ISBLANK(M1727)</f>
        <v/>
      </c>
      <c r="R1727" s="464">
        <f>IF(AND(O1727=P1727,O1727=Q1727),,"!!!")</f>
        <v/>
      </c>
      <c r="T1727" s="464" t="n">
        <v>1716</v>
      </c>
    </row>
    <row customFormat="1" hidden="1" outlineLevel="1" r="1728" s="590">
      <c r="A1728" s="29" t="n"/>
      <c r="B1728" s="606" t="n">
        <v>400</v>
      </c>
      <c r="C1728" s="608" t="n">
        <v>421</v>
      </c>
      <c r="D1728" s="829" t="n">
        <v>2</v>
      </c>
      <c r="E1728" s="94" t="inlineStr">
        <is>
          <t>DN25</t>
        </is>
      </c>
      <c r="F1728" s="94" t="inlineStr">
        <is>
          <t>DN25</t>
        </is>
      </c>
      <c r="G1728" s="994" t="n">
        <v>54</v>
      </c>
      <c r="H1728" s="39" t="inlineStr">
        <is>
          <t>lm/fm</t>
        </is>
      </c>
      <c r="I1728" s="315" t="n"/>
      <c r="J1728" s="159" t="n">
        <v>0</v>
      </c>
      <c r="K1728" s="159" t="n">
        <v>0</v>
      </c>
      <c r="L1728" s="753" t="n">
        <v>0</v>
      </c>
      <c r="M1728" s="748">
        <f>L1728*(G1728+I1728)</f>
        <v/>
      </c>
      <c r="O1728" s="464">
        <f>ISBLANK(D1728)</f>
        <v/>
      </c>
      <c r="P1728" s="464">
        <f>ISBLANK(G1728)</f>
        <v/>
      </c>
      <c r="Q1728" s="464">
        <f>ISBLANK(M1728)</f>
        <v/>
      </c>
      <c r="R1728" s="464">
        <f>IF(AND(O1728=P1728,O1728=Q1728),,"!!!")</f>
        <v/>
      </c>
      <c r="T1728" s="464" t="n">
        <v>1717</v>
      </c>
    </row>
    <row customFormat="1" hidden="1" outlineLevel="1" r="1729" s="590">
      <c r="A1729" s="29" t="inlineStr">
        <is>
          <t>x</t>
        </is>
      </c>
      <c r="B1729" s="606" t="n">
        <v>400</v>
      </c>
      <c r="C1729" s="608" t="n">
        <v>421</v>
      </c>
      <c r="D1729" s="829" t="n">
        <v>3</v>
      </c>
      <c r="E1729" s="94" t="inlineStr">
        <is>
          <t>DN32</t>
        </is>
      </c>
      <c r="F1729" s="94" t="inlineStr">
        <is>
          <t>DN32</t>
        </is>
      </c>
      <c r="G1729" s="994" t="n">
        <v>95</v>
      </c>
      <c r="H1729" s="39" t="inlineStr">
        <is>
          <t>lm/fm</t>
        </is>
      </c>
      <c r="I1729" s="315" t="n"/>
      <c r="J1729" s="159" t="n">
        <v>0</v>
      </c>
      <c r="K1729" s="159" t="n">
        <v>0</v>
      </c>
      <c r="L1729" s="753" t="n">
        <v>0</v>
      </c>
      <c r="M1729" s="748">
        <f>L1729*(G1729+I1729)</f>
        <v/>
      </c>
      <c r="O1729" s="464">
        <f>ISBLANK(D1729)</f>
        <v/>
      </c>
      <c r="P1729" s="464">
        <f>ISBLANK(G1729)</f>
        <v/>
      </c>
      <c r="Q1729" s="464">
        <f>ISBLANK(M1729)</f>
        <v/>
      </c>
      <c r="R1729" s="464">
        <f>IF(AND(O1729=P1729,O1729=Q1729),,"!!!")</f>
        <v/>
      </c>
      <c r="T1729" s="464" t="n">
        <v>1718</v>
      </c>
    </row>
    <row customFormat="1" hidden="1" outlineLevel="1" r="1730" s="590">
      <c r="A1730" s="29" t="inlineStr">
        <is>
          <t>x</t>
        </is>
      </c>
      <c r="B1730" s="606" t="n">
        <v>400</v>
      </c>
      <c r="C1730" s="608" t="n">
        <v>421</v>
      </c>
      <c r="D1730" s="829" t="n">
        <v>4</v>
      </c>
      <c r="E1730" s="94" t="inlineStr">
        <is>
          <t>DN40</t>
        </is>
      </c>
      <c r="F1730" s="94" t="inlineStr">
        <is>
          <t>DN40</t>
        </is>
      </c>
      <c r="G1730" s="994" t="n">
        <v>119</v>
      </c>
      <c r="H1730" s="39" t="inlineStr">
        <is>
          <t>lm/fm</t>
        </is>
      </c>
      <c r="I1730" s="315" t="n"/>
      <c r="J1730" s="159" t="n">
        <v>0</v>
      </c>
      <c r="K1730" s="159" t="n">
        <v>0</v>
      </c>
      <c r="L1730" s="753" t="n">
        <v>0</v>
      </c>
      <c r="M1730" s="748">
        <f>L1730*(G1730+I1730)</f>
        <v/>
      </c>
      <c r="O1730" s="464">
        <f>ISBLANK(D1730)</f>
        <v/>
      </c>
      <c r="P1730" s="464">
        <f>ISBLANK(G1730)</f>
        <v/>
      </c>
      <c r="Q1730" s="464">
        <f>ISBLANK(M1730)</f>
        <v/>
      </c>
      <c r="R1730" s="464">
        <f>IF(AND(O1730=P1730,O1730=Q1730),,"!!!")</f>
        <v/>
      </c>
      <c r="T1730" s="464" t="n">
        <v>1719</v>
      </c>
    </row>
    <row customFormat="1" hidden="1" outlineLevel="1" r="1731" s="590">
      <c r="A1731" s="29" t="inlineStr">
        <is>
          <t>x</t>
        </is>
      </c>
      <c r="B1731" s="606" t="n">
        <v>400</v>
      </c>
      <c r="C1731" s="608" t="n">
        <v>421</v>
      </c>
      <c r="D1731" s="829" t="n">
        <v>5</v>
      </c>
      <c r="E1731" s="94" t="inlineStr">
        <is>
          <t>DN50</t>
        </is>
      </c>
      <c r="F1731" s="94" t="inlineStr">
        <is>
          <t>DN50</t>
        </is>
      </c>
      <c r="G1731" s="994" t="n">
        <v>121</v>
      </c>
      <c r="H1731" s="39" t="inlineStr">
        <is>
          <t>lm/fm</t>
        </is>
      </c>
      <c r="I1731" s="315" t="n"/>
      <c r="J1731" s="159" t="n">
        <v>0</v>
      </c>
      <c r="K1731" s="159" t="n">
        <v>0</v>
      </c>
      <c r="L1731" s="753" t="n">
        <v>0</v>
      </c>
      <c r="M1731" s="748">
        <f>L1731*(G1731+I1731)</f>
        <v/>
      </c>
      <c r="O1731" s="464">
        <f>ISBLANK(D1731)</f>
        <v/>
      </c>
      <c r="P1731" s="464">
        <f>ISBLANK(G1731)</f>
        <v/>
      </c>
      <c r="Q1731" s="464">
        <f>ISBLANK(M1731)</f>
        <v/>
      </c>
      <c r="R1731" s="464">
        <f>IF(AND(O1731=P1731,O1731=Q1731),,"!!!")</f>
        <v/>
      </c>
      <c r="T1731" s="464" t="n">
        <v>1720</v>
      </c>
    </row>
    <row customFormat="1" hidden="1" outlineLevel="1" r="1732" s="590">
      <c r="A1732" s="29" t="n"/>
      <c r="B1732" s="606" t="n">
        <v>400</v>
      </c>
      <c r="C1732" s="608" t="n">
        <v>421</v>
      </c>
      <c r="D1732" s="829" t="n">
        <v>6</v>
      </c>
      <c r="E1732" s="94" t="inlineStr">
        <is>
          <t>DN65</t>
        </is>
      </c>
      <c r="F1732" s="94" t="inlineStr">
        <is>
          <t>DN65</t>
        </is>
      </c>
      <c r="G1732" s="994" t="n">
        <v>15</v>
      </c>
      <c r="H1732" s="39" t="inlineStr">
        <is>
          <t>lm/fm</t>
        </is>
      </c>
      <c r="I1732" s="315" t="n"/>
      <c r="J1732" s="159" t="n">
        <v>0</v>
      </c>
      <c r="K1732" s="159" t="n">
        <v>0</v>
      </c>
      <c r="L1732" s="753" t="n">
        <v>0</v>
      </c>
      <c r="M1732" s="748">
        <f>L1732*(G1732+I1732)</f>
        <v/>
      </c>
      <c r="O1732" s="464">
        <f>ISBLANK(D1732)</f>
        <v/>
      </c>
      <c r="P1732" s="464">
        <f>ISBLANK(G1732)</f>
        <v/>
      </c>
      <c r="Q1732" s="464">
        <f>ISBLANK(M1732)</f>
        <v/>
      </c>
      <c r="R1732" s="464">
        <f>IF(AND(O1732=P1732,O1732=Q1732),,"!!!")</f>
        <v/>
      </c>
      <c r="T1732" s="464" t="n">
        <v>1721</v>
      </c>
    </row>
    <row customFormat="1" hidden="1" outlineLevel="1" r="1733" s="590">
      <c r="A1733" s="29" t="inlineStr">
        <is>
          <t>x</t>
        </is>
      </c>
      <c r="B1733" s="606" t="n">
        <v>400</v>
      </c>
      <c r="C1733" s="608" t="n">
        <v>421</v>
      </c>
      <c r="D1733" s="829" t="n">
        <v>7</v>
      </c>
      <c r="E1733" s="94" t="inlineStr">
        <is>
          <t>DN80</t>
        </is>
      </c>
      <c r="F1733" s="94" t="inlineStr">
        <is>
          <t>DN80</t>
        </is>
      </c>
      <c r="G1733" s="994" t="n">
        <v>222</v>
      </c>
      <c r="H1733" s="39" t="inlineStr">
        <is>
          <t>lm/fm</t>
        </is>
      </c>
      <c r="I1733" s="315" t="n"/>
      <c r="J1733" s="159" t="n">
        <v>0</v>
      </c>
      <c r="K1733" s="159" t="n">
        <v>0</v>
      </c>
      <c r="L1733" s="753" t="n">
        <v>0</v>
      </c>
      <c r="M1733" s="748">
        <f>L1733*(G1733+I1733)</f>
        <v/>
      </c>
      <c r="O1733" s="464">
        <f>ISBLANK(D1733)</f>
        <v/>
      </c>
      <c r="P1733" s="464">
        <f>ISBLANK(G1733)</f>
        <v/>
      </c>
      <c r="Q1733" s="464">
        <f>ISBLANK(M1733)</f>
        <v/>
      </c>
      <c r="R1733" s="464">
        <f>IF(AND(O1733=P1733,O1733=Q1733),,"!!!")</f>
        <v/>
      </c>
      <c r="T1733" s="464" t="n">
        <v>1722</v>
      </c>
    </row>
    <row customFormat="1" hidden="1" outlineLevel="1" r="1734" s="590">
      <c r="A1734" s="29" t="n"/>
      <c r="B1734" s="606" t="n">
        <v>400</v>
      </c>
      <c r="C1734" s="608" t="n">
        <v>421</v>
      </c>
      <c r="D1734" s="829" t="n">
        <v>8</v>
      </c>
      <c r="E1734" s="94" t="inlineStr">
        <is>
          <t>DN100</t>
        </is>
      </c>
      <c r="F1734" s="94" t="inlineStr">
        <is>
          <t>DN100</t>
        </is>
      </c>
      <c r="G1734" s="994" t="n">
        <v>55</v>
      </c>
      <c r="H1734" s="39" t="inlineStr">
        <is>
          <t>lm/fm</t>
        </is>
      </c>
      <c r="I1734" s="315" t="n"/>
      <c r="J1734" s="159" t="n">
        <v>0</v>
      </c>
      <c r="K1734" s="159" t="n">
        <v>0</v>
      </c>
      <c r="L1734" s="753" t="n">
        <v>0</v>
      </c>
      <c r="M1734" s="748">
        <f>L1734*(G1734+I1734)</f>
        <v/>
      </c>
      <c r="O1734" s="464">
        <f>ISBLANK(D1734)</f>
        <v/>
      </c>
      <c r="P1734" s="464">
        <f>ISBLANK(G1734)</f>
        <v/>
      </c>
      <c r="Q1734" s="464">
        <f>ISBLANK(M1734)</f>
        <v/>
      </c>
      <c r="R1734" s="464">
        <f>IF(AND(O1734=P1734,O1734=Q1734),,"!!!")</f>
        <v/>
      </c>
      <c r="T1734" s="464" t="n">
        <v>1723</v>
      </c>
    </row>
    <row customFormat="1" hidden="1" outlineLevel="1" r="1735" s="590">
      <c r="A1735" s="29" t="n"/>
      <c r="B1735" s="606" t="n">
        <v>400</v>
      </c>
      <c r="C1735" s="608" t="n">
        <v>421</v>
      </c>
      <c r="D1735" s="829" t="n">
        <v>9</v>
      </c>
      <c r="E1735" s="94" t="inlineStr">
        <is>
          <t>DN125</t>
        </is>
      </c>
      <c r="F1735" s="94" t="inlineStr">
        <is>
          <t>DN125</t>
        </is>
      </c>
      <c r="G1735" s="994" t="n">
        <v>359</v>
      </c>
      <c r="H1735" s="39" t="inlineStr">
        <is>
          <t>lm/fm</t>
        </is>
      </c>
      <c r="I1735" s="315" t="n"/>
      <c r="J1735" s="159" t="n">
        <v>0</v>
      </c>
      <c r="K1735" s="159" t="n">
        <v>0</v>
      </c>
      <c r="L1735" s="753" t="n">
        <v>0</v>
      </c>
      <c r="M1735" s="748">
        <f>L1735*(G1735+I1735)</f>
        <v/>
      </c>
      <c r="O1735" s="464">
        <f>ISBLANK(D1735)</f>
        <v/>
      </c>
      <c r="P1735" s="464">
        <f>ISBLANK(G1735)</f>
        <v/>
      </c>
      <c r="Q1735" s="464">
        <f>ISBLANK(M1735)</f>
        <v/>
      </c>
      <c r="R1735" s="464">
        <f>IF(AND(O1735=P1735,O1735=Q1735),,"!!!")</f>
        <v/>
      </c>
      <c r="T1735" s="464" t="n">
        <v>1724</v>
      </c>
    </row>
    <row customFormat="1" hidden="1" outlineLevel="1" r="1736" s="590">
      <c r="A1736" s="29" t="n"/>
      <c r="B1736" s="606" t="n">
        <v>400</v>
      </c>
      <c r="C1736" s="608" t="n">
        <v>421</v>
      </c>
      <c r="D1736" s="829" t="n">
        <v>10</v>
      </c>
      <c r="E1736" s="94" t="inlineStr">
        <is>
          <t>DN200</t>
        </is>
      </c>
      <c r="F1736" s="94" t="inlineStr">
        <is>
          <t>DN200</t>
        </is>
      </c>
      <c r="G1736" s="994" t="n">
        <v>47</v>
      </c>
      <c r="H1736" s="39" t="inlineStr">
        <is>
          <t>lm/fm</t>
        </is>
      </c>
      <c r="I1736" s="315" t="n"/>
      <c r="J1736" s="159" t="n">
        <v>0</v>
      </c>
      <c r="K1736" s="159" t="n">
        <v>0</v>
      </c>
      <c r="L1736" s="753" t="n">
        <v>0</v>
      </c>
      <c r="M1736" s="748">
        <f>L1736*(G1736+I1736)</f>
        <v/>
      </c>
      <c r="O1736" s="464">
        <f>ISBLANK(D1736)</f>
        <v/>
      </c>
      <c r="P1736" s="464">
        <f>ISBLANK(G1736)</f>
        <v/>
      </c>
      <c r="Q1736" s="464">
        <f>ISBLANK(M1736)</f>
        <v/>
      </c>
      <c r="R1736" s="464">
        <f>IF(AND(O1736=P1736,O1736=Q1736),,"!!!")</f>
        <v/>
      </c>
      <c r="T1736" s="464" t="n">
        <v>1725</v>
      </c>
    </row>
    <row customFormat="1" hidden="1" outlineLevel="1" r="1737" s="590">
      <c r="A1737" s="29" t="n"/>
      <c r="B1737" s="613" t="n"/>
      <c r="C1737" s="617" t="n"/>
      <c r="D1737" s="889" t="n"/>
      <c r="E1737" s="94" t="n"/>
      <c r="F1737" s="94" t="n"/>
      <c r="G1737" s="994" t="n"/>
      <c r="H1737" s="39" t="n"/>
      <c r="I1737" s="315" t="n"/>
      <c r="J1737" s="159" t="n"/>
      <c r="K1737" s="159" t="n"/>
      <c r="L1737" s="753" t="n"/>
      <c r="M1737" s="748" t="n"/>
      <c r="O1737" s="464">
        <f>ISBLANK(D1737)</f>
        <v/>
      </c>
      <c r="P1737" s="464">
        <f>ISBLANK(G1737)</f>
        <v/>
      </c>
      <c r="Q1737" s="464">
        <f>ISBLANK(M1737)</f>
        <v/>
      </c>
      <c r="R1737" s="464">
        <f>IF(AND(O1737=P1737,O1737=Q1737),,"!!!")</f>
        <v/>
      </c>
      <c r="T1737" s="464" t="n">
        <v>1726</v>
      </c>
    </row>
    <row customFormat="1" hidden="1" outlineLevel="1" r="1738" s="590">
      <c r="A1738" s="29" t="n"/>
      <c r="B1738" s="613" t="n"/>
      <c r="C1738" s="617" t="n"/>
      <c r="D1738" s="889" t="n"/>
      <c r="E1738" s="764" t="inlineStr">
        <is>
          <t>Gas supply, pipe accessories</t>
        </is>
      </c>
      <c r="F1738" s="764" t="inlineStr">
        <is>
          <t>Gázellátás, csővezetéki szerelvények</t>
        </is>
      </c>
      <c r="G1738" s="994" t="n"/>
      <c r="H1738" s="39" t="n"/>
      <c r="I1738" s="315" t="n"/>
      <c r="J1738" s="159" t="n"/>
      <c r="K1738" s="159" t="n"/>
      <c r="L1738" s="753" t="n"/>
      <c r="M1738" s="748" t="n"/>
      <c r="O1738" s="464">
        <f>ISBLANK(D1738)</f>
        <v/>
      </c>
      <c r="P1738" s="464">
        <f>ISBLANK(G1738)</f>
        <v/>
      </c>
      <c r="Q1738" s="464">
        <f>ISBLANK(M1738)</f>
        <v/>
      </c>
      <c r="R1738" s="464">
        <f>IF(AND(O1738=P1738,O1738=Q1738),,"!!!")</f>
        <v/>
      </c>
      <c r="T1738" s="464" t="n">
        <v>1727</v>
      </c>
    </row>
    <row customFormat="1" customHeight="1" hidden="1" ht="56.25" outlineLevel="1" r="1739" s="590">
      <c r="A1739" s="29" t="n"/>
      <c r="B1739" s="613" t="n"/>
      <c r="C1739" s="617" t="n"/>
      <c r="D1739" s="889" t="n"/>
      <c r="E1739" s="94" t="inlineStr">
        <is>
          <t>Flanged butterfly valve,
can be built in as end cap, shut-off valve with counterflanges, bolts and gaskets, installed according to design.
- manufacturer:
- type:</t>
        </is>
      </c>
      <c r="F1739" s="94" t="inlineStr">
        <is>
          <t>Karimás pillangószelep,
végelzáróként beépíthető elzárószelep, ellenkarimákkal, csavarokkal és tömítésekkel, felszerelve, terv szerinti helyekre.
- gyártó:
- típus:</t>
        </is>
      </c>
      <c r="G1739" s="994" t="n"/>
      <c r="H1739" s="39" t="n"/>
      <c r="I1739" s="315" t="n"/>
      <c r="J1739" s="159" t="n"/>
      <c r="K1739" s="159" t="n"/>
      <c r="L1739" s="753" t="n"/>
      <c r="M1739" s="748" t="n"/>
      <c r="O1739" s="464">
        <f>ISBLANK(D1739)</f>
        <v/>
      </c>
      <c r="P1739" s="464">
        <f>ISBLANK(G1739)</f>
        <v/>
      </c>
      <c r="Q1739" s="464">
        <f>ISBLANK(M1739)</f>
        <v/>
      </c>
      <c r="R1739" s="464">
        <f>IF(AND(O1739=P1739,O1739=Q1739),,"!!!")</f>
        <v/>
      </c>
      <c r="T1739" s="464" t="n">
        <v>1728</v>
      </c>
    </row>
    <row customFormat="1" hidden="1" outlineLevel="1" r="1740" s="590">
      <c r="A1740" s="29" t="n"/>
      <c r="B1740" s="606" t="n">
        <v>400</v>
      </c>
      <c r="C1740" s="608" t="n">
        <v>421</v>
      </c>
      <c r="D1740" s="829" t="n">
        <v>11</v>
      </c>
      <c r="E1740" s="94" t="inlineStr">
        <is>
          <t>DN65</t>
        </is>
      </c>
      <c r="F1740" s="94" t="inlineStr">
        <is>
          <t>DN65</t>
        </is>
      </c>
      <c r="G1740" s="994" t="n">
        <v>8</v>
      </c>
      <c r="H1740" s="39" t="inlineStr">
        <is>
          <t>pc/db</t>
        </is>
      </c>
      <c r="I1740" s="315" t="n"/>
      <c r="J1740" s="159" t="n">
        <v>0</v>
      </c>
      <c r="K1740" s="159" t="n">
        <v>0</v>
      </c>
      <c r="L1740" s="753" t="n">
        <v>0</v>
      </c>
      <c r="M1740" s="748">
        <f>L1740*(G1740+I1740)</f>
        <v/>
      </c>
      <c r="O1740" s="464">
        <f>ISBLANK(D1740)</f>
        <v/>
      </c>
      <c r="P1740" s="464">
        <f>ISBLANK(G1740)</f>
        <v/>
      </c>
      <c r="Q1740" s="464">
        <f>ISBLANK(M1740)</f>
        <v/>
      </c>
      <c r="R1740" s="464">
        <f>IF(AND(O1740=P1740,O1740=Q1740),,"!!!")</f>
        <v/>
      </c>
      <c r="T1740" s="464" t="n">
        <v>1729</v>
      </c>
    </row>
    <row customFormat="1" hidden="1" outlineLevel="1" r="1741" s="590">
      <c r="A1741" s="29" t="n"/>
      <c r="B1741" s="606" t="n">
        <v>400</v>
      </c>
      <c r="C1741" s="608" t="n">
        <v>421</v>
      </c>
      <c r="D1741" s="829" t="n">
        <v>12</v>
      </c>
      <c r="E1741" s="94" t="inlineStr">
        <is>
          <t>DN80</t>
        </is>
      </c>
      <c r="F1741" s="94" t="inlineStr">
        <is>
          <t>DN80</t>
        </is>
      </c>
      <c r="G1741" s="994" t="n">
        <v>1</v>
      </c>
      <c r="H1741" s="39" t="inlineStr">
        <is>
          <t>pc/db</t>
        </is>
      </c>
      <c r="I1741" s="315" t="n"/>
      <c r="J1741" s="159" t="n">
        <v>0</v>
      </c>
      <c r="K1741" s="159" t="n">
        <v>0</v>
      </c>
      <c r="L1741" s="753" t="n">
        <v>0</v>
      </c>
      <c r="M1741" s="748">
        <f>L1741*(G1741+I1741)</f>
        <v/>
      </c>
      <c r="O1741" s="464">
        <f>ISBLANK(D1741)</f>
        <v/>
      </c>
      <c r="P1741" s="464">
        <f>ISBLANK(G1741)</f>
        <v/>
      </c>
      <c r="Q1741" s="464">
        <f>ISBLANK(M1741)</f>
        <v/>
      </c>
      <c r="R1741" s="464">
        <f>IF(AND(O1741=P1741,O1741=Q1741),,"!!!")</f>
        <v/>
      </c>
      <c r="T1741" s="464" t="n">
        <v>1730</v>
      </c>
    </row>
    <row customFormat="1" hidden="1" outlineLevel="1" r="1742" s="590">
      <c r="A1742" s="29" t="n"/>
      <c r="B1742" s="606" t="n">
        <v>400</v>
      </c>
      <c r="C1742" s="608" t="n">
        <v>421</v>
      </c>
      <c r="D1742" s="829" t="n">
        <v>13</v>
      </c>
      <c r="E1742" s="94" t="inlineStr">
        <is>
          <t>DN200</t>
        </is>
      </c>
      <c r="F1742" s="94" t="inlineStr">
        <is>
          <t>DN200</t>
        </is>
      </c>
      <c r="G1742" s="994" t="n">
        <v>4</v>
      </c>
      <c r="H1742" s="39" t="inlineStr">
        <is>
          <t>pc/db</t>
        </is>
      </c>
      <c r="I1742" s="315" t="n"/>
      <c r="J1742" s="159" t="n">
        <v>0</v>
      </c>
      <c r="K1742" s="159" t="n">
        <v>0</v>
      </c>
      <c r="L1742" s="753" t="n">
        <v>0</v>
      </c>
      <c r="M1742" s="748">
        <f>L1742*(G1742+I1742)</f>
        <v/>
      </c>
      <c r="O1742" s="464">
        <f>ISBLANK(D1742)</f>
        <v/>
      </c>
      <c r="P1742" s="464">
        <f>ISBLANK(G1742)</f>
        <v/>
      </c>
      <c r="Q1742" s="464">
        <f>ISBLANK(M1742)</f>
        <v/>
      </c>
      <c r="R1742" s="464">
        <f>IF(AND(O1742=P1742,O1742=Q1742),,"!!!")</f>
        <v/>
      </c>
      <c r="T1742" s="464" t="n">
        <v>1731</v>
      </c>
    </row>
    <row customFormat="1" customHeight="1" hidden="1" ht="45" outlineLevel="1" r="1743" s="590">
      <c r="A1743" s="29" t="n"/>
      <c r="B1743" s="613" t="n"/>
      <c r="C1743" s="617" t="n"/>
      <c r="D1743" s="889" t="n"/>
      <c r="E1743" s="108" t="inlineStr">
        <is>
          <t>Ball valve
Internal/internal threaded connection
- manufacturer:
- type:</t>
        </is>
      </c>
      <c r="F1743" s="108" t="inlineStr">
        <is>
          <t>Gömbcsap
Belső/belső menetes csatlakozással
- gyártó:
- típus:</t>
        </is>
      </c>
      <c r="G1743" s="994" t="n"/>
      <c r="H1743" s="39" t="n"/>
      <c r="I1743" s="315" t="n"/>
      <c r="J1743" s="159" t="n"/>
      <c r="K1743" s="159" t="n"/>
      <c r="L1743" s="753" t="n"/>
      <c r="M1743" s="748" t="n"/>
      <c r="O1743" s="464">
        <f>ISBLANK(D1743)</f>
        <v/>
      </c>
      <c r="P1743" s="464">
        <f>ISBLANK(G1743)</f>
        <v/>
      </c>
      <c r="Q1743" s="464">
        <f>ISBLANK(M1743)</f>
        <v/>
      </c>
      <c r="R1743" s="464">
        <f>IF(AND(O1743=P1743,O1743=Q1743),,"!!!")</f>
        <v/>
      </c>
      <c r="T1743" s="464" t="n">
        <v>1732</v>
      </c>
    </row>
    <row customFormat="1" hidden="1" outlineLevel="1" r="1744" s="590">
      <c r="A1744" s="29" t="n"/>
      <c r="B1744" s="606" t="n">
        <v>400</v>
      </c>
      <c r="C1744" s="608" t="n">
        <v>421</v>
      </c>
      <c r="D1744" s="829" t="n">
        <v>14</v>
      </c>
      <c r="E1744" s="94" t="inlineStr">
        <is>
          <t>DN15</t>
        </is>
      </c>
      <c r="F1744" s="94" t="inlineStr">
        <is>
          <t>DN15</t>
        </is>
      </c>
      <c r="G1744" s="994" t="n">
        <v>8</v>
      </c>
      <c r="H1744" s="39" t="inlineStr">
        <is>
          <t>pc/db</t>
        </is>
      </c>
      <c r="I1744" s="315" t="n"/>
      <c r="J1744" s="159" t="n">
        <v>0</v>
      </c>
      <c r="K1744" s="159" t="n">
        <v>0</v>
      </c>
      <c r="L1744" s="753" t="n">
        <v>0</v>
      </c>
      <c r="M1744" s="748">
        <f>L1744*(G1744+I1744)</f>
        <v/>
      </c>
      <c r="O1744" s="464">
        <f>ISBLANK(D1744)</f>
        <v/>
      </c>
      <c r="P1744" s="464">
        <f>ISBLANK(G1744)</f>
        <v/>
      </c>
      <c r="Q1744" s="464">
        <f>ISBLANK(M1744)</f>
        <v/>
      </c>
      <c r="R1744" s="464">
        <f>IF(AND(O1744=P1744,O1744=Q1744),,"!!!")</f>
        <v/>
      </c>
      <c r="T1744" s="464" t="n">
        <v>1733</v>
      </c>
    </row>
    <row customFormat="1" hidden="1" outlineLevel="1" r="1745" s="590">
      <c r="A1745" s="29" t="n"/>
      <c r="B1745" s="606" t="n">
        <v>400</v>
      </c>
      <c r="C1745" s="608" t="n">
        <v>421</v>
      </c>
      <c r="D1745" s="829" t="n">
        <v>15</v>
      </c>
      <c r="E1745" s="94" t="inlineStr">
        <is>
          <t>DN25</t>
        </is>
      </c>
      <c r="F1745" s="94" t="inlineStr">
        <is>
          <t>DN25</t>
        </is>
      </c>
      <c r="G1745" s="994" t="n">
        <v>18</v>
      </c>
      <c r="H1745" s="39" t="inlineStr">
        <is>
          <t>pc/db</t>
        </is>
      </c>
      <c r="I1745" s="315" t="n"/>
      <c r="J1745" s="159" t="n">
        <v>0</v>
      </c>
      <c r="K1745" s="159" t="n">
        <v>0</v>
      </c>
      <c r="L1745" s="753" t="n">
        <v>0</v>
      </c>
      <c r="M1745" s="748">
        <f>L1745*(G1745+I1745)</f>
        <v/>
      </c>
      <c r="O1745" s="464">
        <f>ISBLANK(D1745)</f>
        <v/>
      </c>
      <c r="P1745" s="464">
        <f>ISBLANK(G1745)</f>
        <v/>
      </c>
      <c r="Q1745" s="464">
        <f>ISBLANK(M1745)</f>
        <v/>
      </c>
      <c r="R1745" s="464">
        <f>IF(AND(O1745=P1745,O1745=Q1745),,"!!!")</f>
        <v/>
      </c>
      <c r="T1745" s="464" t="n">
        <v>1734</v>
      </c>
    </row>
    <row customFormat="1" hidden="1" outlineLevel="1" r="1746" s="590">
      <c r="A1746" s="29" t="inlineStr">
        <is>
          <t>x</t>
        </is>
      </c>
      <c r="B1746" s="606" t="n">
        <v>400</v>
      </c>
      <c r="C1746" s="608" t="n">
        <v>421</v>
      </c>
      <c r="D1746" s="829" t="n">
        <v>16</v>
      </c>
      <c r="E1746" s="94" t="inlineStr">
        <is>
          <t>DN32</t>
        </is>
      </c>
      <c r="F1746" s="94" t="inlineStr">
        <is>
          <t>DN32</t>
        </is>
      </c>
      <c r="G1746" s="994" t="n">
        <v>8</v>
      </c>
      <c r="H1746" s="39" t="inlineStr">
        <is>
          <t>pc/db</t>
        </is>
      </c>
      <c r="I1746" s="315" t="n"/>
      <c r="J1746" s="159" t="n">
        <v>0</v>
      </c>
      <c r="K1746" s="159" t="n">
        <v>0</v>
      </c>
      <c r="L1746" s="753" t="n">
        <v>0</v>
      </c>
      <c r="M1746" s="748">
        <f>L1746*(G1746+I1746)</f>
        <v/>
      </c>
      <c r="O1746" s="464">
        <f>ISBLANK(D1746)</f>
        <v/>
      </c>
      <c r="P1746" s="464">
        <f>ISBLANK(G1746)</f>
        <v/>
      </c>
      <c r="Q1746" s="464">
        <f>ISBLANK(M1746)</f>
        <v/>
      </c>
      <c r="R1746" s="464">
        <f>IF(AND(O1746=P1746,O1746=Q1746),,"!!!")</f>
        <v/>
      </c>
      <c r="T1746" s="464" t="n">
        <v>1735</v>
      </c>
    </row>
    <row customFormat="1" hidden="1" outlineLevel="1" r="1747" s="590">
      <c r="A1747" s="29" t="n"/>
      <c r="B1747" s="606" t="n">
        <v>400</v>
      </c>
      <c r="C1747" s="608" t="n">
        <v>421</v>
      </c>
      <c r="D1747" s="829" t="n">
        <v>17</v>
      </c>
      <c r="E1747" s="94" t="inlineStr">
        <is>
          <t>DN40</t>
        </is>
      </c>
      <c r="F1747" s="94" t="inlineStr">
        <is>
          <t>DN40</t>
        </is>
      </c>
      <c r="G1747" s="994" t="n">
        <v>13</v>
      </c>
      <c r="H1747" s="39" t="inlineStr">
        <is>
          <t>pc/db</t>
        </is>
      </c>
      <c r="I1747" s="315" t="n"/>
      <c r="J1747" s="159" t="n">
        <v>0</v>
      </c>
      <c r="K1747" s="159" t="n">
        <v>0</v>
      </c>
      <c r="L1747" s="753" t="n">
        <v>0</v>
      </c>
      <c r="M1747" s="748">
        <f>L1747*(G1747+I1747)</f>
        <v/>
      </c>
      <c r="O1747" s="464">
        <f>ISBLANK(D1747)</f>
        <v/>
      </c>
      <c r="P1747" s="464">
        <f>ISBLANK(G1747)</f>
        <v/>
      </c>
      <c r="Q1747" s="464">
        <f>ISBLANK(M1747)</f>
        <v/>
      </c>
      <c r="R1747" s="464">
        <f>IF(AND(O1747=P1747,O1747=Q1747),,"!!!")</f>
        <v/>
      </c>
      <c r="T1747" s="464" t="n">
        <v>1736</v>
      </c>
    </row>
    <row customFormat="1" hidden="1" outlineLevel="1" r="1748" s="590">
      <c r="A1748" s="29" t="n"/>
      <c r="B1748" s="606" t="n">
        <v>400</v>
      </c>
      <c r="C1748" s="608" t="n">
        <v>421</v>
      </c>
      <c r="D1748" s="829" t="n">
        <v>18</v>
      </c>
      <c r="E1748" s="94" t="inlineStr">
        <is>
          <t>DN50</t>
        </is>
      </c>
      <c r="F1748" s="94" t="inlineStr">
        <is>
          <t>DN50</t>
        </is>
      </c>
      <c r="G1748" s="994" t="n">
        <v>20</v>
      </c>
      <c r="H1748" s="39" t="inlineStr">
        <is>
          <t>pc/db</t>
        </is>
      </c>
      <c r="I1748" s="315" t="n"/>
      <c r="J1748" s="159" t="n">
        <v>0</v>
      </c>
      <c r="K1748" s="159" t="n">
        <v>0</v>
      </c>
      <c r="L1748" s="753" t="n">
        <v>0</v>
      </c>
      <c r="M1748" s="748">
        <f>L1748*(G1748+I1748)</f>
        <v/>
      </c>
      <c r="O1748" s="464">
        <f>ISBLANK(D1748)</f>
        <v/>
      </c>
      <c r="P1748" s="464">
        <f>ISBLANK(G1748)</f>
        <v/>
      </c>
      <c r="Q1748" s="464">
        <f>ISBLANK(M1748)</f>
        <v/>
      </c>
      <c r="R1748" s="464">
        <f>IF(AND(O1748=P1748,O1748=Q1748),,"!!!")</f>
        <v/>
      </c>
      <c r="T1748" s="464" t="n">
        <v>1737</v>
      </c>
    </row>
    <row customFormat="1" customHeight="1" hidden="1" ht="56.25" outlineLevel="1" r="1749" s="590">
      <c r="A1749" s="29" t="n"/>
      <c r="B1749" s="613" t="n"/>
      <c r="C1749" s="617" t="n"/>
      <c r="D1749" s="889" t="n"/>
      <c r="E1749" s="94" t="inlineStr">
        <is>
          <t>Filter
for gas medium, with counterflanges, bolts and gaskets, installed according to design
- manufacturer:
- type:</t>
        </is>
      </c>
      <c r="F1749" s="689" t="inlineStr">
        <is>
          <t>Szűrő
gáz közeghez, ellenkarimákkal, csavarokkal és tömítésekkel, felszerelve, terv szerinti helyekre
- gyártó:
- típus:</t>
        </is>
      </c>
      <c r="G1749" s="994" t="n"/>
      <c r="H1749" s="767" t="n"/>
      <c r="I1749" s="517" t="n"/>
      <c r="J1749" s="159" t="n"/>
      <c r="K1749" s="159" t="n"/>
      <c r="L1749" s="753" t="n"/>
      <c r="M1749" s="748" t="n"/>
      <c r="O1749" s="464">
        <f>ISBLANK(D1749)</f>
        <v/>
      </c>
      <c r="P1749" s="464">
        <f>ISBLANK(G1749)</f>
        <v/>
      </c>
      <c r="Q1749" s="464">
        <f>ISBLANK(M1749)</f>
        <v/>
      </c>
      <c r="R1749" s="464">
        <f>IF(AND(O1749=P1749,O1749=Q1749),,"!!!")</f>
        <v/>
      </c>
      <c r="T1749" s="464" t="n">
        <v>1738</v>
      </c>
    </row>
    <row customFormat="1" hidden="1" outlineLevel="1" r="1750" s="590">
      <c r="A1750" s="29" t="inlineStr">
        <is>
          <t>x</t>
        </is>
      </c>
      <c r="B1750" s="606" t="n">
        <v>400</v>
      </c>
      <c r="C1750" s="608" t="n">
        <v>421</v>
      </c>
      <c r="D1750" s="829" t="n">
        <v>19</v>
      </c>
      <c r="E1750" s="518" t="inlineStr">
        <is>
          <t>DN32</t>
        </is>
      </c>
      <c r="F1750" s="518" t="inlineStr">
        <is>
          <t>DN32</t>
        </is>
      </c>
      <c r="G1750" s="994" t="n">
        <v>6</v>
      </c>
      <c r="H1750" s="39" t="inlineStr">
        <is>
          <t>pc/db</t>
        </is>
      </c>
      <c r="I1750" s="315" t="n"/>
      <c r="J1750" s="159" t="n">
        <v>0</v>
      </c>
      <c r="K1750" s="159" t="n">
        <v>0</v>
      </c>
      <c r="L1750" s="753" t="n">
        <v>0</v>
      </c>
      <c r="M1750" s="748">
        <f>L1750*(G1750+I1750)</f>
        <v/>
      </c>
      <c r="O1750" s="464">
        <f>ISBLANK(D1750)</f>
        <v/>
      </c>
      <c r="P1750" s="464">
        <f>ISBLANK(G1750)</f>
        <v/>
      </c>
      <c r="Q1750" s="464">
        <f>ISBLANK(M1750)</f>
        <v/>
      </c>
      <c r="R1750" s="464">
        <f>IF(AND(O1750=P1750,O1750=Q1750),,"!!!")</f>
        <v/>
      </c>
      <c r="T1750" s="464" t="n">
        <v>1739</v>
      </c>
    </row>
    <row customFormat="1" hidden="1" outlineLevel="1" r="1751" s="590">
      <c r="A1751" s="29" t="n"/>
      <c r="B1751" s="606" t="n">
        <v>400</v>
      </c>
      <c r="C1751" s="608" t="n">
        <v>421</v>
      </c>
      <c r="D1751" s="829" t="n">
        <v>20</v>
      </c>
      <c r="E1751" s="518" t="inlineStr">
        <is>
          <t>DN40</t>
        </is>
      </c>
      <c r="F1751" s="518" t="inlineStr">
        <is>
          <t>DN40</t>
        </is>
      </c>
      <c r="G1751" s="994" t="n">
        <v>5</v>
      </c>
      <c r="H1751" s="39" t="inlineStr">
        <is>
          <t>pc/db</t>
        </is>
      </c>
      <c r="I1751" s="315" t="n"/>
      <c r="J1751" s="159" t="n">
        <v>0</v>
      </c>
      <c r="K1751" s="159" t="n">
        <v>0</v>
      </c>
      <c r="L1751" s="753" t="n">
        <v>0</v>
      </c>
      <c r="M1751" s="748">
        <f>L1751*(G1751+I1751)</f>
        <v/>
      </c>
      <c r="O1751" s="464">
        <f>ISBLANK(D1751)</f>
        <v/>
      </c>
      <c r="P1751" s="464">
        <f>ISBLANK(G1751)</f>
        <v/>
      </c>
      <c r="Q1751" s="464">
        <f>ISBLANK(M1751)</f>
        <v/>
      </c>
      <c r="R1751" s="464">
        <f>IF(AND(O1751=P1751,O1751=Q1751),,"!!!")</f>
        <v/>
      </c>
      <c r="T1751" s="464" t="n">
        <v>1740</v>
      </c>
    </row>
    <row customFormat="1" hidden="1" outlineLevel="1" r="1752" s="590">
      <c r="A1752" s="29" t="n"/>
      <c r="B1752" s="606" t="n">
        <v>400</v>
      </c>
      <c r="C1752" s="608" t="n">
        <v>421</v>
      </c>
      <c r="D1752" s="829" t="n">
        <v>21</v>
      </c>
      <c r="E1752" s="518" t="inlineStr">
        <is>
          <t>DN50</t>
        </is>
      </c>
      <c r="F1752" s="518" t="inlineStr">
        <is>
          <t>DN50</t>
        </is>
      </c>
      <c r="G1752" s="994" t="n">
        <v>6</v>
      </c>
      <c r="H1752" s="39" t="inlineStr">
        <is>
          <t>pc/db</t>
        </is>
      </c>
      <c r="I1752" s="315" t="n"/>
      <c r="J1752" s="159" t="n">
        <v>0</v>
      </c>
      <c r="K1752" s="159" t="n">
        <v>0</v>
      </c>
      <c r="L1752" s="753" t="n">
        <v>0</v>
      </c>
      <c r="M1752" s="748">
        <f>L1752*(G1752+I1752)</f>
        <v/>
      </c>
      <c r="O1752" s="464">
        <f>ISBLANK(D1752)</f>
        <v/>
      </c>
      <c r="P1752" s="464">
        <f>ISBLANK(G1752)</f>
        <v/>
      </c>
      <c r="Q1752" s="464">
        <f>ISBLANK(M1752)</f>
        <v/>
      </c>
      <c r="R1752" s="464">
        <f>IF(AND(O1752=P1752,O1752=Q1752),,"!!!")</f>
        <v/>
      </c>
      <c r="T1752" s="464" t="n">
        <v>1741</v>
      </c>
    </row>
    <row customFormat="1" hidden="1" outlineLevel="1" r="1753" s="590">
      <c r="A1753" s="29" t="n"/>
      <c r="B1753" s="606" t="n">
        <v>400</v>
      </c>
      <c r="C1753" s="608" t="n">
        <v>421</v>
      </c>
      <c r="D1753" s="829" t="n">
        <v>22</v>
      </c>
      <c r="E1753" s="518" t="inlineStr">
        <is>
          <t>DN200</t>
        </is>
      </c>
      <c r="F1753" s="518" t="inlineStr">
        <is>
          <t>DN200</t>
        </is>
      </c>
      <c r="G1753" s="994" t="n">
        <v>1</v>
      </c>
      <c r="H1753" s="39" t="inlineStr">
        <is>
          <t>pc/db</t>
        </is>
      </c>
      <c r="I1753" s="315" t="n"/>
      <c r="J1753" s="159" t="n">
        <v>0</v>
      </c>
      <c r="K1753" s="159" t="n">
        <v>0</v>
      </c>
      <c r="L1753" s="753">
        <f>J1753+K1753</f>
        <v/>
      </c>
      <c r="M1753" s="748">
        <f>L1753*(G1753+I1753)</f>
        <v/>
      </c>
      <c r="O1753" s="464">
        <f>ISBLANK(D1753)</f>
        <v/>
      </c>
      <c r="P1753" s="464">
        <f>ISBLANK(G1753)</f>
        <v/>
      </c>
      <c r="Q1753" s="464">
        <f>ISBLANK(M1753)</f>
        <v/>
      </c>
      <c r="R1753" s="464">
        <f>IF(AND(O1753=P1753,O1753=Q1753),,"!!!")</f>
        <v/>
      </c>
      <c r="T1753" s="464" t="n">
        <v>1742</v>
      </c>
    </row>
    <row customFormat="1" customHeight="1" hidden="1" ht="67.5" outlineLevel="1" r="1754" s="590">
      <c r="A1754" s="29" t="n"/>
      <c r="B1754" s="613" t="n"/>
      <c r="C1754" s="617" t="n"/>
      <c r="D1754" s="889" t="n"/>
      <c r="E1754" s="94" t="inlineStr">
        <is>
          <t>Magnetic solenoid valve
diaphragm, shut-off valve for gas medium, ductile iron housing, with flanged connectors, normally closed, operated by 24 or 230V supply
- manufacturer: Honeywell
- type: MV300</t>
        </is>
      </c>
      <c r="F1754" s="94" t="inlineStr">
        <is>
          <t>Mágnesszelep
elzáró membránszelep gáz közeghez, gömbgrafitos öntöttvas házzal, karimás csatlakozással, alapesetben zárt, 24 vagy 230V-os működtetésű
- gyártó: Honeywell
- típus: MV300</t>
        </is>
      </c>
      <c r="G1754" s="994" t="n"/>
      <c r="H1754" s="39" t="n"/>
      <c r="I1754" s="315" t="n"/>
      <c r="J1754" s="159" t="n"/>
      <c r="K1754" s="159" t="n"/>
      <c r="L1754" s="753" t="n"/>
      <c r="M1754" s="748" t="n"/>
      <c r="O1754" s="464">
        <f>ISBLANK(D1754)</f>
        <v/>
      </c>
      <c r="P1754" s="464">
        <f>ISBLANK(G1754)</f>
        <v/>
      </c>
      <c r="Q1754" s="464">
        <f>ISBLANK(M1754)</f>
        <v/>
      </c>
      <c r="R1754" s="464">
        <f>IF(AND(O1754=P1754,O1754=Q1754),,"!!!")</f>
        <v/>
      </c>
      <c r="T1754" s="464" t="n">
        <v>1743</v>
      </c>
    </row>
    <row customFormat="1" hidden="1" outlineLevel="1" r="1755" s="590">
      <c r="A1755" s="29" t="n"/>
      <c r="B1755" s="606" t="n">
        <v>400</v>
      </c>
      <c r="C1755" s="608" t="n">
        <v>421</v>
      </c>
      <c r="D1755" s="829" t="n">
        <v>23</v>
      </c>
      <c r="E1755" s="518" t="inlineStr">
        <is>
          <t>DN80</t>
        </is>
      </c>
      <c r="F1755" s="518" t="inlineStr">
        <is>
          <t>DN80</t>
        </is>
      </c>
      <c r="G1755" s="994" t="n">
        <v>1</v>
      </c>
      <c r="H1755" s="39" t="inlineStr">
        <is>
          <t>pc/db</t>
        </is>
      </c>
      <c r="I1755" s="315" t="n"/>
      <c r="J1755" s="159" t="n">
        <v>0</v>
      </c>
      <c r="K1755" s="159" t="n">
        <v>0</v>
      </c>
      <c r="L1755" s="753">
        <f>J1755+K1755</f>
        <v/>
      </c>
      <c r="M1755" s="748">
        <f>L1755*(G1755+I1755)</f>
        <v/>
      </c>
      <c r="O1755" s="464">
        <f>ISBLANK(D1755)</f>
        <v/>
      </c>
      <c r="P1755" s="464">
        <f>ISBLANK(G1755)</f>
        <v/>
      </c>
      <c r="Q1755" s="464">
        <f>ISBLANK(M1755)</f>
        <v/>
      </c>
      <c r="R1755" s="464">
        <f>IF(AND(O1755=P1755,O1755=Q1755),,"!!!")</f>
        <v/>
      </c>
      <c r="T1755" s="464" t="n">
        <v>1744</v>
      </c>
    </row>
    <row customFormat="1" hidden="1" outlineLevel="1" r="1756" s="590">
      <c r="A1756" s="29" t="n"/>
      <c r="B1756" s="606" t="n">
        <v>400</v>
      </c>
      <c r="C1756" s="608" t="n">
        <v>421</v>
      </c>
      <c r="D1756" s="829" t="n">
        <v>24</v>
      </c>
      <c r="E1756" s="518" t="inlineStr">
        <is>
          <t>DN150</t>
        </is>
      </c>
      <c r="F1756" s="518" t="inlineStr">
        <is>
          <t>DN150</t>
        </is>
      </c>
      <c r="G1756" s="994" t="n">
        <v>1</v>
      </c>
      <c r="H1756" s="39" t="inlineStr">
        <is>
          <t>pc/db</t>
        </is>
      </c>
      <c r="I1756" s="315" t="n"/>
      <c r="J1756" s="159" t="n">
        <v>0</v>
      </c>
      <c r="K1756" s="159" t="n">
        <v>0</v>
      </c>
      <c r="L1756" s="753">
        <f>J1756+K1756</f>
        <v/>
      </c>
      <c r="M1756" s="748">
        <f>L1756*(G1756+I1756)</f>
        <v/>
      </c>
      <c r="O1756" s="464">
        <f>ISBLANK(D1756)</f>
        <v/>
      </c>
      <c r="P1756" s="464">
        <f>ISBLANK(G1756)</f>
        <v/>
      </c>
      <c r="Q1756" s="464">
        <f>ISBLANK(M1756)</f>
        <v/>
      </c>
      <c r="R1756" s="464">
        <f>IF(AND(O1756=P1756,O1756=Q1756),,"!!!")</f>
        <v/>
      </c>
      <c r="T1756" s="464" t="n">
        <v>1745</v>
      </c>
    </row>
    <row customFormat="1" customHeight="1" hidden="1" ht="33.75" outlineLevel="1" r="1757" s="590">
      <c r="A1757" s="29" t="n"/>
      <c r="B1757" s="606" t="n">
        <v>400</v>
      </c>
      <c r="C1757" s="608" t="n">
        <v>421</v>
      </c>
      <c r="D1757" s="829" t="n">
        <v>25</v>
      </c>
      <c r="E1757" s="518" t="inlineStr">
        <is>
          <t>End-of-line deflagration flame arrester / mushroom vent cap
gravel bed back-flashing preventer with threaded connection
- nominal size: DN15</t>
        </is>
      </c>
      <c r="F1757" s="518" t="inlineStr">
        <is>
          <t>Belobbanásgátló (kiszellőző)
kavicszáras visszalobbanás-gátló, menetes csatlakozással
- méret: DN15</t>
        </is>
      </c>
      <c r="G1757" s="994" t="n">
        <v>5</v>
      </c>
      <c r="H1757" s="39" t="inlineStr">
        <is>
          <t>pc/db</t>
        </is>
      </c>
      <c r="I1757" s="315" t="n"/>
      <c r="J1757" s="159" t="n">
        <v>0</v>
      </c>
      <c r="K1757" s="159" t="n">
        <v>0</v>
      </c>
      <c r="L1757" s="753">
        <f>J1757+K1757</f>
        <v/>
      </c>
      <c r="M1757" s="748">
        <f>L1757*(G1757+I1757)</f>
        <v/>
      </c>
      <c r="O1757" s="464">
        <f>ISBLANK(D1757)</f>
        <v/>
      </c>
      <c r="P1757" s="464">
        <f>ISBLANK(G1757)</f>
        <v/>
      </c>
      <c r="Q1757" s="464">
        <f>ISBLANK(M1757)</f>
        <v/>
      </c>
      <c r="R1757" s="464">
        <f>IF(AND(O1757=P1757,O1757=Q1757),,"!!!")</f>
        <v/>
      </c>
      <c r="T1757" s="464" t="n">
        <v>1746</v>
      </c>
    </row>
    <row customFormat="1" customHeight="1" hidden="1" ht="45" outlineLevel="1" r="1758" s="590">
      <c r="A1758" s="29" t="n"/>
      <c r="B1758" s="606" t="n">
        <v>400</v>
      </c>
      <c r="C1758" s="608" t="n">
        <v>421</v>
      </c>
      <c r="D1758" s="829" t="n">
        <v>26</v>
      </c>
      <c r="E1758" s="704" t="inlineStr">
        <is>
          <t>Pressure gauge
for gas medium, with isolating ball valve, complete with auxiliary materials.
D63mm</t>
        </is>
      </c>
      <c r="F1758" s="704" t="inlineStr">
        <is>
          <t>Nyomásmérő manométer
gáz közeghez, leválasztó manométer gömbcsappal, szükséges segédanyagokkal kompletten.
D63mm</t>
        </is>
      </c>
      <c r="G1758" s="994" t="n">
        <v>19</v>
      </c>
      <c r="H1758" s="39" t="inlineStr">
        <is>
          <t>pc/db</t>
        </is>
      </c>
      <c r="I1758" s="315" t="n"/>
      <c r="J1758" s="159" t="n">
        <v>0</v>
      </c>
      <c r="K1758" s="159" t="n">
        <v>0</v>
      </c>
      <c r="L1758" s="753">
        <f>J1758+K1758</f>
        <v/>
      </c>
      <c r="M1758" s="748">
        <f>L1758*(G1758+I1758)</f>
        <v/>
      </c>
      <c r="O1758" s="464">
        <f>ISBLANK(D1758)</f>
        <v/>
      </c>
      <c r="P1758" s="464">
        <f>ISBLANK(G1758)</f>
        <v/>
      </c>
      <c r="Q1758" s="464">
        <f>ISBLANK(M1758)</f>
        <v/>
      </c>
      <c r="R1758" s="464">
        <f>IF(AND(O1758=P1758,O1758=Q1758),,"!!!")</f>
        <v/>
      </c>
      <c r="T1758" s="464" t="n">
        <v>1747</v>
      </c>
    </row>
    <row customFormat="1" customHeight="1" hidden="1" ht="90" outlineLevel="1" r="1759" s="590">
      <c r="A1759" s="29" t="inlineStr">
        <is>
          <t>x</t>
        </is>
      </c>
      <c r="B1759" s="606" t="n">
        <v>400</v>
      </c>
      <c r="C1759" s="608" t="n">
        <v>421</v>
      </c>
      <c r="D1759" s="829" t="n">
        <v>27</v>
      </c>
      <c r="E1759" s="704" t="inlineStr">
        <is>
          <t>Gas pressure regulator
for filtered gaseous media, to maintain downstream pressure, with cast iron and aluminum housing, fabric reinforced rubber diaphragm
- inlet pressure min/max [bar]:
- downstream pressure regulation range [mbar]:
- nominal connection size: DN32
- manufacturer:
- type:</t>
        </is>
      </c>
      <c r="F1759" s="704" t="inlineStr">
        <is>
          <t>Gáznyomás szabályzó
szűrt gáz közeghez, a kilépő nyomás szabályzására, öntöttvas és aluminim házzal, szálerősítéses gumi membránnal
- belépő nyomás min/max [bar]:
- kilépő oldal szabályozási tartomány [mbar]:
- névleges csatlakozó méret: DN32
- gyártó:
- típus:</t>
        </is>
      </c>
      <c r="G1759" s="994" t="n">
        <v>6</v>
      </c>
      <c r="H1759" s="39" t="inlineStr">
        <is>
          <t>pc/db</t>
        </is>
      </c>
      <c r="I1759" s="315" t="n"/>
      <c r="J1759" s="159" t="n">
        <v>0</v>
      </c>
      <c r="K1759" s="159" t="n">
        <v>0</v>
      </c>
      <c r="L1759" s="753" t="n">
        <v>0</v>
      </c>
      <c r="M1759" s="748">
        <f>L1759*(G1759+I1759)</f>
        <v/>
      </c>
      <c r="O1759" s="464">
        <f>ISBLANK(D1759)</f>
        <v/>
      </c>
      <c r="P1759" s="464">
        <f>ISBLANK(G1759)</f>
        <v/>
      </c>
      <c r="Q1759" s="464">
        <f>ISBLANK(M1759)</f>
        <v/>
      </c>
      <c r="R1759" s="464">
        <f>IF(AND(O1759=P1759,O1759=Q1759),,"!!!")</f>
        <v/>
      </c>
      <c r="T1759" s="464" t="n">
        <v>1748</v>
      </c>
    </row>
    <row customFormat="1" customHeight="1" hidden="1" ht="90" outlineLevel="1" r="1760" s="590">
      <c r="A1760" s="29" t="n"/>
      <c r="B1760" s="606" t="n">
        <v>400</v>
      </c>
      <c r="C1760" s="608" t="n">
        <v>421</v>
      </c>
      <c r="D1760" s="829" t="n">
        <v>28</v>
      </c>
      <c r="E1760" s="704" t="inlineStr">
        <is>
          <t>Gas pressure regulator
for filtered gaseous media, to maintain downstream pressure, with cast iron and aluminum housing, fabric reinforced rubber diaphragm
- inlet pressure min/max [bar]:
- downstream pressure regulation range [mbar]:
- nominal connection size: DN40
- manufacturer:
- type:</t>
        </is>
      </c>
      <c r="F1760" s="704" t="inlineStr">
        <is>
          <t>Gáznyomás szabályzó
szűrt gáz közeghez, a kilépő nyomás szabályzására, öntöttvas és aluminim házzal, szálerősítéses gumi membránnal
- belépő nyomás min/max [bar]:
- kilépő oldal szabályozási tartomány [mbar]:
- névleges csatlakozó méret: DN40
- gyártó:
- típus:</t>
        </is>
      </c>
      <c r="G1760" s="994" t="n">
        <v>5</v>
      </c>
      <c r="H1760" s="39" t="inlineStr">
        <is>
          <t>pc/db</t>
        </is>
      </c>
      <c r="I1760" s="315" t="n"/>
      <c r="J1760" s="159" t="n">
        <v>0</v>
      </c>
      <c r="K1760" s="159" t="n">
        <v>0</v>
      </c>
      <c r="L1760" s="753" t="n">
        <v>0</v>
      </c>
      <c r="M1760" s="748">
        <f>L1760*(G1760+I1760)</f>
        <v/>
      </c>
      <c r="O1760" s="464">
        <f>ISBLANK(D1760)</f>
        <v/>
      </c>
      <c r="P1760" s="464">
        <f>ISBLANK(G1760)</f>
        <v/>
      </c>
      <c r="Q1760" s="464">
        <f>ISBLANK(M1760)</f>
        <v/>
      </c>
      <c r="R1760" s="464">
        <f>IF(AND(O1760=P1760,O1760=Q1760),,"!!!")</f>
        <v/>
      </c>
      <c r="T1760" s="464" t="n">
        <v>1749</v>
      </c>
    </row>
    <row customFormat="1" customHeight="1" hidden="1" ht="90" outlineLevel="1" r="1761" s="590">
      <c r="A1761" s="29" t="n"/>
      <c r="B1761" s="606" t="n">
        <v>400</v>
      </c>
      <c r="C1761" s="608" t="n">
        <v>421</v>
      </c>
      <c r="D1761" s="829" t="n">
        <v>29</v>
      </c>
      <c r="E1761" s="704" t="inlineStr">
        <is>
          <t>Gas pressure regulator
for filtered gaseous media, to maintain downstream pressure, with cast iron and aluminum housing, fabric reinforced rubber diaphragm
- inlet pressure min/max [bar]:
- downstream pressure regulation range [mbar]:
- nominal connection size: DN50
- manufacturer:
- type:</t>
        </is>
      </c>
      <c r="F1761" s="704" t="inlineStr">
        <is>
          <t>Gáznyomás szabályzó
szűrt gáz közeghez, a kilépő nyomás szabályzására, öntöttvas és aluminim házzal, szálerősítéses gumi membránnal
- belépő nyomás min/max [bar]:
- kilépő oldal szabályozási tartomány [mbar]:
- névleges csatlakozó méret: DN50
- gyártó:
- típus:</t>
        </is>
      </c>
      <c r="G1761" s="994" t="n">
        <v>8</v>
      </c>
      <c r="H1761" s="39" t="inlineStr">
        <is>
          <t>pc/db</t>
        </is>
      </c>
      <c r="I1761" s="315" t="n"/>
      <c r="J1761" s="159" t="n">
        <v>0</v>
      </c>
      <c r="K1761" s="159" t="n">
        <v>0</v>
      </c>
      <c r="L1761" s="753" t="n">
        <v>0</v>
      </c>
      <c r="M1761" s="748">
        <f>L1761*(G1761+I1761)</f>
        <v/>
      </c>
      <c r="O1761" s="464">
        <f>ISBLANK(D1761)</f>
        <v/>
      </c>
      <c r="P1761" s="464">
        <f>ISBLANK(G1761)</f>
        <v/>
      </c>
      <c r="Q1761" s="464">
        <f>ISBLANK(M1761)</f>
        <v/>
      </c>
      <c r="R1761" s="464">
        <f>IF(AND(O1761=P1761,O1761=Q1761),,"!!!")</f>
        <v/>
      </c>
      <c r="T1761" s="464" t="n">
        <v>1750</v>
      </c>
    </row>
    <row customFormat="1" customHeight="1" hidden="1" ht="45" outlineLevel="1" r="1762" s="590">
      <c r="A1762" s="29" t="n"/>
      <c r="B1762" s="606" t="n">
        <v>400</v>
      </c>
      <c r="C1762" s="608" t="n">
        <v>421</v>
      </c>
      <c r="D1762" s="829" t="n">
        <v>30</v>
      </c>
      <c r="E1762" s="704" t="inlineStr">
        <is>
          <t xml:space="preserve">Gas meter, for natural gas
Q=906 m3/h, p=300 mbar 1:100
Gyártó: Elster
Tip DL240 elektronikus adatrögzítővel és kommunikációs modullal 
</t>
        </is>
      </c>
      <c r="F1762" s="704" t="inlineStr">
        <is>
          <t xml:space="preserve">Gázmérő, földgáz
Q=906 m3/h, p=300 mbar 1:100
Gyártó: Elster
Tip DL240 elektronikus adatrögzítővel és kommunikációs modullal 
</t>
        </is>
      </c>
      <c r="G1762" s="994" t="n">
        <v>1</v>
      </c>
      <c r="H1762" s="39" t="inlineStr">
        <is>
          <t>pc/db</t>
        </is>
      </c>
      <c r="I1762" s="315" t="n"/>
      <c r="J1762" s="159" t="n">
        <v>0</v>
      </c>
      <c r="K1762" s="159" t="n">
        <v>0</v>
      </c>
      <c r="L1762" s="753" t="n">
        <v>0</v>
      </c>
      <c r="M1762" s="748">
        <f>L1762*(G1762+I1762)</f>
        <v/>
      </c>
      <c r="O1762" s="464">
        <f>ISBLANK(D1762)</f>
        <v/>
      </c>
      <c r="P1762" s="464">
        <f>ISBLANK(G1762)</f>
        <v/>
      </c>
      <c r="Q1762" s="464">
        <f>ISBLANK(M1762)</f>
        <v/>
      </c>
      <c r="R1762" s="464">
        <f>IF(AND(O1762=P1762,O1762=Q1762),,"!!!")</f>
        <v/>
      </c>
      <c r="T1762" s="464" t="n">
        <v>1751</v>
      </c>
    </row>
    <row customFormat="1" customHeight="1" hidden="1" ht="45" outlineLevel="1" r="1763" s="590">
      <c r="A1763" s="29" t="n"/>
      <c r="B1763" s="606" t="n">
        <v>400</v>
      </c>
      <c r="C1763" s="608" t="n">
        <v>421</v>
      </c>
      <c r="D1763" s="829" t="n">
        <v>31</v>
      </c>
      <c r="E1763" s="704" t="inlineStr">
        <is>
          <t xml:space="preserve">Gázmérő, földgáz
Q=88 m3/h, p=300 mbar 1:100
Gyártó: Elster
Tip DL240 elektronikus adatrögzítővel és kommunikációs modullal 
</t>
        </is>
      </c>
      <c r="F1763" s="704" t="inlineStr">
        <is>
          <t xml:space="preserve">Gázmérő, földgáz
Q=88 m3/h, p=300 mbar 1:100
Gyártó: Elster
Tip DL240 elektronikus adatrögzítővel és kommunikációs modullal 
</t>
        </is>
      </c>
      <c r="G1763" s="994" t="n">
        <v>1</v>
      </c>
      <c r="H1763" s="39" t="inlineStr">
        <is>
          <t>pc/db</t>
        </is>
      </c>
      <c r="I1763" s="315" t="n"/>
      <c r="J1763" s="159" t="n">
        <v>0</v>
      </c>
      <c r="K1763" s="159" t="n">
        <v>0</v>
      </c>
      <c r="L1763" s="753">
        <f>J1763+K1763</f>
        <v/>
      </c>
      <c r="M1763" s="748">
        <f>L1763*(G1763+I1763)</f>
        <v/>
      </c>
      <c r="O1763" s="464">
        <f>ISBLANK(D1763)</f>
        <v/>
      </c>
      <c r="P1763" s="464">
        <f>ISBLANK(G1763)</f>
        <v/>
      </c>
      <c r="Q1763" s="464">
        <f>ISBLANK(M1763)</f>
        <v/>
      </c>
      <c r="R1763" s="464">
        <f>IF(AND(O1763=P1763,O1763=Q1763),,"!!!")</f>
        <v/>
      </c>
      <c r="T1763" s="464" t="n">
        <v>1752</v>
      </c>
    </row>
    <row customFormat="1" customHeight="1" hidden="1" ht="45" outlineLevel="1" r="1764" s="590">
      <c r="A1764" s="29" t="n"/>
      <c r="B1764" s="606" t="n">
        <v>400</v>
      </c>
      <c r="C1764" s="608" t="n">
        <v>421</v>
      </c>
      <c r="D1764" s="829" t="n">
        <v>32</v>
      </c>
      <c r="E1764" s="704" t="inlineStr">
        <is>
          <t xml:space="preserve">Gázmérő, földgáz
Q=32 m3/h, p=300 mbar 1:100
Gyártó: Elster
Tip DL240 elektronikus adatrögzítővel és kommunikációs modullal </t>
        </is>
      </c>
      <c r="F1764" s="704" t="inlineStr">
        <is>
          <t xml:space="preserve">Gázmérő, földgáz
Q=32 m3/h, p=300 mbar 1:100
Gyártó: Elster
Tip DL240 elektronikus adatrögzítővel és kommunikációs modullal </t>
        </is>
      </c>
      <c r="G1764" s="994" t="n">
        <v>1</v>
      </c>
      <c r="H1764" s="39" t="inlineStr">
        <is>
          <t>pc/db</t>
        </is>
      </c>
      <c r="I1764" s="315" t="n"/>
      <c r="J1764" s="159" t="n">
        <v>0</v>
      </c>
      <c r="K1764" s="159" t="n">
        <v>0</v>
      </c>
      <c r="L1764" s="753" t="n">
        <v>0</v>
      </c>
      <c r="M1764" s="748">
        <f>L1764*(G1764+I1764)</f>
        <v/>
      </c>
      <c r="O1764" s="464">
        <f>ISBLANK(D1764)</f>
        <v/>
      </c>
      <c r="P1764" s="464">
        <f>ISBLANK(G1764)</f>
        <v/>
      </c>
      <c r="Q1764" s="464">
        <f>ISBLANK(M1764)</f>
        <v/>
      </c>
      <c r="R1764" s="464">
        <f>IF(AND(O1764=P1764,O1764=Q1764),,"!!!")</f>
        <v/>
      </c>
      <c r="T1764" s="464" t="n">
        <v>1753</v>
      </c>
    </row>
    <row customFormat="1" hidden="1" outlineLevel="1" r="1765" s="590">
      <c r="A1765" s="29" t="n"/>
      <c r="B1765" s="613" t="n"/>
      <c r="C1765" s="617" t="n"/>
      <c r="D1765" s="889" t="n"/>
      <c r="E1765" s="704" t="n"/>
      <c r="F1765" s="704" t="n"/>
      <c r="G1765" s="994" t="n"/>
      <c r="H1765" s="39" t="n"/>
      <c r="I1765" s="315" t="n"/>
      <c r="J1765" s="159" t="n"/>
      <c r="K1765" s="159" t="n"/>
      <c r="L1765" s="753" t="n"/>
      <c r="M1765" s="748" t="n"/>
      <c r="O1765" s="464">
        <f>ISBLANK(D1765)</f>
        <v/>
      </c>
      <c r="P1765" s="464">
        <f>ISBLANK(G1765)</f>
        <v/>
      </c>
      <c r="Q1765" s="464">
        <f>ISBLANK(M1765)</f>
        <v/>
      </c>
      <c r="R1765" s="464">
        <f>IF(AND(O1765=P1765,O1765=Q1765),,"!!!")</f>
        <v/>
      </c>
      <c r="T1765" s="464" t="n">
        <v>1754</v>
      </c>
    </row>
    <row customFormat="1" hidden="1" outlineLevel="1" r="1766" s="590">
      <c r="A1766" s="29" t="n"/>
      <c r="B1766" s="606" t="n">
        <v>400</v>
      </c>
      <c r="C1766" s="608" t="n">
        <v>421</v>
      </c>
      <c r="D1766" s="829" t="n">
        <v>33</v>
      </c>
      <c r="E1766" s="704" t="inlineStr">
        <is>
          <t>KPE-steel transition piece DN200</t>
        </is>
      </c>
      <c r="F1766" s="704" t="inlineStr">
        <is>
          <t>KPE-acél átmenet DN200</t>
        </is>
      </c>
      <c r="G1766" s="994" t="n">
        <v>1</v>
      </c>
      <c r="H1766" s="39" t="inlineStr">
        <is>
          <t>pc/db</t>
        </is>
      </c>
      <c r="I1766" s="315" t="n"/>
      <c r="J1766" s="159" t="n">
        <v>0</v>
      </c>
      <c r="K1766" s="159" t="n">
        <v>0</v>
      </c>
      <c r="L1766" s="753" t="n">
        <v>0</v>
      </c>
      <c r="M1766" s="748">
        <f>L1766*(G1766+I1766)</f>
        <v/>
      </c>
      <c r="O1766" s="464">
        <f>ISBLANK(D1766)</f>
        <v/>
      </c>
      <c r="P1766" s="464">
        <f>ISBLANK(G1766)</f>
        <v/>
      </c>
      <c r="Q1766" s="464">
        <f>ISBLANK(M1766)</f>
        <v/>
      </c>
      <c r="R1766" s="464">
        <f>IF(AND(O1766=P1766,O1766=Q1766),,"!!!")</f>
        <v/>
      </c>
      <c r="T1766" s="464" t="n">
        <v>1755</v>
      </c>
    </row>
    <row customFormat="1" customHeight="1" hidden="1" ht="101.25" outlineLevel="1" r="1767" s="590">
      <c r="A1767" s="29" t="n"/>
      <c r="B1767" s="606" t="n">
        <v>400</v>
      </c>
      <c r="C1767" s="608" t="n">
        <v>421</v>
      </c>
      <c r="D1767" s="829" t="n">
        <v>34</v>
      </c>
      <c r="E1767" s="704" t="inlineStr">
        <is>
          <t>Gas detector central unit
for up to 20 sensors, with measurement- control-regulation connections, to drive 4 magnetic solenoid valves, with sound and light signals, 2 manual signaling device. 
Detailed specification in the atteched documentation. The document defines a more precise technical content, equivalent solution can be offered.
Type:SEN-EX C/ MA-S 
Manufacturer: Szenzortechnika Kft</t>
        </is>
      </c>
      <c r="F1767" s="704" t="inlineStr">
        <is>
          <t>Gázérzékelő központ, _x000D_
20 érzékelő számára, MSR csatlakozással, 4 db mágnes szelep kezelésére, hang-fényjelzéssel, 2 db kézi jelzésadóval. _x000D_
Pontos specifikáció a melléklet szerint. A melléklet műszaki tartalmat pontosítja, azonos műszaki tartalom megajánlható._x000D_
Típus:SEN-EX C/ MA-S _x000D_
Gyártó: Szenzortechnika Kft</t>
        </is>
      </c>
      <c r="G1767" s="994" t="n">
        <v>1</v>
      </c>
      <c r="H1767" s="39" t="inlineStr">
        <is>
          <t>set/klt</t>
        </is>
      </c>
      <c r="I1767" s="315" t="n"/>
      <c r="J1767" s="159" t="n">
        <v>0</v>
      </c>
      <c r="K1767" s="159" t="n">
        <v>0</v>
      </c>
      <c r="L1767" s="753" t="n">
        <v>0</v>
      </c>
      <c r="M1767" s="748">
        <f>L1767*(G1767+I1767)</f>
        <v/>
      </c>
      <c r="O1767" s="464">
        <f>ISBLANK(D1767)</f>
        <v/>
      </c>
      <c r="P1767" s="464">
        <f>ISBLANK(G1767)</f>
        <v/>
      </c>
      <c r="Q1767" s="464">
        <f>ISBLANK(M1767)</f>
        <v/>
      </c>
      <c r="R1767" s="464">
        <f>IF(AND(O1767=P1767,O1767=Q1767),,"!!!")</f>
        <v/>
      </c>
      <c r="T1767" s="464" t="n">
        <v>1756</v>
      </c>
    </row>
    <row customFormat="1" customHeight="1" hidden="1" ht="123.75" outlineLevel="1" r="1768" s="142">
      <c r="A1768" s="29" t="n"/>
      <c r="B1768" s="606" t="n">
        <v>400</v>
      </c>
      <c r="C1768" s="608" t="n">
        <v>421</v>
      </c>
      <c r="D1768" s="829" t="n">
        <v>35</v>
      </c>
      <c r="E1768" s="173" t="inlineStr">
        <is>
          <t>Galvanised steel mounting rails in custom construction and grouped hangers, respectively.
Mounting rails preassembled in different lengths, including end caps, connectorsl, and threaded bolts.
Additional galvanising is not allowed.
Metal dowels, anchor bolts, threaded rods bolts and nuts and washers, grub screws should be included in flat rate prices
Manufacturer: Hilti
or technivallly equivalent 
Cost estimation only for informal purposes, exact quantiites will be finalized in execution design</t>
        </is>
      </c>
      <c r="F1768" s="173" t="inlineStr">
        <is>
          <t>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vagy vele egyenértékű 
Becslés ,a pontos mennyiség a kiviteli terv során kerül véglegesítésre</t>
        </is>
      </c>
      <c r="G1768" s="994" t="n">
        <v>5050</v>
      </c>
      <c r="H1768" s="39" t="inlineStr">
        <is>
          <t>kg</t>
        </is>
      </c>
      <c r="I1768" s="315" t="n"/>
      <c r="J1768" s="159" t="n">
        <v>0</v>
      </c>
      <c r="K1768" s="159" t="n">
        <v>0</v>
      </c>
      <c r="L1768" s="753" t="n">
        <v>0</v>
      </c>
      <c r="M1768" s="748">
        <f>L1768*(G1768+I1768)</f>
        <v/>
      </c>
      <c r="O1768" s="464">
        <f>ISBLANK(D1768)</f>
        <v/>
      </c>
      <c r="P1768" s="464">
        <f>ISBLANK(G1768)</f>
        <v/>
      </c>
      <c r="Q1768" s="464">
        <f>ISBLANK(M1768)</f>
        <v/>
      </c>
      <c r="R1768" s="464">
        <f>IF(AND(O1768=P1768,O1768=Q1768),,"!!!")</f>
        <v/>
      </c>
      <c r="T1768" s="464" t="n">
        <v>1757</v>
      </c>
    </row>
    <row customFormat="1" customHeight="1" hidden="1" ht="22.5" outlineLevel="1" r="1769" s="590">
      <c r="A1769" s="29" t="n"/>
      <c r="B1769" s="606" t="n">
        <v>400</v>
      </c>
      <c r="C1769" s="608" t="n">
        <v>421</v>
      </c>
      <c r="D1769" s="829" t="n">
        <v>36</v>
      </c>
      <c r="E1769" s="704" t="inlineStr">
        <is>
          <t>Preparation of all documents for construction and authorization process, acquirement of installation and construction permits</t>
        </is>
      </c>
      <c r="F1769" s="704" t="inlineStr">
        <is>
          <t>Az összes szerelési  terv és az engedélyezési dokumentáció elkészítése, a rendszerek létesítési engedélyének megszerzése</t>
        </is>
      </c>
      <c r="G1769" s="994" t="n">
        <v>1</v>
      </c>
      <c r="H1769" s="39" t="inlineStr">
        <is>
          <t>set/klt</t>
        </is>
      </c>
      <c r="I1769" s="315" t="n"/>
      <c r="J1769" s="159" t="n">
        <v>0</v>
      </c>
      <c r="K1769" s="159" t="n">
        <v>0</v>
      </c>
      <c r="L1769" s="753" t="n">
        <v>0</v>
      </c>
      <c r="M1769" s="748">
        <f>L1769*(G1769+I1769)</f>
        <v/>
      </c>
      <c r="O1769" s="464">
        <f>ISBLANK(D1769)</f>
        <v/>
      </c>
      <c r="P1769" s="464">
        <f>ISBLANK(G1769)</f>
        <v/>
      </c>
      <c r="Q1769" s="464">
        <f>ISBLANK(M1769)</f>
        <v/>
      </c>
      <c r="R1769" s="464">
        <f>IF(AND(O1769=P1769,O1769=Q1769),,"!!!")</f>
        <v/>
      </c>
      <c r="T1769" s="464" t="n">
        <v>1758</v>
      </c>
    </row>
    <row customFormat="1" customHeight="1" hidden="1" ht="22.5" outlineLevel="1" r="1770" s="590">
      <c r="A1770" s="29" t="n"/>
      <c r="B1770" s="606" t="n">
        <v>400</v>
      </c>
      <c r="C1770" s="608" t="n">
        <v>421</v>
      </c>
      <c r="D1770" s="829" t="n">
        <v>37</v>
      </c>
      <c r="E1770" s="173" t="inlineStr">
        <is>
          <t>preparation according to delivered execution design documents, 3 sets in printed form, 2 sets on CD,  in hungarian and english</t>
        </is>
      </c>
      <c r="F1770" s="704" t="inlineStr">
        <is>
          <t>az átadott kiviteli terveknek megfelelő kidolgozás, 3 pld nyomtatva, 2 pld CD, magyar és angol nyelven</t>
        </is>
      </c>
      <c r="G1770" s="994" t="n">
        <v>1</v>
      </c>
      <c r="H1770" s="39" t="inlineStr">
        <is>
          <t>set/klt</t>
        </is>
      </c>
      <c r="I1770" s="315" t="n"/>
      <c r="J1770" s="159" t="n">
        <v>0</v>
      </c>
      <c r="K1770" s="159" t="n">
        <v>0</v>
      </c>
      <c r="L1770" s="753" t="n">
        <v>0</v>
      </c>
      <c r="M1770" s="748">
        <f>L1770*(G1770+I1770)</f>
        <v/>
      </c>
      <c r="O1770" s="464">
        <f>ISBLANK(D1770)</f>
        <v/>
      </c>
      <c r="P1770" s="464">
        <f>ISBLANK(G1770)</f>
        <v/>
      </c>
      <c r="Q1770" s="464">
        <f>ISBLANK(M1770)</f>
        <v/>
      </c>
      <c r="R1770" s="464">
        <f>IF(AND(O1770=P1770,O1770=Q1770),,"!!!")</f>
        <v/>
      </c>
      <c r="T1770" s="464" t="n">
        <v>1759</v>
      </c>
    </row>
    <row customFormat="1" hidden="1" outlineLevel="1" r="1771" s="590">
      <c r="A1771" s="29" t="n"/>
      <c r="B1771" s="606" t="n">
        <v>400</v>
      </c>
      <c r="C1771" s="608" t="n">
        <v>421</v>
      </c>
      <c r="D1771" s="829" t="n">
        <v>38</v>
      </c>
      <c r="E1771" s="173" t="inlineStr">
        <is>
          <t>Collision check with Autodesk Navisworks</t>
        </is>
      </c>
      <c r="F1771" s="704" t="inlineStr">
        <is>
          <t>Ütközés vizsgálat Autodesk Navisworks segítségével</t>
        </is>
      </c>
      <c r="G1771" s="994" t="n">
        <v>1</v>
      </c>
      <c r="H1771" s="39" t="inlineStr">
        <is>
          <t>set/klt</t>
        </is>
      </c>
      <c r="I1771" s="315" t="n"/>
      <c r="J1771" s="159" t="n">
        <v>0</v>
      </c>
      <c r="K1771" s="159" t="n">
        <v>0</v>
      </c>
      <c r="L1771" s="753" t="n">
        <v>0</v>
      </c>
      <c r="M1771" s="748">
        <f>L1771*(G1771+I1771)</f>
        <v/>
      </c>
      <c r="O1771" s="464">
        <f>ISBLANK(D1771)</f>
        <v/>
      </c>
      <c r="P1771" s="464">
        <f>ISBLANK(G1771)</f>
        <v/>
      </c>
      <c r="Q1771" s="464">
        <f>ISBLANK(M1771)</f>
        <v/>
      </c>
      <c r="R1771" s="464">
        <f>IF(AND(O1771=P1771,O1771=Q1771),,"!!!")</f>
        <v/>
      </c>
      <c r="T1771" s="464" t="n">
        <v>1760</v>
      </c>
    </row>
    <row customFormat="1" customHeight="1" hidden="1" ht="22.5" outlineLevel="1" r="1772" s="590">
      <c r="A1772" s="29" t="n"/>
      <c r="B1772" s="606" t="n">
        <v>400</v>
      </c>
      <c r="C1772" s="608" t="n">
        <v>421</v>
      </c>
      <c r="D1772" s="829" t="n">
        <v>39</v>
      </c>
      <c r="E1772" s="173" t="inlineStr">
        <is>
          <t>Equipment inspection, facilitating the necessary coordination and technical presentations</t>
        </is>
      </c>
      <c r="F1772" s="704" t="inlineStr">
        <is>
          <t>Berendezések felülvizsgálata, a szükséges megbeszélések és műszaki ismertetések</t>
        </is>
      </c>
      <c r="G1772" s="994" t="n">
        <v>1</v>
      </c>
      <c r="H1772" s="39" t="inlineStr">
        <is>
          <t>set/klt</t>
        </is>
      </c>
      <c r="I1772" s="315" t="n"/>
      <c r="J1772" s="159" t="n">
        <v>0</v>
      </c>
      <c r="K1772" s="159" t="n">
        <v>0</v>
      </c>
      <c r="L1772" s="753" t="n">
        <v>0</v>
      </c>
      <c r="M1772" s="748">
        <f>L1772*(G1772+I1772)</f>
        <v/>
      </c>
      <c r="O1772" s="464">
        <f>ISBLANK(D1772)</f>
        <v/>
      </c>
      <c r="P1772" s="464">
        <f>ISBLANK(G1772)</f>
        <v/>
      </c>
      <c r="Q1772" s="464">
        <f>ISBLANK(M1772)</f>
        <v/>
      </c>
      <c r="R1772" s="464">
        <f>IF(AND(O1772=P1772,O1772=Q1772),,"!!!")</f>
        <v/>
      </c>
      <c r="T1772" s="464" t="n">
        <v>1761</v>
      </c>
    </row>
    <row customFormat="1" customHeight="1" hidden="1" ht="22.5" outlineLevel="1" r="1773" s="590">
      <c r="A1773" s="29" t="n"/>
      <c r="B1773" s="606" t="n">
        <v>400</v>
      </c>
      <c r="C1773" s="608" t="n">
        <v>421</v>
      </c>
      <c r="D1773" s="829" t="n">
        <v>40</v>
      </c>
      <c r="E1773" s="173" t="inlineStr">
        <is>
          <t>Coordination of authorization and technival review with the relecant authorities, w. certifications</t>
        </is>
      </c>
      <c r="F1773" s="704" t="inlineStr">
        <is>
          <t>Egyeztetés, engedéyeztetés és műszaki felülvizsgálat az illetékes hatóságokkal, bizonylatolva</t>
        </is>
      </c>
      <c r="G1773" s="994" t="n">
        <v>1</v>
      </c>
      <c r="H1773" s="39" t="inlineStr">
        <is>
          <t>set/klt</t>
        </is>
      </c>
      <c r="I1773" s="315" t="n"/>
      <c r="J1773" s="159" t="n">
        <v>0</v>
      </c>
      <c r="K1773" s="159" t="n">
        <v>0</v>
      </c>
      <c r="L1773" s="753" t="n">
        <v>0</v>
      </c>
      <c r="M1773" s="748">
        <f>L1773*(G1773+I1773)</f>
        <v/>
      </c>
      <c r="O1773" s="464">
        <f>ISBLANK(D1773)</f>
        <v/>
      </c>
      <c r="P1773" s="464">
        <f>ISBLANK(G1773)</f>
        <v/>
      </c>
      <c r="Q1773" s="464">
        <f>ISBLANK(M1773)</f>
        <v/>
      </c>
      <c r="R1773" s="464">
        <f>IF(AND(O1773=P1773,O1773=Q1773),,"!!!")</f>
        <v/>
      </c>
      <c r="T1773" s="464" t="n">
        <v>1762</v>
      </c>
    </row>
    <row customFormat="1" customHeight="1" hidden="1" ht="22.5" outlineLevel="1" r="1774" s="590">
      <c r="A1774" s="29" t="n"/>
      <c r="B1774" s="606" t="n">
        <v>400</v>
      </c>
      <c r="C1774" s="608" t="n">
        <v>421</v>
      </c>
      <c r="D1774" s="829" t="n">
        <v>41</v>
      </c>
      <c r="E1774" s="704" t="inlineStr">
        <is>
          <t>Representative of MEO (technical supervisory department) in the hand-over protocol</t>
        </is>
      </c>
      <c r="F1774" s="704" t="inlineStr">
        <is>
          <t>Meo jelenléte átadásnál</t>
        </is>
      </c>
      <c r="G1774" s="994" t="n">
        <v>1</v>
      </c>
      <c r="H1774" s="39" t="inlineStr">
        <is>
          <t>set/klt</t>
        </is>
      </c>
      <c r="I1774" s="315" t="n"/>
      <c r="J1774" s="159" t="n">
        <v>0</v>
      </c>
      <c r="K1774" s="159" t="n">
        <v>0</v>
      </c>
      <c r="L1774" s="753" t="n">
        <v>0</v>
      </c>
      <c r="M1774" s="748">
        <f>L1774*(G1774+I1774)</f>
        <v/>
      </c>
      <c r="O1774" s="464">
        <f>ISBLANK(D1774)</f>
        <v/>
      </c>
      <c r="P1774" s="464">
        <f>ISBLANK(G1774)</f>
        <v/>
      </c>
      <c r="Q1774" s="464">
        <f>ISBLANK(M1774)</f>
        <v/>
      </c>
      <c r="R1774" s="464">
        <f>IF(AND(O1774=P1774,O1774=Q1774),,"!!!")</f>
        <v/>
      </c>
      <c r="T1774" s="464" t="n">
        <v>1763</v>
      </c>
    </row>
    <row customFormat="1" hidden="1" outlineLevel="1" r="1775" s="590">
      <c r="A1775" s="29" t="n"/>
      <c r="B1775" s="606" t="n">
        <v>400</v>
      </c>
      <c r="C1775" s="608" t="n">
        <v>421</v>
      </c>
      <c r="D1775" s="829" t="n">
        <v>42</v>
      </c>
      <c r="E1775" s="704" t="inlineStr">
        <is>
          <t>Hand-over of the gas distribution system to the authorities</t>
        </is>
      </c>
      <c r="F1775" s="704" t="inlineStr">
        <is>
          <t>Gázhálózat hatósági átadása</t>
        </is>
      </c>
      <c r="G1775" s="994" t="n">
        <v>1</v>
      </c>
      <c r="H1775" s="39" t="inlineStr">
        <is>
          <t>set/klt</t>
        </is>
      </c>
      <c r="I1775" s="315" t="n"/>
      <c r="J1775" s="159" t="n">
        <v>0</v>
      </c>
      <c r="K1775" s="159" t="n">
        <v>0</v>
      </c>
      <c r="L1775" s="753" t="n">
        <v>0</v>
      </c>
      <c r="M1775" s="748">
        <f>L1775*(G1775+I1775)</f>
        <v/>
      </c>
      <c r="O1775" s="464">
        <f>ISBLANK(D1775)</f>
        <v/>
      </c>
      <c r="P1775" s="464">
        <f>ISBLANK(G1775)</f>
        <v/>
      </c>
      <c r="Q1775" s="464">
        <f>ISBLANK(M1775)</f>
        <v/>
      </c>
      <c r="R1775" s="464">
        <f>IF(AND(O1775=P1775,O1775=Q1775),,"!!!")</f>
        <v/>
      </c>
      <c r="T1775" s="464" t="n">
        <v>1764</v>
      </c>
    </row>
    <row customFormat="1" hidden="1" outlineLevel="1" r="1776" s="590">
      <c r="A1776" s="29" t="n"/>
      <c r="B1776" s="606" t="n">
        <v>400</v>
      </c>
      <c r="C1776" s="608" t="n">
        <v>421</v>
      </c>
      <c r="D1776" s="829" t="n">
        <v>43</v>
      </c>
      <c r="E1776" s="173" t="inlineStr">
        <is>
          <t>As-built documentation</t>
        </is>
      </c>
      <c r="F1776" s="704" t="inlineStr">
        <is>
          <t>Az összes megvalósulási terv elkészítése</t>
        </is>
      </c>
      <c r="G1776" s="994" t="n">
        <v>1</v>
      </c>
      <c r="H1776" s="39" t="inlineStr">
        <is>
          <t>set/klt</t>
        </is>
      </c>
      <c r="I1776" s="315" t="n"/>
      <c r="J1776" s="159" t="n">
        <v>0</v>
      </c>
      <c r="K1776" s="159" t="n">
        <v>0</v>
      </c>
      <c r="L1776" s="753" t="n">
        <v>0</v>
      </c>
      <c r="M1776" s="748">
        <f>L1776*(G1776+I1776)</f>
        <v/>
      </c>
      <c r="O1776" s="464">
        <f>ISBLANK(D1776)</f>
        <v/>
      </c>
      <c r="P1776" s="464">
        <f>ISBLANK(G1776)</f>
        <v/>
      </c>
      <c r="Q1776" s="464">
        <f>ISBLANK(M1776)</f>
        <v/>
      </c>
      <c r="R1776" s="464">
        <f>IF(AND(O1776=P1776,O1776=Q1776),,"!!!")</f>
        <v/>
      </c>
      <c r="T1776" s="464" t="n">
        <v>1765</v>
      </c>
    </row>
    <row customFormat="1" customHeight="1" hidden="1" ht="22.5" outlineLevel="1" r="1777" s="590">
      <c r="A1777" s="29" t="n"/>
      <c r="B1777" s="606" t="n">
        <v>400</v>
      </c>
      <c r="C1777" s="608" t="n">
        <v>421</v>
      </c>
      <c r="D1777" s="829" t="n">
        <v>44</v>
      </c>
      <c r="E1777" s="173" t="inlineStr">
        <is>
          <t>preparation of documents, 4 sets in printed form, 2 sets on CD,  in hungarian and english</t>
        </is>
      </c>
      <c r="F1777" s="704" t="inlineStr">
        <is>
          <t>az átadott kiviteli terveknek megfelelő kidolgozás, 4 pld nyomtatva, 2 pld CD, magyar és angol nyelven</t>
        </is>
      </c>
      <c r="G1777" s="994" t="n">
        <v>1</v>
      </c>
      <c r="H1777" s="39" t="inlineStr">
        <is>
          <t>set/klt</t>
        </is>
      </c>
      <c r="I1777" s="315" t="n"/>
      <c r="J1777" s="159" t="n">
        <v>0</v>
      </c>
      <c r="K1777" s="159" t="n">
        <v>0</v>
      </c>
      <c r="L1777" s="753" t="n">
        <v>0</v>
      </c>
      <c r="M1777" s="748">
        <f>L1777*(G1777+I1777)</f>
        <v/>
      </c>
      <c r="O1777" s="464">
        <f>ISBLANK(D1777)</f>
        <v/>
      </c>
      <c r="P1777" s="464">
        <f>ISBLANK(G1777)</f>
        <v/>
      </c>
      <c r="Q1777" s="464">
        <f>ISBLANK(M1777)</f>
        <v/>
      </c>
      <c r="R1777" s="464">
        <f>IF(AND(O1777=P1777,O1777=Q1777),,"!!!")</f>
        <v/>
      </c>
      <c r="T1777" s="464" t="n">
        <v>1766</v>
      </c>
    </row>
    <row customFormat="1" hidden="1" outlineLevel="1" r="1778" s="590">
      <c r="A1778" s="29" t="n"/>
      <c r="B1778" s="606" t="n">
        <v>400</v>
      </c>
      <c r="C1778" s="608" t="n">
        <v>421</v>
      </c>
      <c r="D1778" s="829" t="n">
        <v>45</v>
      </c>
      <c r="E1778" s="173" t="inlineStr">
        <is>
          <t>On-time training of operation personnel</t>
        </is>
      </c>
      <c r="F1778" s="704" t="inlineStr">
        <is>
          <t xml:space="preserve">A kezelőszemélyzet egyszeri betanítása </t>
        </is>
      </c>
      <c r="G1778" s="994" t="n">
        <v>1</v>
      </c>
      <c r="H1778" s="39" t="inlineStr">
        <is>
          <t>set/klt</t>
        </is>
      </c>
      <c r="I1778" s="315" t="n"/>
      <c r="J1778" s="159" t="n">
        <v>0</v>
      </c>
      <c r="K1778" s="159" t="n">
        <v>0</v>
      </c>
      <c r="L1778" s="753" t="n">
        <v>0</v>
      </c>
      <c r="M1778" s="748">
        <f>L1778*(G1778+I1778)</f>
        <v/>
      </c>
      <c r="O1778" s="464">
        <f>ISBLANK(D1778)</f>
        <v/>
      </c>
      <c r="P1778" s="464">
        <f>ISBLANK(G1778)</f>
        <v/>
      </c>
      <c r="Q1778" s="464">
        <f>ISBLANK(M1778)</f>
        <v/>
      </c>
      <c r="R1778" s="464">
        <f>IF(AND(O1778=P1778,O1778=Q1778),,"!!!")</f>
        <v/>
      </c>
      <c r="T1778" s="464" t="n">
        <v>1767</v>
      </c>
    </row>
    <row customFormat="1" hidden="1" outlineLevel="1" r="1779" s="590">
      <c r="A1779" s="29" t="n"/>
      <c r="B1779" s="606" t="n">
        <v>400</v>
      </c>
      <c r="C1779" s="608" t="n">
        <v>421</v>
      </c>
      <c r="D1779" s="829" t="n">
        <v>46</v>
      </c>
      <c r="E1779" s="173" t="inlineStr">
        <is>
          <t>Training protocol documentation</t>
        </is>
      </c>
      <c r="F1779" s="704" t="inlineStr">
        <is>
          <t>Betanítási jegyzőkönyv készítésével</t>
        </is>
      </c>
      <c r="G1779" s="994" t="n">
        <v>1</v>
      </c>
      <c r="H1779" s="39" t="inlineStr">
        <is>
          <t>set/klt</t>
        </is>
      </c>
      <c r="I1779" s="315" t="n"/>
      <c r="J1779" s="159" t="n">
        <v>0</v>
      </c>
      <c r="K1779" s="159" t="n">
        <v>0</v>
      </c>
      <c r="L1779" s="753" t="n">
        <v>0</v>
      </c>
      <c r="M1779" s="748">
        <f>L1779*(G1779+I1779)</f>
        <v/>
      </c>
      <c r="O1779" s="464">
        <f>ISBLANK(D1779)</f>
        <v/>
      </c>
      <c r="P1779" s="464">
        <f>ISBLANK(G1779)</f>
        <v/>
      </c>
      <c r="Q1779" s="464">
        <f>ISBLANK(M1779)</f>
        <v/>
      </c>
      <c r="R1779" s="464">
        <f>IF(AND(O1779=P1779,O1779=Q1779),,"!!!")</f>
        <v/>
      </c>
      <c r="T1779" s="464" t="n">
        <v>1768</v>
      </c>
    </row>
    <row customFormat="1" customHeight="1" hidden="1" ht="78.75" outlineLevel="1" r="1780" s="590">
      <c r="A1780" s="29" t="n"/>
      <c r="B1780" s="606" t="n">
        <v>400</v>
      </c>
      <c r="C1780" s="608" t="n">
        <v>421</v>
      </c>
      <c r="D1780" s="829" t="n">
        <v>47</v>
      </c>
      <c r="E1780" s="704" t="inlineStr">
        <is>
          <t>Equipment commissioning 
Destruction free testing of 10% of the welds in accordance with DIN EN ISO 17635 in
- natural gas
- propane gas networks
Protocol making for the destruction free test method</t>
        </is>
      </c>
      <c r="F1780" s="704" t="inlineStr">
        <is>
          <t>A berendezés üzembehelyezése 
hegesztési varratok 10%nak roncsolásmentes vizsgálata a DIN EN ISO 17635 szerint
-földgáz
-propán hálózatok eseténe
A roncsolásmentes vizsgálat módjának dokumentálása</t>
        </is>
      </c>
      <c r="G1780" s="994" t="n">
        <v>1</v>
      </c>
      <c r="H1780" s="39" t="inlineStr">
        <is>
          <t>set/klt</t>
        </is>
      </c>
      <c r="I1780" s="315" t="n"/>
      <c r="J1780" s="159" t="n">
        <v>0</v>
      </c>
      <c r="K1780" s="159" t="n">
        <v>0</v>
      </c>
      <c r="L1780" s="753" t="n">
        <v>0</v>
      </c>
      <c r="M1780" s="748">
        <f>L1780*(G1780+I1780)</f>
        <v/>
      </c>
      <c r="O1780" s="464">
        <f>ISBLANK(D1780)</f>
        <v/>
      </c>
      <c r="P1780" s="464">
        <f>ISBLANK(G1780)</f>
        <v/>
      </c>
      <c r="Q1780" s="464">
        <f>ISBLANK(M1780)</f>
        <v/>
      </c>
      <c r="R1780" s="464">
        <f>IF(AND(O1780=P1780,O1780=Q1780),,"!!!")</f>
        <v/>
      </c>
      <c r="T1780" s="464" t="n">
        <v>1769</v>
      </c>
    </row>
    <row customFormat="1" customHeight="1" hidden="1" ht="56.25" outlineLevel="1" r="1781" s="590">
      <c r="A1781" s="29" t="n"/>
      <c r="B1781" s="606" t="n">
        <v>400</v>
      </c>
      <c r="C1781" s="608" t="n">
        <v>421</v>
      </c>
      <c r="D1781" s="829" t="n">
        <v>48</v>
      </c>
      <c r="E1781" s="704" t="inlineStr">
        <is>
          <t>Pressure test and proper hand-over of gas distribution networks for
- natural gas
hand-over to the authority, with all activities protocolled thereafter</t>
        </is>
      </c>
      <c r="F1781" s="704" t="inlineStr">
        <is>
          <t>Nyomáspróba és szakszerű átadása a gázhálózatoknak
-földgáz
átadása hatóságnak, átadás után minden tevéklenyéség dokumentálásval</t>
        </is>
      </c>
      <c r="G1781" s="994" t="n">
        <v>1</v>
      </c>
      <c r="H1781" s="39" t="inlineStr">
        <is>
          <t>set/klt</t>
        </is>
      </c>
      <c r="I1781" s="315" t="n"/>
      <c r="J1781" s="159" t="n">
        <v>0</v>
      </c>
      <c r="K1781" s="159" t="n">
        <v>0</v>
      </c>
      <c r="L1781" s="753" t="n">
        <v>0</v>
      </c>
      <c r="M1781" s="748">
        <f>L1781*(G1781+I1781)</f>
        <v/>
      </c>
      <c r="O1781" s="464">
        <f>ISBLANK(D1781)</f>
        <v/>
      </c>
      <c r="P1781" s="464">
        <f>ISBLANK(G1781)</f>
        <v/>
      </c>
      <c r="Q1781" s="464">
        <f>ISBLANK(M1781)</f>
        <v/>
      </c>
      <c r="R1781" s="464">
        <f>IF(AND(O1781=P1781,O1781=Q1781),,"!!!")</f>
        <v/>
      </c>
      <c r="T1781" s="464" t="n">
        <v>1770</v>
      </c>
    </row>
    <row customFormat="1" hidden="1" outlineLevel="1" r="1782" s="590">
      <c r="A1782" s="29" t="n"/>
      <c r="B1782" s="606" t="n">
        <v>400</v>
      </c>
      <c r="C1782" s="608" t="n">
        <v>421</v>
      </c>
      <c r="D1782" s="829" t="n">
        <v>49</v>
      </c>
      <c r="E1782" s="173" t="inlineStr">
        <is>
          <t>Operation tests, tuning along with automation</t>
        </is>
      </c>
      <c r="F1782" s="704" t="inlineStr">
        <is>
          <t>Működés ellenőrzése, az automatikável közös beszabályozás</t>
        </is>
      </c>
      <c r="G1782" s="994" t="n">
        <v>1</v>
      </c>
      <c r="H1782" s="39" t="inlineStr">
        <is>
          <t>set/klt</t>
        </is>
      </c>
      <c r="I1782" s="315" t="n"/>
      <c r="J1782" s="159" t="n">
        <v>0</v>
      </c>
      <c r="K1782" s="159" t="n">
        <v>0</v>
      </c>
      <c r="L1782" s="753" t="n">
        <v>0</v>
      </c>
      <c r="M1782" s="748">
        <f>L1782*(G1782+I1782)</f>
        <v/>
      </c>
      <c r="O1782" s="464">
        <f>ISBLANK(D1782)</f>
        <v/>
      </c>
      <c r="P1782" s="464">
        <f>ISBLANK(G1782)</f>
        <v/>
      </c>
      <c r="Q1782" s="464">
        <f>ISBLANK(M1782)</f>
        <v/>
      </c>
      <c r="R1782" s="464">
        <f>IF(AND(O1782=P1782,O1782=Q1782),,"!!!")</f>
        <v/>
      </c>
      <c r="T1782" s="464" t="n">
        <v>1771</v>
      </c>
    </row>
    <row customFormat="1" hidden="1" outlineLevel="1" r="1783" s="590">
      <c r="A1783" s="29" t="n"/>
      <c r="B1783" s="606" t="n">
        <v>400</v>
      </c>
      <c r="C1783" s="608" t="n">
        <v>421</v>
      </c>
      <c r="D1783" s="829" t="n">
        <v>50</v>
      </c>
      <c r="E1783" s="173" t="inlineStr">
        <is>
          <t>Labeling and marking (text in hungarian and english)</t>
        </is>
      </c>
      <c r="F1783" s="704" t="inlineStr">
        <is>
          <t>Táblázás és feliratozás (magyar és angol nyelven)</t>
        </is>
      </c>
      <c r="G1783" s="994" t="n">
        <v>1</v>
      </c>
      <c r="H1783" s="39" t="inlineStr">
        <is>
          <t>set/klt</t>
        </is>
      </c>
      <c r="I1783" s="315" t="n"/>
      <c r="J1783" s="159" t="n">
        <v>0</v>
      </c>
      <c r="K1783" s="159" t="n">
        <v>0</v>
      </c>
      <c r="L1783" s="753" t="n">
        <v>0</v>
      </c>
      <c r="M1783" s="748">
        <f>L1783*(G1783+I1783)</f>
        <v/>
      </c>
      <c r="O1783" s="464">
        <f>ISBLANK(D1783)</f>
        <v/>
      </c>
      <c r="P1783" s="464">
        <f>ISBLANK(G1783)</f>
        <v/>
      </c>
      <c r="Q1783" s="464">
        <f>ISBLANK(M1783)</f>
        <v/>
      </c>
      <c r="R1783" s="464">
        <f>IF(AND(O1783=P1783,O1783=Q1783),,"!!!")</f>
        <v/>
      </c>
      <c r="T1783" s="464" t="n">
        <v>1772</v>
      </c>
    </row>
    <row customFormat="1" customHeight="1" hidden="1" ht="22.5" outlineLevel="1" r="1784" s="590">
      <c r="A1784" s="29" t="n"/>
      <c r="B1784" s="606" t="n">
        <v>400</v>
      </c>
      <c r="C1784" s="608" t="n">
        <v>421</v>
      </c>
      <c r="D1784" s="829" t="n">
        <v>51</v>
      </c>
      <c r="E1784" s="173" t="inlineStr">
        <is>
          <t>Lable plate size: 100x50 mm w. welded mounting kit
Manufacturer: Hilti</t>
        </is>
      </c>
      <c r="F1784" s="704" t="inlineStr">
        <is>
          <t>Táblaméret: 100x50 mm hegeszetett tartóval
Gyártó: Hilti</t>
        </is>
      </c>
      <c r="G1784" s="994" t="n">
        <v>1</v>
      </c>
      <c r="H1784" s="39" t="inlineStr">
        <is>
          <t>set/klt</t>
        </is>
      </c>
      <c r="I1784" s="315" t="n"/>
      <c r="J1784" s="159" t="n">
        <v>0</v>
      </c>
      <c r="K1784" s="159" t="n">
        <v>0</v>
      </c>
      <c r="L1784" s="753" t="n">
        <v>0</v>
      </c>
      <c r="M1784" s="748">
        <f>L1784*(G1784+I1784)</f>
        <v/>
      </c>
      <c r="O1784" s="464">
        <f>ISBLANK(D1784)</f>
        <v/>
      </c>
      <c r="P1784" s="464">
        <f>ISBLANK(G1784)</f>
        <v/>
      </c>
      <c r="Q1784" s="464">
        <f>ISBLANK(M1784)</f>
        <v/>
      </c>
      <c r="R1784" s="464">
        <f>IF(AND(O1784=P1784,O1784=Q1784),,"!!!")</f>
        <v/>
      </c>
      <c r="T1784" s="464" t="n">
        <v>1773</v>
      </c>
    </row>
    <row customFormat="1" customHeight="1" hidden="1" ht="13.5" outlineLevel="1" r="1785" s="590" thickBot="1">
      <c r="A1785" s="135" t="n"/>
      <c r="B1785" s="650" t="n"/>
      <c r="C1785" s="651" t="n"/>
      <c r="D1785" s="177" t="n"/>
      <c r="E1785" s="519" t="n"/>
      <c r="F1785" s="519" t="n"/>
      <c r="G1785" s="1023" t="n"/>
      <c r="H1785" s="768" t="n"/>
      <c r="I1785" s="520" t="n"/>
      <c r="J1785" s="159" t="n"/>
      <c r="K1785" s="159" t="n"/>
      <c r="L1785" s="753" t="n"/>
      <c r="M1785" s="512" t="n"/>
      <c r="O1785" s="464">
        <f>ISBLANK(D1785)</f>
        <v/>
      </c>
      <c r="P1785" s="464">
        <f>ISBLANK(G1785)</f>
        <v/>
      </c>
      <c r="Q1785" s="464">
        <f>ISBLANK(M1785)</f>
        <v/>
      </c>
      <c r="R1785" s="464">
        <f>IF(AND(O1785=P1785,O1785=Q1785),,"!!!")</f>
        <v/>
      </c>
      <c r="T1785" s="464" t="n">
        <v>1774</v>
      </c>
    </row>
    <row customFormat="1" customHeight="1" hidden="1" ht="13.5" outlineLevel="1" r="1786" s="590" thickBot="1">
      <c r="A1786" s="40" t="n"/>
      <c r="B1786" s="643" t="n"/>
      <c r="C1786" s="623" t="n"/>
      <c r="D1786" s="434" t="n"/>
      <c r="E1786" s="91" t="inlineStr">
        <is>
          <t xml:space="preserve"> Gas systems total</t>
        </is>
      </c>
      <c r="F1786" s="91" t="inlineStr">
        <is>
          <t>Gázellátás összesen</t>
        </is>
      </c>
      <c r="G1786" s="1007" t="n"/>
      <c r="H1786" s="294" t="n"/>
      <c r="I1786" s="452" t="n"/>
      <c r="J1786" s="95" t="n"/>
      <c r="K1786" s="95" t="n"/>
      <c r="L1786" s="213" t="n"/>
      <c r="M1786" s="226">
        <f>SUM(M1717:M1785)</f>
        <v/>
      </c>
      <c r="O1786" s="464">
        <f>ISBLANK(D1786)</f>
        <v/>
      </c>
      <c r="P1786" s="464">
        <f>ISBLANK(G1786)</f>
        <v/>
      </c>
      <c r="Q1786" s="464">
        <f>ISBLANK(M1786)</f>
        <v/>
      </c>
      <c r="R1786" s="464">
        <f>IF(AND(O1786=P1786,O1786=Q1786),,"!!!")</f>
        <v/>
      </c>
      <c r="T1786" s="464" t="n">
        <v>1775</v>
      </c>
    </row>
    <row customFormat="1" customHeight="1" hidden="1" ht="15.75" outlineLevel="1" r="1787" s="590" thickBot="1">
      <c r="A1787" s="581" t="n"/>
      <c r="B1787" s="631" t="n">
        <v>400</v>
      </c>
      <c r="C1787" s="649" t="n">
        <v>429</v>
      </c>
      <c r="D1787" s="566" t="n"/>
      <c r="E1787" s="99" t="inlineStr">
        <is>
          <t>Other</t>
        </is>
      </c>
      <c r="F1787" s="99" t="inlineStr">
        <is>
          <t>Egyéb</t>
        </is>
      </c>
      <c r="G1787" s="1009" t="n"/>
      <c r="H1787" s="100" t="n"/>
      <c r="I1787" s="334" t="n"/>
      <c r="J1787" s="299" t="n"/>
      <c r="K1787" s="101" t="n"/>
      <c r="L1787" s="216" t="n"/>
      <c r="M1787" s="217" t="n"/>
      <c r="O1787" s="464">
        <f>ISBLANK(D1787)</f>
        <v/>
      </c>
      <c r="P1787" s="464">
        <f>ISBLANK(G1787)</f>
        <v/>
      </c>
      <c r="Q1787" s="464">
        <f>ISBLANK(M1787)</f>
        <v/>
      </c>
      <c r="R1787" s="464">
        <f>IF(AND(O1787=P1787,O1787=Q1787),,"!!!")</f>
        <v/>
      </c>
      <c r="T1787" s="464" t="n">
        <v>1776</v>
      </c>
    </row>
    <row customFormat="1" hidden="1" outlineLevel="1" r="1788" s="590">
      <c r="A1788" s="29" t="n"/>
      <c r="B1788" s="613" t="n"/>
      <c r="C1788" s="652" t="n"/>
      <c r="D1788" s="889" t="n"/>
      <c r="E1788" s="94" t="n"/>
      <c r="F1788" s="94" t="n"/>
      <c r="G1788" s="994" t="n"/>
      <c r="H1788" s="39" t="n"/>
      <c r="I1788" s="315" t="n"/>
      <c r="J1788" s="159" t="n"/>
      <c r="K1788" s="159" t="n"/>
      <c r="L1788" s="753" t="n"/>
      <c r="M1788" s="748" t="n"/>
      <c r="O1788" s="464">
        <f>ISBLANK(D1788)</f>
        <v/>
      </c>
      <c r="P1788" s="464">
        <f>ISBLANK(G1788)</f>
        <v/>
      </c>
      <c r="Q1788" s="464">
        <f>ISBLANK(M1788)</f>
        <v/>
      </c>
      <c r="R1788" s="464">
        <f>IF(AND(O1788=P1788,O1788=Q1788),,"!!!")</f>
        <v/>
      </c>
      <c r="T1788" s="464" t="n">
        <v>1777</v>
      </c>
    </row>
    <row customFormat="1" hidden="1" outlineLevel="1" r="1789" s="590">
      <c r="A1789" s="29" t="n"/>
      <c r="B1789" s="613" t="n"/>
      <c r="C1789" s="617" t="n"/>
      <c r="D1789" s="889" t="n"/>
      <c r="E1789" s="50" t="inlineStr">
        <is>
          <t>Comments to Mechanical Design</t>
        </is>
      </c>
      <c r="F1789" s="50" t="inlineStr">
        <is>
          <t>Megjegyzések gépészethez</t>
        </is>
      </c>
      <c r="G1789" s="994" t="n"/>
      <c r="H1789" s="39" t="n"/>
      <c r="I1789" s="315" t="n"/>
      <c r="J1789" s="159" t="n"/>
      <c r="K1789" s="159" t="n"/>
      <c r="L1789" s="753" t="n"/>
      <c r="M1789" s="748" t="n"/>
      <c r="O1789" s="464">
        <f>ISBLANK(D1789)</f>
        <v/>
      </c>
      <c r="P1789" s="464">
        <f>ISBLANK(G1789)</f>
        <v/>
      </c>
      <c r="Q1789" s="464">
        <f>ISBLANK(M1789)</f>
        <v/>
      </c>
      <c r="R1789" s="464">
        <f>IF(AND(O1789=P1789,O1789=Q1789),,"!!!")</f>
        <v/>
      </c>
      <c r="T1789" s="464" t="n">
        <v>1778</v>
      </c>
    </row>
    <row customFormat="1" hidden="1" outlineLevel="1" r="1790" s="590">
      <c r="A1790" s="29" t="n"/>
      <c r="B1790" s="613" t="n"/>
      <c r="C1790" s="617" t="n"/>
      <c r="D1790" s="889" t="n"/>
      <c r="E1790" s="94" t="n"/>
      <c r="F1790" s="94" t="n"/>
      <c r="G1790" s="994" t="n"/>
      <c r="H1790" s="39" t="n"/>
      <c r="I1790" s="315" t="n"/>
      <c r="J1790" s="159" t="n"/>
      <c r="K1790" s="159" t="n"/>
      <c r="L1790" s="753" t="n"/>
      <c r="M1790" s="748" t="n"/>
      <c r="O1790" s="464">
        <f>ISBLANK(D1790)</f>
        <v/>
      </c>
      <c r="P1790" s="464">
        <f>ISBLANK(G1790)</f>
        <v/>
      </c>
      <c r="Q1790" s="464">
        <f>ISBLANK(M1790)</f>
        <v/>
      </c>
      <c r="R1790" s="464">
        <f>IF(AND(O1790=P1790,O1790=Q1790),,"!!!")</f>
        <v/>
      </c>
      <c r="T1790" s="464" t="n">
        <v>1779</v>
      </c>
    </row>
    <row customFormat="1" hidden="1" outlineLevel="1" r="1791" s="590">
      <c r="A1791" s="29" t="n"/>
      <c r="B1791" s="613" t="n"/>
      <c r="C1791" s="617" t="n"/>
      <c r="D1791" s="889" t="n"/>
      <c r="E1791" s="286" t="inlineStr">
        <is>
          <t>GENERAL TECHNICAL CONDITIONS</t>
        </is>
      </c>
      <c r="F1791" s="286" t="inlineStr">
        <is>
          <t>ÁLTALÁNOS MŰSZAKI FELTÉTELEK</t>
        </is>
      </c>
      <c r="G1791" s="994" t="n"/>
      <c r="H1791" s="39" t="n"/>
      <c r="I1791" s="315" t="n"/>
      <c r="J1791" s="159" t="n"/>
      <c r="K1791" s="159" t="n"/>
      <c r="L1791" s="753" t="n"/>
      <c r="M1791" s="748" t="n"/>
      <c r="O1791" s="464">
        <f>ISBLANK(D1791)</f>
        <v/>
      </c>
      <c r="P1791" s="464">
        <f>ISBLANK(G1791)</f>
        <v/>
      </c>
      <c r="Q1791" s="464">
        <f>ISBLANK(M1791)</f>
        <v/>
      </c>
      <c r="R1791" s="464">
        <f>IF(AND(O1791=P1791,O1791=Q1791),,"!!!")</f>
        <v/>
      </c>
      <c r="T1791" s="464" t="n">
        <v>1780</v>
      </c>
    </row>
    <row customFormat="1" customHeight="1" hidden="1" ht="22.5" outlineLevel="1" r="1792" s="590">
      <c r="A1792" s="29" t="n"/>
      <c r="B1792" s="613" t="n"/>
      <c r="C1792" s="617" t="n"/>
      <c r="D1792" s="889" t="n"/>
      <c r="E1792" s="94" t="inlineStr">
        <is>
          <t>In case of doubt regarding content and/or interpretation a reconciliation is required</t>
        </is>
      </c>
      <c r="F1792" s="94" t="inlineStr">
        <is>
          <t>Esetleges tartami és értelmi eltérés estetén a tételt le kell egyeztetni.</t>
        </is>
      </c>
      <c r="G1792" s="994" t="n"/>
      <c r="H1792" s="39" t="n"/>
      <c r="I1792" s="315" t="n"/>
      <c r="J1792" s="159" t="n"/>
      <c r="K1792" s="159" t="n"/>
      <c r="L1792" s="753" t="n"/>
      <c r="M1792" s="748" t="n"/>
      <c r="O1792" s="464">
        <f>ISBLANK(D1792)</f>
        <v/>
      </c>
      <c r="P1792" s="464">
        <f>ISBLANK(G1792)</f>
        <v/>
      </c>
      <c r="Q1792" s="464">
        <f>ISBLANK(M1792)</f>
        <v/>
      </c>
      <c r="R1792" s="464">
        <f>IF(AND(O1792=P1792,O1792=Q1792),,"!!!")</f>
        <v/>
      </c>
      <c r="T1792" s="464" t="n">
        <v>1781</v>
      </c>
    </row>
    <row customFormat="1" customHeight="1" hidden="1" ht="45" outlineLevel="1" r="1793" s="590">
      <c r="A1793" s="29" t="n"/>
      <c r="B1793" s="613" t="n"/>
      <c r="C1793" s="617" t="n"/>
      <c r="D1793" s="889" t="n"/>
      <c r="E1793" s="94" t="inlineStr">
        <is>
          <t>Equipment specificaions were issued for the sake of correct and thorough technical infomation, replacement with an equipment having comparable parameters is possible. Differences require item-wise co-ordination with designer and client</t>
        </is>
      </c>
      <c r="F1793" s="94" t="inlineStr">
        <is>
          <t>A megadott berendezések gyártmányai típusai csak a korrekt és teljes körű műszaki tájékoztatás miatt kerültek meghatározásra, hasonló paraméterű berendezésekkel kiválthatóak. Az eltéréseket a tervezővel és a beruházóval tételesen kell egyeztetni.</t>
        </is>
      </c>
      <c r="G1793" s="994" t="n"/>
      <c r="H1793" s="39" t="n"/>
      <c r="I1793" s="315" t="n"/>
      <c r="J1793" s="159" t="n"/>
      <c r="K1793" s="159" t="n"/>
      <c r="L1793" s="753" t="n"/>
      <c r="M1793" s="748" t="n"/>
      <c r="O1793" s="464">
        <f>ISBLANK(D1793)</f>
        <v/>
      </c>
      <c r="P1793" s="464">
        <f>ISBLANK(G1793)</f>
        <v/>
      </c>
      <c r="Q1793" s="464">
        <f>ISBLANK(M1793)</f>
        <v/>
      </c>
      <c r="R1793" s="464">
        <f>IF(AND(O1793=P1793,O1793=Q1793),,"!!!")</f>
        <v/>
      </c>
      <c r="T1793" s="464" t="n">
        <v>1782</v>
      </c>
    </row>
    <row customFormat="1" customHeight="1" hidden="1" ht="22.5" outlineLevel="1" r="1794" s="590">
      <c r="A1794" s="29" t="n"/>
      <c r="B1794" s="613" t="n"/>
      <c r="C1794" s="617" t="n"/>
      <c r="D1794" s="889" t="n"/>
      <c r="E1794" s="94" t="inlineStr">
        <is>
          <t>Insted of machines, appliances selected in design, matchable products are allowed to be built in.</t>
        </is>
      </c>
      <c r="F1794" s="94" t="inlineStr">
        <is>
          <t>A tervben szereplő gépek, berendezések helyett velük egyenértékű is beépíthető.</t>
        </is>
      </c>
      <c r="G1794" s="994" t="n"/>
      <c r="H1794" s="39" t="n"/>
      <c r="I1794" s="315" t="n"/>
      <c r="J1794" s="159" t="n"/>
      <c r="K1794" s="159" t="n"/>
      <c r="L1794" s="753" t="n"/>
      <c r="M1794" s="748" t="n"/>
      <c r="O1794" s="464">
        <f>ISBLANK(D1794)</f>
        <v/>
      </c>
      <c r="P1794" s="464">
        <f>ISBLANK(G1794)</f>
        <v/>
      </c>
      <c r="Q1794" s="464">
        <f>ISBLANK(M1794)</f>
        <v/>
      </c>
      <c r="R1794" s="464">
        <f>IF(AND(O1794=P1794,O1794=Q1794),,"!!!")</f>
        <v/>
      </c>
      <c r="T1794" s="464" t="n">
        <v>1783</v>
      </c>
    </row>
    <row customFormat="1" hidden="1" outlineLevel="1" r="1795" s="590">
      <c r="A1795" s="29" t="n"/>
      <c r="B1795" s="613" t="n"/>
      <c r="C1795" s="617" t="n"/>
      <c r="D1795" s="889" t="n"/>
      <c r="E1795" s="286" t="inlineStr">
        <is>
          <t>TECHNICAL CONDITIONS OF CONSTRUCTION</t>
        </is>
      </c>
      <c r="F1795" s="286" t="inlineStr">
        <is>
          <t>MŰSZAKI KIVITELEZÉSI FELTÉTELEK</t>
        </is>
      </c>
      <c r="G1795" s="994" t="n"/>
      <c r="H1795" s="39" t="n"/>
      <c r="I1795" s="315" t="n"/>
      <c r="J1795" s="159" t="n"/>
      <c r="K1795" s="159" t="n"/>
      <c r="L1795" s="753" t="n"/>
      <c r="M1795" s="748" t="n"/>
      <c r="O1795" s="464">
        <f>ISBLANK(D1795)</f>
        <v/>
      </c>
      <c r="P1795" s="464">
        <f>ISBLANK(G1795)</f>
        <v/>
      </c>
      <c r="Q1795" s="464">
        <f>ISBLANK(M1795)</f>
        <v/>
      </c>
      <c r="R1795" s="464">
        <f>IF(AND(O1795=P1795,O1795=Q1795),,"!!!")</f>
        <v/>
      </c>
      <c r="T1795" s="464" t="n">
        <v>1784</v>
      </c>
    </row>
    <row customFormat="1" customHeight="1" hidden="1" ht="22.5" outlineLevel="1" r="1796" s="590">
      <c r="A1796" s="29" t="n"/>
      <c r="B1796" s="613" t="n"/>
      <c r="C1796" s="617" t="n"/>
      <c r="D1796" s="889" t="n"/>
      <c r="E1796" s="94" t="inlineStr">
        <is>
          <t>In the specified unit prices the following additive costs should be always included:</t>
        </is>
      </c>
      <c r="F1796" s="94" t="inlineStr">
        <is>
          <t>A megadott egységárakba az alábbi járulékos költségeket is bele kell érteni minden esetben:</t>
        </is>
      </c>
      <c r="G1796" s="994" t="n"/>
      <c r="H1796" s="39" t="n"/>
      <c r="I1796" s="315" t="n"/>
      <c r="J1796" s="159" t="n"/>
      <c r="K1796" s="159" t="n"/>
      <c r="L1796" s="753" t="n"/>
      <c r="M1796" s="748" t="n"/>
      <c r="O1796" s="464">
        <f>ISBLANK(D1796)</f>
        <v/>
      </c>
      <c r="P1796" s="464">
        <f>ISBLANK(G1796)</f>
        <v/>
      </c>
      <c r="Q1796" s="464">
        <f>ISBLANK(M1796)</f>
        <v/>
      </c>
      <c r="R1796" s="464">
        <f>IF(AND(O1796=P1796,O1796=Q1796),,"!!!")</f>
        <v/>
      </c>
      <c r="T1796" s="464" t="n">
        <v>1785</v>
      </c>
    </row>
    <row customFormat="1" customHeight="1" hidden="1" ht="33.75" outlineLevel="1" r="1797" s="590">
      <c r="A1797" s="29" t="n"/>
      <c r="B1797" s="613" t="n"/>
      <c r="C1797" s="617" t="n"/>
      <c r="D1797" s="889" t="n"/>
      <c r="E1797" s="94" t="inlineStr">
        <is>
          <t>Every item's unit price that is requred to the accomplishment of a professionally impeccable implementation, should be included in the flat price..</t>
        </is>
      </c>
      <c r="F1797" s="94" t="inlineStr">
        <is>
          <t>Minden olyan rész egységárnak, mely a szakmailag kifogástalan komplett kivitelezés elérésséhez szükséges, az egységárakba bele kell számítani.</t>
        </is>
      </c>
      <c r="G1797" s="994" t="n"/>
      <c r="H1797" s="39" t="n"/>
      <c r="I1797" s="315" t="n"/>
      <c r="J1797" s="159" t="n"/>
      <c r="K1797" s="159" t="n"/>
      <c r="L1797" s="753" t="n"/>
      <c r="M1797" s="748" t="n"/>
      <c r="O1797" s="464">
        <f>ISBLANK(D1797)</f>
        <v/>
      </c>
      <c r="P1797" s="464">
        <f>ISBLANK(G1797)</f>
        <v/>
      </c>
      <c r="Q1797" s="464">
        <f>ISBLANK(M1797)</f>
        <v/>
      </c>
      <c r="R1797" s="464">
        <f>IF(AND(O1797=P1797,O1797=Q1797),,"!!!")</f>
        <v/>
      </c>
      <c r="T1797" s="464" t="n">
        <v>1786</v>
      </c>
    </row>
    <row customFormat="1" customHeight="1" hidden="1" ht="45" outlineLevel="1" r="1798" s="590">
      <c r="A1798" s="29" t="n"/>
      <c r="B1798" s="613" t="n"/>
      <c r="C1798" s="617" t="n"/>
      <c r="D1798" s="889" t="n"/>
      <c r="E1798" s="94" t="inlineStr">
        <is>
          <t>Every auxiliary materials, costs, tools, works, personal protective equipment that is not itemized and priced separately, however, necessary for the sub-contractor, should be included in the contractor's flat price.</t>
        </is>
      </c>
      <c r="F1798" s="94" t="inlineStr">
        <is>
          <t>Minden segédanyag, gépköltség, szerszám, munka és munkavédelmi berendezést, mely nincs külön költségelve kiírva, ugyanakkor az alvállalkozó részére szükséges, azt az alvállalkozói egységárnak tartamaznia kell.</t>
        </is>
      </c>
      <c r="G1798" s="994" t="n"/>
      <c r="H1798" s="39" t="n"/>
      <c r="I1798" s="315" t="n"/>
      <c r="J1798" s="159" t="n"/>
      <c r="K1798" s="159" t="n"/>
      <c r="L1798" s="753" t="n"/>
      <c r="M1798" s="748" t="n"/>
      <c r="O1798" s="464">
        <f>ISBLANK(D1798)</f>
        <v/>
      </c>
      <c r="P1798" s="464">
        <f>ISBLANK(G1798)</f>
        <v/>
      </c>
      <c r="Q1798" s="464">
        <f>ISBLANK(M1798)</f>
        <v/>
      </c>
      <c r="R1798" s="464">
        <f>IF(AND(O1798=P1798,O1798=Q1798),,"!!!")</f>
        <v/>
      </c>
      <c r="T1798" s="464" t="n">
        <v>1787</v>
      </c>
    </row>
    <row customFormat="1" hidden="1" outlineLevel="1" r="1799" s="590">
      <c r="A1799" s="29" t="n"/>
      <c r="B1799" s="613" t="n"/>
      <c r="C1799" s="617" t="n"/>
      <c r="D1799" s="889" t="n"/>
      <c r="E1799" s="94" t="inlineStr">
        <is>
          <t>Occurrent customs duties are included in the presented flat prices.</t>
        </is>
      </c>
      <c r="F1799" s="94" t="inlineStr">
        <is>
          <t>Esetleges vámköltségek is a megadott egységárak tartalmazzák.</t>
        </is>
      </c>
      <c r="G1799" s="994" t="n"/>
      <c r="H1799" s="39" t="n"/>
      <c r="I1799" s="315" t="n"/>
      <c r="J1799" s="159" t="n"/>
      <c r="K1799" s="159" t="n"/>
      <c r="L1799" s="753" t="n"/>
      <c r="M1799" s="748" t="n"/>
      <c r="O1799" s="464">
        <f>ISBLANK(D1799)</f>
        <v/>
      </c>
      <c r="P1799" s="464">
        <f>ISBLANK(G1799)</f>
        <v/>
      </c>
      <c r="Q1799" s="464">
        <f>ISBLANK(M1799)</f>
        <v/>
      </c>
      <c r="R1799" s="464">
        <f>IF(AND(O1799=P1799,O1799=Q1799),,"!!!")</f>
        <v/>
      </c>
      <c r="T1799" s="464" t="n">
        <v>1788</v>
      </c>
    </row>
    <row customFormat="1" customHeight="1" hidden="1" ht="22.5" outlineLevel="1" r="1800" s="590">
      <c r="A1800" s="29" t="n"/>
      <c r="B1800" s="613" t="n"/>
      <c r="C1800" s="617" t="n"/>
      <c r="D1800" s="889" t="n"/>
      <c r="E1800" s="94" t="inlineStr">
        <is>
          <t>Every surveys ordered by the customer should be performed by the contractor at no additional costs.</t>
        </is>
      </c>
      <c r="F1800" s="94" t="inlineStr">
        <is>
          <t>Minden Megrendelő által elrendelt felmérési munkát az alvállalkozónak költségtérítés nélkül el kell végeznie.</t>
        </is>
      </c>
      <c r="G1800" s="994" t="n"/>
      <c r="H1800" s="39" t="n"/>
      <c r="I1800" s="315" t="n"/>
      <c r="J1800" s="159" t="n"/>
      <c r="K1800" s="159" t="n"/>
      <c r="L1800" s="753" t="n"/>
      <c r="M1800" s="748" t="n"/>
      <c r="O1800" s="464">
        <f>ISBLANK(D1800)</f>
        <v/>
      </c>
      <c r="P1800" s="464">
        <f>ISBLANK(G1800)</f>
        <v/>
      </c>
      <c r="Q1800" s="464">
        <f>ISBLANK(M1800)</f>
        <v/>
      </c>
      <c r="R1800" s="464">
        <f>IF(AND(O1800=P1800,O1800=Q1800),,"!!!")</f>
        <v/>
      </c>
      <c r="T1800" s="464" t="n">
        <v>1789</v>
      </c>
    </row>
    <row customFormat="1" customHeight="1" hidden="1" ht="45" outlineLevel="1" r="1801" s="590">
      <c r="A1801" s="29" t="n"/>
      <c r="B1801" s="613" t="n"/>
      <c r="C1801" s="617" t="n"/>
      <c r="D1801" s="889" t="n"/>
      <c r="E1801" s="94" t="inlineStr">
        <is>
          <t>Costs of insulation and other assembly works required auxiliary materials should also be included in flat prices. Selection of a system and function conform supporting sturctue is the contractor's responsibility (excep: building structure).</t>
        </is>
      </c>
      <c r="F1801" s="94" t="inlineStr">
        <is>
          <t>Hőszigetelési és egyyéb szerelési munkáknál a rögzítőanyagok költségét szintén kell hogy az egységárak tartalmazzák. A rendszernek és funkciónak megfelelő tartószerkezet kiválasztása az alvállalkozó felelőssége (kivétel épület tartószerkezet).</t>
        </is>
      </c>
      <c r="G1801" s="994" t="n"/>
      <c r="H1801" s="39" t="n"/>
      <c r="I1801" s="315" t="n"/>
      <c r="J1801" s="159" t="n"/>
      <c r="K1801" s="159" t="n"/>
      <c r="L1801" s="753" t="n"/>
      <c r="M1801" s="748" t="n"/>
      <c r="O1801" s="464">
        <f>ISBLANK(D1801)</f>
        <v/>
      </c>
      <c r="P1801" s="464">
        <f>ISBLANK(G1801)</f>
        <v/>
      </c>
      <c r="Q1801" s="464">
        <f>ISBLANK(M1801)</f>
        <v/>
      </c>
      <c r="R1801" s="464">
        <f>IF(AND(O1801=P1801,O1801=Q1801),,"!!!")</f>
        <v/>
      </c>
      <c r="T1801" s="464" t="n">
        <v>1790</v>
      </c>
    </row>
    <row customFormat="1" customHeight="1" hidden="1" ht="67.5" outlineLevel="1" r="1802" s="590">
      <c r="A1802" s="29" t="n"/>
      <c r="B1802" s="613" t="n"/>
      <c r="C1802" s="617" t="n"/>
      <c r="D1802" s="889" t="n"/>
      <c r="E1802" s="94" t="inlineStr">
        <is>
          <t>Every waste and scrap from materials owned by the contractor remains in the property of the contractor. Disposal and waste treatment, organization, vendition in accordance with official regulations lie in contractor's responsibility, and part of the contractual obligations.</t>
        </is>
      </c>
      <c r="F1802" s="94" t="inlineStr">
        <is>
          <t>Minden az építkezésen az alvállalkozó anyagából keletkező hulladék és maradék anyag az alvállalkozó tulajdonát képezi. Az építkezés területéről ezen hulladék és maradék anyagok szakszerű hatósági előírásoknak megfelelő elszállítása, hulladék kezelése, rendszerezése, értékesítése az alvállallkozó felelőssége, és szerződéses feladatát képezi.</t>
        </is>
      </c>
      <c r="G1802" s="994" t="n"/>
      <c r="H1802" s="39" t="n"/>
      <c r="I1802" s="315" t="n"/>
      <c r="J1802" s="159" t="n"/>
      <c r="K1802" s="159" t="n"/>
      <c r="L1802" s="753" t="n"/>
      <c r="M1802" s="748" t="n"/>
      <c r="O1802" s="464">
        <f>ISBLANK(D1802)</f>
        <v/>
      </c>
      <c r="P1802" s="464">
        <f>ISBLANK(G1802)</f>
        <v/>
      </c>
      <c r="Q1802" s="464">
        <f>ISBLANK(M1802)</f>
        <v/>
      </c>
      <c r="R1802" s="464">
        <f>IF(AND(O1802=P1802,O1802=Q1802),,"!!!")</f>
        <v/>
      </c>
      <c r="T1802" s="464" t="n">
        <v>1791</v>
      </c>
    </row>
    <row customFormat="1" customHeight="1" hidden="1" ht="33.75" outlineLevel="1" r="1803" s="590">
      <c r="A1803" s="29" t="n"/>
      <c r="B1803" s="613" t="n"/>
      <c r="C1803" s="617" t="n"/>
      <c r="D1803" s="889" t="n"/>
      <c r="E1803" s="94" t="inlineStr">
        <is>
          <t>Regular and final cleaning of the construction site and dedusting of equipment installed by the contractor is his/her duty, its costs are included in flat rate prices.</t>
        </is>
      </c>
      <c r="F1803" s="94" t="inlineStr">
        <is>
          <t>Rendszeres és a végleges munkaterület kitakarítása, alvállalkozó által beszerelt berendezések portalanítása az alvállalkozó feladata, költségét az egységárak tartamazzák.</t>
        </is>
      </c>
      <c r="G1803" s="994" t="n"/>
      <c r="H1803" s="39" t="n"/>
      <c r="I1803" s="315" t="n"/>
      <c r="J1803" s="159" t="n"/>
      <c r="K1803" s="159" t="n"/>
      <c r="L1803" s="753" t="n"/>
      <c r="M1803" s="748" t="n"/>
      <c r="O1803" s="464">
        <f>ISBLANK(D1803)</f>
        <v/>
      </c>
      <c r="P1803" s="464">
        <f>ISBLANK(G1803)</f>
        <v/>
      </c>
      <c r="Q1803" s="464">
        <f>ISBLANK(M1803)</f>
        <v/>
      </c>
      <c r="R1803" s="464">
        <f>IF(AND(O1803=P1803,O1803=Q1803),,"!!!")</f>
        <v/>
      </c>
      <c r="T1803" s="464" t="n">
        <v>1792</v>
      </c>
    </row>
    <row customFormat="1" customHeight="1" hidden="1" ht="33.75" outlineLevel="1" r="1804" s="590">
      <c r="A1804" s="29" t="n"/>
      <c r="B1804" s="613" t="n"/>
      <c r="C1804" s="617" t="n"/>
      <c r="D1804" s="889" t="n"/>
      <c r="E1804" s="94" t="inlineStr">
        <is>
          <t>A szerződés megkötése előtt a kivitelezőnek egyeztetnie szükséges a Belsőépítész terezővel a berendezések kiviteléről (pl.: szín, kivitel, stb.).</t>
        </is>
      </c>
      <c r="F1804" s="94" t="inlineStr">
        <is>
          <t>A szerződés megkötése előtt a kivitelezőnek egyeztetnie szükséges a Belsőépítész terezővel a berendezések kiviteléről (pl.: szín, kivitel, stb.).</t>
        </is>
      </c>
      <c r="G1804" s="994" t="n"/>
      <c r="H1804" s="39" t="n"/>
      <c r="I1804" s="315" t="n"/>
      <c r="J1804" s="159" t="n"/>
      <c r="K1804" s="159" t="n"/>
      <c r="L1804" s="753" t="n"/>
      <c r="M1804" s="748" t="n"/>
      <c r="O1804" s="464">
        <f>ISBLANK(D1804)</f>
        <v/>
      </c>
      <c r="P1804" s="464">
        <f>ISBLANK(G1804)</f>
        <v/>
      </c>
      <c r="Q1804" s="464">
        <f>ISBLANK(M1804)</f>
        <v/>
      </c>
      <c r="R1804" s="464">
        <f>IF(AND(O1804=P1804,O1804=Q1804),,"!!!")</f>
        <v/>
      </c>
      <c r="T1804" s="464" t="n">
        <v>1793</v>
      </c>
    </row>
    <row customFormat="1" customHeight="1" hidden="1" ht="22.5" outlineLevel="1" r="1805" s="590">
      <c r="A1805" s="29" t="n"/>
      <c r="B1805" s="613" t="n"/>
      <c r="C1805" s="617" t="n"/>
      <c r="D1805" s="889" t="n"/>
      <c r="E1805" s="94" t="inlineStr">
        <is>
          <t>Bidder is obliged to produce a functioning and fully complete equipment construction.</t>
        </is>
      </c>
      <c r="F1805" s="94" t="inlineStr">
        <is>
          <t>Az ajánlattevő köteles egy működőképes és egyben teljes komplett berendezés kivitelezést elkészíteni.</t>
        </is>
      </c>
      <c r="G1805" s="994" t="n"/>
      <c r="H1805" s="39" t="n"/>
      <c r="I1805" s="315" t="n"/>
      <c r="J1805" s="159" t="n"/>
      <c r="K1805" s="159" t="n"/>
      <c r="L1805" s="753" t="n"/>
      <c r="M1805" s="748" t="n"/>
      <c r="O1805" s="464">
        <f>ISBLANK(D1805)</f>
        <v/>
      </c>
      <c r="P1805" s="464">
        <f>ISBLANK(G1805)</f>
        <v/>
      </c>
      <c r="Q1805" s="464">
        <f>ISBLANK(M1805)</f>
        <v/>
      </c>
      <c r="R1805" s="464">
        <f>IF(AND(O1805=P1805,O1805=Q1805),,"!!!")</f>
        <v/>
      </c>
      <c r="T1805" s="464" t="n">
        <v>1794</v>
      </c>
    </row>
    <row customFormat="1" customHeight="1" hidden="1" ht="45" outlineLevel="1" r="1806" s="590">
      <c r="A1806" s="29" t="n"/>
      <c r="B1806" s="613" t="n"/>
      <c r="C1806" s="617" t="n"/>
      <c r="D1806" s="889" t="n"/>
      <c r="E1806" s="94" t="inlineStr">
        <is>
          <t>Every equipment components are considered together with all the auxiliary materials, supporting elements, consumables necessary for connection, even if they are not separately indicated in the quotation.</t>
        </is>
      </c>
      <c r="F1806" s="94" t="inlineStr">
        <is>
          <t>Minden berendezés egységelemei minden esetben a csatlakozáshoz szükséges szerelési anyaggal, tartószerkezettel, fogyóeszközökkel értendők, még akkor is ha külön nincs részletezve a költségvetetésben.</t>
        </is>
      </c>
      <c r="G1806" s="994" t="n"/>
      <c r="H1806" s="39" t="n"/>
      <c r="I1806" s="315" t="n"/>
      <c r="J1806" s="159" t="n"/>
      <c r="K1806" s="159" t="n"/>
      <c r="L1806" s="753" t="n"/>
      <c r="M1806" s="748" t="n"/>
      <c r="O1806" s="464">
        <f>ISBLANK(D1806)</f>
        <v/>
      </c>
      <c r="P1806" s="464">
        <f>ISBLANK(G1806)</f>
        <v/>
      </c>
      <c r="Q1806" s="464">
        <f>ISBLANK(M1806)</f>
        <v/>
      </c>
      <c r="R1806" s="464">
        <f>IF(AND(O1806=P1806,O1806=Q1806),,"!!!")</f>
        <v/>
      </c>
      <c r="T1806" s="464" t="n">
        <v>1795</v>
      </c>
    </row>
    <row customFormat="1" customHeight="1" hidden="1" ht="33.75" outlineLevel="1" r="1807" s="590">
      <c r="A1807" s="29" t="n"/>
      <c r="B1807" s="613" t="n"/>
      <c r="C1807" s="617" t="n"/>
      <c r="D1807" s="889" t="n"/>
      <c r="E1807" s="94" t="inlineStr">
        <is>
          <t>Under engineering sub-disciplines listed electrical connections, the necessary auxiliary materials should be included as additinal costs in the flat price by the contractor.</t>
        </is>
      </c>
      <c r="F1807" s="94" t="inlineStr">
        <is>
          <t>A gépészeti szakágaknál kiírt berendezések elektromos bekötését szükséges szerlési segédanyagokkal mint járulékos munkákkal számolnia kell a az alvállalkozónak az egységáraknál.</t>
        </is>
      </c>
      <c r="G1807" s="994" t="n"/>
      <c r="H1807" s="39" t="n"/>
      <c r="I1807" s="315" t="n"/>
      <c r="J1807" s="159" t="n"/>
      <c r="K1807" s="159" t="n"/>
      <c r="L1807" s="753" t="n"/>
      <c r="M1807" s="748" t="n"/>
      <c r="O1807" s="464">
        <f>ISBLANK(D1807)</f>
        <v/>
      </c>
      <c r="P1807" s="464">
        <f>ISBLANK(G1807)</f>
        <v/>
      </c>
      <c r="Q1807" s="464">
        <f>ISBLANK(M1807)</f>
        <v/>
      </c>
      <c r="R1807" s="464">
        <f>IF(AND(O1807=P1807,O1807=Q1807),,"!!!")</f>
        <v/>
      </c>
      <c r="T1807" s="464" t="n">
        <v>1796</v>
      </c>
    </row>
    <row customFormat="1" customHeight="1" hidden="1" ht="33.75" outlineLevel="1" r="1808" s="590">
      <c r="A1808" s="29" t="n"/>
      <c r="B1808" s="613" t="n"/>
      <c r="C1808" s="617" t="n"/>
      <c r="D1808" s="889" t="n"/>
      <c r="E1808" s="94" t="inlineStr">
        <is>
          <t>For the construction of every fire protection cladding required by the local fire department (as competent authority) the contractor bears responsibility.</t>
        </is>
      </c>
      <c r="F1808" s="94" t="inlineStr">
        <is>
          <t>Minden a helyi tűzóltóság -mint hatósággal- által megövetelt tűzvédelmi bevonat burkolat kivitelezése az alvállalkozót terheli.</t>
        </is>
      </c>
      <c r="G1808" s="994" t="n"/>
      <c r="H1808" s="39" t="n"/>
      <c r="I1808" s="315" t="n"/>
      <c r="J1808" s="159" t="n"/>
      <c r="K1808" s="159" t="n"/>
      <c r="L1808" s="753" t="n"/>
      <c r="M1808" s="748" t="n"/>
      <c r="O1808" s="464">
        <f>ISBLANK(D1808)</f>
        <v/>
      </c>
      <c r="P1808" s="464">
        <f>ISBLANK(G1808)</f>
        <v/>
      </c>
      <c r="Q1808" s="464">
        <f>ISBLANK(M1808)</f>
        <v/>
      </c>
      <c r="R1808" s="464">
        <f>IF(AND(O1808=P1808,O1808=Q1808),,"!!!")</f>
        <v/>
      </c>
      <c r="T1808" s="464" t="n">
        <v>1797</v>
      </c>
    </row>
    <row customFormat="1" customHeight="1" hidden="1" ht="56.25" outlineLevel="1" r="1809" s="590">
      <c r="A1809" s="29" t="n"/>
      <c r="B1809" s="613" t="n"/>
      <c r="C1809" s="617" t="n"/>
      <c r="D1809" s="889" t="n"/>
      <c r="E1809" s="94" t="inlineStr">
        <is>
          <t>Appliances and components requiring authority permit, furthermore imported components that do not have marketing approval, need to pass through testing and local authorization. In any case, contractor pays the incurred costs.</t>
        </is>
      </c>
      <c r="F1809" s="94" t="inlineStr">
        <is>
          <t>Engedélyköteles berendezések, és részegységek, valamint Magyarországra importált, jóváhagyással forgalmazási engedéllyel nem rendelkező részeségek bevizsgálása, helyi engedélyeztetése hatósági bejegyzése szükséges. Ennek költsége minden esetben az alvállalkozót terheli.</t>
        </is>
      </c>
      <c r="G1809" s="994" t="n"/>
      <c r="H1809" s="39" t="n"/>
      <c r="I1809" s="315" t="n"/>
      <c r="J1809" s="159" t="n"/>
      <c r="K1809" s="159" t="n"/>
      <c r="L1809" s="753" t="n"/>
      <c r="M1809" s="748" t="n"/>
      <c r="O1809" s="464">
        <f>ISBLANK(D1809)</f>
        <v/>
      </c>
      <c r="P1809" s="464">
        <f>ISBLANK(G1809)</f>
        <v/>
      </c>
      <c r="Q1809" s="464">
        <f>ISBLANK(M1809)</f>
        <v/>
      </c>
      <c r="R1809" s="464">
        <f>IF(AND(O1809=P1809,O1809=Q1809),,"!!!")</f>
        <v/>
      </c>
      <c r="T1809" s="464" t="n">
        <v>1798</v>
      </c>
    </row>
    <row customFormat="1" customHeight="1" hidden="1" ht="45" outlineLevel="1" r="1810" s="590">
      <c r="A1810" s="29" t="n"/>
      <c r="B1810" s="613" t="n"/>
      <c r="C1810" s="617" t="n"/>
      <c r="D1810" s="889" t="n"/>
      <c r="E1810" s="94" t="inlineStr">
        <is>
          <t>Every cost of scaffold (below and above the height of 3.5m) necessary for construction, tool costs, tools, lifting devices, heavy-duty crane, conveyor belt should be included in flat prices by the contractor.</t>
        </is>
      </c>
      <c r="F1810" s="94" t="inlineStr">
        <is>
          <t>Minden szereléshez és kivitelezésehez szükséges állvány 3,5m felett is, segédszerkezetek, gép költségek, szerszámok, emelőberendezések, nagyteherbírású daru , szállítószalag költségét az egységárskba bele kell kalkulálnia az alvállalkozónak.</t>
        </is>
      </c>
      <c r="G1810" s="994" t="n"/>
      <c r="H1810" s="39" t="n"/>
      <c r="I1810" s="315" t="n"/>
      <c r="J1810" s="159" t="n"/>
      <c r="K1810" s="159" t="n"/>
      <c r="L1810" s="753" t="n"/>
      <c r="M1810" s="748" t="n"/>
      <c r="O1810" s="464">
        <f>ISBLANK(D1810)</f>
        <v/>
      </c>
      <c r="P1810" s="464">
        <f>ISBLANK(G1810)</f>
        <v/>
      </c>
      <c r="Q1810" s="464">
        <f>ISBLANK(M1810)</f>
        <v/>
      </c>
      <c r="R1810" s="464">
        <f>IF(AND(O1810=P1810,O1810=Q1810),,"!!!")</f>
        <v/>
      </c>
      <c r="T1810" s="464" t="n">
        <v>1799</v>
      </c>
    </row>
    <row customFormat="1" customHeight="1" hidden="1" ht="67.5" outlineLevel="1" r="1811" s="590">
      <c r="A1811" s="29" t="n"/>
      <c r="B1811" s="613" t="n"/>
      <c r="C1811" s="617" t="n"/>
      <c r="D1811" s="889" t="n"/>
      <c r="E1811" s="94" t="inlineStr">
        <is>
          <t>Wall/floor openings for pipes, cables and ducts should be sealed with fire rated material. For that reason each conduit must be insulated appropriately (fire rated at fire section borders, Kaiflex elsewhere). In wider openings, and around fire dampers, up to 8cm width of the gap the restoring sealant should be fire-resistant plaster.</t>
        </is>
      </c>
      <c r="F1811" s="94" t="inlineStr">
        <is>
          <t>Fal és födémáttöréseket csövek ill. légcsatornák kábelek részére, éghetetlen anyaggal tömíteni kell. Ezért minden vezetéket a megfelelő (tűzhatároknál éghetetlen, egyéb átvezetéseknél Kaiflex) szigeteléssel kell bevonni. Nagyobb leválások, áttörések tűzgátlócsappantyúk körüli helyreállítást 8cm-ig tűzgátló vakolattal kell kitölteni, helyreállítani.</t>
        </is>
      </c>
      <c r="G1811" s="994" t="n"/>
      <c r="H1811" s="39" t="n"/>
      <c r="I1811" s="315" t="n"/>
      <c r="J1811" s="159" t="n"/>
      <c r="K1811" s="159" t="n"/>
      <c r="L1811" s="753" t="n"/>
      <c r="M1811" s="748" t="n"/>
      <c r="O1811" s="464">
        <f>ISBLANK(D1811)</f>
        <v/>
      </c>
      <c r="P1811" s="464">
        <f>ISBLANK(G1811)</f>
        <v/>
      </c>
      <c r="Q1811" s="464">
        <f>ISBLANK(M1811)</f>
        <v/>
      </c>
      <c r="R1811" s="464">
        <f>IF(AND(O1811=P1811,O1811=Q1811),,"!!!")</f>
        <v/>
      </c>
      <c r="T1811" s="464" t="n">
        <v>1800</v>
      </c>
    </row>
    <row customFormat="1" customHeight="1" hidden="1" ht="22.5" outlineLevel="1" r="1812" s="590">
      <c r="A1812" s="29" t="n"/>
      <c r="B1812" s="613" t="n"/>
      <c r="C1812" s="617" t="n"/>
      <c r="D1812" s="889" t="n"/>
      <c r="E1812" s="94" t="inlineStr">
        <is>
          <t>Above mentioned supplementaryr works is part of the contract performance, and won't be separately accounted..</t>
        </is>
      </c>
      <c r="F1812" s="94" t="inlineStr">
        <is>
          <t>Fenti feladat mint járulékos feladat a szerződéses teljesítés részét képezi, és külön nem lesz elszámolva.</t>
        </is>
      </c>
      <c r="G1812" s="994" t="n"/>
      <c r="H1812" s="39" t="n"/>
      <c r="I1812" s="315" t="n"/>
      <c r="J1812" s="159" t="n"/>
      <c r="K1812" s="159" t="n"/>
      <c r="L1812" s="753" t="n"/>
      <c r="M1812" s="748" t="n"/>
      <c r="O1812" s="464">
        <f>ISBLANK(D1812)</f>
        <v/>
      </c>
      <c r="P1812" s="464">
        <f>ISBLANK(G1812)</f>
        <v/>
      </c>
      <c r="Q1812" s="464">
        <f>ISBLANK(M1812)</f>
        <v/>
      </c>
      <c r="R1812" s="464">
        <f>IF(AND(O1812=P1812,O1812=Q1812),,"!!!")</f>
        <v/>
      </c>
      <c r="T1812" s="464" t="n">
        <v>1801</v>
      </c>
    </row>
    <row customFormat="1" customHeight="1" hidden="1" ht="33.75" outlineLevel="1" r="1813" s="590">
      <c r="A1813" s="29" t="n"/>
      <c r="B1813" s="613" t="n"/>
      <c r="C1813" s="617" t="n"/>
      <c r="D1813" s="889" t="n"/>
      <c r="E1813" s="94" t="inlineStr">
        <is>
          <t>Every pipe and duct line should be labeled with water-resistant stickers. The label informs about the following:</t>
        </is>
      </c>
      <c r="F1813" s="94" t="inlineStr">
        <is>
          <t>Minden csővezeték és légcsatornát a szerlés hőszigetelést követően öntapadó vízálló matricával fel kell iratozni. A tájékoztató felirat tartamazza:</t>
        </is>
      </c>
      <c r="G1813" s="994" t="n"/>
      <c r="H1813" s="39" t="n"/>
      <c r="I1813" s="315" t="n"/>
      <c r="J1813" s="159" t="n"/>
      <c r="K1813" s="159" t="n"/>
      <c r="L1813" s="753" t="n"/>
      <c r="M1813" s="748" t="n"/>
      <c r="O1813" s="464">
        <f>ISBLANK(D1813)</f>
        <v/>
      </c>
      <c r="P1813" s="464">
        <f>ISBLANK(G1813)</f>
        <v/>
      </c>
      <c r="Q1813" s="464">
        <f>ISBLANK(M1813)</f>
        <v/>
      </c>
      <c r="R1813" s="464">
        <f>IF(AND(O1813=P1813,O1813=Q1813),,"!!!")</f>
        <v/>
      </c>
      <c r="T1813" s="464" t="n">
        <v>1802</v>
      </c>
    </row>
    <row customFormat="1" hidden="1" outlineLevel="1" r="1814" s="590">
      <c r="A1814" s="29" t="n"/>
      <c r="B1814" s="613" t="n"/>
      <c r="C1814" s="617" t="n"/>
      <c r="D1814" s="889" t="n"/>
      <c r="E1814" s="94" t="inlineStr">
        <is>
          <t>type of medium</t>
        </is>
      </c>
      <c r="F1814" s="94" t="inlineStr">
        <is>
          <t>közeg fajtája</t>
        </is>
      </c>
      <c r="G1814" s="994" t="n"/>
      <c r="H1814" s="39" t="n"/>
      <c r="I1814" s="315" t="n"/>
      <c r="J1814" s="159" t="n"/>
      <c r="K1814" s="159" t="n"/>
      <c r="L1814" s="753" t="n"/>
      <c r="M1814" s="748" t="n"/>
      <c r="O1814" s="464">
        <f>ISBLANK(D1814)</f>
        <v/>
      </c>
      <c r="P1814" s="464">
        <f>ISBLANK(G1814)</f>
        <v/>
      </c>
      <c r="Q1814" s="464">
        <f>ISBLANK(M1814)</f>
        <v/>
      </c>
      <c r="R1814" s="464">
        <f>IF(AND(O1814=P1814,O1814=Q1814),,"!!!")</f>
        <v/>
      </c>
      <c r="T1814" s="464" t="n">
        <v>1803</v>
      </c>
    </row>
    <row customFormat="1" hidden="1" outlineLevel="1" r="1815" s="590">
      <c r="A1815" s="29" t="n"/>
      <c r="B1815" s="613" t="n"/>
      <c r="C1815" s="617" t="n"/>
      <c r="D1815" s="889" t="n"/>
      <c r="E1815" s="94" t="inlineStr">
        <is>
          <t>flow direction</t>
        </is>
      </c>
      <c r="F1815" s="94" t="inlineStr">
        <is>
          <t>közegáramlás iránya</t>
        </is>
      </c>
      <c r="G1815" s="994" t="n"/>
      <c r="H1815" s="39" t="n"/>
      <c r="I1815" s="315" t="n"/>
      <c r="J1815" s="159" t="n"/>
      <c r="K1815" s="159" t="n"/>
      <c r="L1815" s="753" t="n"/>
      <c r="M1815" s="748" t="n"/>
      <c r="O1815" s="464">
        <f>ISBLANK(D1815)</f>
        <v/>
      </c>
      <c r="P1815" s="464">
        <f>ISBLANK(G1815)</f>
        <v/>
      </c>
      <c r="Q1815" s="464">
        <f>ISBLANK(M1815)</f>
        <v/>
      </c>
      <c r="R1815" s="464">
        <f>IF(AND(O1815=P1815,O1815=Q1815),,"!!!")</f>
        <v/>
      </c>
      <c r="T1815" s="464" t="n">
        <v>1804</v>
      </c>
    </row>
    <row customFormat="1" customHeight="1" hidden="1" ht="22.5" outlineLevel="1" r="1816" s="590">
      <c r="A1816" s="29" t="n"/>
      <c r="B1816" s="613" t="n"/>
      <c r="C1816" s="617" t="n"/>
      <c r="D1816" s="889" t="n"/>
      <c r="E1816" s="94" t="inlineStr">
        <is>
          <t>Labels should be placed system-wise at equal distance, by every 10 meters. Cost included in the complete price offer.</t>
        </is>
      </c>
      <c r="F1816" s="94" t="inlineStr">
        <is>
          <t>A felirati matricákat rendszer szerint azonos távolságban 10m-ként kell elhelyezni. A költségeket az összárajánlat tartalmazza.</t>
        </is>
      </c>
      <c r="G1816" s="994" t="n"/>
      <c r="H1816" s="39" t="n"/>
      <c r="I1816" s="315" t="n"/>
      <c r="J1816" s="159" t="n"/>
      <c r="K1816" s="159" t="n"/>
      <c r="L1816" s="753" t="n"/>
      <c r="M1816" s="748" t="n"/>
      <c r="O1816" s="464">
        <f>ISBLANK(D1816)</f>
        <v/>
      </c>
      <c r="P1816" s="464">
        <f>ISBLANK(G1816)</f>
        <v/>
      </c>
      <c r="Q1816" s="464">
        <f>ISBLANK(M1816)</f>
        <v/>
      </c>
      <c r="R1816" s="464">
        <f>IF(AND(O1816=P1816,O1816=Q1816),,"!!!")</f>
        <v/>
      </c>
      <c r="T1816" s="464" t="n">
        <v>1805</v>
      </c>
    </row>
    <row customFormat="1" customHeight="1" hidden="1" ht="33.75" outlineLevel="1" r="1817" s="590">
      <c r="A1817" s="29" t="n"/>
      <c r="B1817" s="613" t="n"/>
      <c r="C1817" s="617" t="n"/>
      <c r="D1817" s="889" t="n"/>
      <c r="E1817" s="94" t="inlineStr">
        <is>
          <t>Each electric cable (both low- and high voltage) must be marked in a water-resistant way at their ends, and these marks should be catalogued in the cable list.</t>
        </is>
      </c>
      <c r="F1817" s="94" t="inlineStr">
        <is>
          <t>Minden elektromos kábelt (magas alacsonyfeszültségű) a két végén időálló kivitelben meg kell jelölni, és ezen jelöléseket a szekrényterveken és kábellistán fel kell tüntetni.</t>
        </is>
      </c>
      <c r="G1817" s="994" t="n"/>
      <c r="H1817" s="39" t="n"/>
      <c r="I1817" s="315" t="n"/>
      <c r="J1817" s="159" t="n"/>
      <c r="K1817" s="159" t="n"/>
      <c r="L1817" s="753" t="n"/>
      <c r="M1817" s="748" t="n"/>
      <c r="O1817" s="464">
        <f>ISBLANK(D1817)</f>
        <v/>
      </c>
      <c r="P1817" s="464">
        <f>ISBLANK(G1817)</f>
        <v/>
      </c>
      <c r="Q1817" s="464">
        <f>ISBLANK(M1817)</f>
        <v/>
      </c>
      <c r="R1817" s="464">
        <f>IF(AND(O1817=P1817,O1817=Q1817),,"!!!")</f>
        <v/>
      </c>
      <c r="T1817" s="464" t="n">
        <v>1806</v>
      </c>
    </row>
    <row customFormat="1" customHeight="1" hidden="1" ht="33.75" outlineLevel="1" r="1818" s="590">
      <c r="A1818" s="29" t="n"/>
      <c r="B1818" s="613" t="n"/>
      <c r="C1818" s="617" t="n"/>
      <c r="D1818" s="889" t="n"/>
      <c r="E1818" s="94" t="inlineStr">
        <is>
          <t>In all electric cabinets, the installed RCD-s, automatic switches, electromagnetic relays, time relays, power switches should be products of the same manufacturer if possible.</t>
        </is>
      </c>
      <c r="F1818" s="94" t="inlineStr">
        <is>
          <t>A összes szekrényekbe épített fi-relék, automata kapcsolók, mágneskapcsolók, időrelék, teljesítménykapcsolók lehetőség szerint egy azonos gyártótól származhatnak.</t>
        </is>
      </c>
      <c r="G1818" s="994" t="n"/>
      <c r="H1818" s="39" t="n"/>
      <c r="I1818" s="315" t="n"/>
      <c r="J1818" s="159" t="n"/>
      <c r="K1818" s="159" t="n"/>
      <c r="L1818" s="753" t="n"/>
      <c r="M1818" s="748" t="n"/>
      <c r="O1818" s="464">
        <f>ISBLANK(D1818)</f>
        <v/>
      </c>
      <c r="P1818" s="464">
        <f>ISBLANK(G1818)</f>
        <v/>
      </c>
      <c r="Q1818" s="464">
        <f>ISBLANK(M1818)</f>
        <v/>
      </c>
      <c r="R1818" s="464">
        <f>IF(AND(O1818=P1818,O1818=Q1818),,"!!!")</f>
        <v/>
      </c>
      <c r="T1818" s="464" t="n">
        <v>1807</v>
      </c>
    </row>
    <row customFormat="1" customHeight="1" hidden="1" ht="22.5" outlineLevel="1" r="1819" s="590">
      <c r="A1819" s="29" t="n"/>
      <c r="B1819" s="613" t="n"/>
      <c r="C1819" s="617" t="n"/>
      <c r="D1819" s="889" t="n"/>
      <c r="E1819" s="94" t="inlineStr">
        <is>
          <t>Single stage motors up to 5.5kW are directly, above 7.5kW star-delta switch connected.</t>
        </is>
      </c>
      <c r="F1819" s="94" t="inlineStr">
        <is>
          <t>Egyfokozatú motorkat 5,5kW-ig direkt bekötéssel, 7,5kW feletti motorokat csillag-delta kapcsolással kell bekötni.</t>
        </is>
      </c>
      <c r="G1819" s="994" t="n"/>
      <c r="H1819" s="39" t="n"/>
      <c r="I1819" s="315" t="n"/>
      <c r="J1819" s="159" t="n"/>
      <c r="K1819" s="159" t="n"/>
      <c r="L1819" s="753" t="n"/>
      <c r="M1819" s="748" t="n"/>
      <c r="O1819" s="464">
        <f>ISBLANK(D1819)</f>
        <v/>
      </c>
      <c r="P1819" s="464">
        <f>ISBLANK(G1819)</f>
        <v/>
      </c>
      <c r="Q1819" s="464">
        <f>ISBLANK(M1819)</f>
        <v/>
      </c>
      <c r="R1819" s="464">
        <f>IF(AND(O1819=P1819,O1819=Q1819),,"!!!")</f>
        <v/>
      </c>
      <c r="T1819" s="464" t="n">
        <v>1808</v>
      </c>
    </row>
    <row customFormat="1" customHeight="1" hidden="1" ht="33.75" outlineLevel="1" r="1820" s="590">
      <c r="A1820" s="29" t="n"/>
      <c r="B1820" s="613" t="n"/>
      <c r="C1820" s="617" t="n"/>
      <c r="D1820" s="889" t="n"/>
      <c r="E1820" s="94" t="inlineStr">
        <is>
          <t>Pipe mounting should be constructed from commercially available products like HILTI, MEFA (or equivalent) that comprises vibration insulating with rubber inlay elements.</t>
        </is>
      </c>
      <c r="F1820" s="94" t="inlineStr">
        <is>
          <t>A cső tartószerkezeteket minden esteben a kereskedelemben járatos, kapható HILTI, MEFA (vagy egyenértékű) testhang terjedést gátló gumibetéstes kivitelben kell elkészíteni.</t>
        </is>
      </c>
      <c r="G1820" s="994" t="n"/>
      <c r="H1820" s="39" t="n"/>
      <c r="I1820" s="315" t="n"/>
      <c r="J1820" s="159" t="n"/>
      <c r="K1820" s="159" t="n"/>
      <c r="L1820" s="753" t="n"/>
      <c r="M1820" s="748" t="n"/>
      <c r="O1820" s="464">
        <f>ISBLANK(D1820)</f>
        <v/>
      </c>
      <c r="P1820" s="464">
        <f>ISBLANK(G1820)</f>
        <v/>
      </c>
      <c r="Q1820" s="464">
        <f>ISBLANK(M1820)</f>
        <v/>
      </c>
      <c r="R1820" s="464">
        <f>IF(AND(O1820=P1820,O1820=Q1820),,"!!!")</f>
        <v/>
      </c>
      <c r="T1820" s="464" t="n">
        <v>1809</v>
      </c>
    </row>
    <row customFormat="1" customHeight="1" hidden="1" ht="22.5" outlineLevel="1" r="1821" s="590">
      <c r="A1821" s="29" t="n"/>
      <c r="B1821" s="613" t="n"/>
      <c r="C1821" s="617" t="n"/>
      <c r="D1821" s="889" t="n"/>
      <c r="E1821" s="94" t="inlineStr">
        <is>
          <t>Using twisted wires for fixing or additionally welded support beams are not allowed.</t>
        </is>
      </c>
      <c r="F1821" s="94" t="inlineStr">
        <is>
          <t xml:space="preserve">Dróttal történő rögzítések, dierket utólag ráhegesztett konzolok nem megengedettek. </t>
        </is>
      </c>
      <c r="G1821" s="994" t="n"/>
      <c r="H1821" s="39" t="n"/>
      <c r="I1821" s="315" t="n"/>
      <c r="J1821" s="159" t="n"/>
      <c r="K1821" s="159" t="n"/>
      <c r="L1821" s="753" t="n"/>
      <c r="M1821" s="748" t="n"/>
      <c r="O1821" s="464">
        <f>ISBLANK(D1821)</f>
        <v/>
      </c>
      <c r="P1821" s="464">
        <f>ISBLANK(G1821)</f>
        <v/>
      </c>
      <c r="Q1821" s="464">
        <f>ISBLANK(M1821)</f>
        <v/>
      </c>
      <c r="R1821" s="464">
        <f>IF(AND(O1821=P1821,O1821=Q1821),,"!!!")</f>
        <v/>
      </c>
      <c r="T1821" s="464" t="n">
        <v>1810</v>
      </c>
    </row>
    <row customFormat="1" customHeight="1" hidden="1" ht="22.5" outlineLevel="1" r="1822" s="590">
      <c r="A1822" s="29" t="n"/>
      <c r="B1822" s="613" t="n"/>
      <c r="C1822" s="617" t="n"/>
      <c r="D1822" s="889" t="n"/>
      <c r="E1822" s="94" t="inlineStr">
        <is>
          <t>Minden tűzvédelmi berendezést kettős elektromos betáplálással kell ellátni.</t>
        </is>
      </c>
      <c r="F1822" s="94" t="inlineStr">
        <is>
          <t>Minden tűzvédelmi berendezést kettős elektromos betáplálással kell ellátni.</t>
        </is>
      </c>
      <c r="G1822" s="994" t="n"/>
      <c r="H1822" s="39" t="n"/>
      <c r="I1822" s="315" t="n"/>
      <c r="J1822" s="159" t="n"/>
      <c r="K1822" s="159" t="n"/>
      <c r="L1822" s="753" t="n"/>
      <c r="M1822" s="748" t="n"/>
      <c r="O1822" s="464">
        <f>ISBLANK(D1822)</f>
        <v/>
      </c>
      <c r="P1822" s="464">
        <f>ISBLANK(G1822)</f>
        <v/>
      </c>
      <c r="Q1822" s="464">
        <f>ISBLANK(M1822)</f>
        <v/>
      </c>
      <c r="R1822" s="464">
        <f>IF(AND(O1822=P1822,O1822=Q1822),,"!!!")</f>
        <v/>
      </c>
      <c r="T1822" s="464" t="n">
        <v>1811</v>
      </c>
    </row>
    <row customFormat="1" customHeight="1" hidden="1" ht="33.75" outlineLevel="1" r="1823" s="590">
      <c r="A1823" s="29" t="n"/>
      <c r="B1823" s="613" t="n"/>
      <c r="C1823" s="617" t="n"/>
      <c r="D1823" s="889" t="n"/>
      <c r="E1823" s="94" t="inlineStr">
        <is>
          <t>Fire protection systems should be constructed from materials approved by the regulatory Fire Department, every supporting system must have fire protection certificate.</t>
        </is>
      </c>
      <c r="F1823" s="94" t="inlineStr">
        <is>
          <t>A tűzvédelmi rendszereket az illetékes Tűzoltóság által elfogadott szerkezetekből kell kivitelezni, minden tűzvédelmet szolgálló rendszernek rendelkeznie kell tűzvédelmi minősítéssel.</t>
        </is>
      </c>
      <c r="G1823" s="994" t="n"/>
      <c r="H1823" s="39" t="n"/>
      <c r="I1823" s="315" t="n"/>
      <c r="J1823" s="159" t="n"/>
      <c r="K1823" s="159" t="n"/>
      <c r="L1823" s="753" t="n"/>
      <c r="M1823" s="748" t="n"/>
      <c r="O1823" s="464">
        <f>ISBLANK(D1823)</f>
        <v/>
      </c>
      <c r="P1823" s="464">
        <f>ISBLANK(G1823)</f>
        <v/>
      </c>
      <c r="Q1823" s="464">
        <f>ISBLANK(M1823)</f>
        <v/>
      </c>
      <c r="R1823" s="464">
        <f>IF(AND(O1823=P1823,O1823=Q1823),,"!!!")</f>
        <v/>
      </c>
      <c r="T1823" s="464" t="n">
        <v>1812</v>
      </c>
    </row>
    <row customFormat="1" customHeight="1" hidden="1" ht="33.75" outlineLevel="1" r="1824" s="590">
      <c r="A1824" s="29" t="n"/>
      <c r="B1824" s="613" t="n"/>
      <c r="C1824" s="617" t="n"/>
      <c r="D1824" s="889" t="n"/>
      <c r="E1824" s="94" t="inlineStr">
        <is>
          <t>Constructor should cover the costs of verification measurements necessary for approval of proper oparation of engineering systems as parto of the handover process.</t>
        </is>
      </c>
      <c r="F1824" s="94" t="inlineStr">
        <is>
          <t>A kivitelező vállalkozót terhelik az átadás-átvételi eljárások során a gépészeti rendszerek megfelelő működésének igazolásához szükséges ellenőrző mérések elvégzésének költségei.</t>
        </is>
      </c>
      <c r="G1824" s="994" t="n"/>
      <c r="H1824" s="39" t="n"/>
      <c r="I1824" s="315" t="n"/>
      <c r="J1824" s="159" t="n"/>
      <c r="K1824" s="159" t="n"/>
      <c r="L1824" s="753" t="n"/>
      <c r="M1824" s="748" t="n"/>
      <c r="O1824" s="464">
        <f>ISBLANK(D1824)</f>
        <v/>
      </c>
      <c r="P1824" s="464">
        <f>ISBLANK(G1824)</f>
        <v/>
      </c>
      <c r="Q1824" s="464">
        <f>ISBLANK(M1824)</f>
        <v/>
      </c>
      <c r="R1824" s="464">
        <f>IF(AND(O1824=P1824,O1824=Q1824),,"!!!")</f>
        <v/>
      </c>
      <c r="T1824" s="464" t="n">
        <v>1813</v>
      </c>
    </row>
    <row customFormat="1" customHeight="1" hidden="1" ht="22.5" outlineLevel="1" r="1825" s="590">
      <c r="A1825" s="29" t="n"/>
      <c r="B1825" s="613" t="n"/>
      <c r="C1825" s="617" t="n"/>
      <c r="D1825" s="889" t="n"/>
      <c r="E1825" s="94" t="inlineStr">
        <is>
          <t>Gépészeti rendszerek és berendezések beszabályozása, komplett dokumentálása</t>
        </is>
      </c>
      <c r="F1825" s="94" t="inlineStr">
        <is>
          <t>Gépészeti rendszerek és berendezések beszabályozása, komplett dokumentálása</t>
        </is>
      </c>
      <c r="G1825" s="994" t="n"/>
      <c r="H1825" s="39" t="n"/>
      <c r="I1825" s="315" t="n"/>
      <c r="J1825" s="159" t="n"/>
      <c r="K1825" s="159" t="n"/>
      <c r="L1825" s="753" t="n"/>
      <c r="M1825" s="748" t="n"/>
      <c r="O1825" s="464">
        <f>ISBLANK(D1825)</f>
        <v/>
      </c>
      <c r="P1825" s="464">
        <f>ISBLANK(G1825)</f>
        <v/>
      </c>
      <c r="Q1825" s="464">
        <f>ISBLANK(M1825)</f>
        <v/>
      </c>
      <c r="R1825" s="464">
        <f>IF(AND(O1825=P1825,O1825=Q1825),,"!!!")</f>
        <v/>
      </c>
      <c r="T1825" s="464" t="n">
        <v>1814</v>
      </c>
    </row>
    <row customFormat="1" customHeight="1" hidden="1" ht="22.5" outlineLevel="1" r="1826" s="590">
      <c r="A1826" s="29" t="n"/>
      <c r="B1826" s="613" t="n"/>
      <c r="C1826" s="617" t="n"/>
      <c r="D1826" s="889" t="n"/>
      <c r="E1826" s="94" t="inlineStr">
        <is>
          <t>Commissioning, regulation, conduction of trial operations, with complete protocolling, calibration protocols, operation manuals</t>
        </is>
      </c>
      <c r="F1826" s="94" t="inlineStr">
        <is>
          <t>Gépészeti rendszerek beüzemelése, üzembe helyezése, próba üzem lefolytatása, komplett dokumentálása, műbizonylatokkal, gépkönyvekkel</t>
        </is>
      </c>
      <c r="G1826" s="994" t="n"/>
      <c r="H1826" s="39" t="n"/>
      <c r="I1826" s="315" t="n"/>
      <c r="J1826" s="159" t="n"/>
      <c r="K1826" s="159" t="n"/>
      <c r="L1826" s="753" t="n"/>
      <c r="M1826" s="748" t="n"/>
      <c r="O1826" s="464">
        <f>ISBLANK(D1826)</f>
        <v/>
      </c>
      <c r="P1826" s="464">
        <f>ISBLANK(G1826)</f>
        <v/>
      </c>
      <c r="Q1826" s="464">
        <f>ISBLANK(M1826)</f>
        <v/>
      </c>
      <c r="R1826" s="464">
        <f>IF(AND(O1826=P1826,O1826=Q1826),,"!!!")</f>
        <v/>
      </c>
      <c r="T1826" s="464" t="n">
        <v>1815</v>
      </c>
    </row>
    <row customFormat="1" customHeight="1" hidden="1" ht="33.75" outlineLevel="1" r="1827" s="590">
      <c r="A1827" s="29" t="n"/>
      <c r="B1827" s="613" t="n"/>
      <c r="C1827" s="617" t="n"/>
      <c r="D1827" s="889" t="n"/>
      <c r="E1827" s="94" t="inlineStr">
        <is>
          <t>Training of operators, three times, complete with training protocol and composition of operation description (within half year following technical handover of the entire building)</t>
        </is>
      </c>
      <c r="F1827" s="94" t="inlineStr">
        <is>
          <t>Kezelőszemélyzet háromszori betanítása, betanítási jegyzőkönyv és működési leírás készítése (Egy a teljes épület műszaki átadását követően fél éven belül)</t>
        </is>
      </c>
      <c r="G1827" s="994" t="n"/>
      <c r="H1827" s="39" t="n"/>
      <c r="I1827" s="315" t="n"/>
      <c r="J1827" s="159" t="n"/>
      <c r="K1827" s="159" t="n"/>
      <c r="L1827" s="753" t="n"/>
      <c r="M1827" s="748" t="n"/>
      <c r="O1827" s="464">
        <f>ISBLANK(D1827)</f>
        <v/>
      </c>
      <c r="P1827" s="464">
        <f>ISBLANK(G1827)</f>
        <v/>
      </c>
      <c r="Q1827" s="464">
        <f>ISBLANK(M1827)</f>
        <v/>
      </c>
      <c r="R1827" s="464">
        <f>IF(AND(O1827=P1827,O1827=Q1827),,"!!!")</f>
        <v/>
      </c>
      <c r="T1827" s="464" t="n">
        <v>1816</v>
      </c>
    </row>
    <row customFormat="1" customHeight="1" hidden="1" ht="22.5" outlineLevel="1" r="1828" s="590">
      <c r="A1828" s="29" t="n"/>
      <c r="B1828" s="613" t="n"/>
      <c r="C1828" s="617" t="n"/>
      <c r="D1828" s="889" t="n"/>
      <c r="E1828" s="94" t="inlineStr">
        <is>
          <t>Completion of formal and contentual requirements of technical documentation necessary for occupancy permit process.</t>
        </is>
      </c>
      <c r="F1828" s="94" t="inlineStr">
        <is>
          <t>A használatba-vételi eljáráshoz szükséges teljeskörű műszaki dokumentáció tartalmi és formai teljesítése.</t>
        </is>
      </c>
      <c r="G1828" s="994" t="n"/>
      <c r="H1828" s="39" t="n"/>
      <c r="I1828" s="315" t="n"/>
      <c r="J1828" s="159" t="n"/>
      <c r="K1828" s="159" t="n"/>
      <c r="L1828" s="753" t="n"/>
      <c r="M1828" s="748" t="n"/>
      <c r="O1828" s="464">
        <f>ISBLANK(D1828)</f>
        <v/>
      </c>
      <c r="P1828" s="464">
        <f>ISBLANK(G1828)</f>
        <v/>
      </c>
      <c r="Q1828" s="464">
        <f>ISBLANK(M1828)</f>
        <v/>
      </c>
      <c r="R1828" s="464">
        <f>IF(AND(O1828=P1828,O1828=Q1828),,"!!!")</f>
        <v/>
      </c>
      <c r="T1828" s="464" t="n">
        <v>1817</v>
      </c>
    </row>
    <row customFormat="1" customHeight="1" hidden="1" ht="22.5" outlineLevel="1" r="1829" s="590">
      <c r="A1829" s="29" t="n"/>
      <c r="B1829" s="613" t="n"/>
      <c r="C1829" s="617" t="n"/>
      <c r="D1829" s="889" t="n"/>
      <c r="E1829" s="94" t="inlineStr">
        <is>
          <t>Assembling 'As-built' design documentation, in the quality/quantity specified by the client.</t>
        </is>
      </c>
      <c r="F1829" s="94" t="inlineStr">
        <is>
          <t>Megvalósulási tervek készítése a Beruházó által megkövetelt mennyiségben, minőségben</t>
        </is>
      </c>
      <c r="G1829" s="994" t="n"/>
      <c r="H1829" s="39" t="n"/>
      <c r="I1829" s="315" t="n"/>
      <c r="J1829" s="159" t="n"/>
      <c r="K1829" s="159" t="n"/>
      <c r="L1829" s="753" t="n"/>
      <c r="M1829" s="748" t="n"/>
      <c r="O1829" s="464">
        <f>ISBLANK(D1829)</f>
        <v/>
      </c>
      <c r="P1829" s="464">
        <f>ISBLANK(G1829)</f>
        <v/>
      </c>
      <c r="Q1829" s="464">
        <f>ISBLANK(M1829)</f>
        <v/>
      </c>
      <c r="R1829" s="464">
        <f>IF(AND(O1829=P1829,O1829=Q1829),,"!!!")</f>
        <v/>
      </c>
      <c r="T1829" s="464" t="n">
        <v>1818</v>
      </c>
    </row>
    <row customFormat="1" hidden="1" outlineLevel="1" r="1830" s="590">
      <c r="A1830" s="29" t="n"/>
      <c r="B1830" s="613" t="n"/>
      <c r="C1830" s="617" t="n"/>
      <c r="D1830" s="889" t="n"/>
      <c r="E1830" s="94" t="n"/>
      <c r="F1830" s="94" t="n"/>
      <c r="G1830" s="994" t="n"/>
      <c r="H1830" s="39" t="n"/>
      <c r="I1830" s="315" t="n"/>
      <c r="J1830" s="159" t="n"/>
      <c r="K1830" s="159" t="n"/>
      <c r="L1830" s="753" t="n"/>
      <c r="M1830" s="748" t="n"/>
      <c r="O1830" s="464">
        <f>ISBLANK(D1830)</f>
        <v/>
      </c>
      <c r="P1830" s="464">
        <f>ISBLANK(G1830)</f>
        <v/>
      </c>
      <c r="Q1830" s="464">
        <f>ISBLANK(M1830)</f>
        <v/>
      </c>
      <c r="R1830" s="464">
        <f>IF(AND(O1830=P1830,O1830=Q1830),,"!!!")</f>
        <v/>
      </c>
      <c r="T1830" s="464" t="n">
        <v>1819</v>
      </c>
    </row>
    <row customFormat="1" customHeight="1" hidden="1" ht="33.75" outlineLevel="1" r="1831" s="590">
      <c r="A1831" s="29" t="n"/>
      <c r="B1831" s="613" t="n"/>
      <c r="C1831" s="617" t="n"/>
      <c r="D1831" s="889" t="n"/>
      <c r="E1831" s="94" t="inlineStr">
        <is>
          <t>We acknowledge above listed terms and conditions, and took them into account to the furthest possible extent in the preparation of our offer.</t>
        </is>
      </c>
      <c r="F1831" s="94" t="inlineStr">
        <is>
          <t xml:space="preserve">A fenti feltételeket tudomásul vettük, és az ajánlat elkészítésénél maradéktalanul figyelembe vettük. </t>
        </is>
      </c>
      <c r="G1831" s="994" t="n"/>
      <c r="H1831" s="39" t="n"/>
      <c r="I1831" s="315" t="n"/>
      <c r="J1831" s="159" t="n"/>
      <c r="K1831" s="159" t="n"/>
      <c r="L1831" s="753" t="n"/>
      <c r="M1831" s="748" t="n"/>
      <c r="O1831" s="464">
        <f>ISBLANK(D1831)</f>
        <v/>
      </c>
      <c r="P1831" s="464">
        <f>ISBLANK(G1831)</f>
        <v/>
      </c>
      <c r="Q1831" s="464">
        <f>ISBLANK(M1831)</f>
        <v/>
      </c>
      <c r="R1831" s="464">
        <f>IF(AND(O1831=P1831,O1831=Q1831),,"!!!")</f>
        <v/>
      </c>
      <c r="T1831" s="464" t="n">
        <v>1820</v>
      </c>
    </row>
    <row customFormat="1" customHeight="1" hidden="1" ht="13.5" outlineLevel="1" r="1832" s="590" thickBot="1">
      <c r="A1832" s="29" t="n"/>
      <c r="B1832" s="613" t="n"/>
      <c r="C1832" s="617" t="n"/>
      <c r="D1832" s="889" t="n"/>
      <c r="E1832" s="94" t="n"/>
      <c r="F1832" s="94" t="n"/>
      <c r="G1832" s="994" t="n"/>
      <c r="H1832" s="39" t="n"/>
      <c r="I1832" s="315" t="n"/>
      <c r="J1832" s="159" t="n"/>
      <c r="K1832" s="159" t="n"/>
      <c r="L1832" s="753" t="n"/>
      <c r="M1832" s="748" t="n"/>
      <c r="O1832" s="464">
        <f>ISBLANK(D1832)</f>
        <v/>
      </c>
      <c r="P1832" s="464">
        <f>ISBLANK(G1832)</f>
        <v/>
      </c>
      <c r="Q1832" s="464">
        <f>ISBLANK(M1832)</f>
        <v/>
      </c>
      <c r="R1832" s="464">
        <f>IF(AND(O1832=P1832,O1832=Q1832),,"!!!")</f>
        <v/>
      </c>
      <c r="T1832" s="464" t="n">
        <v>1821</v>
      </c>
    </row>
    <row customFormat="1" customHeight="1" hidden="1" ht="13.5" outlineLevel="1" r="1833" s="590" thickBot="1">
      <c r="A1833" s="40" t="n"/>
      <c r="B1833" s="622" t="n">
        <v>400</v>
      </c>
      <c r="C1833" s="648" t="n">
        <v>429</v>
      </c>
      <c r="D1833" s="434" t="n"/>
      <c r="E1833" s="6" t="inlineStr">
        <is>
          <t>Other</t>
        </is>
      </c>
      <c r="F1833" s="6" t="inlineStr">
        <is>
          <t>Egyéb összesen</t>
        </is>
      </c>
      <c r="G1833" s="1007" t="n"/>
      <c r="H1833" s="294" t="n"/>
      <c r="I1833" s="452" t="n"/>
      <c r="J1833" s="95" t="n"/>
      <c r="K1833" s="95" t="n"/>
      <c r="L1833" s="213" t="n"/>
      <c r="M1833" s="226">
        <f>SUM(M1788:M1832)</f>
        <v/>
      </c>
      <c r="O1833" s="464">
        <f>ISBLANK(D1833)</f>
        <v/>
      </c>
      <c r="P1833" s="464">
        <f>ISBLANK(G1833)</f>
        <v/>
      </c>
      <c r="Q1833" s="464">
        <f>ISBLANK(M1833)</f>
        <v/>
      </c>
      <c r="R1833" s="464">
        <f>IF(AND(O1833=P1833,O1833=Q1833),,"!!!")</f>
        <v/>
      </c>
      <c r="T1833" s="464" t="n">
        <v>1822</v>
      </c>
    </row>
    <row collapsed="1" customHeight="1" ht="34.9" r="1834" thickBot="1">
      <c r="A1834" s="373" t="n"/>
      <c r="B1834" s="631" t="n">
        <v>400</v>
      </c>
      <c r="C1834" s="611" t="n">
        <v>430</v>
      </c>
      <c r="D1834" s="769" t="n"/>
      <c r="E1834" s="770" t="inlineStr">
        <is>
          <t>Air treatment systems</t>
        </is>
      </c>
      <c r="F1834" s="771" t="inlineStr">
        <is>
          <t>Szellőzés</t>
        </is>
      </c>
      <c r="G1834" s="989" t="n"/>
      <c r="H1834" s="22" t="n"/>
      <c r="I1834" s="311" t="n"/>
      <c r="J1834" s="772" t="n"/>
      <c r="K1834" s="773" t="n"/>
      <c r="L1834" s="773" t="n"/>
      <c r="M1834" s="774">
        <f>SUMIF(E1849:E3161,"&gt;0",M1849:M2762)</f>
        <v/>
      </c>
      <c r="O1834" s="464">
        <f>ISBLANK(D1834)</f>
        <v/>
      </c>
      <c r="P1834" s="464">
        <f>ISBLANK(G1834)</f>
        <v/>
      </c>
      <c r="Q1834" s="464">
        <f>ISBLANK(M1834)</f>
        <v/>
      </c>
      <c r="R1834" s="464">
        <f>IF(AND(O1834=P1834,O1834=Q1834),,"!!!")</f>
        <v/>
      </c>
      <c r="T1834" s="464" t="n">
        <v>1823</v>
      </c>
    </row>
    <row customFormat="1" customHeight="1" hidden="1" ht="16.5" outlineLevel="1" r="1835" s="590" thickBot="1">
      <c r="A1835" s="143" t="n"/>
      <c r="B1835" s="775" t="n"/>
      <c r="C1835" s="775" t="n"/>
      <c r="D1835" s="776" t="n"/>
      <c r="E1835" s="777" t="inlineStr">
        <is>
          <t>Note</t>
        </is>
      </c>
      <c r="F1835" s="778" t="inlineStr">
        <is>
          <t>Megjegyzés:</t>
        </is>
      </c>
      <c r="G1835" s="1024" t="n"/>
      <c r="H1835" s="130" t="n"/>
      <c r="I1835" s="316" t="n"/>
      <c r="J1835" s="779" t="n"/>
      <c r="K1835" s="780" t="n"/>
      <c r="L1835" s="780" t="n"/>
      <c r="M1835" s="781" t="n"/>
      <c r="O1835" s="464">
        <f>ISBLANK(D1835)</f>
        <v/>
      </c>
      <c r="P1835" s="464">
        <f>ISBLANK(G1835)</f>
        <v/>
      </c>
      <c r="Q1835" s="464">
        <f>ISBLANK(M1835)</f>
        <v/>
      </c>
      <c r="R1835" s="464">
        <f>IF(AND(O1835=P1835,O1835=Q1835),,"!!!")</f>
        <v/>
      </c>
      <c r="T1835" s="464" t="n">
        <v>1824</v>
      </c>
    </row>
    <row customFormat="1" customHeight="1" hidden="1" ht="25.5" outlineLevel="1" r="1836" s="590">
      <c r="A1836" s="144" t="n"/>
      <c r="B1836" s="782" t="n"/>
      <c r="C1836" s="782" t="n"/>
      <c r="D1836" s="783" t="n"/>
      <c r="E1836" s="784" t="inlineStr">
        <is>
          <t>Egész fejezetre vonatkozó álltalános megjegyzések, elvárások:</t>
        </is>
      </c>
      <c r="F1836" s="785" t="inlineStr">
        <is>
          <t>General comments and requirements valid for the entire section:</t>
        </is>
      </c>
      <c r="G1836" s="1025" t="n"/>
      <c r="H1836" s="786" t="n"/>
      <c r="I1836" s="345" t="n"/>
      <c r="J1836" s="779" t="n"/>
      <c r="K1836" s="780" t="n"/>
      <c r="L1836" s="780" t="n"/>
      <c r="M1836" s="781" t="n"/>
      <c r="O1836" s="464">
        <f>ISBLANK(D1836)</f>
        <v/>
      </c>
      <c r="P1836" s="464">
        <f>ISBLANK(G1836)</f>
        <v/>
      </c>
      <c r="Q1836" s="464">
        <f>ISBLANK(M1836)</f>
        <v/>
      </c>
      <c r="R1836" s="464">
        <f>IF(AND(O1836=P1836,O1836=Q1836),,"!!!")</f>
        <v/>
      </c>
      <c r="T1836" s="464" t="n">
        <v>1825</v>
      </c>
    </row>
    <row customFormat="1" customHeight="1" hidden="1" ht="38.25" outlineLevel="1" r="1837" s="590">
      <c r="A1837" s="144" t="n"/>
      <c r="B1837" s="787" t="n"/>
      <c r="C1837" s="787" t="n"/>
      <c r="D1837" s="788" t="n"/>
      <c r="E1837" s="789" t="inlineStr">
        <is>
          <t>SUPPORT: Supports, struts, hangers, clamps and brackets should be counted to and priced with the actual item!</t>
        </is>
      </c>
      <c r="F1837" s="790" t="inlineStr">
        <is>
          <t>TARTÓZÁS: Támaszokat, tartókat, függesztőket, bilincseket csővezetékekhez, és berendezésekhez, mindig az aktuális tételhez kell árazni!</t>
        </is>
      </c>
      <c r="G1837" s="1026" t="n"/>
      <c r="H1837" s="791" t="n"/>
      <c r="I1837" s="346" t="n"/>
      <c r="J1837" s="792" t="n"/>
      <c r="K1837" s="793" t="n"/>
      <c r="L1837" s="793" t="n"/>
      <c r="M1837" s="794" t="n"/>
      <c r="O1837" s="464">
        <f>ISBLANK(D1837)</f>
        <v/>
      </c>
      <c r="P1837" s="464">
        <f>ISBLANK(G1837)</f>
        <v/>
      </c>
      <c r="Q1837" s="464">
        <f>ISBLANK(M1837)</f>
        <v/>
      </c>
      <c r="R1837" s="464">
        <f>IF(AND(O1837=P1837,O1837=Q1837),,"!!!")</f>
        <v/>
      </c>
      <c r="T1837" s="464" t="n">
        <v>1826</v>
      </c>
    </row>
    <row customFormat="1" customHeight="1" hidden="1" ht="153" outlineLevel="1" r="1838" s="590">
      <c r="A1838" s="144" t="n"/>
      <c r="B1838" s="787" t="n"/>
      <c r="C1838" s="787" t="n"/>
      <c r="D1838" s="788" t="n"/>
      <c r="E1838" s="789"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1838" s="790"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lég és csatorna, stb.
Csöveknél: toldók, tömítések, tartók, bilincsek, önmetsző csavarok, mezkeret csavarzatok, tűzvédelmi szigezelés, tűzgátló átvezetések, tűzgátló tömítések, stb.
Csővezetéki szerelvényeknél: önmetszőcsavarok, aluszallagok, tömítések, tartók, rögzítések, stb</t>
        </is>
      </c>
      <c r="G1838" s="1026" t="n"/>
      <c r="H1838" s="791" t="n"/>
      <c r="I1838" s="346" t="n"/>
      <c r="J1838" s="792" t="n"/>
      <c r="K1838" s="793" t="n"/>
      <c r="L1838" s="793" t="n"/>
      <c r="M1838" s="794" t="n"/>
      <c r="O1838" s="464">
        <f>ISBLANK(D1838)</f>
        <v/>
      </c>
      <c r="P1838" s="464">
        <f>ISBLANK(G1838)</f>
        <v/>
      </c>
      <c r="Q1838" s="464">
        <f>ISBLANK(M1838)</f>
        <v/>
      </c>
      <c r="R1838" s="464">
        <f>IF(AND(O1838=P1838,O1838=Q1838),,"!!!")</f>
        <v/>
      </c>
      <c r="T1838" s="464" t="n">
        <v>1827</v>
      </c>
    </row>
    <row customFormat="1" customHeight="1" hidden="1" ht="229.5" outlineLevel="1" r="1839" s="590">
      <c r="A1839" s="144" t="n"/>
      <c r="B1839" s="787" t="n"/>
      <c r="C1839" s="787" t="n"/>
      <c r="D1839" s="788" t="n"/>
      <c r="E1839" s="789"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1839" s="790" t="inlineStr">
        <is>
          <t>A egység munkadíjakat úgy kell meghatározni, hogy kompletten a tervek szerinti helyekre beépítve, működőképes állapotban átadható berendezéseket kapjunk végeredményűl. Nyomáspróbát, tömörségi próbát, próbaüzemet külön tételben kell majd árazni.
Pl.: Berendezéseknél: Komplett élőmunkamennyiségét tartalmaznia kell a telepítéstől az összes csatlakozás elkészítéséig, szigetelések, javítófestések, burkolatok, stb. elkészítéséig.
Csöveknél: tartók előkészítésének, bilincsek előszerelésének, csatornák helyére építésének, rögzítésének, csatorna kapcsolatok elkészítését technológia függvényében, stb. élőmunka árát.
Csővezetéki szerelvényeknél: tömítések elkészítését, önmetsző csavarokkal és mezkeret csavarzatokkal a csökapcsolatok létrehozását, esetleges tartók és rögzítések, stb. elkészítésének élőmunka vonzatait kell árazni!</t>
        </is>
      </c>
      <c r="G1839" s="1026" t="n"/>
      <c r="H1839" s="791" t="n"/>
      <c r="I1839" s="346" t="n"/>
      <c r="J1839" s="792" t="n"/>
      <c r="K1839" s="793" t="n"/>
      <c r="L1839" s="793" t="n"/>
      <c r="M1839" s="794" t="n"/>
      <c r="O1839" s="464">
        <f>ISBLANK(D1839)</f>
        <v/>
      </c>
      <c r="P1839" s="464">
        <f>ISBLANK(G1839)</f>
        <v/>
      </c>
      <c r="Q1839" s="464">
        <f>ISBLANK(M1839)</f>
        <v/>
      </c>
      <c r="R1839" s="464">
        <f>IF(AND(O1839=P1839,O1839=Q1839),,"!!!")</f>
        <v/>
      </c>
      <c r="T1839" s="464" t="n">
        <v>1828</v>
      </c>
    </row>
    <row customFormat="1" customHeight="1" hidden="1" ht="76.5" outlineLevel="1" r="1840" s="590">
      <c r="A1840" s="144" t="n"/>
      <c r="B1840" s="787" t="n"/>
      <c r="C1840" s="787" t="n"/>
      <c r="D1840" s="788" t="n"/>
      <c r="E1840" s="789" t="inlineStr">
        <is>
          <t>Pricing of the items listed in the BOQ shall represent the total price of the item, including the price of the additional elements that are required for the implementation of the priced item. All item prices must represent the cost of manufacturing, transport, and install works. Only 1st. class quality item can be applied.</t>
        </is>
      </c>
      <c r="F1840" s="790" t="inlineStr">
        <is>
          <t>A kiírásban szereplő tételek beárazásakor az egységárban szerepeltetni kell minden olyan segéd és főanyagot amely a nevezet tétel elkészítéséhez szükséges. Minden tételnél figyelembe kell venni a gyártás, szállítás és szerelés költségeit. Csak első osztályú anyag kerülhet beépítésre!</t>
        </is>
      </c>
      <c r="G1840" s="1026" t="n"/>
      <c r="H1840" s="791" t="n"/>
      <c r="I1840" s="346" t="n"/>
      <c r="J1840" s="792" t="n"/>
      <c r="K1840" s="793" t="n"/>
      <c r="L1840" s="793" t="n"/>
      <c r="M1840" s="794" t="n"/>
      <c r="O1840" s="464">
        <f>ISBLANK(D1840)</f>
        <v/>
      </c>
      <c r="P1840" s="464">
        <f>ISBLANK(G1840)</f>
        <v/>
      </c>
      <c r="Q1840" s="464">
        <f>ISBLANK(M1840)</f>
        <v/>
      </c>
      <c r="R1840" s="464">
        <f>IF(AND(O1840=P1840,O1840=Q1840),,"!!!")</f>
        <v/>
      </c>
      <c r="T1840" s="464" t="n">
        <v>1829</v>
      </c>
    </row>
    <row customFormat="1" customHeight="1" hidden="1" ht="89.25" outlineLevel="1" r="1841" s="590">
      <c r="A1841" s="144" t="n"/>
      <c r="B1841" s="787" t="n"/>
      <c r="C1841" s="787" t="n"/>
      <c r="D1841" s="788" t="n"/>
      <c r="E1841" s="789" t="inlineStr">
        <is>
          <t>The Contractor shall price accordingly, to create an operational system, therefore every item shall be in connection with each other. If there is an item that is missing from the current BOQ but it is necessary for the opration of the system, then the contractor is obligated to price and include such an item in the BOQ, and note the action to the Designer as well.</t>
        </is>
      </c>
      <c r="F1841" s="790" t="inlineStr">
        <is>
          <t>A kivitelező a beárazását úgy készítse, hogy működőképes rendszert kell beáraznia, ezért minden tétel kompletten egymáshoz kapcsolódva szerepeljen a beárazásban. Ha van olyan tétel ami jelen kiírásnak nem része és az épületgépészeti rendszerek működéséhez elengengedhetetlen úgy a Kivitelező árazza be és értesítse a Tervezőt.</t>
        </is>
      </c>
      <c r="G1841" s="1026" t="n"/>
      <c r="H1841" s="791" t="n"/>
      <c r="I1841" s="346" t="n"/>
      <c r="J1841" s="792" t="n"/>
      <c r="K1841" s="793" t="n"/>
      <c r="L1841" s="793" t="n"/>
      <c r="M1841" s="794" t="n"/>
      <c r="O1841" s="464">
        <f>ISBLANK(D1841)</f>
        <v/>
      </c>
      <c r="P1841" s="464">
        <f>ISBLANK(G1841)</f>
        <v/>
      </c>
      <c r="Q1841" s="464">
        <f>ISBLANK(M1841)</f>
        <v/>
      </c>
      <c r="R1841" s="464">
        <f>IF(AND(O1841=P1841,O1841=Q1841),,"!!!")</f>
        <v/>
      </c>
      <c r="T1841" s="464" t="n">
        <v>1830</v>
      </c>
    </row>
    <row customFormat="1" customHeight="1" hidden="1" ht="51" outlineLevel="1" r="1842" s="590">
      <c r="A1842" s="144" t="n"/>
      <c r="B1842" s="787" t="n"/>
      <c r="C1842" s="787" t="n"/>
      <c r="D1842" s="788" t="n"/>
      <c r="E1842" s="789" t="inlineStr">
        <is>
          <t>The BOQ forms a valid package with the design pages and the technical description. Sizes on the design are to be checked! If any difference occures, the more amount shall be accounted with.</t>
        </is>
      </c>
      <c r="F1842" s="790" t="inlineStr">
        <is>
          <t>Az anyagkiírás csak a tervlapokkal és a műszaki leírással együtt érvényes. A méretek a terveken ellenőrizendők!. Bármilyen eltérés esetén a többletet tartalmazó dokumentum a mértékadó!</t>
        </is>
      </c>
      <c r="G1842" s="1026" t="n"/>
      <c r="H1842" s="791" t="n"/>
      <c r="I1842" s="346" t="n"/>
      <c r="J1842" s="792" t="n"/>
      <c r="K1842" s="793" t="n"/>
      <c r="L1842" s="793" t="n"/>
      <c r="M1842" s="794" t="n"/>
      <c r="O1842" s="464">
        <f>ISBLANK(D1842)</f>
        <v/>
      </c>
      <c r="P1842" s="464">
        <f>ISBLANK(G1842)</f>
        <v/>
      </c>
      <c r="Q1842" s="464">
        <f>ISBLANK(M1842)</f>
        <v/>
      </c>
      <c r="R1842" s="464">
        <f>IF(AND(O1842=P1842,O1842=Q1842),,"!!!")</f>
        <v/>
      </c>
      <c r="T1842" s="464" t="n">
        <v>1831</v>
      </c>
    </row>
    <row customFormat="1" customHeight="1" hidden="1" ht="38.25" outlineLevel="1" r="1843" s="590">
      <c r="A1843" s="144" t="n"/>
      <c r="B1843" s="787" t="n"/>
      <c r="C1843" s="787" t="n"/>
      <c r="D1843" s="788" t="n"/>
      <c r="E1843" s="789" t="inlineStr">
        <is>
          <t>All element of fire protection systems and its configuration must comply the prevailing BM ordinances, OTSZ, TVMI, OKF regulations!</t>
        </is>
      </c>
      <c r="F1843" s="790" t="inlineStr">
        <is>
          <t>A Tűzvédelmi rendszerek mindeg egyes elemének és kialakításának meg kell felelni a hatályos BM rendeleteknek, OTSZ, TVMI, OKF előírásainak!</t>
        </is>
      </c>
      <c r="G1843" s="1026" t="n"/>
      <c r="H1843" s="791" t="n"/>
      <c r="I1843" s="346" t="n"/>
      <c r="J1843" s="792" t="n"/>
      <c r="K1843" s="793" t="n"/>
      <c r="L1843" s="793" t="n"/>
      <c r="M1843" s="794" t="n"/>
      <c r="O1843" s="464">
        <f>ISBLANK(D1843)</f>
        <v/>
      </c>
      <c r="P1843" s="464">
        <f>ISBLANK(G1843)</f>
        <v/>
      </c>
      <c r="Q1843" s="464">
        <f>ISBLANK(M1843)</f>
        <v/>
      </c>
      <c r="R1843" s="464">
        <f>IF(AND(O1843=P1843,O1843=Q1843),,"!!!")</f>
        <v/>
      </c>
      <c r="T1843" s="464" t="n">
        <v>1832</v>
      </c>
    </row>
    <row customFormat="1" customHeight="1" hidden="1" ht="38.25" outlineLevel="1" r="1844" s="590">
      <c r="A1844" s="144" t="n"/>
      <c r="B1844" s="787" t="n"/>
      <c r="C1844" s="787" t="n"/>
      <c r="D1844" s="788" t="n"/>
      <c r="E1844" s="790" t="inlineStr">
        <is>
          <t>SUPPORT: Supports, struts, hangers, clamps and brackets should be counted to and priced with the actual item!</t>
        </is>
      </c>
      <c r="F1844" s="789" t="inlineStr">
        <is>
          <t>TARTÓZÁS: Támaszokat, tartókat, függesztőket, bilincseket csővezetékekhez, és berendezésekhez, mindig az aktuális tételhez kell árazni!</t>
        </is>
      </c>
      <c r="G1844" s="1026" t="n"/>
      <c r="H1844" s="791" t="n"/>
      <c r="I1844" s="346" t="n"/>
      <c r="J1844" s="792" t="n"/>
      <c r="K1844" s="793" t="n"/>
      <c r="L1844" s="793" t="n"/>
      <c r="M1844" s="794" t="n"/>
      <c r="O1844" s="464">
        <f>ISBLANK(D1844)</f>
        <v/>
      </c>
      <c r="P1844" s="464">
        <f>ISBLANK(G1844)</f>
        <v/>
      </c>
      <c r="Q1844" s="464">
        <f>ISBLANK(M1844)</f>
        <v/>
      </c>
      <c r="R1844" s="464">
        <f>IF(AND(O1844=P1844,O1844=Q1844),,"!!!")</f>
        <v/>
      </c>
      <c r="T1844" s="464" t="n">
        <v>1833</v>
      </c>
    </row>
    <row customFormat="1" customHeight="1" hidden="1" ht="153" outlineLevel="1" r="1845" s="590">
      <c r="A1845" s="144" t="n"/>
      <c r="B1845" s="787" t="n"/>
      <c r="C1845" s="787" t="n"/>
      <c r="D1845" s="788" t="n"/>
      <c r="E1845" s="790"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1845" s="789"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lég és csatorna, stb.
Csöveknél: toldók, tömítések, tartók, bilincsek, önmetsző csavarok, mezkeret csavarzatok, tűzvédelmi szigezelés, tűzgátló átvezetések, tűzgátló tömítések, stb.
Csővezetéki szerelvényeknél: önmetszőcsavarok, aluszallagok, tömítések, tartók, rögzítések, stb</t>
        </is>
      </c>
      <c r="G1845" s="1026" t="n"/>
      <c r="H1845" s="791" t="n"/>
      <c r="I1845" s="346" t="n"/>
      <c r="J1845" s="792" t="n"/>
      <c r="K1845" s="793" t="n"/>
      <c r="L1845" s="793" t="n"/>
      <c r="M1845" s="794" t="n"/>
      <c r="O1845" s="464">
        <f>ISBLANK(D1845)</f>
        <v/>
      </c>
      <c r="P1845" s="464">
        <f>ISBLANK(G1845)</f>
        <v/>
      </c>
      <c r="Q1845" s="464">
        <f>ISBLANK(M1845)</f>
        <v/>
      </c>
      <c r="R1845" s="464">
        <f>IF(AND(O1845=P1845,O1845=Q1845),,"!!!")</f>
        <v/>
      </c>
      <c r="T1845" s="464" t="n">
        <v>1834</v>
      </c>
    </row>
    <row customFormat="1" customHeight="1" hidden="1" ht="229.5" outlineLevel="1" r="1846" s="590">
      <c r="A1846" s="144" t="n"/>
      <c r="B1846" s="787" t="n"/>
      <c r="C1846" s="787" t="n"/>
      <c r="D1846" s="788" t="n"/>
      <c r="E1846" s="790"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1846" s="789" t="inlineStr">
        <is>
          <t>A egység munkadíjakat úgy kell meghatározni, hogy kompletten a tervek szerinti helyekre beépítve, működőképes állapotban átadható berendezéseket kapjunk végeredményűl. Nyomáspróbát, tömörségi próbát, próbaüzemet külön tételben kell majd árazni.
Pl.: Berendezéseknél: Komplett élőmunkamennyiségét tartalmaznia kell a telepítéstől az összes csatlakozás elkészítéséig, szigetelések, javítófestések, burkolatok, stb. elkészítéséig.
Csöveknél: tartók előkészítésének, bilincsek előszerelésének, csatornák helyére építésének, rögzítésének, csatorna kapcsolatok elkészítését technológia függvényében, stb. élőmunka árát.
Csővezetéki szerelvényeknél: tömítések elkészítését, önmetsző csavarokkal és mezkeret csavarzatokkal a csökapcsolatok létrehozását, esetleges tartók és rögzítések, stb. elkészítésének élőmunka vonzatait kell árazni!</t>
        </is>
      </c>
      <c r="G1846" s="1026" t="n"/>
      <c r="H1846" s="791" t="n"/>
      <c r="I1846" s="346" t="n"/>
      <c r="J1846" s="792" t="n"/>
      <c r="K1846" s="793" t="n"/>
      <c r="L1846" s="793" t="n"/>
      <c r="M1846" s="794" t="n"/>
      <c r="O1846" s="464">
        <f>ISBLANK(D1846)</f>
        <v/>
      </c>
      <c r="P1846" s="464">
        <f>ISBLANK(G1846)</f>
        <v/>
      </c>
      <c r="Q1846" s="464">
        <f>ISBLANK(M1846)</f>
        <v/>
      </c>
      <c r="R1846" s="464">
        <f>IF(AND(O1846=P1846,O1846=Q1846),,"!!!")</f>
        <v/>
      </c>
      <c r="T1846" s="464" t="n">
        <v>1835</v>
      </c>
    </row>
    <row customFormat="1" customHeight="1" hidden="1" ht="16.5" outlineLevel="1" r="1847" s="590" thickBot="1">
      <c r="A1847" s="144" t="n"/>
      <c r="B1847" s="795" t="n"/>
      <c r="C1847" s="795" t="n"/>
      <c r="D1847" s="796" t="n"/>
      <c r="E1847" s="797" t="n"/>
      <c r="F1847" s="798" t="n"/>
      <c r="G1847" s="1027" t="n"/>
      <c r="H1847" s="799" t="n"/>
      <c r="I1847" s="347" t="n"/>
      <c r="J1847" s="800" t="n"/>
      <c r="K1847" s="801" t="n"/>
      <c r="L1847" s="801" t="n"/>
      <c r="M1847" s="802" t="n"/>
      <c r="O1847" s="464">
        <f>ISBLANK(D1847)</f>
        <v/>
      </c>
      <c r="P1847" s="464">
        <f>ISBLANK(G1847)</f>
        <v/>
      </c>
      <c r="Q1847" s="464">
        <f>ISBLANK(M1847)</f>
        <v/>
      </c>
      <c r="R1847" s="464">
        <f>IF(AND(O1847=P1847,O1847=Q1847),,"!!!")</f>
        <v/>
      </c>
      <c r="T1847" s="464" t="n">
        <v>1836</v>
      </c>
    </row>
    <row customFormat="1" customHeight="1" hidden="1" ht="16.5" outlineLevel="1" r="1848" s="590" thickBot="1">
      <c r="A1848" s="143" t="n"/>
      <c r="B1848" s="787" t="n"/>
      <c r="C1848" s="787" t="n"/>
      <c r="D1848" s="788" t="n"/>
      <c r="E1848" s="803" t="n"/>
      <c r="F1848" s="804" t="n"/>
      <c r="G1848" s="1026" t="n"/>
      <c r="H1848" s="791" t="n"/>
      <c r="I1848" s="346" t="n"/>
      <c r="J1848" s="805" t="n"/>
      <c r="K1848" s="801" t="n"/>
      <c r="L1848" s="801" t="n"/>
      <c r="M1848" s="802" t="n"/>
      <c r="O1848" s="464">
        <f>ISBLANK(D1848)</f>
        <v/>
      </c>
      <c r="P1848" s="464">
        <f>ISBLANK(G1848)</f>
        <v/>
      </c>
      <c r="Q1848" s="464">
        <f>ISBLANK(M1848)</f>
        <v/>
      </c>
      <c r="R1848" s="464">
        <f>IF(AND(O1848=P1848,O1848=Q1848),,"!!!")</f>
        <v/>
      </c>
      <c r="T1848" s="464" t="n">
        <v>1837</v>
      </c>
    </row>
    <row customFormat="1" customHeight="1" hidden="1" ht="15.75" outlineLevel="1" r="1849" s="590" thickBot="1">
      <c r="A1849" s="584" t="n"/>
      <c r="B1849" s="631" t="n">
        <v>400</v>
      </c>
      <c r="C1849" s="611" t="n">
        <v>431</v>
      </c>
      <c r="D1849" s="571" t="n"/>
      <c r="E1849" s="47" t="inlineStr">
        <is>
          <t>Air-Handling units</t>
        </is>
      </c>
      <c r="F1849" s="47" t="inlineStr">
        <is>
          <t>Légkezelők</t>
        </is>
      </c>
      <c r="G1849" s="991" t="n"/>
      <c r="H1849" s="458" t="n"/>
      <c r="I1849" s="317" t="n"/>
      <c r="J1849" s="806" t="n"/>
      <c r="K1849" s="807" t="n"/>
      <c r="L1849" s="808" t="n"/>
      <c r="M1849" s="809" t="n"/>
      <c r="O1849" s="464">
        <f>ISBLANK(D1849)</f>
        <v/>
      </c>
      <c r="P1849" s="464">
        <f>ISBLANK(G1849)</f>
        <v/>
      </c>
      <c r="Q1849" s="464">
        <f>ISBLANK(M1849)</f>
        <v/>
      </c>
      <c r="R1849" s="464">
        <f>IF(AND(O1849=P1849,O1849=Q1849),,"!!!")</f>
        <v/>
      </c>
      <c r="T1849" s="464" t="n">
        <v>1838</v>
      </c>
    </row>
    <row customFormat="1" customHeight="1" hidden="1" ht="191.25" outlineLevel="1" r="1850" s="590">
      <c r="A1850" s="29" t="n"/>
      <c r="B1850" s="606" t="n">
        <v>400</v>
      </c>
      <c r="C1850" s="608" t="n">
        <v>431</v>
      </c>
      <c r="D1850" s="426" t="n">
        <v>247</v>
      </c>
      <c r="E1850" s="708" t="inlineStr">
        <is>
          <t>Air handling unit according to schema.
Designation: AHU-1 (Corrugator)
Air flow (m³/h): 29.500 / 22.000
External pressure (Pa): 500 / 1000
Power input (kW): 18,5 / 15
Supply / return, 4 pcs silencer 1pc cross-flow heat exchanger, gas heating coil, empty element for adiabatic cooling, complete frost protection(frost protection thermostat), drop eliminator, condensate pan, electric trace heated 2pc siphon, M5+F7 filters in supply, G2 filter in extraction, motorised shut-off damper on fresh air side, motorised shut-off damper on exhaust side, 4pc flexible vibration absorber, frequency converter equipped ventilator 
with pressure signal transmitter, for outdoor installation</t>
        </is>
      </c>
      <c r="F1850" s="708" t="inlineStr">
        <is>
          <t>Légkezelő a kapcsolási rajz szerint.
Megnevezés: AHU-1 (Corrugator)
Légszállítás (m³/h): 29.500 / 22.000
Nyomásemelés (Pa): 500 / 1000
Elektromos telj.(kW): 18,5 / 15
Befúvás-elszívás,4 db hangcsillapítóval, keresztáramú hővisszanyerő gázüzemű fűtőegységgel, adiabatikus hűtésnek üres elemmel, komplett fagyvédelemmel (fagyvédelmi termosztáttal), cseppleválasztóval, csepptálcával, elektromosan fűthető 2 db légkezelő szifonnal, befúvásban M5+F7, elszívásban G2 szűrőfokozattal, belépő oldali motoros nyit-zár zsaluval, kilépő oldali motoros nyit-zár zsaluval, 4 db flexibilis rezgéscsillapítóval, frekvenciaváltós ventilátorral, nyomástávadókkal, kültéri kivitelben</t>
        </is>
      </c>
      <c r="G1850" s="994" t="n">
        <v>1</v>
      </c>
      <c r="H1850" s="709" t="inlineStr">
        <is>
          <t>pc/db</t>
        </is>
      </c>
      <c r="I1850" s="320" t="n"/>
      <c r="J1850" s="521" t="n">
        <v>0</v>
      </c>
      <c r="K1850" s="159" t="n">
        <v>0</v>
      </c>
      <c r="L1850" s="753">
        <f>J1850+K1850</f>
        <v/>
      </c>
      <c r="M1850" s="748">
        <f>L1850*(G1850+I1850)</f>
        <v/>
      </c>
      <c r="O1850" s="464">
        <f>ISBLANK(D1850)</f>
        <v/>
      </c>
      <c r="P1850" s="464">
        <f>ISBLANK(G1850)</f>
        <v/>
      </c>
      <c r="Q1850" s="464">
        <f>ISBLANK(M1850)</f>
        <v/>
      </c>
      <c r="R1850" s="464">
        <f>IF(AND(O1850=P1850,O1850=Q1850),,"!!!")</f>
        <v/>
      </c>
      <c r="T1850" s="464" t="n">
        <v>1839</v>
      </c>
    </row>
    <row customFormat="1" customHeight="1" hidden="1" ht="51" outlineLevel="1" r="1851" s="590">
      <c r="A1851" s="29" t="n"/>
      <c r="B1851" s="606" t="n">
        <v>400</v>
      </c>
      <c r="C1851" s="608" t="n">
        <v>431</v>
      </c>
      <c r="D1851" s="426" t="n">
        <v>248</v>
      </c>
      <c r="E1851" s="708" t="inlineStr">
        <is>
          <t xml:space="preserve">
High pressure adiabatic humidifier for cooling, installable into air handling units, for AHU-1
according to Lindab specification, see: appendix</t>
        </is>
      </c>
      <c r="F1851" s="708" t="inlineStr">
        <is>
          <t xml:space="preserve">
Légkezelőbe építhető, nagynyomású adiabatikus nedvesítő berendezés hűtésre, AHU-1 berendezésbe
a Lindab specifikációja alapján, lásd melléklet</t>
        </is>
      </c>
      <c r="G1851" s="994" t="n">
        <v>1</v>
      </c>
      <c r="H1851" s="709" t="inlineStr">
        <is>
          <t>pc/db</t>
        </is>
      </c>
      <c r="I1851" s="320" t="n"/>
      <c r="J1851" s="521" t="n">
        <v>0</v>
      </c>
      <c r="K1851" s="159" t="n">
        <v>0</v>
      </c>
      <c r="L1851" s="753">
        <f>J1851+K1851</f>
        <v/>
      </c>
      <c r="M1851" s="748">
        <f>L1851*(G1851+I1851)</f>
        <v/>
      </c>
      <c r="O1851" s="464">
        <f>ISBLANK(D1851)</f>
        <v/>
      </c>
      <c r="P1851" s="464">
        <f>ISBLANK(G1851)</f>
        <v/>
      </c>
      <c r="Q1851" s="464">
        <f>ISBLANK(M1851)</f>
        <v/>
      </c>
      <c r="R1851" s="464">
        <f>IF(AND(O1851=P1851,O1851=Q1851),,"!!!")</f>
        <v/>
      </c>
      <c r="T1851" s="464" t="n">
        <v>1840</v>
      </c>
    </row>
    <row customFormat="1" customHeight="1" hidden="1" ht="38.25" outlineLevel="1" r="1852" s="590">
      <c r="A1852" s="29" t="n"/>
      <c r="B1852" s="606" t="n">
        <v>400</v>
      </c>
      <c r="C1852" s="608" t="n">
        <v>431</v>
      </c>
      <c r="D1852" s="426" t="n">
        <v>249</v>
      </c>
      <c r="E1852" s="708" t="inlineStr">
        <is>
          <t>Twin wall insulated flue system, from factory-made parts, complete with support construction, pressure test, installation and operation permit, for AHU-1</t>
        </is>
      </c>
      <c r="F1852" s="708" t="inlineStr">
        <is>
          <t>Kettősfalú szigetelt kémény gyári elemekből, tartószerkezettel, nyomáspróbázva, engedélyezéssel kompletten, AHU-1 légkezelőhöz</t>
        </is>
      </c>
      <c r="G1852" s="994" t="n">
        <v>1</v>
      </c>
      <c r="H1852" s="709" t="inlineStr">
        <is>
          <t>set/klt</t>
        </is>
      </c>
      <c r="I1852" s="320" t="n"/>
      <c r="J1852" s="521" t="n">
        <v>0</v>
      </c>
      <c r="K1852" s="159" t="n">
        <v>0</v>
      </c>
      <c r="L1852" s="753">
        <f>J1852+K1852</f>
        <v/>
      </c>
      <c r="M1852" s="748">
        <f>L1852*(G1852+I1852)</f>
        <v/>
      </c>
      <c r="O1852" s="464">
        <f>ISBLANK(D1852)</f>
        <v/>
      </c>
      <c r="P1852" s="464">
        <f>ISBLANK(G1852)</f>
        <v/>
      </c>
      <c r="Q1852" s="464">
        <f>ISBLANK(M1852)</f>
        <v/>
      </c>
      <c r="R1852" s="464">
        <f>IF(AND(O1852=P1852,O1852=Q1852),,"!!!")</f>
        <v/>
      </c>
      <c r="T1852" s="464" t="n">
        <v>1841</v>
      </c>
    </row>
    <row customFormat="1" customHeight="1" hidden="1" ht="140.25" outlineLevel="1" r="1853" s="590">
      <c r="A1853" s="29" t="n"/>
      <c r="B1853" s="606" t="n">
        <v>400</v>
      </c>
      <c r="C1853" s="608" t="n">
        <v>431</v>
      </c>
      <c r="D1853" s="426" t="n">
        <v>250</v>
      </c>
      <c r="E1853" s="708" t="inlineStr">
        <is>
          <t>REVEN X-Cyclone RKM-09
Duct air cleaners for water-based aerosols
· Nr. 60-15401
· 45.000 m³/h
· X-Cyclone – aluminium; frame – steal
· Agglomerator – Stainless steal (Edelstahl)
· Connection 1885 x 1905 mm
with return and supply side ductwork, installed in duct
2pc flexible duct connectionl,
with support elements</t>
        </is>
      </c>
      <c r="F1853" s="708" t="inlineStr">
        <is>
          <t>REVEN X-Cyclone RKM-09
Emulzió- és olajköd csatornaleválasztó
· Nr. 60-15401
· 45.000 m³/h
· X-Cyclone – alumínium; keret – krómacél
· Agglomerator – Rozsdamentes acél (Edelstahl)
· Csatorna csatlakozás 1885 x 1905 mm
szívó és nyomó oldalon légcsatorna csatlakozás, légcsatornára rögzítve
2db rugalmas, vitorlavászon kompenzátorral,
tartószerkezettel</t>
        </is>
      </c>
      <c r="G1853" s="994" t="n">
        <v>1</v>
      </c>
      <c r="H1853" s="709" t="inlineStr">
        <is>
          <t>pc/db</t>
        </is>
      </c>
      <c r="I1853" s="320" t="n"/>
      <c r="J1853" s="521" t="n">
        <v>0</v>
      </c>
      <c r="K1853" s="159" t="n">
        <v>0</v>
      </c>
      <c r="L1853" s="753">
        <f>J1853+K1853</f>
        <v/>
      </c>
      <c r="M1853" s="748">
        <f>L1853*(G1853+I1853)</f>
        <v/>
      </c>
      <c r="O1853" s="464">
        <f>ISBLANK(D1853)</f>
        <v/>
      </c>
      <c r="P1853" s="464">
        <f>ISBLANK(G1853)</f>
        <v/>
      </c>
      <c r="Q1853" s="464">
        <f>ISBLANK(M1853)</f>
        <v/>
      </c>
      <c r="R1853" s="464">
        <f>IF(AND(O1853=P1853,O1853=Q1853),,"!!!")</f>
        <v/>
      </c>
      <c r="T1853" s="464" t="n">
        <v>1842</v>
      </c>
    </row>
    <row customFormat="1" customHeight="1" hidden="1" ht="178.5" outlineLevel="1" r="1854" s="590">
      <c r="A1854" s="29" t="n"/>
      <c r="B1854" s="606" t="n">
        <v>400</v>
      </c>
      <c r="C1854" s="608" t="n">
        <v>431</v>
      </c>
      <c r="D1854" s="426" t="n">
        <v>251</v>
      </c>
      <c r="E1854" s="708" t="inlineStr">
        <is>
          <t>Air handling unit according to schema.
Designation: AHU-2 (Corrugator)
Air flow (m³/h): 29.500 / 22.000
External pressure (Pa): 500 / 1000
Power input (kW): 15 / 15
Supply / return, 4 pcs silencer, 1pc cross-flow heat exchanger, empty element for adiabatic cooling, complete frost protection(frost protection thermostat), drop eliminator, condensate pan, electric trace heated 2pc siphon, M5+F7 filters in supply, G2 filter in extraction, motorised shut-off damper on fresh air side, motorised shut-off damper on exhaust side, 4pc flexible vibration absorber, frequency converter equipped ventilator
with pressure signal transmitter, for outdoor installation</t>
        </is>
      </c>
      <c r="F1854" s="708" t="inlineStr">
        <is>
          <t>Légkezelő a kapcsolási rajz szerint.
Megnevezés: AHU-2 (Corrugator)
Légszállítás (m³/h): 29.500 / 22.000
Nyomásemelés (Pa): 500 / 1000
Elektromos telj.(kW): 15 / 15
Befúvás-elszívás, 4 db hangcsillapítóval, keresztáramú hővisszanyerő, adiabatikus hűtésnek üres elemmel, komplett fagyvédelemmel (fagyvédelmi termosztáttal), cseppleválasztóval, csepptálcával, elektromosan fűthető 2 db légkezelő szifonnal, befúvásban M5+F7, elszívásban G2 szűrőfokozattal, belépő oldali motoros nyit-zár zsaluval, kilépő oldali motoros nyit-zár zsaluval, 4 db flexibilis rezgéscsillapítóval, frekvenciaváltós ventilátorral
nyomástávadókkal, kültéri kivitelben</t>
        </is>
      </c>
      <c r="G1854" s="994" t="n">
        <v>1</v>
      </c>
      <c r="H1854" s="709" t="inlineStr">
        <is>
          <t>pc/db</t>
        </is>
      </c>
      <c r="I1854" s="320" t="n"/>
      <c r="J1854" s="521" t="n">
        <v>0</v>
      </c>
      <c r="K1854" s="159" t="n">
        <v>0</v>
      </c>
      <c r="L1854" s="753">
        <f>J1854+K1854</f>
        <v/>
      </c>
      <c r="M1854" s="748">
        <f>L1854*(G1854+I1854)</f>
        <v/>
      </c>
      <c r="O1854" s="464">
        <f>ISBLANK(D1854)</f>
        <v/>
      </c>
      <c r="P1854" s="464">
        <f>ISBLANK(G1854)</f>
        <v/>
      </c>
      <c r="Q1854" s="464">
        <f>ISBLANK(M1854)</f>
        <v/>
      </c>
      <c r="R1854" s="464">
        <f>IF(AND(O1854=P1854,O1854=Q1854),,"!!!")</f>
        <v/>
      </c>
      <c r="T1854" s="464" t="n">
        <v>1843</v>
      </c>
    </row>
    <row customFormat="1" customHeight="1" hidden="1" ht="51" outlineLevel="1" r="1855" s="590">
      <c r="A1855" s="29" t="n"/>
      <c r="B1855" s="606" t="n">
        <v>400</v>
      </c>
      <c r="C1855" s="608" t="n">
        <v>431</v>
      </c>
      <c r="D1855" s="426" t="n">
        <v>252</v>
      </c>
      <c r="E1855" s="708" t="inlineStr">
        <is>
          <t xml:space="preserve">
High pressure adiabatic humidifier for cooling, installable into air handling units, for AHU-2
according to Lindab specification, see: appendix</t>
        </is>
      </c>
      <c r="F1855" s="708" t="inlineStr">
        <is>
          <t xml:space="preserve">
Légkezelőbe építhető, nagynyomású adiabatikus nedvesítő berendezés hűtésre, AHU-2 berendezésbe
a Lindab specifikációja alapján, lásd melléklet</t>
        </is>
      </c>
      <c r="G1855" s="994" t="n">
        <v>1</v>
      </c>
      <c r="H1855" s="709" t="inlineStr">
        <is>
          <t>pc/db</t>
        </is>
      </c>
      <c r="I1855" s="320" t="n"/>
      <c r="J1855" s="521" t="n">
        <v>0</v>
      </c>
      <c r="K1855" s="159" t="n">
        <v>0</v>
      </c>
      <c r="L1855" s="753">
        <f>J1855+K1855</f>
        <v/>
      </c>
      <c r="M1855" s="748">
        <f>L1855*(G1855+I1855)</f>
        <v/>
      </c>
      <c r="O1855" s="464">
        <f>ISBLANK(D1855)</f>
        <v/>
      </c>
      <c r="P1855" s="464">
        <f>ISBLANK(G1855)</f>
        <v/>
      </c>
      <c r="Q1855" s="464">
        <f>ISBLANK(M1855)</f>
        <v/>
      </c>
      <c r="R1855" s="464">
        <f>IF(AND(O1855=P1855,O1855=Q1855),,"!!!")</f>
        <v/>
      </c>
      <c r="T1855" s="464" t="n">
        <v>1844</v>
      </c>
    </row>
    <row customFormat="1" customHeight="1" hidden="1" ht="191.25" outlineLevel="1" r="1856" s="590">
      <c r="A1856" s="29" t="n"/>
      <c r="B1856" s="606" t="n">
        <v>400</v>
      </c>
      <c r="C1856" s="608" t="n">
        <v>431</v>
      </c>
      <c r="D1856" s="426" t="n">
        <v>253</v>
      </c>
      <c r="E1856" s="708" t="inlineStr">
        <is>
          <t>Air handling unit according to schema.
Designation: AHU-3 (Corrugator)
Air flow (m³/h): 29.500 / 22.000
External pressure (Pa): 500 / 1000
Power input (kW): 18,5 / 15
Supply / return, 4 pcs silencer 1pc cross-flow heat exchanger, gas heating coil, empty element for adiabatic cooling, complete frost protection(frost protection thermostat), drop eliminator, condensate pan, electric trace heated 2pc siphon, M5+F7 filters in supply, G2 filter in extraction, motorised shut-off damper on fresh air side, motorised shut-off damper on exhaust side, 4pc flexible vibration absorber, frequency converter equipped ventilator 
with pressure signal transmitter, for outdoor installation</t>
        </is>
      </c>
      <c r="F1856" s="708" t="inlineStr">
        <is>
          <t>Légkezelő a kapcsolási rajz szerint.
Megnevezés: AHU-3 (Corrugator)
Légszállítás (m³/h): 29.500 / 22.000
Nyomásemelés (Pa): 500 / 1000
Elektromos telj.(kW): 18,5 / 15
Befúvás-elszívás,4 db hangcsillapítóval, keresztáramú hővisszanyerő gázüzemű fűtőegységgel, adiabatikus hűtésnek üres elemmel, komplett fagyvédelemmel (fagyvédelmi termosztáttal), cseppleválasztóval, csepptálcával, elektromosan fűthető 2 db légkezelő szifonnal, befúvásban M5+F7, elszívásban G2 szűrőfokozattal, belépő oldali motoros nyit-zár zsaluval, kilépő oldali motoros nyit-zár zsaluval, 4 db flexibilis rezgéscsillapítóval, frekvenciaváltós ventilátorral
nyomástávadókkal, kültéri kivitelben</t>
        </is>
      </c>
      <c r="G1856" s="994" t="n">
        <v>1</v>
      </c>
      <c r="H1856" s="709" t="inlineStr">
        <is>
          <t>pc/db</t>
        </is>
      </c>
      <c r="I1856" s="320" t="n"/>
      <c r="J1856" s="521" t="n">
        <v>0</v>
      </c>
      <c r="K1856" s="159" t="n">
        <v>0</v>
      </c>
      <c r="L1856" s="753">
        <f>J1856+K1856</f>
        <v/>
      </c>
      <c r="M1856" s="748">
        <f>L1856*(G1856+I1856)</f>
        <v/>
      </c>
      <c r="O1856" s="464">
        <f>ISBLANK(D1856)</f>
        <v/>
      </c>
      <c r="P1856" s="464">
        <f>ISBLANK(G1856)</f>
        <v/>
      </c>
      <c r="Q1856" s="464">
        <f>ISBLANK(M1856)</f>
        <v/>
      </c>
      <c r="R1856" s="464">
        <f>IF(AND(O1856=P1856,O1856=Q1856),,"!!!")</f>
        <v/>
      </c>
      <c r="T1856" s="464" t="n">
        <v>1845</v>
      </c>
    </row>
    <row customFormat="1" customHeight="1" hidden="1" ht="51" outlineLevel="1" r="1857" s="590">
      <c r="A1857" s="29" t="n"/>
      <c r="B1857" s="606" t="n">
        <v>400</v>
      </c>
      <c r="C1857" s="608" t="n">
        <v>431</v>
      </c>
      <c r="D1857" s="426" t="n">
        <v>254</v>
      </c>
      <c r="E1857" s="708" t="inlineStr">
        <is>
          <t xml:space="preserve">
High pressure adiabatic humidifier for cooling, installable into air handling units, for AHU-3
according to Lindab specification, see: appendix</t>
        </is>
      </c>
      <c r="F1857" s="708" t="inlineStr">
        <is>
          <t xml:space="preserve">
Légkezelőbe építhető, nagynyomású adiabatikus nedvesítő berendezés hűtésre, AHU-3 berendezésbe
a Lindab specifikációja alapján, lásd melléklet</t>
        </is>
      </c>
      <c r="G1857" s="994" t="n">
        <v>1</v>
      </c>
      <c r="H1857" s="709" t="inlineStr">
        <is>
          <t>pc/db</t>
        </is>
      </c>
      <c r="I1857" s="320" t="n"/>
      <c r="J1857" s="521" t="n">
        <v>0</v>
      </c>
      <c r="K1857" s="159" t="n">
        <v>0</v>
      </c>
      <c r="L1857" s="753">
        <f>J1857+K1857</f>
        <v/>
      </c>
      <c r="M1857" s="748">
        <f>L1857*(G1857+I1857)</f>
        <v/>
      </c>
      <c r="O1857" s="464">
        <f>ISBLANK(D1857)</f>
        <v/>
      </c>
      <c r="P1857" s="464">
        <f>ISBLANK(G1857)</f>
        <v/>
      </c>
      <c r="Q1857" s="464">
        <f>ISBLANK(M1857)</f>
        <v/>
      </c>
      <c r="R1857" s="464">
        <f>IF(AND(O1857=P1857,O1857=Q1857),,"!!!")</f>
        <v/>
      </c>
      <c r="T1857" s="464" t="n">
        <v>1846</v>
      </c>
    </row>
    <row customFormat="1" customHeight="1" hidden="1" ht="38.25" outlineLevel="1" r="1858" s="590">
      <c r="A1858" s="29" t="n"/>
      <c r="B1858" s="606" t="n">
        <v>400</v>
      </c>
      <c r="C1858" s="608" t="n">
        <v>431</v>
      </c>
      <c r="D1858" s="426" t="n">
        <v>255</v>
      </c>
      <c r="E1858" s="708" t="inlineStr">
        <is>
          <t>Twin wall insulated flue system, from factory-made parts, complete with support construction, pressure test, installation and operation permit, for AHU-3</t>
        </is>
      </c>
      <c r="F1858" s="708" t="inlineStr">
        <is>
          <t>Kettősfalú szigetelt kémény gyári elemekből, tartószerkezettel, nyomáspróbázva, engedélyezéssel kompletten, AHU-3 légkezelőhöz</t>
        </is>
      </c>
      <c r="G1858" s="994" t="n">
        <v>1</v>
      </c>
      <c r="H1858" s="709" t="inlineStr">
        <is>
          <t>set/klt</t>
        </is>
      </c>
      <c r="I1858" s="320" t="n"/>
      <c r="J1858" s="521" t="n">
        <v>0</v>
      </c>
      <c r="K1858" s="159" t="n">
        <v>0</v>
      </c>
      <c r="L1858" s="753">
        <f>J1858+K1858</f>
        <v/>
      </c>
      <c r="M1858" s="748">
        <f>L1858*(G1858+I1858)</f>
        <v/>
      </c>
      <c r="O1858" s="464">
        <f>ISBLANK(D1858)</f>
        <v/>
      </c>
      <c r="P1858" s="464">
        <f>ISBLANK(G1858)</f>
        <v/>
      </c>
      <c r="Q1858" s="464">
        <f>ISBLANK(M1858)</f>
        <v/>
      </c>
      <c r="R1858" s="464">
        <f>IF(AND(O1858=P1858,O1858=Q1858),,"!!!")</f>
        <v/>
      </c>
      <c r="T1858" s="464" t="n">
        <v>1847</v>
      </c>
    </row>
    <row customFormat="1" customHeight="1" hidden="1" ht="140.25" outlineLevel="1" r="1859" s="590">
      <c r="A1859" s="29" t="n"/>
      <c r="B1859" s="606" t="n">
        <v>400</v>
      </c>
      <c r="C1859" s="608" t="n">
        <v>431</v>
      </c>
      <c r="D1859" s="426" t="n">
        <v>256</v>
      </c>
      <c r="E1859" s="708" t="inlineStr">
        <is>
          <t>REVEN X-Cyclone RKM-09
Duct air cleaners for water-based aerosols
· Nr. 60-15401
· 45.000 m³/h
· X-Cyclone – aluminium; frame – steal
· Agglomerator – Stainless steal (Edelstahl)
· Connection 1885 x 1905 mm
with return and supply side ductwork, installed in duct
2pc flexible duct connectionl,
with support elements</t>
        </is>
      </c>
      <c r="F1859" s="708" t="inlineStr">
        <is>
          <t>REVEN X-Cyclone RKM-09
Emulzió- és olajköd csatornaleválasztó
· Nr. 60-15401
· 45.000 m³/h
· X-Cyclone – alumínium; keret – krómacél
· Agglomerator – Rozsdamentes acél (Edelstahl)
· Csatorna csatlakozás 1885 x 1905 mm
szívó és nyomó oldalon légcsatorna csatlakozás, légcsatornára rögzítve
2db rugalmas, vitorlavászon kompenzátorral,
tartószerkezettel</t>
        </is>
      </c>
      <c r="G1859" s="994" t="n">
        <v>1</v>
      </c>
      <c r="H1859" s="709" t="inlineStr">
        <is>
          <t>pc/db</t>
        </is>
      </c>
      <c r="I1859" s="320" t="n"/>
      <c r="J1859" s="521" t="n">
        <v>0</v>
      </c>
      <c r="K1859" s="159" t="n">
        <v>0</v>
      </c>
      <c r="L1859" s="753">
        <f>J1859+K1859</f>
        <v/>
      </c>
      <c r="M1859" s="748">
        <f>L1859*(G1859+I1859)</f>
        <v/>
      </c>
      <c r="O1859" s="464">
        <f>ISBLANK(D1859)</f>
        <v/>
      </c>
      <c r="P1859" s="464">
        <f>ISBLANK(G1859)</f>
        <v/>
      </c>
      <c r="Q1859" s="464">
        <f>ISBLANK(M1859)</f>
        <v/>
      </c>
      <c r="R1859" s="464">
        <f>IF(AND(O1859=P1859,O1859=Q1859),,"!!!")</f>
        <v/>
      </c>
      <c r="T1859" s="464" t="n">
        <v>1848</v>
      </c>
    </row>
    <row customFormat="1" customHeight="1" hidden="1" ht="178.5" outlineLevel="1" r="1860" s="590">
      <c r="A1860" s="29" t="n"/>
      <c r="B1860" s="606" t="n">
        <v>400</v>
      </c>
      <c r="C1860" s="608" t="n">
        <v>431</v>
      </c>
      <c r="D1860" s="426" t="n">
        <v>257</v>
      </c>
      <c r="E1860" s="708" t="inlineStr">
        <is>
          <t>Air handling unit according to schema.
Designation: AHU-4 (Corrugator)
Air flow (m³/h): 29.500 / 22.000
External pressure (Pa): 500 / 1000
Power input (kW): 15 / 15
Supply / return, 4 pcs silencer, 1pc cross-flow heat exchanger, empty element for adiabatic cooling, complete frost protection(frost protection thermostat), drop eliminator, condensate pan, electric trace heated 2pc siphon, M5+F7 filters in supply, G2 filter in extraction, motorised shut-off damper on fresh air side, motorised shut-off damper on exhaust side, 4pc flexible vibration absorber, frequency converter equipped ventilator
with pressure signal transmitter, for outdoor installation</t>
        </is>
      </c>
      <c r="F1860" s="708" t="inlineStr">
        <is>
          <t>Légkezelő a kapcsolási rajz szerint.
Megnevezés: AHU-4 (Corrugator)
Légszállítás (m³/h): 29.500 / 22.000
Nyomásemelés (Pa): 500 / 1000
Elektromos telj.(kW): 15 / 15
Befúvás-elszívás, 4 db hangcsillapítóval, keresztáramú hővisszanyerő, adiabatikus hűtésnek üres elemmel, komplett fagyvédelemmel (fagyvédelmi termosztáttal), cseppleválasztóval, csepptálcával, elektromosan fűthető 2 db légkezelő szifonnal, befúvásban M5+F7, elszívásban G2 szűrőfokozattal, belépő oldali motoros nyit-zár zsaluval, kilépő oldali motoros nyit-zár zsaluval, 4 db flexibilis rezgéscsillapítóval, frekvenciaváltós ventilátorral
nyomástávadókkal, kültéri kivitelben</t>
        </is>
      </c>
      <c r="G1860" s="994" t="n">
        <v>1</v>
      </c>
      <c r="H1860" s="709" t="inlineStr">
        <is>
          <t>pc/db</t>
        </is>
      </c>
      <c r="I1860" s="320" t="n"/>
      <c r="J1860" s="521" t="n">
        <v>0</v>
      </c>
      <c r="K1860" s="159" t="n">
        <v>0</v>
      </c>
      <c r="L1860" s="753">
        <f>J1860+K1860</f>
        <v/>
      </c>
      <c r="M1860" s="748">
        <f>L1860*(G1860+I1860)</f>
        <v/>
      </c>
      <c r="O1860" s="464">
        <f>ISBLANK(D1860)</f>
        <v/>
      </c>
      <c r="P1860" s="464">
        <f>ISBLANK(G1860)</f>
        <v/>
      </c>
      <c r="Q1860" s="464">
        <f>ISBLANK(M1860)</f>
        <v/>
      </c>
      <c r="R1860" s="464">
        <f>IF(AND(O1860=P1860,O1860=Q1860),,"!!!")</f>
        <v/>
      </c>
      <c r="T1860" s="464" t="n">
        <v>1849</v>
      </c>
    </row>
    <row customFormat="1" customHeight="1" hidden="1" ht="51" outlineLevel="1" r="1861" s="590">
      <c r="A1861" s="29" t="n"/>
      <c r="B1861" s="606" t="n">
        <v>400</v>
      </c>
      <c r="C1861" s="608" t="n">
        <v>431</v>
      </c>
      <c r="D1861" s="426" t="n">
        <v>258</v>
      </c>
      <c r="E1861" s="708" t="inlineStr">
        <is>
          <t xml:space="preserve">
High pressure adiabatic humidifier for cooling, installable into air handling units, for AHU-4
according to Lindab specification, see: appendix</t>
        </is>
      </c>
      <c r="F1861" s="708" t="inlineStr">
        <is>
          <t xml:space="preserve">
Légkezelőbe építhető, nagynyomású adiabatikus nedvesítő berendezés hűtésre, AHU-4 berendezésbe
a Lindab specifikációja alapján, lásd melléklet</t>
        </is>
      </c>
      <c r="G1861" s="994" t="n">
        <v>1</v>
      </c>
      <c r="H1861" s="709" t="inlineStr">
        <is>
          <t>pc/db</t>
        </is>
      </c>
      <c r="I1861" s="320" t="n"/>
      <c r="J1861" s="521" t="n">
        <v>0</v>
      </c>
      <c r="K1861" s="159" t="n">
        <v>0</v>
      </c>
      <c r="L1861" s="753">
        <f>J1861+K1861</f>
        <v/>
      </c>
      <c r="M1861" s="748">
        <f>L1861*(G1861+I1861)</f>
        <v/>
      </c>
      <c r="O1861" s="464">
        <f>ISBLANK(D1861)</f>
        <v/>
      </c>
      <c r="P1861" s="464">
        <f>ISBLANK(G1861)</f>
        <v/>
      </c>
      <c r="Q1861" s="464">
        <f>ISBLANK(M1861)</f>
        <v/>
      </c>
      <c r="R1861" s="464">
        <f>IF(AND(O1861=P1861,O1861=Q1861),,"!!!")</f>
        <v/>
      </c>
      <c r="T1861" s="464" t="n">
        <v>1850</v>
      </c>
    </row>
    <row customFormat="1" customHeight="1" hidden="1" ht="204" outlineLevel="1" r="1862" s="590">
      <c r="A1862" s="29" t="n"/>
      <c r="B1862" s="606" t="n">
        <v>400</v>
      </c>
      <c r="C1862" s="608" t="n">
        <v>431</v>
      </c>
      <c r="D1862" s="426" t="n">
        <v>259</v>
      </c>
      <c r="E1862" s="708" t="inlineStr">
        <is>
          <t>Air handling unit according to schema.
Designation: AHU-5 (Office)
Air flow (m³/h): 18.500 / 15.500
External pressure (Pa): 300 / 300
Power input (kW): 5 / 3,3
Supply / return, by-pass, 4 pcs silencer, 1pc cross-flow heat exchanger, gas heating coil, dx heating and cooling coil, complete frost protection(frost protection thermostat), drop eliminator, condensate pan, electric trace heated 2pc siphon, M5+F7 filters in supply, M5 filter in extraction, motorised shut-off damper on fresh air side, motorised shut-off damper on exhaust side, 4pc flexible vibration absorber, frequency converter equipped ventilator
with pressure signal transmitter, for outdoor installation
Guideline! Because canteen kitchen is not specified yet</t>
        </is>
      </c>
      <c r="F1862" s="708" t="inlineStr">
        <is>
          <t>Légkezelő a kapcsolási rajz szerint.
Megnevezés: AHU-5 (Iroda)
Légszállítás (m³/h): 18.500 / 15.500
Nyomásemelés (Pa): 300 / 300
Elektromos telj.(kW): 5 / 3,3
Befúvás-elszívás, Befúvás-elszívás,by-pass, 4 db hangcsillapítóval, keresztáramú hővisszanyerő, dx hűtő és fűtő kaloriferrel, gázüzemű előfűtővel, komplett fagyvédelemmel (fagyvédelmi termosztáttal), cseppleválasztóval, csepptálcával, elektromosan fűthető 2 db légkezelő szifonnal, befúvásban M5+F7, elszívásban M5 szűrőfokozattal, belépő oldali motoros nyit-zár zsaluval, kilépő oldali motoros nyit-zár zsaluval, 4 db flexibilis rezgéscsillapítóval, frekvenciaváltós ventilátorral
nyomástávadókkal, kültéri kivitelben
Előirányzat! Mert konyhatechnológia nem ismert</t>
        </is>
      </c>
      <c r="G1862" s="994" t="n">
        <v>1</v>
      </c>
      <c r="H1862" s="709" t="inlineStr">
        <is>
          <t>pc/db</t>
        </is>
      </c>
      <c r="I1862" s="320" t="n"/>
      <c r="J1862" s="521" t="n">
        <v>0</v>
      </c>
      <c r="K1862" s="159" t="n">
        <v>0</v>
      </c>
      <c r="L1862" s="753">
        <f>J1862+K1862</f>
        <v/>
      </c>
      <c r="M1862" s="748">
        <f>L1862*(G1862+I1862)</f>
        <v/>
      </c>
      <c r="O1862" s="464">
        <f>ISBLANK(D1862)</f>
        <v/>
      </c>
      <c r="P1862" s="464">
        <f>ISBLANK(G1862)</f>
        <v/>
      </c>
      <c r="Q1862" s="464">
        <f>ISBLANK(M1862)</f>
        <v/>
      </c>
      <c r="R1862" s="464">
        <f>IF(AND(O1862=P1862,O1862=Q1862),,"!!!")</f>
        <v/>
      </c>
      <c r="T1862" s="464" t="n">
        <v>1851</v>
      </c>
    </row>
    <row customFormat="1" customHeight="1" hidden="1" ht="25.5" outlineLevel="1" r="1863" s="590">
      <c r="A1863" s="29" t="n"/>
      <c r="B1863" s="606" t="n">
        <v>400</v>
      </c>
      <c r="C1863" s="608" t="n">
        <v>431</v>
      </c>
      <c r="D1863" s="426" t="n">
        <v>260</v>
      </c>
      <c r="E1863" s="708" t="inlineStr">
        <is>
          <t>Air side connections to AHU with flexible ducts</t>
        </is>
      </c>
      <c r="F1863" s="708" t="inlineStr">
        <is>
          <t>Légoldali rákötés a légkezelőre rezgéstompító vitorlavászonnal</t>
        </is>
      </c>
      <c r="G1863" s="994" t="n">
        <v>1</v>
      </c>
      <c r="H1863" s="709" t="inlineStr">
        <is>
          <t>set/klt</t>
        </is>
      </c>
      <c r="I1863" s="320" t="n"/>
      <c r="J1863" s="521" t="n">
        <v>0</v>
      </c>
      <c r="K1863" s="159" t="n">
        <v>0</v>
      </c>
      <c r="L1863" s="753">
        <f>J1863+K1863</f>
        <v/>
      </c>
      <c r="M1863" s="748">
        <f>L1863*(G1863+I1863)</f>
        <v/>
      </c>
      <c r="O1863" s="464">
        <f>ISBLANK(D1863)</f>
        <v/>
      </c>
      <c r="P1863" s="464">
        <f>ISBLANK(G1863)</f>
        <v/>
      </c>
      <c r="Q1863" s="464">
        <f>ISBLANK(M1863)</f>
        <v/>
      </c>
      <c r="R1863" s="464">
        <f>IF(AND(O1863=P1863,O1863=Q1863),,"!!!")</f>
        <v/>
      </c>
      <c r="T1863" s="464" t="n">
        <v>1852</v>
      </c>
    </row>
    <row customFormat="1" customHeight="1" hidden="1" ht="38.25" outlineLevel="1" r="1864" s="590">
      <c r="A1864" s="29" t="n"/>
      <c r="B1864" s="606" t="n">
        <v>400</v>
      </c>
      <c r="C1864" s="608" t="n">
        <v>431</v>
      </c>
      <c r="D1864" s="426" t="n">
        <v>261</v>
      </c>
      <c r="E1864" s="708" t="inlineStr">
        <is>
          <t>Twin wall insulated flue system, from factory-made parts, complete with support construction, pressure test, installation and operation permit, for AHU-5</t>
        </is>
      </c>
      <c r="F1864" s="708" t="inlineStr">
        <is>
          <t>Kettősfalú szigetelt kémény gyári elemekből, tartószerkezettel, nyomáspróbázva, engedélyezéssel kompletten, AHU-5 légkezelőhöz</t>
        </is>
      </c>
      <c r="G1864" s="994" t="n">
        <v>1</v>
      </c>
      <c r="H1864" s="709" t="inlineStr">
        <is>
          <t>set/klt</t>
        </is>
      </c>
      <c r="I1864" s="320" t="n"/>
      <c r="J1864" s="521" t="n">
        <v>0</v>
      </c>
      <c r="K1864" s="159" t="n">
        <v>0</v>
      </c>
      <c r="L1864" s="753">
        <f>J1864+K1864</f>
        <v/>
      </c>
      <c r="M1864" s="748">
        <f>L1864*(G1864+I1864)</f>
        <v/>
      </c>
      <c r="O1864" s="464">
        <f>ISBLANK(D1864)</f>
        <v/>
      </c>
      <c r="P1864" s="464">
        <f>ISBLANK(G1864)</f>
        <v/>
      </c>
      <c r="Q1864" s="464">
        <f>ISBLANK(M1864)</f>
        <v/>
      </c>
      <c r="R1864" s="464">
        <f>IF(AND(O1864=P1864,O1864=Q1864),,"!!!")</f>
        <v/>
      </c>
      <c r="T1864" s="464" t="n">
        <v>1853</v>
      </c>
    </row>
    <row customFormat="1" customHeight="1" hidden="1" ht="191.25" outlineLevel="1" r="1865" s="590">
      <c r="A1865" s="29" t="n"/>
      <c r="B1865" s="606" t="n">
        <v>400</v>
      </c>
      <c r="C1865" s="608" t="n">
        <v>431</v>
      </c>
      <c r="D1865" s="426" t="n">
        <v>262</v>
      </c>
      <c r="E1865" s="708" t="inlineStr">
        <is>
          <t>Air handling unit according to schema.
Designation: AHU-6 (Office)
Air flow (m³/h): 12.000 / 11.000
External pressure (Pa): 300 / 300
Power input (kW): 5,25 / 2,9
Supply / return, by-pass, 4 pcs silencer, 1pc cross-flow heat exchanger, gas heating coil, dx heating and cooling coil, complete frost protection(frost protection thermostat), drop eliminator, condensate pan, electric trace heated 2pc siphon, M5+F7 filters in supply, M5 filter in extraction, motorised shut-off damper on fresh air side, motorised shut-off damper on exhaust side, 4pc flexible vibration absorber, frequency converter equipped ventilator
with pressure signal transmitter, for outdoor installation</t>
        </is>
      </c>
      <c r="F1865" s="708" t="inlineStr">
        <is>
          <t>Légkezelő a kapcsolási rajz szerint.
Megnevezés: AHU-6 (Iroda)
Légszállítás (m³/h): 12.000 / 11.000
Nyomásemelés (Pa): 300 / 300
Elektromos telj.(kW): 5,25 / 2,9
Befúvás-elszívás, Befúvás-elszívás, by-pass, 4 db hangcsillapítóval, keresztáramú hővisszanyerő, dx hűtő és fűtő kaloriferrel, gázüzemű előfűtővel, komplett fagyvédelemmel (fagyvédelmi termosztáttal), cseppleválasztóval, csepptálcával, elektromosan fűthető 2 db légkezelő szifonnal, befúvásban M5+F7, elszívásban M5 szűrőfokozattal, belépő oldali motoros nyit-zár zsaluval, kilépő oldali motoros nyit-zár zsaluval, 4 db flexibilis rezgéscsillapítóval, frekvenciaváltós ventilátorral
nyomástávadókkal, kültéri kivitelben</t>
        </is>
      </c>
      <c r="G1865" s="994" t="n">
        <v>1</v>
      </c>
      <c r="H1865" s="709" t="inlineStr">
        <is>
          <t>pc/db</t>
        </is>
      </c>
      <c r="I1865" s="320" t="n"/>
      <c r="J1865" s="521" t="n">
        <v>0</v>
      </c>
      <c r="K1865" s="159" t="n">
        <v>0</v>
      </c>
      <c r="L1865" s="753">
        <f>J1865+K1865</f>
        <v/>
      </c>
      <c r="M1865" s="748">
        <f>L1865*(G1865+I1865)</f>
        <v/>
      </c>
      <c r="O1865" s="464">
        <f>ISBLANK(D1865)</f>
        <v/>
      </c>
      <c r="P1865" s="464">
        <f>ISBLANK(G1865)</f>
        <v/>
      </c>
      <c r="Q1865" s="464">
        <f>ISBLANK(M1865)</f>
        <v/>
      </c>
      <c r="R1865" s="464">
        <f>IF(AND(O1865=P1865,O1865=Q1865),,"!!!")</f>
        <v/>
      </c>
      <c r="T1865" s="464" t="n">
        <v>1854</v>
      </c>
    </row>
    <row customFormat="1" customHeight="1" hidden="1" ht="25.5" outlineLevel="1" r="1866" s="590">
      <c r="A1866" s="29" t="n"/>
      <c r="B1866" s="606" t="n">
        <v>400</v>
      </c>
      <c r="C1866" s="608" t="n">
        <v>431</v>
      </c>
      <c r="D1866" s="426" t="n">
        <v>263</v>
      </c>
      <c r="E1866" s="708" t="inlineStr">
        <is>
          <t>Air side connections to AHU with flexible ducts</t>
        </is>
      </c>
      <c r="F1866" s="708" t="inlineStr">
        <is>
          <t>Légoldali rákötés a légkezelőre rezgéstompító vitorlavászonnal</t>
        </is>
      </c>
      <c r="G1866" s="994" t="n">
        <v>1</v>
      </c>
      <c r="H1866" s="709" t="inlineStr">
        <is>
          <t>set/klt</t>
        </is>
      </c>
      <c r="I1866" s="320" t="n"/>
      <c r="J1866" s="521" t="n">
        <v>0</v>
      </c>
      <c r="K1866" s="159" t="n">
        <v>0</v>
      </c>
      <c r="L1866" s="753">
        <f>J1866+K1866</f>
        <v/>
      </c>
      <c r="M1866" s="748">
        <f>L1866*(G1866+I1866)</f>
        <v/>
      </c>
      <c r="O1866" s="464">
        <f>ISBLANK(D1866)</f>
        <v/>
      </c>
      <c r="P1866" s="464">
        <f>ISBLANK(G1866)</f>
        <v/>
      </c>
      <c r="Q1866" s="464">
        <f>ISBLANK(M1866)</f>
        <v/>
      </c>
      <c r="R1866" s="464">
        <f>IF(AND(O1866=P1866,O1866=Q1866),,"!!!")</f>
        <v/>
      </c>
      <c r="T1866" s="464" t="n">
        <v>1855</v>
      </c>
    </row>
    <row customFormat="1" customHeight="1" hidden="1" ht="38.25" outlineLevel="1" r="1867" s="590">
      <c r="A1867" s="29" t="n"/>
      <c r="B1867" s="606" t="n">
        <v>400</v>
      </c>
      <c r="C1867" s="608" t="n">
        <v>431</v>
      </c>
      <c r="D1867" s="426" t="n">
        <v>264</v>
      </c>
      <c r="E1867" s="708" t="inlineStr">
        <is>
          <t>Twin wall insulated flue system, from factory-made parts, complete with support construction, pressure test, installation and operation permit, for AHU-6</t>
        </is>
      </c>
      <c r="F1867" s="708" t="inlineStr">
        <is>
          <t>Kettősfalú szigetelt kémény gyári elemekből, tartószerkezettel, nyomáspróbázva, engedélyezéssel kompletten, AHU-6 légkezelőhöz</t>
        </is>
      </c>
      <c r="G1867" s="994" t="n">
        <v>1</v>
      </c>
      <c r="H1867" s="709" t="inlineStr">
        <is>
          <t>set/klt</t>
        </is>
      </c>
      <c r="I1867" s="320" t="n"/>
      <c r="J1867" s="521" t="n">
        <v>0</v>
      </c>
      <c r="K1867" s="159" t="n">
        <v>0</v>
      </c>
      <c r="L1867" s="753">
        <f>J1867+K1867</f>
        <v/>
      </c>
      <c r="M1867" s="748">
        <f>L1867*(G1867+I1867)</f>
        <v/>
      </c>
      <c r="O1867" s="464">
        <f>ISBLANK(D1867)</f>
        <v/>
      </c>
      <c r="P1867" s="464">
        <f>ISBLANK(G1867)</f>
        <v/>
      </c>
      <c r="Q1867" s="464">
        <f>ISBLANK(M1867)</f>
        <v/>
      </c>
      <c r="R1867" s="464">
        <f>IF(AND(O1867=P1867,O1867=Q1867),,"!!!")</f>
        <v/>
      </c>
      <c r="T1867" s="464" t="n">
        <v>1856</v>
      </c>
    </row>
    <row customFormat="1" customHeight="1" hidden="1" ht="178.5" outlineLevel="1" r="1868" s="590">
      <c r="A1868" s="29" t="n"/>
      <c r="B1868" s="606" t="n">
        <v>400</v>
      </c>
      <c r="C1868" s="608" t="n">
        <v>431</v>
      </c>
      <c r="D1868" s="426" t="n">
        <v>265</v>
      </c>
      <c r="E1868" s="708" t="inlineStr">
        <is>
          <t>Air handling unit according to schema.
Designation: AHU-7 (Maintenance)
Air flow (m³/h): 3.000 / 2.750
External pressure (Pa): 300 / 300
Power input (kW): 1,8 / 1,23
Supply / return, 4 pcs silencer, by-pass, 1pc cross-flow heat exchanger, dx heating and cooling coil, complete frost protection(frost protection thermostat), drop eliminator, condensate pan, 2pc siphon, M5+F7 filters in supply, M5 filter in extraction, motorised shut-off damper on fresh air side, motorised shut-off damper on exhaust side, 4pc flexible vibration absorber, frequency converter equipped ventilator
with pressure signal transmitter, for intdoor installation</t>
        </is>
      </c>
      <c r="F1868" s="708" t="inlineStr">
        <is>
          <t>Légkezelő a kapcsolási rajz szerint.
Megnevezés: AHU-7 (Karbantartás)
Légszállítás (m³/h): 3.000 / 2.750
Nyomásemelés (Pa): 300 / 300
Elektromos telj.(kW): 1,8 / 1,23
Befúvás-elszívás, by-pass, 4 db hangcsillapítóval, keresztáramú hővisszanyerő, dx hűtő és fűtő kaloriferrel, komplett fagyvédelemmel (fagyvédelmi termosztáttal), cseppleválasztóval, csepptálcával, 2 db légkezelő szifonnal, befúvásban M5+F7, elszívásban M5 szűrőfokozattal, belépő oldali motoros nyit-zár zsaluval, kilépő oldali motoros nyit-zár zsaluval, 4 db flexibilis rezgéscsillapítóval, frekvenciaváltós ventilátorral
nyomástávadókkal, beltéri kivitelben</t>
        </is>
      </c>
      <c r="G1868" s="994" t="n">
        <v>1</v>
      </c>
      <c r="H1868" s="709" t="inlineStr">
        <is>
          <t>pc/db</t>
        </is>
      </c>
      <c r="I1868" s="320" t="n"/>
      <c r="J1868" s="521" t="n">
        <v>0</v>
      </c>
      <c r="K1868" s="159" t="n">
        <v>0</v>
      </c>
      <c r="L1868" s="753">
        <f>J1868+K1868</f>
        <v/>
      </c>
      <c r="M1868" s="748">
        <f>L1868*(G1868+I1868)</f>
        <v/>
      </c>
      <c r="O1868" s="464">
        <f>ISBLANK(D1868)</f>
        <v/>
      </c>
      <c r="P1868" s="464">
        <f>ISBLANK(G1868)</f>
        <v/>
      </c>
      <c r="Q1868" s="464">
        <f>ISBLANK(M1868)</f>
        <v/>
      </c>
      <c r="R1868" s="464">
        <f>IF(AND(O1868=P1868,O1868=Q1868),,"!!!")</f>
        <v/>
      </c>
      <c r="T1868" s="464" t="n">
        <v>1857</v>
      </c>
    </row>
    <row customFormat="1" customHeight="1" hidden="1" ht="25.5" outlineLevel="1" r="1869" s="590">
      <c r="A1869" s="29" t="n"/>
      <c r="B1869" s="606" t="n">
        <v>400</v>
      </c>
      <c r="C1869" s="608" t="n">
        <v>431</v>
      </c>
      <c r="D1869" s="426" t="n">
        <v>266</v>
      </c>
      <c r="E1869" s="708" t="inlineStr">
        <is>
          <t>Air side connections to AHU with flexible ducts</t>
        </is>
      </c>
      <c r="F1869" s="708" t="inlineStr">
        <is>
          <t>Légoldali rákötés a légkezelőre rezgéstompító vitorlavászonnal</t>
        </is>
      </c>
      <c r="G1869" s="994" t="n">
        <v>1</v>
      </c>
      <c r="H1869" s="709" t="inlineStr">
        <is>
          <t>set/klt</t>
        </is>
      </c>
      <c r="I1869" s="320" t="n"/>
      <c r="J1869" s="521" t="n">
        <v>0</v>
      </c>
      <c r="K1869" s="159" t="n">
        <v>0</v>
      </c>
      <c r="L1869" s="753">
        <f>J1869+K1869</f>
        <v/>
      </c>
      <c r="M1869" s="748">
        <f>L1869*(G1869+I1869)</f>
        <v/>
      </c>
      <c r="O1869" s="464">
        <f>ISBLANK(D1869)</f>
        <v/>
      </c>
      <c r="P1869" s="464">
        <f>ISBLANK(G1869)</f>
        <v/>
      </c>
      <c r="Q1869" s="464">
        <f>ISBLANK(M1869)</f>
        <v/>
      </c>
      <c r="R1869" s="464">
        <f>IF(AND(O1869=P1869,O1869=Q1869),,"!!!")</f>
        <v/>
      </c>
      <c r="T1869" s="464" t="n">
        <v>1858</v>
      </c>
    </row>
    <row customFormat="1" customHeight="1" hidden="1" ht="178.5" outlineLevel="1" r="1870" s="590">
      <c r="A1870" s="29" t="n"/>
      <c r="B1870" s="606" t="n">
        <v>400</v>
      </c>
      <c r="C1870" s="608" t="n">
        <v>431</v>
      </c>
      <c r="D1870" s="426" t="n">
        <v>267</v>
      </c>
      <c r="E1870" s="708" t="inlineStr">
        <is>
          <t>Air handling unit according to schema.
Designation: AHU-8 (Glue kitchen)
Air flow (m³/h): 8.000 / 6.000
External pressure (Pa): 300 / 300
Power input (kW): 3,45 / 3,45
Supply / return, 4 pcs silencer, 1pc cross-flow heat exchanger, gas heating coil, complete frost protection(frost protection thermostat), drop eliminator, condensate pan, electric trace heated 2pc siphon, M5+F7 filters in supply, M5 filter in extraction, motorised shut-off damper on fresh air side, motorised shut-off damper on exhaust side, 4pc flexible vibration absorber, frequency converter equipped ventilator
with pressure signal transmitter, for outdoor installation</t>
        </is>
      </c>
      <c r="F1870" s="708" t="inlineStr">
        <is>
          <t>Légkezelő a kapcsolási rajz szerint.
Megnevezés: AHU-8 (déli kiszolgáló területek)
Légszállítás (m³/h): 8.000 / 6.000
Nyomásemelés (Pa): 300 / 300
Elektromos telj.(kW): 3,45 / 3,45
Befúvás-elszívás, Befúvás-elszívás, 4 db hangcsillapítóval, keresztáramú hővisszanyerő, gázüzemű fűtővel, komplett fagyvédelemmel (fagyvédelmi termosztáttal), cseppleválasztóval, csepptálcával, elektromosan fűthető 2 db légkezelő szifonnal, befúvásban M5+F7, elszívásban M5 szűrőfokozattal, belépő oldali motoros nyit-zár zsaluval, kilépő oldali motoros nyit-zár zsaluval, 4 db flexibilis rezgéscsillapítóval, frekvenciaváltós ventilátorral
nyomástávadókkal, kültéri kivitelben</t>
        </is>
      </c>
      <c r="G1870" s="994" t="n">
        <v>1</v>
      </c>
      <c r="H1870" s="709" t="inlineStr">
        <is>
          <t>pc/db</t>
        </is>
      </c>
      <c r="I1870" s="320" t="n"/>
      <c r="J1870" s="521" t="n">
        <v>0</v>
      </c>
      <c r="K1870" s="159" t="n">
        <v>0</v>
      </c>
      <c r="L1870" s="753">
        <f>J1870+K1870</f>
        <v/>
      </c>
      <c r="M1870" s="748">
        <f>L1870*(G1870+I1870)</f>
        <v/>
      </c>
      <c r="O1870" s="464">
        <f>ISBLANK(D1870)</f>
        <v/>
      </c>
      <c r="P1870" s="464">
        <f>ISBLANK(G1870)</f>
        <v/>
      </c>
      <c r="Q1870" s="464">
        <f>ISBLANK(M1870)</f>
        <v/>
      </c>
      <c r="R1870" s="464">
        <f>IF(AND(O1870=P1870,O1870=Q1870),,"!!!")</f>
        <v/>
      </c>
      <c r="T1870" s="464" t="n">
        <v>1859</v>
      </c>
    </row>
    <row customFormat="1" customHeight="1" hidden="1" ht="25.5" outlineLevel="1" r="1871" s="590">
      <c r="A1871" s="29" t="n"/>
      <c r="B1871" s="606" t="n">
        <v>400</v>
      </c>
      <c r="C1871" s="608" t="n">
        <v>431</v>
      </c>
      <c r="D1871" s="426" t="n">
        <v>268</v>
      </c>
      <c r="E1871" s="708" t="inlineStr">
        <is>
          <t>Air side connections to AHU with flexible ducts</t>
        </is>
      </c>
      <c r="F1871" s="708" t="inlineStr">
        <is>
          <t>Légoldali rákötés a légkezelőre rezgéstompító vitorlavászonnal</t>
        </is>
      </c>
      <c r="G1871" s="994" t="n">
        <v>1</v>
      </c>
      <c r="H1871" s="709" t="inlineStr">
        <is>
          <t>set/klt</t>
        </is>
      </c>
      <c r="I1871" s="320" t="n"/>
      <c r="J1871" s="521" t="n">
        <v>0</v>
      </c>
      <c r="K1871" s="159" t="n">
        <v>0</v>
      </c>
      <c r="L1871" s="753">
        <f>J1871+K1871</f>
        <v/>
      </c>
      <c r="M1871" s="748">
        <f>L1871*(G1871+I1871)</f>
        <v/>
      </c>
      <c r="O1871" s="464">
        <f>ISBLANK(D1871)</f>
        <v/>
      </c>
      <c r="P1871" s="464">
        <f>ISBLANK(G1871)</f>
        <v/>
      </c>
      <c r="Q1871" s="464">
        <f>ISBLANK(M1871)</f>
        <v/>
      </c>
      <c r="R1871" s="464">
        <f>IF(AND(O1871=P1871,O1871=Q1871),,"!!!")</f>
        <v/>
      </c>
      <c r="T1871" s="464" t="n">
        <v>1860</v>
      </c>
    </row>
    <row customFormat="1" customHeight="1" hidden="1" ht="38.25" outlineLevel="1" r="1872" s="590">
      <c r="A1872" s="29" t="n"/>
      <c r="B1872" s="606" t="n">
        <v>400</v>
      </c>
      <c r="C1872" s="608" t="n">
        <v>431</v>
      </c>
      <c r="D1872" s="426" t="n">
        <v>269</v>
      </c>
      <c r="E1872" s="708" t="inlineStr">
        <is>
          <t>Twin wall insulated flue system, from factory-made parts, complete with support construction, pressure test, installation and operation permit, for AHU-8</t>
        </is>
      </c>
      <c r="F1872" s="708" t="inlineStr">
        <is>
          <t>Kettősfalú szigetelt kémény gyári elemekből, tartószerkezettel, nyomáspróbázva, engedélyezéssel kompletten, AHU-8 légkezelőhöz</t>
        </is>
      </c>
      <c r="G1872" s="994" t="n">
        <v>1</v>
      </c>
      <c r="H1872" s="709" t="inlineStr">
        <is>
          <t>set/klt</t>
        </is>
      </c>
      <c r="I1872" s="320" t="n"/>
      <c r="J1872" s="521" t="n">
        <v>0</v>
      </c>
      <c r="K1872" s="159" t="n">
        <v>0</v>
      </c>
      <c r="L1872" s="753">
        <f>J1872+K1872</f>
        <v/>
      </c>
      <c r="M1872" s="748">
        <f>L1872*(G1872+I1872)</f>
        <v/>
      </c>
      <c r="O1872" s="464">
        <f>ISBLANK(D1872)</f>
        <v/>
      </c>
      <c r="P1872" s="464">
        <f>ISBLANK(G1872)</f>
        <v/>
      </c>
      <c r="Q1872" s="464">
        <f>ISBLANK(M1872)</f>
        <v/>
      </c>
      <c r="R1872" s="464">
        <f>IF(AND(O1872=P1872,O1872=Q1872),,"!!!")</f>
        <v/>
      </c>
      <c r="T1872" s="464" t="n">
        <v>1861</v>
      </c>
    </row>
    <row customFormat="1" customHeight="1" hidden="1" ht="178.5" outlineLevel="1" r="1873" s="590">
      <c r="A1873" s="29" t="n"/>
      <c r="B1873" s="606" t="n">
        <v>400</v>
      </c>
      <c r="C1873" s="608" t="n">
        <v>431</v>
      </c>
      <c r="D1873" s="426" t="n">
        <v>270</v>
      </c>
      <c r="E1873" s="708" t="inlineStr">
        <is>
          <t>Air handling unit according to schema.
Designation: AHU-9 (Logistics)
Air flow (m³/h): 1.500 / 1.000
External pressure (Pa): 300 / 300
Power input (kW): 1,18 / 1,18
Supply / return, 4 pcs silencer, by-pass, 1pc cross-flow heat exchanger, dx heating and cooling coil, complete frost protection(frost protection thermostat), drop eliminator, condensate pan, 2pc siphon, M5+F7 filters in supply, M5 filter in extraction, motorised shut-off damper on fresh air side, motorised shut-off damper on exhaust side, 4pc flexible vibration absorber, frequency converter equipped ventilator
with pressure signal transmitter, for intdoor installation</t>
        </is>
      </c>
      <c r="F1873" s="708" t="inlineStr">
        <is>
          <t>Légkezelő a kapcsolási rajz szerint.
Megnevezés: AHU-9 (Logisztika)
Légszállítás (m³/h): 1.500 / 1.000
Nyomásemelés (Pa): 300 / 300
Elektromos telj.(kW): 1,18 / 1,18
Befúvás-elszívás, by-pass, 4 db hangcsillapítóval, keresztáramú hővisszanyerő, dx hűtő és fűtő kaloriferrel, komplett fagyvédelemmel (fagyvédelmi termosztáttal), cseppleválasztóval, csepptálcával, 2 db légkezelő szifonnal, befúvásban M5+F7, elszívásban M5 szűrőfokozattal, belépő oldali motoros nyit-zár zsaluval, kilépő oldali motoros nyit-zár zsaluval, 4 db flexibilis rezgéscsillapítóval, frekvenciaváltós ventilátorral,
nyomástávadókkal, beltéri kivitelben</t>
        </is>
      </c>
      <c r="G1873" s="994" t="n">
        <v>1</v>
      </c>
      <c r="H1873" s="709" t="inlineStr">
        <is>
          <t>pc/db</t>
        </is>
      </c>
      <c r="I1873" s="320" t="n"/>
      <c r="J1873" s="521" t="n">
        <v>0</v>
      </c>
      <c r="K1873" s="159" t="n">
        <v>0</v>
      </c>
      <c r="L1873" s="753">
        <f>J1873+K1873</f>
        <v/>
      </c>
      <c r="M1873" s="748">
        <f>L1873*(G1873+I1873)</f>
        <v/>
      </c>
      <c r="O1873" s="464">
        <f>ISBLANK(D1873)</f>
        <v/>
      </c>
      <c r="P1873" s="464">
        <f>ISBLANK(G1873)</f>
        <v/>
      </c>
      <c r="Q1873" s="464">
        <f>ISBLANK(M1873)</f>
        <v/>
      </c>
      <c r="R1873" s="464">
        <f>IF(AND(O1873=P1873,O1873=Q1873),,"!!!")</f>
        <v/>
      </c>
      <c r="T1873" s="464" t="n">
        <v>1862</v>
      </c>
    </row>
    <row customFormat="1" customHeight="1" hidden="1" ht="25.5" outlineLevel="1" r="1874" s="590">
      <c r="A1874" s="29" t="n"/>
      <c r="B1874" s="606" t="n">
        <v>400</v>
      </c>
      <c r="C1874" s="608" t="n">
        <v>431</v>
      </c>
      <c r="D1874" s="426" t="n">
        <v>271</v>
      </c>
      <c r="E1874" s="708" t="inlineStr">
        <is>
          <t>Air side connections to AHU with flexible ducts</t>
        </is>
      </c>
      <c r="F1874" s="708" t="inlineStr">
        <is>
          <t>Légoldali rákötés a légkezelőre rezgéstompító vitorlavászonnal</t>
        </is>
      </c>
      <c r="G1874" s="994" t="n">
        <v>1</v>
      </c>
      <c r="H1874" s="709" t="inlineStr">
        <is>
          <t>set/klt</t>
        </is>
      </c>
      <c r="I1874" s="320" t="n"/>
      <c r="J1874" s="521" t="n">
        <v>0</v>
      </c>
      <c r="K1874" s="159" t="n">
        <v>0</v>
      </c>
      <c r="L1874" s="753">
        <f>J1874+K1874</f>
        <v/>
      </c>
      <c r="M1874" s="748">
        <f>L1874*(G1874+I1874)</f>
        <v/>
      </c>
      <c r="O1874" s="464">
        <f>ISBLANK(D1874)</f>
        <v/>
      </c>
      <c r="P1874" s="464">
        <f>ISBLANK(G1874)</f>
        <v/>
      </c>
      <c r="Q1874" s="464">
        <f>ISBLANK(M1874)</f>
        <v/>
      </c>
      <c r="R1874" s="464">
        <f>IF(AND(O1874=P1874,O1874=Q1874),,"!!!")</f>
        <v/>
      </c>
      <c r="T1874" s="464" t="n">
        <v>1863</v>
      </c>
    </row>
    <row customFormat="1" customHeight="1" hidden="1" ht="178.5" outlineLevel="1" r="1875" s="590">
      <c r="A1875" s="29" t="n"/>
      <c r="B1875" s="606" t="n">
        <v>400</v>
      </c>
      <c r="C1875" s="608" t="n">
        <v>431</v>
      </c>
      <c r="D1875" s="426" t="n">
        <v>272</v>
      </c>
      <c r="E1875" s="708" t="inlineStr">
        <is>
          <t>Air handling unit according to schema.
Designation: AHU-10 (Logistics)
Air flow (m³/h): 1.120 / 560
External pressure (Pa): 250 / 250
Power input (kW): 1,1 / 0,75
Supply / return, 4 pcs silencer, by-pass, 1pc cross-flow heat exchanger, dx heating and cooling coil, complete frost protection(frost protection thermostat), drop eliminator, condensate pan, 2pc siphon, M5+F7 filters in supply, M5 filter in extraction, motorised shut-off damper on fresh air side, motorised shut-off damper on exhaust side, 4pc flexible vibration absorber, frequency converter equipped ventilator
with pressure signal transmitter, for intdoor installation</t>
        </is>
      </c>
      <c r="F1875" s="708" t="inlineStr">
        <is>
          <t>Légkezelő a kapcsolási rajz szerint.
Megnevezés: AHU-10 (Logisztika)
Légszállítás (m³/h): 1.120 / 560
Nyomásemelés (Pa): 250 / 250
Elektromos telj.(kW): 1,1 / 0,75
Befúvás-elszívás, by-pass, 4 db hangcsillapítóval, keresztáramú hővisszanyerő, dx hűtő és fűtő kaloriferrel, komplett fagyvédelemmel (fagyvédelmi termosztáttal), cseppleválasztóval, csepptálcával, 2 db légkezelő szifonnal, befúvásban M5+F7, elszívásban M5 szűrőfokozattal, belépő oldali motoros nyit-zár zsaluval, kilépő oldali motoros nyit-zár zsaluval, 4 db flexibilis rezgéscsillapítóval, frekvenciaváltós ventilátorral
nyomástávadókkal, beltéri kivitelben</t>
        </is>
      </c>
      <c r="G1875" s="994" t="n">
        <v>1</v>
      </c>
      <c r="H1875" s="709" t="inlineStr">
        <is>
          <t>pc/db</t>
        </is>
      </c>
      <c r="I1875" s="320" t="n"/>
      <c r="J1875" s="521" t="n">
        <v>0</v>
      </c>
      <c r="K1875" s="159" t="n">
        <v>0</v>
      </c>
      <c r="L1875" s="753">
        <f>J1875+K1875</f>
        <v/>
      </c>
      <c r="M1875" s="748">
        <f>L1875*(G1875+I1875)</f>
        <v/>
      </c>
      <c r="O1875" s="464">
        <f>ISBLANK(D1875)</f>
        <v/>
      </c>
      <c r="P1875" s="464">
        <f>ISBLANK(G1875)</f>
        <v/>
      </c>
      <c r="Q1875" s="464">
        <f>ISBLANK(M1875)</f>
        <v/>
      </c>
      <c r="R1875" s="464">
        <f>IF(AND(O1875=P1875,O1875=Q1875),,"!!!")</f>
        <v/>
      </c>
      <c r="T1875" s="464" t="n">
        <v>1864</v>
      </c>
    </row>
    <row customFormat="1" customHeight="1" hidden="1" ht="25.5" outlineLevel="1" r="1876" s="590">
      <c r="A1876" s="29" t="n"/>
      <c r="B1876" s="606" t="n">
        <v>400</v>
      </c>
      <c r="C1876" s="608" t="n">
        <v>431</v>
      </c>
      <c r="D1876" s="426" t="n">
        <v>273</v>
      </c>
      <c r="E1876" s="708" t="inlineStr">
        <is>
          <t>Air side connections to AHU with flexible ducts</t>
        </is>
      </c>
      <c r="F1876" s="708" t="inlineStr">
        <is>
          <t>Légoldali rákötés a légkezelőre rezgéstompító vitorlavászonnal</t>
        </is>
      </c>
      <c r="G1876" s="994" t="n">
        <v>1</v>
      </c>
      <c r="H1876" s="709" t="inlineStr">
        <is>
          <t>set/klt</t>
        </is>
      </c>
      <c r="I1876" s="320" t="n"/>
      <c r="J1876" s="521" t="n">
        <v>0</v>
      </c>
      <c r="K1876" s="159" t="n">
        <v>0</v>
      </c>
      <c r="L1876" s="753">
        <f>J1876+K1876</f>
        <v/>
      </c>
      <c r="M1876" s="748">
        <f>L1876*(G1876+I1876)</f>
        <v/>
      </c>
      <c r="O1876" s="464">
        <f>ISBLANK(D1876)</f>
        <v/>
      </c>
      <c r="P1876" s="464">
        <f>ISBLANK(G1876)</f>
        <v/>
      </c>
      <c r="Q1876" s="464">
        <f>ISBLANK(M1876)</f>
        <v/>
      </c>
      <c r="R1876" s="464">
        <f>IF(AND(O1876=P1876,O1876=Q1876),,"!!!")</f>
        <v/>
      </c>
      <c r="T1876" s="464" t="n">
        <v>1865</v>
      </c>
    </row>
    <row customFormat="1" hidden="1" outlineLevel="1" r="1877" s="590">
      <c r="A1877" s="29" t="n"/>
      <c r="B1877" s="653" t="n"/>
      <c r="C1877" s="654" t="n"/>
      <c r="D1877" s="889" t="n"/>
      <c r="E1877" s="708" t="n"/>
      <c r="F1877" s="708" t="n"/>
      <c r="G1877" s="994" t="n"/>
      <c r="H1877" s="709" t="n"/>
      <c r="I1877" s="320" t="n"/>
      <c r="J1877" s="521" t="n"/>
      <c r="K1877" s="159" t="n"/>
      <c r="L1877" s="159" t="n"/>
      <c r="M1877" s="522" t="n"/>
      <c r="O1877" s="464">
        <f>ISBLANK(D1877)</f>
        <v/>
      </c>
      <c r="P1877" s="464">
        <f>ISBLANK(G1877)</f>
        <v/>
      </c>
      <c r="Q1877" s="464">
        <f>ISBLANK(M1877)</f>
        <v/>
      </c>
      <c r="R1877" s="464">
        <f>IF(AND(O1877=P1877,O1877=Q1877),,"!!!")</f>
        <v/>
      </c>
      <c r="T1877" s="464" t="n">
        <v>1866</v>
      </c>
    </row>
    <row customFormat="1" customHeight="1" hidden="1" ht="229.5" outlineLevel="1" r="1878" s="590">
      <c r="A1878" s="29" t="n"/>
      <c r="B1878" s="606" t="n">
        <v>400</v>
      </c>
      <c r="C1878" s="608" t="n">
        <v>431</v>
      </c>
      <c r="D1878" s="426" t="n">
        <v>274</v>
      </c>
      <c r="E1878" s="708" t="inlineStr">
        <is>
          <t>LENNOX produced compact heatpump rooftop unit with UV protected paint on the outside surfaces, with slef-supporting base frame, (standard downflow and return configuration), with air colled condenser, with scroll compressors, with R410A refrigeration charge, with outdoor- indoor and mixed air temperature sensors, with refrigeration dryer filters, with built-in cooling heat exchanger, with pull-out drain pan, with 50mm thick double skin panels, 65kg/m3 heat and sound isolated -from every direction open- doors, with EC technolgy inverter main fans and condenser fans, with air filters, with Climatic microprocessor control system. Eurovent certified unit, "A" energy class in cooling mode (reg. EN14511-2013). The unit complies with ECO-DESIGN 2018 directives. The unit's room temperature sensor installation and cabling is not a part of the dealer's commitment.</t>
        </is>
      </c>
      <c r="F1878" s="708" t="inlineStr">
        <is>
          <t>LENNOX gyártmányú kompakt tetőtéri hőszivattyús rooftop berendezés,  külső felületeken fényvédő UV festéssel, önhordó alapkerettel, (Standard lefele fúvó kivitelben), léghűtéses kondenzátorral, Scroll kompresszorokkal, R-410a hűtőközeggel, külső, befújt és visszakevert levegő hőmérséklet érzékelőkkel, hűtőközeg szárító szűrővel, beépített hűtőkaloriferrel, kihúzható-tisztítható csepptálcával, 50mm vastag szendvicspanellel, 65kg/m3 hő és hangszigetelt - minden irányból nyíló - panelajtókkal, EC technológiájú inverteres befúvó és kondenzátor ventilátorokkal,  szűrővel, CLIMATIC  mikroprocesszoros szabályozással.
 EUROVENT minősítéssel, "A" energiaosztályú besorolással hűtési üzemben(hivatkozva: EN14511-2013). A berendezés megfelel a 2018-as ECO-DESIGN előírásoknak. A roof-top berendezésekhez tartozó teremhőmérséklet-érzékelő elhelyezése és bekábelezése nem a forgalmazó feladata.</t>
        </is>
      </c>
      <c r="G1878" s="994" t="n">
        <v>3</v>
      </c>
      <c r="H1878" s="709" t="inlineStr">
        <is>
          <t>pc/db</t>
        </is>
      </c>
      <c r="I1878" s="320" t="n"/>
      <c r="J1878" s="521" t="n">
        <v>0</v>
      </c>
      <c r="K1878" s="159" t="n">
        <v>0</v>
      </c>
      <c r="L1878" s="753">
        <f>J1878+K1878</f>
        <v/>
      </c>
      <c r="M1878" s="748">
        <f>L1878*(G1878+I1878)</f>
        <v/>
      </c>
      <c r="O1878" s="464">
        <f>ISBLANK(D1878)</f>
        <v/>
      </c>
      <c r="P1878" s="464">
        <f>ISBLANK(G1878)</f>
        <v/>
      </c>
      <c r="Q1878" s="464">
        <f>ISBLANK(M1878)</f>
        <v/>
      </c>
      <c r="R1878" s="464">
        <f>IF(AND(O1878=P1878,O1878=Q1878),,"!!!")</f>
        <v/>
      </c>
      <c r="T1878" s="464" t="n">
        <v>1867</v>
      </c>
    </row>
    <row customFormat="1" hidden="1" outlineLevel="1" r="1879" s="590">
      <c r="A1879" s="29" t="inlineStr">
        <is>
          <t>x</t>
        </is>
      </c>
      <c r="B1879" s="653" t="n"/>
      <c r="C1879" s="654" t="n"/>
      <c r="D1879" s="426" t="n"/>
      <c r="E1879" s="708" t="inlineStr">
        <is>
          <t>2pcs silencer on return and supply side</t>
        </is>
      </c>
      <c r="F1879" s="708" t="inlineStr">
        <is>
          <t>Befúvó, elszívó oldali hangcsillapítóval</t>
        </is>
      </c>
      <c r="G1879" s="994" t="n"/>
      <c r="H1879" s="709" t="n"/>
      <c r="I1879" s="320" t="n"/>
      <c r="J1879" s="521" t="n"/>
      <c r="K1879" s="159" t="n"/>
      <c r="L1879" s="159" t="n"/>
      <c r="M1879" s="522" t="n"/>
      <c r="O1879" s="464">
        <f>ISBLANK(D1879)</f>
        <v/>
      </c>
      <c r="P1879" s="464">
        <f>ISBLANK(G1879)</f>
        <v/>
      </c>
      <c r="Q1879" s="464">
        <f>ISBLANK(M1879)</f>
        <v/>
      </c>
      <c r="R1879" s="464">
        <f>IF(AND(O1879=P1879,O1879=Q1879),,"!!!")</f>
        <v/>
      </c>
      <c r="T1879" s="464" t="n">
        <v>1868</v>
      </c>
    </row>
    <row customFormat="1" hidden="1" outlineLevel="1" r="1880" s="590">
      <c r="A1880" s="29" t="n"/>
      <c r="B1880" s="653" t="n"/>
      <c r="C1880" s="654" t="n"/>
      <c r="D1880" s="829" t="n"/>
      <c r="E1880" s="708" t="inlineStr">
        <is>
          <t>Items of Equipment fitted as standard:</t>
        </is>
      </c>
      <c r="F1880" s="708" t="inlineStr">
        <is>
          <t>Standard felszereltség</t>
        </is>
      </c>
      <c r="G1880" s="994" t="n"/>
      <c r="H1880" s="709" t="n"/>
      <c r="I1880" s="320" t="n"/>
      <c r="J1880" s="521" t="n"/>
      <c r="K1880" s="159" t="n"/>
      <c r="L1880" s="159" t="n"/>
      <c r="M1880" s="522" t="n"/>
      <c r="O1880" s="464">
        <f>ISBLANK(D1880)</f>
        <v/>
      </c>
      <c r="P1880" s="464">
        <f>ISBLANK(G1880)</f>
        <v/>
      </c>
      <c r="Q1880" s="464">
        <f>ISBLANK(M1880)</f>
        <v/>
      </c>
      <c r="R1880" s="464">
        <f>IF(AND(O1880=P1880,O1880=Q1880),,"!!!")</f>
        <v/>
      </c>
      <c r="T1880" s="464" t="n">
        <v>1869</v>
      </c>
    </row>
    <row customFormat="1" customHeight="1" hidden="1" ht="255" outlineLevel="1" r="1881" s="590">
      <c r="A1881" s="29" t="n"/>
      <c r="B1881" s="653" t="n"/>
      <c r="C1881" s="654" t="n"/>
      <c r="D1881" s="829" t="n"/>
      <c r="E1881" s="708" t="inlineStr">
        <is>
          <t>Produced according standard quality ISO9001
Prepainted casing RAL9003 with thermoacoustic non-inflammable and non-toxic media
Eurovent certified 
Airflow rate automatic adjustement when dirty filter
Environmentally friendly according ISO 14001
Sloped removable drain pan
High efficiency Scroll technology hermetic compressors
Electronic expansion valve for optimized reliability and performances
Possibility to register and to read unit paramaters on display: high pressure, low pressure...
Smart control and defrost management : reduction of energy bill
Intelligent fresh air management, economizer and free-cooling
Aluminum casing for corrosion, weight and recycling aspects</t>
        </is>
      </c>
      <c r="F1881" s="708" t="inlineStr">
        <is>
          <t>ISO9001 standard gyártás
Előre festett RAL9003 felépítmény, nem gyúlékony, nem mérgező termoakusztikus anyaggal.
Eurovent minősítéssel
A légáramlási sebesség automatikus beállítása piszkos szűrő esetén
Környezetbarát az ISO 14001 szerint
Kihúzható, cserélhető csepptálca
Nagy hatékonyságú Scroll hermetikus kompresszorok
Elektronikus expanziós szelep az optimális megbízhatóság és teljesítmény érdekében
A képernyőn megjelenő paraméterek regisztrálásának és olvasásának lehetősége: magas nyomás, alacsony nyomás ...
Smart vezérlés és leolvasztás: az energiaszámla csökkentése
Intelligens friss levegő menedzsment, energia takarékos és szabadhűtés funkció
Alumínium felépítmény korrózió, súly és újrahasznosítás szempontjából</t>
        </is>
      </c>
      <c r="G1881" s="994" t="n"/>
      <c r="H1881" s="709" t="n"/>
      <c r="I1881" s="320" t="n"/>
      <c r="J1881" s="521" t="n"/>
      <c r="K1881" s="159" t="n"/>
      <c r="L1881" s="159" t="n"/>
      <c r="M1881" s="522" t="n"/>
      <c r="O1881" s="464">
        <f>ISBLANK(D1881)</f>
        <v/>
      </c>
      <c r="P1881" s="464">
        <f>ISBLANK(G1881)</f>
        <v/>
      </c>
      <c r="Q1881" s="464">
        <f>ISBLANK(M1881)</f>
        <v/>
      </c>
      <c r="R1881" s="464">
        <f>IF(AND(O1881=P1881,O1881=Q1881),,"!!!")</f>
        <v/>
      </c>
      <c r="T1881" s="464" t="n">
        <v>1870</v>
      </c>
    </row>
    <row customFormat="1" hidden="1" outlineLevel="1" r="1882" s="590">
      <c r="A1882" s="29" t="n"/>
      <c r="B1882" s="653" t="n"/>
      <c r="C1882" s="654" t="n"/>
      <c r="D1882" s="829" t="n"/>
      <c r="E1882" s="708" t="inlineStr">
        <is>
          <t xml:space="preserve">Selected accessories </t>
        </is>
      </c>
      <c r="F1882" s="708" t="inlineStr">
        <is>
          <t>Választott kiegészítő elemek</t>
        </is>
      </c>
      <c r="G1882" s="994" t="n"/>
      <c r="H1882" s="709" t="n"/>
      <c r="I1882" s="320" t="n"/>
      <c r="J1882" s="521" t="n"/>
      <c r="K1882" s="159" t="n"/>
      <c r="L1882" s="159" t="n"/>
      <c r="M1882" s="522" t="n"/>
      <c r="O1882" s="464">
        <f>ISBLANK(D1882)</f>
        <v/>
      </c>
      <c r="P1882" s="464">
        <f>ISBLANK(G1882)</f>
        <v/>
      </c>
      <c r="Q1882" s="464">
        <f>ISBLANK(M1882)</f>
        <v/>
      </c>
      <c r="R1882" s="464">
        <f>IF(AND(O1882=P1882,O1882=Q1882),,"!!!")</f>
        <v/>
      </c>
      <c r="T1882" s="464" t="n">
        <v>1871</v>
      </c>
    </row>
    <row customFormat="1" hidden="1" outlineLevel="1" r="1883" s="590">
      <c r="A1883" s="29" t="n"/>
      <c r="B1883" s="653" t="n"/>
      <c r="C1883" s="654" t="n"/>
      <c r="D1883" s="829" t="n"/>
      <c r="E1883" s="708" t="inlineStr">
        <is>
          <t>Heat recovery wheel (down air flow)</t>
        </is>
      </c>
      <c r="F1883" s="708" t="inlineStr">
        <is>
          <t>Forgódobos hővisszanyerő (fűggőleges légáramlás)</t>
        </is>
      </c>
      <c r="G1883" s="994" t="n"/>
      <c r="H1883" s="709" t="n"/>
      <c r="I1883" s="320" t="n"/>
      <c r="J1883" s="521" t="n"/>
      <c r="K1883" s="159" t="n"/>
      <c r="L1883" s="159" t="n"/>
      <c r="M1883" s="522" t="n"/>
      <c r="O1883" s="464">
        <f>ISBLANK(D1883)</f>
        <v/>
      </c>
      <c r="P1883" s="464">
        <f>ISBLANK(G1883)</f>
        <v/>
      </c>
      <c r="Q1883" s="464">
        <f>ISBLANK(M1883)</f>
        <v/>
      </c>
      <c r="R1883" s="464">
        <f>IF(AND(O1883=P1883,O1883=Q1883),,"!!!")</f>
        <v/>
      </c>
      <c r="T1883" s="464" t="n">
        <v>1872</v>
      </c>
    </row>
    <row customFormat="1" hidden="1" outlineLevel="1" r="1884" s="590">
      <c r="A1884" s="29" t="n"/>
      <c r="B1884" s="653" t="n"/>
      <c r="C1884" s="654" t="n"/>
      <c r="D1884" s="829" t="n"/>
      <c r="E1884" s="708" t="inlineStr">
        <is>
          <t>Extract EC fan-motor vertical air stream</t>
        </is>
      </c>
      <c r="F1884" s="708" t="inlineStr">
        <is>
          <t>Kidobó EC ventilátor függőleges légszállítással</t>
        </is>
      </c>
      <c r="G1884" s="994" t="n"/>
      <c r="H1884" s="709" t="n"/>
      <c r="I1884" s="320" t="n"/>
      <c r="J1884" s="521" t="n"/>
      <c r="K1884" s="159" t="n"/>
      <c r="L1884" s="159" t="n"/>
      <c r="M1884" s="522" t="n"/>
      <c r="O1884" s="464">
        <f>ISBLANK(D1884)</f>
        <v/>
      </c>
      <c r="P1884" s="464">
        <f>ISBLANK(G1884)</f>
        <v/>
      </c>
      <c r="Q1884" s="464">
        <f>ISBLANK(M1884)</f>
        <v/>
      </c>
      <c r="R1884" s="464">
        <f>IF(AND(O1884=P1884,O1884=Q1884),,"!!!")</f>
        <v/>
      </c>
      <c r="T1884" s="464" t="n">
        <v>1873</v>
      </c>
    </row>
    <row customFormat="1" hidden="1" outlineLevel="1" r="1885" s="590">
      <c r="A1885" s="29" t="n"/>
      <c r="B1885" s="653" t="n"/>
      <c r="C1885" s="654" t="n"/>
      <c r="D1885" s="829" t="n"/>
      <c r="E1885" s="708" t="inlineStr">
        <is>
          <t>G4/ISO Coarse 65% refilable filters</t>
        </is>
      </c>
      <c r="F1885" s="708" t="inlineStr">
        <is>
          <t>G4 65% cserélhető szűrőbetétek</t>
        </is>
      </c>
      <c r="G1885" s="994" t="n"/>
      <c r="H1885" s="709" t="n"/>
      <c r="I1885" s="320" t="n"/>
      <c r="J1885" s="521" t="n"/>
      <c r="K1885" s="159" t="n"/>
      <c r="L1885" s="159" t="n"/>
      <c r="M1885" s="522" t="n"/>
      <c r="O1885" s="464">
        <f>ISBLANK(D1885)</f>
        <v/>
      </c>
      <c r="P1885" s="464">
        <f>ISBLANK(G1885)</f>
        <v/>
      </c>
      <c r="Q1885" s="464">
        <f>ISBLANK(M1885)</f>
        <v/>
      </c>
      <c r="R1885" s="464">
        <f>IF(AND(O1885=P1885,O1885=Q1885),,"!!!")</f>
        <v/>
      </c>
      <c r="T1885" s="464" t="n">
        <v>1874</v>
      </c>
    </row>
    <row customFormat="1" hidden="1" outlineLevel="1" r="1886" s="590">
      <c r="A1886" s="29" t="n"/>
      <c r="B1886" s="653" t="n"/>
      <c r="C1886" s="654" t="n"/>
      <c r="D1886" s="829" t="n"/>
      <c r="E1886" s="708" t="inlineStr">
        <is>
          <t>All seasons operation kit / Noise reduction solution</t>
        </is>
      </c>
      <c r="F1886" s="708" t="inlineStr">
        <is>
          <t>Egész éves üzem szettel / zajcsillapított kivitel</t>
        </is>
      </c>
      <c r="G1886" s="994" t="n"/>
      <c r="H1886" s="709" t="n"/>
      <c r="I1886" s="320" t="n"/>
      <c r="J1886" s="521" t="n"/>
      <c r="K1886" s="159" t="n"/>
      <c r="L1886" s="159" t="n"/>
      <c r="M1886" s="522" t="n"/>
      <c r="O1886" s="464">
        <f>ISBLANK(D1886)</f>
        <v/>
      </c>
      <c r="P1886" s="464">
        <f>ISBLANK(G1886)</f>
        <v/>
      </c>
      <c r="Q1886" s="464">
        <f>ISBLANK(M1886)</f>
        <v/>
      </c>
      <c r="R1886" s="464">
        <f>IF(AND(O1886=P1886,O1886=Q1886),,"!!!")</f>
        <v/>
      </c>
      <c r="T1886" s="464" t="n">
        <v>1875</v>
      </c>
    </row>
    <row customFormat="1" hidden="1" outlineLevel="1" r="1887" s="590">
      <c r="A1887" s="29" t="n"/>
      <c r="B1887" s="653" t="n"/>
      <c r="C1887" s="654" t="n"/>
      <c r="D1887" s="829" t="n"/>
      <c r="E1887" s="708" t="inlineStr">
        <is>
          <t>High Pressure EC plug fan</t>
        </is>
      </c>
      <c r="F1887" s="708" t="inlineStr">
        <is>
          <t>Emelt nyomású elszívó EC ventilátor</t>
        </is>
      </c>
      <c r="G1887" s="994" t="n"/>
      <c r="H1887" s="709" t="n"/>
      <c r="I1887" s="320" t="n"/>
      <c r="J1887" s="521" t="n"/>
      <c r="K1887" s="159" t="n"/>
      <c r="L1887" s="159" t="n"/>
      <c r="M1887" s="522" t="n"/>
      <c r="O1887" s="464">
        <f>ISBLANK(D1887)</f>
        <v/>
      </c>
      <c r="P1887" s="464">
        <f>ISBLANK(G1887)</f>
        <v/>
      </c>
      <c r="Q1887" s="464">
        <f>ISBLANK(M1887)</f>
        <v/>
      </c>
      <c r="R1887" s="464">
        <f>IF(AND(O1887=P1887,O1887=Q1887),,"!!!")</f>
        <v/>
      </c>
      <c r="T1887" s="464" t="n">
        <v>1876</v>
      </c>
    </row>
    <row customFormat="1" customHeight="1" hidden="1" ht="25.5" outlineLevel="1" r="1888" s="590">
      <c r="A1888" s="29" t="n"/>
      <c r="B1888" s="653" t="n"/>
      <c r="C1888" s="654" t="n"/>
      <c r="D1888" s="829" t="n"/>
      <c r="E1888" s="708" t="inlineStr">
        <is>
          <t>Condensing gas heater high capacity / vertical supply</t>
        </is>
      </c>
      <c r="F1888" s="708" t="inlineStr">
        <is>
          <t>Kondenzációs gázégő emelt teljesítménnyel függőleges légáramhoz</t>
        </is>
      </c>
      <c r="G1888" s="994" t="n"/>
      <c r="H1888" s="709" t="n"/>
      <c r="I1888" s="320" t="n"/>
      <c r="J1888" s="521" t="n"/>
      <c r="K1888" s="159" t="n"/>
      <c r="L1888" s="159" t="n"/>
      <c r="M1888" s="522" t="n"/>
      <c r="O1888" s="464">
        <f>ISBLANK(D1888)</f>
        <v/>
      </c>
      <c r="P1888" s="464">
        <f>ISBLANK(G1888)</f>
        <v/>
      </c>
      <c r="Q1888" s="464">
        <f>ISBLANK(M1888)</f>
        <v/>
      </c>
      <c r="R1888" s="464">
        <f>IF(AND(O1888=P1888,O1888=Q1888),,"!!!")</f>
        <v/>
      </c>
      <c r="T1888" s="464" t="n">
        <v>1877</v>
      </c>
    </row>
    <row customFormat="1" hidden="1" outlineLevel="1" r="1889" s="590">
      <c r="A1889" s="29" t="n"/>
      <c r="B1889" s="653" t="n"/>
      <c r="C1889" s="654" t="n"/>
      <c r="D1889" s="829" t="n"/>
      <c r="E1889" s="708" t="inlineStr">
        <is>
          <t>3 phases relay for unit electrical protection</t>
        </is>
      </c>
      <c r="F1889" s="708" t="inlineStr">
        <is>
          <t>Fázissorrend figyelő relé</t>
        </is>
      </c>
      <c r="G1889" s="994" t="n"/>
      <c r="H1889" s="709" t="n"/>
      <c r="I1889" s="320" t="n"/>
      <c r="J1889" s="521" t="n"/>
      <c r="K1889" s="159" t="n"/>
      <c r="L1889" s="159" t="n"/>
      <c r="M1889" s="522" t="n"/>
      <c r="O1889" s="464">
        <f>ISBLANK(D1889)</f>
        <v/>
      </c>
      <c r="P1889" s="464">
        <f>ISBLANK(G1889)</f>
        <v/>
      </c>
      <c r="Q1889" s="464">
        <f>ISBLANK(M1889)</f>
        <v/>
      </c>
      <c r="R1889" s="464">
        <f>IF(AND(O1889=P1889,O1889=Q1889),,"!!!")</f>
        <v/>
      </c>
      <c r="T1889" s="464" t="n">
        <v>1878</v>
      </c>
    </row>
    <row customFormat="1" customHeight="1" hidden="1" ht="25.5" outlineLevel="1" r="1890" s="590">
      <c r="A1890" s="29" t="n"/>
      <c r="B1890" s="653" t="n"/>
      <c r="C1890" s="654" t="n"/>
      <c r="D1890" s="829" t="n"/>
      <c r="E1890" s="708" t="inlineStr">
        <is>
          <t>Refreshment system for electrical box (standard)</t>
        </is>
      </c>
      <c r="F1890" s="708" t="inlineStr">
        <is>
          <t>Elektromos kapcsolószekrény mesterséges szellőztetéssel</t>
        </is>
      </c>
      <c r="G1890" s="994" t="n"/>
      <c r="H1890" s="709" t="n"/>
      <c r="I1890" s="320" t="n"/>
      <c r="J1890" s="521" t="n"/>
      <c r="K1890" s="159" t="n"/>
      <c r="L1890" s="159" t="n"/>
      <c r="M1890" s="522" t="n"/>
      <c r="O1890" s="464">
        <f>ISBLANK(D1890)</f>
        <v/>
      </c>
      <c r="P1890" s="464">
        <f>ISBLANK(G1890)</f>
        <v/>
      </c>
      <c r="Q1890" s="464">
        <f>ISBLANK(M1890)</f>
        <v/>
      </c>
      <c r="R1890" s="464">
        <f>IF(AND(O1890=P1890,O1890=Q1890),,"!!!")</f>
        <v/>
      </c>
      <c r="T1890" s="464" t="n">
        <v>1879</v>
      </c>
    </row>
    <row customFormat="1" hidden="1" outlineLevel="1" r="1891" s="590">
      <c r="A1891" s="29" t="n"/>
      <c r="B1891" s="653" t="n"/>
      <c r="C1891" s="654" t="n"/>
      <c r="D1891" s="829" t="n"/>
      <c r="E1891" s="708" t="inlineStr">
        <is>
          <t>DM Remote multi-unit display</t>
        </is>
      </c>
      <c r="F1891" s="708" t="inlineStr">
        <is>
          <t>DM multi kezelőfelület</t>
        </is>
      </c>
      <c r="G1891" s="994" t="n"/>
      <c r="H1891" s="709" t="n"/>
      <c r="I1891" s="320" t="n"/>
      <c r="J1891" s="521" t="n"/>
      <c r="K1891" s="159" t="n"/>
      <c r="L1891" s="159" t="n"/>
      <c r="M1891" s="522" t="n"/>
      <c r="O1891" s="464">
        <f>ISBLANK(D1891)</f>
        <v/>
      </c>
      <c r="P1891" s="464">
        <f>ISBLANK(G1891)</f>
        <v/>
      </c>
      <c r="Q1891" s="464">
        <f>ISBLANK(M1891)</f>
        <v/>
      </c>
      <c r="R1891" s="464">
        <f>IF(AND(O1891=P1891,O1891=Q1891),,"!!!")</f>
        <v/>
      </c>
      <c r="T1891" s="464" t="n">
        <v>1880</v>
      </c>
    </row>
    <row customFormat="1" hidden="1" outlineLevel="1" r="1892" s="590">
      <c r="A1892" s="29" t="n"/>
      <c r="B1892" s="653" t="n"/>
      <c r="C1892" s="654" t="n"/>
      <c r="D1892" s="829" t="n"/>
      <c r="E1892" s="708" t="inlineStr">
        <is>
          <t>Humidity control pack / summer mode</t>
        </is>
      </c>
      <c r="F1892" s="708" t="inlineStr">
        <is>
          <t>Nedvesség kontroll / nyári üzem</t>
        </is>
      </c>
      <c r="G1892" s="994" t="n"/>
      <c r="H1892" s="709" t="n"/>
      <c r="I1892" s="320" t="n"/>
      <c r="J1892" s="521" t="n"/>
      <c r="K1892" s="159" t="n"/>
      <c r="L1892" s="159" t="n"/>
      <c r="M1892" s="522" t="n"/>
      <c r="O1892" s="464">
        <f>ISBLANK(D1892)</f>
        <v/>
      </c>
      <c r="P1892" s="464">
        <f>ISBLANK(G1892)</f>
        <v/>
      </c>
      <c r="Q1892" s="464">
        <f>ISBLANK(M1892)</f>
        <v/>
      </c>
      <c r="R1892" s="464">
        <f>IF(AND(O1892=P1892,O1892=Q1892),,"!!!")</f>
        <v/>
      </c>
      <c r="T1892" s="464" t="n">
        <v>1881</v>
      </c>
    </row>
    <row customFormat="1" customHeight="1" hidden="1" ht="25.5" outlineLevel="1" r="1893" s="590">
      <c r="A1893" s="29" t="n"/>
      <c r="B1893" s="653" t="n"/>
      <c r="C1893" s="654" t="n"/>
      <c r="D1893" s="829" t="n"/>
      <c r="E1893" s="708" t="inlineStr">
        <is>
          <t>ModBus/BACnet/Ethernet TCP/IP communication interface</t>
        </is>
      </c>
      <c r="F1893" s="708" t="inlineStr">
        <is>
          <t>ModBus/BACnet/Ethernet TCP/IP kommunikációs interfész</t>
        </is>
      </c>
      <c r="G1893" s="994" t="n"/>
      <c r="H1893" s="709" t="n"/>
      <c r="I1893" s="320" t="n"/>
      <c r="J1893" s="521" t="n"/>
      <c r="K1893" s="159" t="n"/>
      <c r="L1893" s="159" t="n"/>
      <c r="M1893" s="522" t="n"/>
      <c r="O1893" s="464">
        <f>ISBLANK(D1893)</f>
        <v/>
      </c>
      <c r="P1893" s="464">
        <f>ISBLANK(G1893)</f>
        <v/>
      </c>
      <c r="Q1893" s="464">
        <f>ISBLANK(M1893)</f>
        <v/>
      </c>
      <c r="R1893" s="464">
        <f>IF(AND(O1893=P1893,O1893=Q1893),,"!!!")</f>
        <v/>
      </c>
      <c r="T1893" s="464" t="n">
        <v>1882</v>
      </c>
    </row>
    <row customFormat="1" hidden="1" outlineLevel="1" r="1894" s="590">
      <c r="A1894" s="29" t="n"/>
      <c r="B1894" s="653" t="n"/>
      <c r="C1894" s="654" t="n"/>
      <c r="D1894" s="829" t="n"/>
      <c r="E1894" s="708" t="inlineStr">
        <is>
          <t>Adjustable roofcurb</t>
        </is>
      </c>
      <c r="F1894" s="708" t="inlineStr">
        <is>
          <t>Állítható alapkeret</t>
        </is>
      </c>
      <c r="G1894" s="994" t="n"/>
      <c r="H1894" s="709" t="n"/>
      <c r="I1894" s="320" t="n"/>
      <c r="J1894" s="521" t="n"/>
      <c r="K1894" s="159" t="n"/>
      <c r="L1894" s="159" t="n"/>
      <c r="M1894" s="522" t="n"/>
      <c r="O1894" s="464">
        <f>ISBLANK(D1894)</f>
        <v/>
      </c>
      <c r="P1894" s="464">
        <f>ISBLANK(G1894)</f>
        <v/>
      </c>
      <c r="Q1894" s="464">
        <f>ISBLANK(M1894)</f>
        <v/>
      </c>
      <c r="R1894" s="464">
        <f>IF(AND(O1894=P1894,O1894=Q1894),,"!!!")</f>
        <v/>
      </c>
      <c r="T1894" s="464" t="n">
        <v>1883</v>
      </c>
    </row>
    <row customFormat="1" hidden="1" outlineLevel="1" r="1895" s="590">
      <c r="A1895" s="29" t="n"/>
      <c r="B1895" s="653" t="n"/>
      <c r="C1895" s="654" t="n"/>
      <c r="D1895" s="829" t="n"/>
      <c r="E1895" s="708" t="inlineStr">
        <is>
          <t>Technical data:</t>
        </is>
      </c>
      <c r="F1895" s="708" t="inlineStr">
        <is>
          <t>Teljesítmény adatok</t>
        </is>
      </c>
      <c r="G1895" s="994" t="n"/>
      <c r="H1895" s="709" t="n"/>
      <c r="I1895" s="320" t="n"/>
      <c r="J1895" s="521" t="n"/>
      <c r="K1895" s="159" t="n"/>
      <c r="L1895" s="159" t="n"/>
      <c r="M1895" s="522" t="n"/>
      <c r="O1895" s="464">
        <f>ISBLANK(D1895)</f>
        <v/>
      </c>
      <c r="P1895" s="464">
        <f>ISBLANK(G1895)</f>
        <v/>
      </c>
      <c r="Q1895" s="464">
        <f>ISBLANK(M1895)</f>
        <v/>
      </c>
      <c r="R1895" s="464">
        <f>IF(AND(O1895=P1895,O1895=Q1895),,"!!!")</f>
        <v/>
      </c>
      <c r="T1895" s="464" t="n">
        <v>1884</v>
      </c>
    </row>
    <row customFormat="1" hidden="1" outlineLevel="1" r="1896" s="590">
      <c r="A1896" s="29" t="n"/>
      <c r="B1896" s="653" t="n"/>
      <c r="C1896" s="654" t="n"/>
      <c r="D1896" s="829" t="n"/>
      <c r="E1896" s="708" t="inlineStr">
        <is>
          <t>Total cooling capacity: 150.3kW</t>
        </is>
      </c>
      <c r="F1896" s="708" t="inlineStr">
        <is>
          <t>Total hűtési teljesítmény: 150.3kW</t>
        </is>
      </c>
      <c r="G1896" s="994" t="n"/>
      <c r="H1896" s="709" t="n"/>
      <c r="I1896" s="320" t="n"/>
      <c r="J1896" s="521" t="n"/>
      <c r="K1896" s="159" t="n"/>
      <c r="L1896" s="159" t="n"/>
      <c r="M1896" s="522" t="n"/>
      <c r="O1896" s="464">
        <f>ISBLANK(D1896)</f>
        <v/>
      </c>
      <c r="P1896" s="464">
        <f>ISBLANK(G1896)</f>
        <v/>
      </c>
      <c r="Q1896" s="464">
        <f>ISBLANK(M1896)</f>
        <v/>
      </c>
      <c r="R1896" s="464">
        <f>IF(AND(O1896=P1896,O1896=Q1896),,"!!!")</f>
        <v/>
      </c>
      <c r="T1896" s="464" t="n">
        <v>1885</v>
      </c>
    </row>
    <row customFormat="1" hidden="1" outlineLevel="1" r="1897" s="590">
      <c r="A1897" s="29" t="n"/>
      <c r="B1897" s="653" t="n"/>
      <c r="C1897" s="654" t="n"/>
      <c r="D1897" s="829" t="n"/>
      <c r="E1897" s="708" t="inlineStr">
        <is>
          <t>Total heating capacity (heatpump): 168.17kW</t>
        </is>
      </c>
      <c r="F1897" s="708" t="inlineStr">
        <is>
          <t>Total fűtési teljesítmény (hőszivattyú): 168.17kW</t>
        </is>
      </c>
      <c r="G1897" s="994" t="n"/>
      <c r="H1897" s="709" t="n"/>
      <c r="I1897" s="320" t="n"/>
      <c r="J1897" s="521" t="n"/>
      <c r="K1897" s="159" t="n"/>
      <c r="L1897" s="159" t="n"/>
      <c r="M1897" s="522" t="n"/>
      <c r="O1897" s="464">
        <f>ISBLANK(D1897)</f>
        <v/>
      </c>
      <c r="P1897" s="464">
        <f>ISBLANK(G1897)</f>
        <v/>
      </c>
      <c r="Q1897" s="464">
        <f>ISBLANK(M1897)</f>
        <v/>
      </c>
      <c r="R1897" s="464">
        <f>IF(AND(O1897=P1897,O1897=Q1897),,"!!!")</f>
        <v/>
      </c>
      <c r="T1897" s="464" t="n">
        <v>1886</v>
      </c>
    </row>
    <row customFormat="1" hidden="1" outlineLevel="1" r="1898" s="590">
      <c r="A1898" s="29" t="n"/>
      <c r="B1898" s="653" t="n"/>
      <c r="C1898" s="654" t="n"/>
      <c r="D1898" s="829" t="n"/>
      <c r="E1898" s="708" t="inlineStr">
        <is>
          <t>Air volume: 28000 m³/h</t>
        </is>
      </c>
      <c r="F1898" s="708" t="inlineStr">
        <is>
          <t>Légszállítás: 28000 m³/h</t>
        </is>
      </c>
      <c r="G1898" s="994" t="n"/>
      <c r="H1898" s="709" t="n"/>
      <c r="I1898" s="320" t="n"/>
      <c r="J1898" s="521" t="n"/>
      <c r="K1898" s="159" t="n"/>
      <c r="L1898" s="159" t="n"/>
      <c r="M1898" s="522" t="n"/>
      <c r="O1898" s="464">
        <f>ISBLANK(D1898)</f>
        <v/>
      </c>
      <c r="P1898" s="464">
        <f>ISBLANK(G1898)</f>
        <v/>
      </c>
      <c r="Q1898" s="464">
        <f>ISBLANK(M1898)</f>
        <v/>
      </c>
      <c r="R1898" s="464">
        <f>IF(AND(O1898=P1898,O1898=Q1898),,"!!!")</f>
        <v/>
      </c>
      <c r="T1898" s="464" t="n">
        <v>1887</v>
      </c>
    </row>
    <row customFormat="1" hidden="1" outlineLevel="1" r="1899" s="590">
      <c r="A1899" s="29" t="n"/>
      <c r="B1899" s="653" t="n"/>
      <c r="C1899" s="654" t="n"/>
      <c r="D1899" s="829" t="n"/>
      <c r="E1899" s="708" t="inlineStr">
        <is>
          <t>External static pressure supply/return: 450/350 Pa</t>
        </is>
      </c>
      <c r="F1899" s="708" t="inlineStr">
        <is>
          <t>Külső statikus nyomás befúvás/elszívás: 450/350 Pa</t>
        </is>
      </c>
      <c r="G1899" s="994" t="n"/>
      <c r="H1899" s="709" t="n"/>
      <c r="I1899" s="320" t="n"/>
      <c r="J1899" s="521" t="n"/>
      <c r="K1899" s="159" t="n"/>
      <c r="L1899" s="159" t="n"/>
      <c r="M1899" s="522" t="n"/>
      <c r="O1899" s="464">
        <f>ISBLANK(D1899)</f>
        <v/>
      </c>
      <c r="P1899" s="464">
        <f>ISBLANK(G1899)</f>
        <v/>
      </c>
      <c r="Q1899" s="464">
        <f>ISBLANK(M1899)</f>
        <v/>
      </c>
      <c r="R1899" s="464">
        <f>IF(AND(O1899=P1899,O1899=Q1899),,"!!!")</f>
        <v/>
      </c>
      <c r="T1899" s="464" t="n">
        <v>1888</v>
      </c>
    </row>
    <row customFormat="1" hidden="1" outlineLevel="1" r="1900" s="590">
      <c r="A1900" s="29" t="n"/>
      <c r="B1900" s="653" t="n"/>
      <c r="C1900" s="654" t="n"/>
      <c r="D1900" s="829" t="n"/>
      <c r="E1900" s="708" t="inlineStr">
        <is>
          <t>Total heating capacity (gas): 197,07kW</t>
        </is>
      </c>
      <c r="F1900" s="708" t="inlineStr">
        <is>
          <t>Total fűtési teljesítmény (gáz): 197,07kW</t>
        </is>
      </c>
      <c r="G1900" s="994" t="n"/>
      <c r="H1900" s="709" t="n"/>
      <c r="I1900" s="320" t="n"/>
      <c r="J1900" s="521" t="n"/>
      <c r="K1900" s="159" t="n"/>
      <c r="L1900" s="159" t="n"/>
      <c r="M1900" s="522" t="n"/>
      <c r="O1900" s="464">
        <f>ISBLANK(D1900)</f>
        <v/>
      </c>
      <c r="P1900" s="464">
        <f>ISBLANK(G1900)</f>
        <v/>
      </c>
      <c r="Q1900" s="464">
        <f>ISBLANK(M1900)</f>
        <v/>
      </c>
      <c r="R1900" s="464">
        <f>IF(AND(O1900=P1900,O1900=Q1900),,"!!!")</f>
        <v/>
      </c>
      <c r="T1900" s="464" t="n">
        <v>1889</v>
      </c>
    </row>
    <row customFormat="1" hidden="1" outlineLevel="1" r="1901" s="590">
      <c r="A1901" s="29" t="n"/>
      <c r="B1901" s="653" t="n"/>
      <c r="C1901" s="654" t="n"/>
      <c r="D1901" s="829" t="n"/>
      <c r="E1901" s="708" t="inlineStr">
        <is>
          <t>TYPE: LENNOX ENERY E024AH141FM1M</t>
        </is>
      </c>
      <c r="F1901" s="708" t="inlineStr">
        <is>
          <t>TÍPUS: LENNOX ENERY E024AH141FM1M</t>
        </is>
      </c>
      <c r="G1901" s="994" t="n"/>
      <c r="H1901" s="709" t="n"/>
      <c r="I1901" s="320" t="n"/>
      <c r="J1901" s="521" t="n"/>
      <c r="K1901" s="159" t="n"/>
      <c r="L1901" s="159" t="n"/>
      <c r="M1901" s="522" t="n"/>
      <c r="O1901" s="464">
        <f>ISBLANK(D1901)</f>
        <v/>
      </c>
      <c r="P1901" s="464">
        <f>ISBLANK(G1901)</f>
        <v/>
      </c>
      <c r="Q1901" s="464">
        <f>ISBLANK(M1901)</f>
        <v/>
      </c>
      <c r="R1901" s="464">
        <f>IF(AND(O1901=P1901,O1901=Q1901),,"!!!")</f>
        <v/>
      </c>
      <c r="T1901" s="464" t="n">
        <v>1890</v>
      </c>
    </row>
    <row customFormat="1" customHeight="1" hidden="1" ht="229.5" outlineLevel="1" r="1902" s="590">
      <c r="A1902" s="29" t="n"/>
      <c r="B1902" s="606" t="n">
        <v>400</v>
      </c>
      <c r="C1902" s="608" t="n">
        <v>431</v>
      </c>
      <c r="D1902" s="426" t="n">
        <v>275</v>
      </c>
      <c r="E1902" s="708" t="inlineStr">
        <is>
          <t>Lennox produced compact heatpump rooftop unit with UV protected paint on the outside surfaces, with slef-supporting base frame, (standard downflow and return configuration), with air colled condenser, with scroll compressors, with R410A refrigeration charge, with outdoor- indoor and mixed air temperature sensors, with refrigeration dryer filters, with built-in cooling heat exchanger, with pull-out drain pan, with 50mm thick double skin panels, 65kg/m3 heat and sound isolated -from every direction open- doors, with EC technolgy inverter main fans and condenser fans, with air filters, with Climatic microprocessor control system. Eurovent certified unit, "A" energy class in cooling mode (reg. EN14511-2013). The unit complies with ECO-DESIGN 2018 directives. The unit's room temperature sensor installation and cabling is not a part of the dealer's commitment.</t>
        </is>
      </c>
      <c r="F1902" s="708" t="inlineStr">
        <is>
          <t>LENNOX gyártmányú kompakt tetőtéri hőszivattyús rooftop berendezés,  külső felületeken fényvédő UV festéssel, önhordó alapkerettel, (Standard lefele fúvó kivitelben), léghűtéses kondenzátorral, Scroll kompresszorokkal, R-410a hűtőközeggel, külső, befújt és visszakevert levegő hőmérséklet érzékelőkkel, hűtőközeg szárító szűrővel, beépített hűtőkaloriferrel, kihúzható-tisztítható csepptálcával, 50mm vastag szendvicspanellel, 65kg/m3 hő és hangszigetelt - minden irányból nyíló - panelajtókkal, EC technológiájú inverteres befúvó és kondenzátor ventilátorokkal,  szűrővel, CLIMATIC  mikroprocesszoros szabályozással.
 EUROVENT minősítéssel, "A" energiaosztályú besorolással hűtési üzemben(hivatkozva: EN14511-2013). A berendezés megfelel a 2018-as ECO-DESIGN előírásoknak. A roof-top berendezésekhez tartozó teremhőmérséklet-érzékelő elhelyezése és bekábelezése nem a forgalmazó feladata.</t>
        </is>
      </c>
      <c r="G1902" s="994" t="n">
        <v>4</v>
      </c>
      <c r="H1902" s="709" t="inlineStr">
        <is>
          <t>pc/db</t>
        </is>
      </c>
      <c r="I1902" s="320" t="n"/>
      <c r="J1902" s="521" t="n">
        <v>0</v>
      </c>
      <c r="K1902" s="159" t="n">
        <v>0</v>
      </c>
      <c r="L1902" s="753">
        <f>J1902+K1902</f>
        <v/>
      </c>
      <c r="M1902" s="748">
        <f>L1902*(G1902+I1902)</f>
        <v/>
      </c>
      <c r="O1902" s="464">
        <f>ISBLANK(D1902)</f>
        <v/>
      </c>
      <c r="P1902" s="464">
        <f>ISBLANK(G1902)</f>
        <v/>
      </c>
      <c r="Q1902" s="464">
        <f>ISBLANK(M1902)</f>
        <v/>
      </c>
      <c r="R1902" s="464">
        <f>IF(AND(O1902=P1902,O1902=Q1902),,"!!!")</f>
        <v/>
      </c>
      <c r="T1902" s="464" t="n">
        <v>1891</v>
      </c>
    </row>
    <row customFormat="1" hidden="1" outlineLevel="1" r="1903" s="590">
      <c r="A1903" s="29" t="inlineStr">
        <is>
          <t>x</t>
        </is>
      </c>
      <c r="B1903" s="653" t="n"/>
      <c r="C1903" s="654" t="n"/>
      <c r="D1903" s="426" t="n"/>
      <c r="E1903" s="708" t="inlineStr">
        <is>
          <t>2pcs silencer on return and supply side</t>
        </is>
      </c>
      <c r="F1903" s="708" t="inlineStr">
        <is>
          <t>Befúvó, elszívó oldali hangcsillapítóval</t>
        </is>
      </c>
      <c r="G1903" s="994" t="n"/>
      <c r="H1903" s="709" t="n"/>
      <c r="I1903" s="320" t="n"/>
      <c r="J1903" s="521" t="n"/>
      <c r="K1903" s="159" t="n"/>
      <c r="L1903" s="159" t="n"/>
      <c r="M1903" s="522" t="n"/>
      <c r="O1903" s="464">
        <f>ISBLANK(D1903)</f>
        <v/>
      </c>
      <c r="P1903" s="464">
        <f>ISBLANK(G1903)</f>
        <v/>
      </c>
      <c r="Q1903" s="464">
        <f>ISBLANK(M1903)</f>
        <v/>
      </c>
      <c r="R1903" s="464">
        <f>IF(AND(O1903=P1903,O1903=Q1903),,"!!!")</f>
        <v/>
      </c>
      <c r="T1903" s="464" t="n">
        <v>1892</v>
      </c>
    </row>
    <row customFormat="1" hidden="1" outlineLevel="1" r="1904" s="590">
      <c r="A1904" s="29" t="n"/>
      <c r="B1904" s="653" t="n"/>
      <c r="C1904" s="654" t="n"/>
      <c r="D1904" s="889" t="n"/>
      <c r="E1904" s="708" t="inlineStr">
        <is>
          <t>Items of Equipment fitted as standard:</t>
        </is>
      </c>
      <c r="F1904" s="708" t="inlineStr">
        <is>
          <t>Standard felszereltség</t>
        </is>
      </c>
      <c r="G1904" s="994" t="n"/>
      <c r="H1904" s="709" t="n"/>
      <c r="I1904" s="320" t="n"/>
      <c r="J1904" s="521" t="n"/>
      <c r="K1904" s="159" t="n"/>
      <c r="L1904" s="159" t="n"/>
      <c r="M1904" s="522" t="n"/>
      <c r="O1904" s="464">
        <f>ISBLANK(D1904)</f>
        <v/>
      </c>
      <c r="P1904" s="464">
        <f>ISBLANK(G1904)</f>
        <v/>
      </c>
      <c r="Q1904" s="464">
        <f>ISBLANK(M1904)</f>
        <v/>
      </c>
      <c r="R1904" s="464">
        <f>IF(AND(O1904=P1904,O1904=Q1904),,"!!!")</f>
        <v/>
      </c>
      <c r="T1904" s="464" t="n">
        <v>1893</v>
      </c>
    </row>
    <row customFormat="1" customHeight="1" hidden="1" ht="255" outlineLevel="1" r="1905" s="590">
      <c r="A1905" s="29" t="n"/>
      <c r="B1905" s="653" t="n"/>
      <c r="C1905" s="654" t="n"/>
      <c r="D1905" s="889" t="n"/>
      <c r="E1905" s="708" t="inlineStr">
        <is>
          <t>Produced according standard quality ISO9001
Prepainted casing RAL9003 with thermoacoustic non-inflammable and non-toxic media
Eurovent certified 
Airflow rate automatic adjustement when dirty filter
Environmentally friendly according ISO 14001
Sloped removable drain pan
High efficiency Scroll technology hermetic compressors
Electronic expansion valve for optimized reliability and performances
Possibility to register and to read unit paramaters on display: high pressure, low pressure...
Smart control and defrost management : reduction of energy bill
Intelligent fresh air management, economizer and free-cooling
Aluminum casing for corrosion, weight and recycling aspects</t>
        </is>
      </c>
      <c r="F1905" s="708" t="inlineStr">
        <is>
          <t>ISO9001 standard gyártás
Előre festett RAL9003 felépítmény, nem gyúlékony, nem mérgező termoakusztikus anyaggal.
Eurovent minősítéssel
A légáramlási sebesség automatikus beállítása piszkos szűrő esetén
Környezetbarát az ISO 14001 szerint
Kihúzható, cserélhető csepptálca
Nagy hatékonyságú Scroll hermetikus kompresszorok
Elektronikus expanziós szelep az optimális megbízhatóság és teljesítmény érdekében
A képernyőn megjelenő paraméterek regisztrálásának és olvasásának lehetősége: magas nyomás, alacsony nyomás ...
Smart vezérlés és leolvasztás: az energiaszámla csökkentése
Intelligens friss levegő menedzsment, energia takarékos és szabadhűtés funkció
Alumínium felépítmény korrózió, súly és újrahasznosítás szempontjából</t>
        </is>
      </c>
      <c r="G1905" s="994" t="n"/>
      <c r="H1905" s="709" t="n"/>
      <c r="I1905" s="320" t="n"/>
      <c r="J1905" s="521" t="n"/>
      <c r="K1905" s="159" t="n"/>
      <c r="L1905" s="159" t="n"/>
      <c r="M1905" s="522" t="n"/>
      <c r="O1905" s="464">
        <f>ISBLANK(D1905)</f>
        <v/>
      </c>
      <c r="P1905" s="464">
        <f>ISBLANK(G1905)</f>
        <v/>
      </c>
      <c r="Q1905" s="464">
        <f>ISBLANK(M1905)</f>
        <v/>
      </c>
      <c r="R1905" s="464">
        <f>IF(AND(O1905=P1905,O1905=Q1905),,"!!!")</f>
        <v/>
      </c>
      <c r="T1905" s="464" t="n">
        <v>1894</v>
      </c>
    </row>
    <row customFormat="1" hidden="1" outlineLevel="1" r="1906" s="590">
      <c r="A1906" s="29" t="n"/>
      <c r="B1906" s="653" t="n"/>
      <c r="C1906" s="654" t="n"/>
      <c r="D1906" s="889" t="n"/>
      <c r="E1906" s="708" t="inlineStr">
        <is>
          <t xml:space="preserve">Selected accessories </t>
        </is>
      </c>
      <c r="F1906" s="708" t="inlineStr">
        <is>
          <t>Választott kiegészítő elemek</t>
        </is>
      </c>
      <c r="G1906" s="994" t="n"/>
      <c r="H1906" s="709" t="n"/>
      <c r="I1906" s="320" t="n"/>
      <c r="J1906" s="521" t="n"/>
      <c r="K1906" s="159" t="n"/>
      <c r="L1906" s="159" t="n"/>
      <c r="M1906" s="522" t="n"/>
      <c r="O1906" s="464">
        <f>ISBLANK(D1906)</f>
        <v/>
      </c>
      <c r="P1906" s="464">
        <f>ISBLANK(G1906)</f>
        <v/>
      </c>
      <c r="Q1906" s="464">
        <f>ISBLANK(M1906)</f>
        <v/>
      </c>
      <c r="R1906" s="464">
        <f>IF(AND(O1906=P1906,O1906=Q1906),,"!!!")</f>
        <v/>
      </c>
      <c r="T1906" s="464" t="n">
        <v>1895</v>
      </c>
    </row>
    <row customFormat="1" hidden="1" outlineLevel="1" r="1907" s="590">
      <c r="A1907" s="29" t="n"/>
      <c r="B1907" s="653" t="n"/>
      <c r="C1907" s="654" t="n"/>
      <c r="D1907" s="889" t="n"/>
      <c r="E1907" s="708" t="inlineStr">
        <is>
          <t>Heat recovery wheel (down air flow)</t>
        </is>
      </c>
      <c r="F1907" s="708" t="inlineStr">
        <is>
          <t>Forgódobos hővisszanyerő (fűggőleges légáramlás)</t>
        </is>
      </c>
      <c r="G1907" s="994" t="n"/>
      <c r="H1907" s="709" t="n"/>
      <c r="I1907" s="320" t="n"/>
      <c r="J1907" s="521" t="n"/>
      <c r="K1907" s="159" t="n"/>
      <c r="L1907" s="159" t="n"/>
      <c r="M1907" s="522" t="n"/>
      <c r="O1907" s="464">
        <f>ISBLANK(D1907)</f>
        <v/>
      </c>
      <c r="P1907" s="464">
        <f>ISBLANK(G1907)</f>
        <v/>
      </c>
      <c r="Q1907" s="464">
        <f>ISBLANK(M1907)</f>
        <v/>
      </c>
      <c r="R1907" s="464">
        <f>IF(AND(O1907=P1907,O1907=Q1907),,"!!!")</f>
        <v/>
      </c>
      <c r="T1907" s="464" t="n">
        <v>1896</v>
      </c>
    </row>
    <row customFormat="1" hidden="1" outlineLevel="1" r="1908" s="590">
      <c r="A1908" s="29" t="n"/>
      <c r="B1908" s="653" t="n"/>
      <c r="C1908" s="654" t="n"/>
      <c r="D1908" s="889" t="n"/>
      <c r="E1908" s="708" t="inlineStr">
        <is>
          <t>Extract EC fan-motor vertical air stream</t>
        </is>
      </c>
      <c r="F1908" s="708" t="inlineStr">
        <is>
          <t>Kidobó EC ventilátor függőleges légszállítással</t>
        </is>
      </c>
      <c r="G1908" s="994" t="n"/>
      <c r="H1908" s="709" t="n"/>
      <c r="I1908" s="320" t="n"/>
      <c r="J1908" s="521" t="n"/>
      <c r="K1908" s="159" t="n"/>
      <c r="L1908" s="159" t="n"/>
      <c r="M1908" s="522" t="n"/>
      <c r="O1908" s="464">
        <f>ISBLANK(D1908)</f>
        <v/>
      </c>
      <c r="P1908" s="464">
        <f>ISBLANK(G1908)</f>
        <v/>
      </c>
      <c r="Q1908" s="464">
        <f>ISBLANK(M1908)</f>
        <v/>
      </c>
      <c r="R1908" s="464">
        <f>IF(AND(O1908=P1908,O1908=Q1908),,"!!!")</f>
        <v/>
      </c>
      <c r="T1908" s="464" t="n">
        <v>1897</v>
      </c>
    </row>
    <row customFormat="1" hidden="1" outlineLevel="1" r="1909" s="590">
      <c r="A1909" s="29" t="n"/>
      <c r="B1909" s="653" t="n"/>
      <c r="C1909" s="654" t="n"/>
      <c r="D1909" s="889" t="n"/>
      <c r="E1909" s="708" t="inlineStr">
        <is>
          <t>G4/ISO Coarse 65% refilable filters</t>
        </is>
      </c>
      <c r="F1909" s="708" t="inlineStr">
        <is>
          <t>G4 65% cserélhető szűrőbetétek</t>
        </is>
      </c>
      <c r="G1909" s="994" t="n"/>
      <c r="H1909" s="709" t="n"/>
      <c r="I1909" s="320" t="n"/>
      <c r="J1909" s="521" t="n"/>
      <c r="K1909" s="159" t="n"/>
      <c r="L1909" s="159" t="n"/>
      <c r="M1909" s="522" t="n"/>
      <c r="O1909" s="464">
        <f>ISBLANK(D1909)</f>
        <v/>
      </c>
      <c r="P1909" s="464">
        <f>ISBLANK(G1909)</f>
        <v/>
      </c>
      <c r="Q1909" s="464">
        <f>ISBLANK(M1909)</f>
        <v/>
      </c>
      <c r="R1909" s="464">
        <f>IF(AND(O1909=P1909,O1909=Q1909),,"!!!")</f>
        <v/>
      </c>
      <c r="T1909" s="464" t="n">
        <v>1898</v>
      </c>
    </row>
    <row customFormat="1" hidden="1" outlineLevel="1" r="1910" s="590">
      <c r="A1910" s="29" t="n"/>
      <c r="B1910" s="653" t="n"/>
      <c r="C1910" s="654" t="n"/>
      <c r="D1910" s="889" t="n"/>
      <c r="E1910" s="708" t="inlineStr">
        <is>
          <t>All seasons operation kit / Noise reduction solution</t>
        </is>
      </c>
      <c r="F1910" s="708" t="inlineStr">
        <is>
          <t>Egész éves üzem szettel / zajcsillapított kivitel</t>
        </is>
      </c>
      <c r="G1910" s="994" t="n"/>
      <c r="H1910" s="709" t="n"/>
      <c r="I1910" s="320" t="n"/>
      <c r="J1910" s="521" t="n"/>
      <c r="K1910" s="159" t="n"/>
      <c r="L1910" s="159" t="n"/>
      <c r="M1910" s="522" t="n"/>
      <c r="O1910" s="464">
        <f>ISBLANK(D1910)</f>
        <v/>
      </c>
      <c r="P1910" s="464">
        <f>ISBLANK(G1910)</f>
        <v/>
      </c>
      <c r="Q1910" s="464">
        <f>ISBLANK(M1910)</f>
        <v/>
      </c>
      <c r="R1910" s="464">
        <f>IF(AND(O1910=P1910,O1910=Q1910),,"!!!")</f>
        <v/>
      </c>
      <c r="T1910" s="464" t="n">
        <v>1899</v>
      </c>
    </row>
    <row customFormat="1" hidden="1" outlineLevel="1" r="1911" s="590">
      <c r="A1911" s="29" t="n"/>
      <c r="B1911" s="653" t="n"/>
      <c r="C1911" s="654" t="n"/>
      <c r="D1911" s="889" t="n"/>
      <c r="E1911" s="708" t="inlineStr">
        <is>
          <t>High Pressure EC plug fan</t>
        </is>
      </c>
      <c r="F1911" s="708" t="inlineStr">
        <is>
          <t>Emelt nyomású elszívó EC ventilátor</t>
        </is>
      </c>
      <c r="G1911" s="994" t="n"/>
      <c r="H1911" s="709" t="n"/>
      <c r="I1911" s="320" t="n"/>
      <c r="J1911" s="521" t="n"/>
      <c r="K1911" s="159" t="n"/>
      <c r="L1911" s="159" t="n"/>
      <c r="M1911" s="522" t="n"/>
      <c r="O1911" s="464">
        <f>ISBLANK(D1911)</f>
        <v/>
      </c>
      <c r="P1911" s="464">
        <f>ISBLANK(G1911)</f>
        <v/>
      </c>
      <c r="Q1911" s="464">
        <f>ISBLANK(M1911)</f>
        <v/>
      </c>
      <c r="R1911" s="464">
        <f>IF(AND(O1911=P1911,O1911=Q1911),,"!!!")</f>
        <v/>
      </c>
      <c r="T1911" s="464" t="n">
        <v>1900</v>
      </c>
    </row>
    <row customFormat="1" hidden="1" outlineLevel="1" r="1912" s="590">
      <c r="A1912" s="29" t="n"/>
      <c r="B1912" s="653" t="n"/>
      <c r="C1912" s="654" t="n"/>
      <c r="D1912" s="889" t="n"/>
      <c r="E1912" s="708" t="inlineStr">
        <is>
          <t>3 phases relay for unit electrical protection</t>
        </is>
      </c>
      <c r="F1912" s="708" t="inlineStr">
        <is>
          <t>Fázissorrend figyelő relé</t>
        </is>
      </c>
      <c r="G1912" s="994" t="n"/>
      <c r="H1912" s="709" t="n"/>
      <c r="I1912" s="320" t="n"/>
      <c r="J1912" s="521" t="n"/>
      <c r="K1912" s="159" t="n"/>
      <c r="L1912" s="159" t="n"/>
      <c r="M1912" s="522" t="n"/>
      <c r="O1912" s="464">
        <f>ISBLANK(D1912)</f>
        <v/>
      </c>
      <c r="P1912" s="464">
        <f>ISBLANK(G1912)</f>
        <v/>
      </c>
      <c r="Q1912" s="464">
        <f>ISBLANK(M1912)</f>
        <v/>
      </c>
      <c r="R1912" s="464">
        <f>IF(AND(O1912=P1912,O1912=Q1912),,"!!!")</f>
        <v/>
      </c>
      <c r="T1912" s="464" t="n">
        <v>1901</v>
      </c>
    </row>
    <row customFormat="1" customHeight="1" hidden="1" ht="25.5" outlineLevel="1" r="1913" s="590">
      <c r="A1913" s="29" t="n"/>
      <c r="B1913" s="653" t="n"/>
      <c r="C1913" s="654" t="n"/>
      <c r="D1913" s="889" t="n"/>
      <c r="E1913" s="708" t="inlineStr">
        <is>
          <t>Refreshment system for electrical box (standard)</t>
        </is>
      </c>
      <c r="F1913" s="708" t="inlineStr">
        <is>
          <t>Elektromos kapcsolószekrény mesterséges szellőztetéssel</t>
        </is>
      </c>
      <c r="G1913" s="994" t="n"/>
      <c r="H1913" s="709" t="n"/>
      <c r="I1913" s="320" t="n"/>
      <c r="J1913" s="521" t="n"/>
      <c r="K1913" s="159" t="n"/>
      <c r="L1913" s="159" t="n"/>
      <c r="M1913" s="522" t="n"/>
      <c r="O1913" s="464">
        <f>ISBLANK(D1913)</f>
        <v/>
      </c>
      <c r="P1913" s="464">
        <f>ISBLANK(G1913)</f>
        <v/>
      </c>
      <c r="Q1913" s="464">
        <f>ISBLANK(M1913)</f>
        <v/>
      </c>
      <c r="R1913" s="464">
        <f>IF(AND(O1913=P1913,O1913=Q1913),,"!!!")</f>
        <v/>
      </c>
      <c r="T1913" s="464" t="n">
        <v>1902</v>
      </c>
    </row>
    <row customFormat="1" hidden="1" outlineLevel="1" r="1914" s="590">
      <c r="A1914" s="29" t="n"/>
      <c r="B1914" s="653" t="n"/>
      <c r="C1914" s="654" t="n"/>
      <c r="D1914" s="889" t="n"/>
      <c r="E1914" s="708" t="inlineStr">
        <is>
          <t>DM Remote multi-unit display</t>
        </is>
      </c>
      <c r="F1914" s="708" t="inlineStr">
        <is>
          <t>DM multi kezelőfelület</t>
        </is>
      </c>
      <c r="G1914" s="994" t="n"/>
      <c r="H1914" s="709" t="n"/>
      <c r="I1914" s="320" t="n"/>
      <c r="J1914" s="521" t="n"/>
      <c r="K1914" s="159" t="n"/>
      <c r="L1914" s="159" t="n"/>
      <c r="M1914" s="522" t="n"/>
      <c r="O1914" s="464">
        <f>ISBLANK(D1914)</f>
        <v/>
      </c>
      <c r="P1914" s="464">
        <f>ISBLANK(G1914)</f>
        <v/>
      </c>
      <c r="Q1914" s="464">
        <f>ISBLANK(M1914)</f>
        <v/>
      </c>
      <c r="R1914" s="464">
        <f>IF(AND(O1914=P1914,O1914=Q1914),,"!!!")</f>
        <v/>
      </c>
      <c r="T1914" s="464" t="n">
        <v>1903</v>
      </c>
    </row>
    <row customFormat="1" hidden="1" outlineLevel="1" r="1915" s="590">
      <c r="A1915" s="29" t="n"/>
      <c r="B1915" s="653" t="n"/>
      <c r="C1915" s="654" t="n"/>
      <c r="D1915" s="889" t="n"/>
      <c r="E1915" s="708" t="inlineStr">
        <is>
          <t>Humidity control pack / summer mode</t>
        </is>
      </c>
      <c r="F1915" s="708" t="inlineStr">
        <is>
          <t>Nedvesség kontroll / nyári üzem</t>
        </is>
      </c>
      <c r="G1915" s="994" t="n"/>
      <c r="H1915" s="709" t="n"/>
      <c r="I1915" s="320" t="n"/>
      <c r="J1915" s="521" t="n"/>
      <c r="K1915" s="159" t="n"/>
      <c r="L1915" s="159" t="n"/>
      <c r="M1915" s="522" t="n"/>
      <c r="O1915" s="464">
        <f>ISBLANK(D1915)</f>
        <v/>
      </c>
      <c r="P1915" s="464">
        <f>ISBLANK(G1915)</f>
        <v/>
      </c>
      <c r="Q1915" s="464">
        <f>ISBLANK(M1915)</f>
        <v/>
      </c>
      <c r="R1915" s="464">
        <f>IF(AND(O1915=P1915,O1915=Q1915),,"!!!")</f>
        <v/>
      </c>
      <c r="T1915" s="464" t="n">
        <v>1904</v>
      </c>
    </row>
    <row customFormat="1" customHeight="1" hidden="1" ht="25.5" outlineLevel="1" r="1916" s="590">
      <c r="A1916" s="29" t="n"/>
      <c r="B1916" s="653" t="n"/>
      <c r="C1916" s="654" t="n"/>
      <c r="D1916" s="889" t="n"/>
      <c r="E1916" s="708" t="inlineStr">
        <is>
          <t>ModBus/BACnet/Ethernet TCP/IP communication interface</t>
        </is>
      </c>
      <c r="F1916" s="708" t="inlineStr">
        <is>
          <t>ModBus/BACnet/Ethernet TCP/IP kommunikációs interfész</t>
        </is>
      </c>
      <c r="G1916" s="994" t="n"/>
      <c r="H1916" s="709" t="n"/>
      <c r="I1916" s="320" t="n"/>
      <c r="J1916" s="521" t="n"/>
      <c r="K1916" s="159" t="n"/>
      <c r="L1916" s="159" t="n"/>
      <c r="M1916" s="522" t="n"/>
      <c r="O1916" s="464">
        <f>ISBLANK(D1916)</f>
        <v/>
      </c>
      <c r="P1916" s="464">
        <f>ISBLANK(G1916)</f>
        <v/>
      </c>
      <c r="Q1916" s="464">
        <f>ISBLANK(M1916)</f>
        <v/>
      </c>
      <c r="R1916" s="464">
        <f>IF(AND(O1916=P1916,O1916=Q1916),,"!!!")</f>
        <v/>
      </c>
      <c r="T1916" s="464" t="n">
        <v>1905</v>
      </c>
    </row>
    <row customFormat="1" hidden="1" outlineLevel="1" r="1917" s="590">
      <c r="A1917" s="29" t="n"/>
      <c r="B1917" s="653" t="n"/>
      <c r="C1917" s="654" t="n"/>
      <c r="D1917" s="889" t="n"/>
      <c r="E1917" s="708" t="inlineStr">
        <is>
          <t>Adjustable roofcurb</t>
        </is>
      </c>
      <c r="F1917" s="708" t="inlineStr">
        <is>
          <t>Állítható alapkeret</t>
        </is>
      </c>
      <c r="G1917" s="994" t="n"/>
      <c r="H1917" s="709" t="n"/>
      <c r="I1917" s="320" t="n"/>
      <c r="J1917" s="521" t="n"/>
      <c r="K1917" s="159" t="n"/>
      <c r="L1917" s="159" t="n"/>
      <c r="M1917" s="522" t="n"/>
      <c r="O1917" s="464">
        <f>ISBLANK(D1917)</f>
        <v/>
      </c>
      <c r="P1917" s="464">
        <f>ISBLANK(G1917)</f>
        <v/>
      </c>
      <c r="Q1917" s="464">
        <f>ISBLANK(M1917)</f>
        <v/>
      </c>
      <c r="R1917" s="464">
        <f>IF(AND(O1917=P1917,O1917=Q1917),,"!!!")</f>
        <v/>
      </c>
      <c r="T1917" s="464" t="n">
        <v>1906</v>
      </c>
    </row>
    <row customFormat="1" hidden="1" outlineLevel="1" r="1918" s="590">
      <c r="A1918" s="29" t="n"/>
      <c r="B1918" s="653" t="n"/>
      <c r="C1918" s="654" t="n"/>
      <c r="D1918" s="889" t="n"/>
      <c r="E1918" s="708" t="inlineStr">
        <is>
          <t>Technical data:</t>
        </is>
      </c>
      <c r="F1918" s="708" t="inlineStr">
        <is>
          <t>Teljesítmény adatok</t>
        </is>
      </c>
      <c r="G1918" s="994" t="n"/>
      <c r="H1918" s="709" t="n"/>
      <c r="I1918" s="320" t="n"/>
      <c r="J1918" s="521" t="n"/>
      <c r="K1918" s="159" t="n"/>
      <c r="L1918" s="159" t="n"/>
      <c r="M1918" s="522" t="n"/>
      <c r="O1918" s="464">
        <f>ISBLANK(D1918)</f>
        <v/>
      </c>
      <c r="P1918" s="464">
        <f>ISBLANK(G1918)</f>
        <v/>
      </c>
      <c r="Q1918" s="464">
        <f>ISBLANK(M1918)</f>
        <v/>
      </c>
      <c r="R1918" s="464">
        <f>IF(AND(O1918=P1918,O1918=Q1918),,"!!!")</f>
        <v/>
      </c>
      <c r="T1918" s="464" t="n">
        <v>1907</v>
      </c>
    </row>
    <row customFormat="1" hidden="1" outlineLevel="1" r="1919" s="590">
      <c r="A1919" s="29" t="n"/>
      <c r="B1919" s="653" t="n"/>
      <c r="C1919" s="654" t="n"/>
      <c r="D1919" s="889" t="n"/>
      <c r="E1919" s="708" t="inlineStr">
        <is>
          <t>Total cooling capacity: 150.3kW</t>
        </is>
      </c>
      <c r="F1919" s="708" t="inlineStr">
        <is>
          <t>Total hűtési teljesítmény: 150.3kW</t>
        </is>
      </c>
      <c r="G1919" s="994" t="n"/>
      <c r="H1919" s="709" t="n"/>
      <c r="I1919" s="320" t="n"/>
      <c r="J1919" s="521" t="n"/>
      <c r="K1919" s="159" t="n"/>
      <c r="L1919" s="159" t="n"/>
      <c r="M1919" s="522" t="n"/>
      <c r="O1919" s="464">
        <f>ISBLANK(D1919)</f>
        <v/>
      </c>
      <c r="P1919" s="464">
        <f>ISBLANK(G1919)</f>
        <v/>
      </c>
      <c r="Q1919" s="464">
        <f>ISBLANK(M1919)</f>
        <v/>
      </c>
      <c r="R1919" s="464">
        <f>IF(AND(O1919=P1919,O1919=Q1919),,"!!!")</f>
        <v/>
      </c>
      <c r="T1919" s="464" t="n">
        <v>1908</v>
      </c>
    </row>
    <row customFormat="1" hidden="1" outlineLevel="1" r="1920" s="590">
      <c r="A1920" s="29" t="n"/>
      <c r="B1920" s="653" t="n"/>
      <c r="C1920" s="654" t="n"/>
      <c r="D1920" s="889" t="n"/>
      <c r="E1920" s="708" t="inlineStr">
        <is>
          <t>Total heating capacity (heatpump): 168.17kW</t>
        </is>
      </c>
      <c r="F1920" s="708" t="inlineStr">
        <is>
          <t>Total fűtési teljesítmény (hőszivattyú): 168.17kW</t>
        </is>
      </c>
      <c r="G1920" s="994" t="n"/>
      <c r="H1920" s="709" t="n"/>
      <c r="I1920" s="320" t="n"/>
      <c r="J1920" s="521" t="n"/>
      <c r="K1920" s="159" t="n"/>
      <c r="L1920" s="159" t="n"/>
      <c r="M1920" s="522" t="n"/>
      <c r="O1920" s="464">
        <f>ISBLANK(D1920)</f>
        <v/>
      </c>
      <c r="P1920" s="464">
        <f>ISBLANK(G1920)</f>
        <v/>
      </c>
      <c r="Q1920" s="464">
        <f>ISBLANK(M1920)</f>
        <v/>
      </c>
      <c r="R1920" s="464">
        <f>IF(AND(O1920=P1920,O1920=Q1920),,"!!!")</f>
        <v/>
      </c>
      <c r="T1920" s="464" t="n">
        <v>1909</v>
      </c>
    </row>
    <row customFormat="1" hidden="1" outlineLevel="1" r="1921" s="590">
      <c r="A1921" s="29" t="n"/>
      <c r="B1921" s="653" t="n"/>
      <c r="C1921" s="654" t="n"/>
      <c r="D1921" s="889" t="n"/>
      <c r="E1921" s="708" t="inlineStr">
        <is>
          <t>Air volume: 28000 m³/h</t>
        </is>
      </c>
      <c r="F1921" s="708" t="inlineStr">
        <is>
          <t>Légszállítás: 28000 m³/h</t>
        </is>
      </c>
      <c r="G1921" s="994" t="n"/>
      <c r="H1921" s="709" t="n"/>
      <c r="I1921" s="320" t="n"/>
      <c r="J1921" s="521" t="n"/>
      <c r="K1921" s="159" t="n"/>
      <c r="L1921" s="159" t="n"/>
      <c r="M1921" s="522" t="n"/>
      <c r="O1921" s="464">
        <f>ISBLANK(D1921)</f>
        <v/>
      </c>
      <c r="P1921" s="464">
        <f>ISBLANK(G1921)</f>
        <v/>
      </c>
      <c r="Q1921" s="464">
        <f>ISBLANK(M1921)</f>
        <v/>
      </c>
      <c r="R1921" s="464">
        <f>IF(AND(O1921=P1921,O1921=Q1921),,"!!!")</f>
        <v/>
      </c>
      <c r="T1921" s="464" t="n">
        <v>1910</v>
      </c>
    </row>
    <row customFormat="1" hidden="1" outlineLevel="1" r="1922" s="590">
      <c r="A1922" s="29" t="n"/>
      <c r="B1922" s="653" t="n"/>
      <c r="C1922" s="654" t="n"/>
      <c r="D1922" s="889" t="n"/>
      <c r="E1922" s="708" t="inlineStr">
        <is>
          <t>External static pressure supply/return: 450/350 Pa</t>
        </is>
      </c>
      <c r="F1922" s="708" t="inlineStr">
        <is>
          <t>Külső statikus nyomás befúvás/elszívás: 450/350 Pa</t>
        </is>
      </c>
      <c r="G1922" s="994" t="n"/>
      <c r="H1922" s="709" t="n"/>
      <c r="I1922" s="320" t="n"/>
      <c r="J1922" s="521" t="n"/>
      <c r="K1922" s="159" t="n"/>
      <c r="L1922" s="159" t="n"/>
      <c r="M1922" s="522" t="n"/>
      <c r="O1922" s="464">
        <f>ISBLANK(D1922)</f>
        <v/>
      </c>
      <c r="P1922" s="464">
        <f>ISBLANK(G1922)</f>
        <v/>
      </c>
      <c r="Q1922" s="464">
        <f>ISBLANK(M1922)</f>
        <v/>
      </c>
      <c r="R1922" s="464">
        <f>IF(AND(O1922=P1922,O1922=Q1922),,"!!!")</f>
        <v/>
      </c>
      <c r="T1922" s="464" t="n">
        <v>1911</v>
      </c>
    </row>
    <row customFormat="1" hidden="1" outlineLevel="1" r="1923" s="590">
      <c r="A1923" s="29" t="n"/>
      <c r="B1923" s="653" t="n"/>
      <c r="C1923" s="654" t="n"/>
      <c r="D1923" s="889" t="n"/>
      <c r="E1923" s="708" t="inlineStr">
        <is>
          <t>TYPE: LENNOX ENERY E024AH141FM1M</t>
        </is>
      </c>
      <c r="F1923" s="708" t="inlineStr">
        <is>
          <t>TÍPUS: LENNOX ENERY E024AH141FM1M</t>
        </is>
      </c>
      <c r="G1923" s="994" t="n"/>
      <c r="H1923" s="709" t="n"/>
      <c r="I1923" s="320" t="n"/>
      <c r="J1923" s="521" t="n"/>
      <c r="K1923" s="159" t="n"/>
      <c r="L1923" s="159" t="n"/>
      <c r="M1923" s="522" t="n"/>
      <c r="O1923" s="464">
        <f>ISBLANK(D1923)</f>
        <v/>
      </c>
      <c r="P1923" s="464">
        <f>ISBLANK(G1923)</f>
        <v/>
      </c>
      <c r="Q1923" s="464">
        <f>ISBLANK(M1923)</f>
        <v/>
      </c>
      <c r="R1923" s="464">
        <f>IF(AND(O1923=P1923,O1923=Q1923),,"!!!")</f>
        <v/>
      </c>
      <c r="T1923" s="464" t="n">
        <v>1912</v>
      </c>
    </row>
    <row customFormat="1" customHeight="1" hidden="1" ht="38.25" outlineLevel="1" r="1924" s="590">
      <c r="A1924" s="29" t="n"/>
      <c r="B1924" s="606" t="n">
        <v>400</v>
      </c>
      <c r="C1924" s="608" t="n">
        <v>431</v>
      </c>
      <c r="D1924" s="426" t="n">
        <v>276</v>
      </c>
      <c r="E1924" s="708" t="inlineStr">
        <is>
          <t>Steam humidifier complete with aplumbing accessories, support construction, for central steam supply network - Carel UltimateSAM, specification in attachment</t>
        </is>
      </c>
      <c r="F1924" s="708" t="inlineStr">
        <is>
          <t>Gőznedvesítő egység szerelvényezéssel, tartószerkezettel, kompletten központi gőzhálózathoz - Carel UltimateSAM Melléklet alapján</t>
        </is>
      </c>
      <c r="G1924" s="994" t="n">
        <v>2</v>
      </c>
      <c r="H1924" s="709" t="inlineStr">
        <is>
          <t>set/klt</t>
        </is>
      </c>
      <c r="I1924" s="320" t="n"/>
      <c r="J1924" s="521" t="n">
        <v>0</v>
      </c>
      <c r="K1924" s="159" t="n">
        <v>0</v>
      </c>
      <c r="L1924" s="753">
        <f>J1924+K1924</f>
        <v/>
      </c>
      <c r="M1924" s="748">
        <f>L1924*(G1924+I1924)</f>
        <v/>
      </c>
      <c r="O1924" s="464">
        <f>ISBLANK(D1924)</f>
        <v/>
      </c>
      <c r="P1924" s="464">
        <f>ISBLANK(G1924)</f>
        <v/>
      </c>
      <c r="Q1924" s="464">
        <f>ISBLANK(M1924)</f>
        <v/>
      </c>
      <c r="R1924" s="464">
        <f>IF(AND(O1924=P1924,O1924=Q1924),,"!!!")</f>
        <v/>
      </c>
      <c r="T1924" s="464" t="n">
        <v>1913</v>
      </c>
    </row>
    <row customFormat="1" customHeight="1" hidden="1" ht="39" outlineLevel="1" r="1925" s="590" thickBot="1">
      <c r="A1925" s="29" t="n"/>
      <c r="B1925" s="606" t="n">
        <v>400</v>
      </c>
      <c r="C1925" s="608" t="n">
        <v>431</v>
      </c>
      <c r="D1925" s="426" t="n">
        <v>277</v>
      </c>
      <c r="E1925" s="708" t="inlineStr">
        <is>
          <t>Adiabatic, high pressure humidifier gates complete with plumbing accessories, support construction - Carel Humifong, specification in attachment</t>
        </is>
      </c>
      <c r="F1925" s="708" t="inlineStr">
        <is>
          <t>Adiabatikus magasnyomású légnedvesítő kapuk, szerelvényezéssel, tartószerkezettel, kompletten - Carel HumiFog melléklet alapján</t>
        </is>
      </c>
      <c r="G1925" s="994" t="n">
        <v>2</v>
      </c>
      <c r="H1925" s="709" t="inlineStr">
        <is>
          <t>set/klt</t>
        </is>
      </c>
      <c r="I1925" s="320" t="n"/>
      <c r="J1925" s="521" t="n">
        <v>0</v>
      </c>
      <c r="K1925" s="159" t="n">
        <v>0</v>
      </c>
      <c r="L1925" s="753">
        <f>J1925+K1925</f>
        <v/>
      </c>
      <c r="M1925" s="748">
        <f>L1925*(G1925+I1925)</f>
        <v/>
      </c>
      <c r="O1925" s="464">
        <f>ISBLANK(D1925)</f>
        <v/>
      </c>
      <c r="P1925" s="464">
        <f>ISBLANK(G1925)</f>
        <v/>
      </c>
      <c r="Q1925" s="464">
        <f>ISBLANK(M1925)</f>
        <v/>
      </c>
      <c r="R1925" s="464">
        <f>IF(AND(O1925=P1925,O1925=Q1925),,"!!!")</f>
        <v/>
      </c>
      <c r="T1925" s="464" t="n">
        <v>1914</v>
      </c>
    </row>
    <row customFormat="1" customHeight="1" hidden="1" ht="13.5" outlineLevel="1" r="1926" s="590" thickBot="1">
      <c r="A1926" s="29" t="n"/>
      <c r="B1926" s="622" t="n">
        <v>400</v>
      </c>
      <c r="C1926" s="610" t="n">
        <v>421</v>
      </c>
      <c r="D1926" s="769" t="n"/>
      <c r="E1926" s="60" t="inlineStr">
        <is>
          <t xml:space="preserve"> total</t>
        </is>
      </c>
      <c r="F1926" s="60" t="inlineStr">
        <is>
          <t xml:space="preserve"> összesen</t>
        </is>
      </c>
      <c r="G1926" s="993" t="n"/>
      <c r="H1926" s="811" t="n"/>
      <c r="I1926" s="323" t="n"/>
      <c r="J1926" s="812" t="n"/>
      <c r="K1926" s="23" t="n"/>
      <c r="L1926" s="194" t="n"/>
      <c r="M1926" s="226">
        <f>SUM(M1848:M1925)</f>
        <v/>
      </c>
      <c r="O1926" s="464">
        <f>ISBLANK(D1926)</f>
        <v/>
      </c>
      <c r="P1926" s="464">
        <f>ISBLANK(G1926)</f>
        <v/>
      </c>
      <c r="Q1926" s="464">
        <f>ISBLANK(M1926)</f>
        <v/>
      </c>
      <c r="R1926" s="464">
        <f>IF(AND(O1926=P1926,O1926=Q1926),,"!!!")</f>
        <v/>
      </c>
      <c r="T1926" s="464" t="n">
        <v>1915</v>
      </c>
    </row>
    <row customFormat="1" customHeight="1" hidden="1" ht="15.75" outlineLevel="1" r="1927" s="590" thickBot="1">
      <c r="A1927" s="29" t="n"/>
      <c r="B1927" s="728" t="n">
        <v>400</v>
      </c>
      <c r="C1927" s="813" t="n">
        <v>432</v>
      </c>
      <c r="D1927" s="814" t="n"/>
      <c r="E1927" s="815" t="inlineStr">
        <is>
          <t>Fans</t>
        </is>
      </c>
      <c r="F1927" s="815" t="inlineStr">
        <is>
          <t>Ventilátorok</t>
        </is>
      </c>
      <c r="G1927" s="1028" t="n"/>
      <c r="H1927" s="816" t="n"/>
      <c r="I1927" s="323" t="n"/>
      <c r="J1927" s="806" t="n"/>
      <c r="K1927" s="807" t="n"/>
      <c r="L1927" s="808" t="n"/>
      <c r="M1927" s="809" t="n"/>
      <c r="O1927" s="464">
        <f>ISBLANK(D1927)</f>
        <v/>
      </c>
      <c r="P1927" s="464">
        <f>ISBLANK(G1927)</f>
        <v/>
      </c>
      <c r="Q1927" s="464">
        <f>ISBLANK(M1927)</f>
        <v/>
      </c>
      <c r="R1927" s="464">
        <f>IF(AND(O1927=P1927,O1927=Q1927),,"!!!")</f>
        <v/>
      </c>
      <c r="T1927" s="464" t="n">
        <v>1916</v>
      </c>
    </row>
    <row customFormat="1" customHeight="1" hidden="1" ht="135" outlineLevel="1" r="1928" s="590">
      <c r="A1928" s="29" t="n"/>
      <c r="B1928" s="606" t="n">
        <v>400</v>
      </c>
      <c r="C1928" s="608" t="n">
        <v>432</v>
      </c>
      <c r="D1928" s="426" t="n">
        <v>278</v>
      </c>
      <c r="E1928" s="597" t="inlineStr">
        <is>
          <t>V1-2
Corrugator axial fan
Variable Speed Drive:  yes
Two speed:  no
Airflow:  44.000 m³/h  
Static Pressure:  1000 Pa
Function:  technology exhaust
with return side ductwork, installed in duct
1pc flexible duct connectionl,
1pc spring loaded damper
with electrical connections and support elements 
with &gt;IE3 motor</t>
        </is>
      </c>
      <c r="F1928" s="597" t="inlineStr">
        <is>
          <t>V1-2
Corrugator axiál ventilátor
Frekvencia váltó:  igen
Két fordulatú:  nem  
Légmennyiség:  44.000 m³/h  
Statikus ellenállás:  1000 Pa
Funkció:  Technológia elszívás
Csőből szívó, légcsatornára rögzítve
1db rugalmas, vitorlavászon kompenzátorral,
1db rugóterhelésű csappanttyúval
elektromos bekötéshez szükséges elemekkel, tartószerkezettel
&gt;IE3 motorral</t>
        </is>
      </c>
      <c r="G1928" s="994" t="n">
        <v>2</v>
      </c>
      <c r="H1928" s="709" t="inlineStr">
        <is>
          <t>pc/db</t>
        </is>
      </c>
      <c r="I1928" s="320" t="n"/>
      <c r="J1928" s="521" t="n">
        <v>0</v>
      </c>
      <c r="K1928" s="159" t="n">
        <v>0</v>
      </c>
      <c r="L1928" s="753">
        <f>J1928+K1928</f>
        <v/>
      </c>
      <c r="M1928" s="748">
        <f>L1928*(G1928+I1928)</f>
        <v/>
      </c>
      <c r="O1928" s="464">
        <f>ISBLANK(D1928)</f>
        <v/>
      </c>
      <c r="P1928" s="464">
        <f>ISBLANK(G1928)</f>
        <v/>
      </c>
      <c r="Q1928" s="464">
        <f>ISBLANK(M1928)</f>
        <v/>
      </c>
      <c r="R1928" s="464">
        <f>IF(AND(O1928=P1928,O1928=Q1928),,"!!!")</f>
        <v/>
      </c>
      <c r="T1928" s="464" t="n">
        <v>1917</v>
      </c>
    </row>
    <row customFormat="1" customHeight="1" hidden="1" ht="146.25" outlineLevel="1" r="1929" s="590">
      <c r="A1929" s="29" t="n"/>
      <c r="B1929" s="606" t="n">
        <v>400</v>
      </c>
      <c r="C1929" s="608" t="n">
        <v>432</v>
      </c>
      <c r="D1929" s="426" t="n">
        <v>279</v>
      </c>
      <c r="E1929" s="597" t="inlineStr">
        <is>
          <t xml:space="preserve">V3-4
Tool Roof fan
Variable Speed Drive:  yes
Two speed:  no
Airflow:  2.680 m³/h  
Static Pressure:  250 Pa
Function:  technology exhaust
with return side ductwork, installed in duct
1pc flexible duct connectionl,
1pc spring loaded damper
with electrical connections and support elements
with roof socket
</t>
        </is>
      </c>
      <c r="F1929" s="597" t="inlineStr">
        <is>
          <t>V3-4
Tool - Tetőventilátor
Frekvencia váltó:  igen
Két fordulatú:  nem  
Légmennyiség:  2.680 m³/h  
Statikus ellenállás:  250 Pa
Funkció:  Technológia elszívás
Csőből szívó, légcsatornára rögzítve
1db rugalmas, vitorlavászon kompenzátorral,
1db rugóterhelésű csappanttyúval
elektromos bekötéshez szükséges elemekkel, tartószerkezettel
hangcsillapított lábazat</t>
        </is>
      </c>
      <c r="G1929" s="994" t="n">
        <v>2</v>
      </c>
      <c r="H1929" s="709" t="inlineStr">
        <is>
          <t>pc/db</t>
        </is>
      </c>
      <c r="I1929" s="320" t="n"/>
      <c r="J1929" s="521" t="n">
        <v>0</v>
      </c>
      <c r="K1929" s="159" t="n">
        <v>0</v>
      </c>
      <c r="L1929" s="753">
        <f>J1929+K1929</f>
        <v/>
      </c>
      <c r="M1929" s="748">
        <f>L1929*(G1929+I1929)</f>
        <v/>
      </c>
      <c r="O1929" s="464">
        <f>ISBLANK(D1929)</f>
        <v/>
      </c>
      <c r="P1929" s="464">
        <f>ISBLANK(G1929)</f>
        <v/>
      </c>
      <c r="Q1929" s="464">
        <f>ISBLANK(M1929)</f>
        <v/>
      </c>
      <c r="R1929" s="464">
        <f>IF(AND(O1929=P1929,O1929=Q1929),,"!!!")</f>
        <v/>
      </c>
      <c r="T1929" s="464" t="n">
        <v>1918</v>
      </c>
    </row>
    <row customFormat="1" customHeight="1" hidden="1" ht="157.5" outlineLevel="1" r="1930" s="590">
      <c r="A1930" s="29" t="inlineStr">
        <is>
          <t>x</t>
        </is>
      </c>
      <c r="B1930" s="606" t="n">
        <v>400</v>
      </c>
      <c r="C1930" s="608" t="n">
        <v>432</v>
      </c>
      <c r="D1930" s="426" t="n">
        <v>280</v>
      </c>
      <c r="E1930" s="597" t="inlineStr">
        <is>
          <t>V5
Compressor room - axial
Variable Speed Drive:  yes
Two speed:  no
Airflow: 110.000 m³/h  
Static Pressure:  200 Pa
Function:  compressor room exhaust
with return and supply side ductwork, installed in duct
2pc flexible duct connectionl,
1pc spring loaded damper
with electrical connections and support elements
with &gt;IE3 motor
1pc silencer on return side</t>
        </is>
      </c>
      <c r="F1930" s="597" t="inlineStr">
        <is>
          <t>V5
Kompresszor gépház - axiál
Frekvencia váltó:  igen
Két fordulatú:  nem  
Légmennyiség:  110.000 m³/h  
Statikus ellenállás:  200 Pa
Funkció:  kompresszor gépház elszívás
szívó és nyomó oldalon légcsatorna csatlakozás, légcsatornára rögzítve
2db rugalmas, vitorlavászon kompenzátorral,
1db rugóterhelésű csappanttyúval
elektromos bekötéshez szükséges elemekkel, tartószerkezettel
&gt;IE3 motorral
1pc silencer on return side</t>
        </is>
      </c>
      <c r="G1930" s="994" t="n">
        <v>1</v>
      </c>
      <c r="H1930" s="709" t="inlineStr">
        <is>
          <t>pc/db</t>
        </is>
      </c>
      <c r="I1930" s="320" t="n"/>
      <c r="J1930" s="521" t="n">
        <v>0</v>
      </c>
      <c r="K1930" s="159" t="n">
        <v>0</v>
      </c>
      <c r="L1930" s="753">
        <f>J1930+K1930</f>
        <v/>
      </c>
      <c r="M1930" s="748">
        <f>L1930*(G1930+I1930)</f>
        <v/>
      </c>
      <c r="O1930" s="464">
        <f>ISBLANK(D1930)</f>
        <v/>
      </c>
      <c r="P1930" s="464">
        <f>ISBLANK(G1930)</f>
        <v/>
      </c>
      <c r="Q1930" s="464">
        <f>ISBLANK(M1930)</f>
        <v/>
      </c>
      <c r="R1930" s="464">
        <f>IF(AND(O1930=P1930,O1930=Q1930),,"!!!")</f>
        <v/>
      </c>
      <c r="T1930" s="464" t="n">
        <v>1919</v>
      </c>
    </row>
    <row customFormat="1" customHeight="1" hidden="1" ht="168.75" outlineLevel="1" r="1931" s="590">
      <c r="A1931" s="29" t="n"/>
      <c r="B1931" s="606" t="n">
        <v>400</v>
      </c>
      <c r="C1931" s="608" t="n">
        <v>432</v>
      </c>
      <c r="D1931" s="426" t="n">
        <v>281</v>
      </c>
      <c r="E1931" s="597" t="inlineStr">
        <is>
          <t xml:space="preserve">V6 EX
Glue kitchen - roof fan
Variable Speed Drive:  yes
Two speed:  no
Airflow: 1.600 m³/h  
Static Pressure:  200 Pa
Function:  glue kitchen exhaust
with return side ductwork, installed in duct
1pc flexible duct connectionl,
1pc spring loaded damper
with electrical connections and support elements
with motorized airtight damper
with roof socket
</t>
        </is>
      </c>
      <c r="F1931" s="597" t="inlineStr">
        <is>
          <t xml:space="preserve">V6 EX
Glue kitchen - tetőventilátor
Frekvencia váltó:  igen
Két fordulatú:  nem  
Légmennyiség:  1.600 m³/h  
Statikus ellenállás:  200 Pa
Funkció:  glue kitchen elszívás
szívó oldalon légcsatorna csatlakozás, légcsatornára rögzítve
1db rugalmas, vitorlavászon kompenzátorral,
1db rugóterhelésű csappanttyúval
elektromos bekötéshez szükséges elemekkel, tartószerkezettel
tömören záró motoros zsaluval
hangcsillapított lábazat
</t>
        </is>
      </c>
      <c r="G1931" s="994" t="n">
        <v>1</v>
      </c>
      <c r="H1931" s="709" t="inlineStr">
        <is>
          <t>pc/db</t>
        </is>
      </c>
      <c r="I1931" s="320" t="n"/>
      <c r="J1931" s="521" t="n">
        <v>0</v>
      </c>
      <c r="K1931" s="159" t="n">
        <v>0</v>
      </c>
      <c r="L1931" s="753">
        <f>J1931+K1931</f>
        <v/>
      </c>
      <c r="M1931" s="748">
        <f>L1931*(G1931+I1931)</f>
        <v/>
      </c>
      <c r="O1931" s="464">
        <f>ISBLANK(D1931)</f>
        <v/>
      </c>
      <c r="P1931" s="464">
        <f>ISBLANK(G1931)</f>
        <v/>
      </c>
      <c r="Q1931" s="464">
        <f>ISBLANK(M1931)</f>
        <v/>
      </c>
      <c r="R1931" s="464">
        <f>IF(AND(O1931=P1931,O1931=Q1931),,"!!!")</f>
        <v/>
      </c>
      <c r="T1931" s="464" t="n">
        <v>1920</v>
      </c>
    </row>
    <row customFormat="1" customHeight="1" hidden="1" ht="146.25" outlineLevel="1" r="1932" s="590">
      <c r="A1932" s="29" t="inlineStr">
        <is>
          <t>x</t>
        </is>
      </c>
      <c r="B1932" s="606" t="n">
        <v>400</v>
      </c>
      <c r="C1932" s="608" t="n">
        <v>432</v>
      </c>
      <c r="D1932" s="426" t="n">
        <v>282</v>
      </c>
      <c r="E1932" s="597" t="inlineStr">
        <is>
          <t xml:space="preserve">V7 EX
Boiler room - Axial fan
Variable Speed Drive:  yes
Two speed:  no
Airflow: 14.500 m³/h  
Static Pressure:  300 Pa
Function:  boiler room emergency ventilation
with supply side ductwork, installed in duct
1pc flexible duct connectionl,
with electrical connections and support elements
with motorized airtight damper
with &gt;IE3 motor
</t>
        </is>
      </c>
      <c r="F1932" s="597" t="inlineStr">
        <is>
          <t>V7 EX
Kazánház - axiál
Frekvencia váltó:  igen
Két fordulatú:  nem  
Légmennyiség:  14.500 m³/h  
Statikus ellenállás:  300 Pa
Funkció:  kazánház vésszellőzés
szívó oldalon légcsatorna csatlakozás, légcsatornára rögzítve
1db rugalmas, vitorlavászon kompenzátorral,
elektromos bekötéshez szükséges elemekkel, tartószerkezettel
tömören záró motoros zsaluval
&gt;IE3 motorral</t>
        </is>
      </c>
      <c r="G1932" s="994" t="n">
        <v>1</v>
      </c>
      <c r="H1932" s="709" t="inlineStr">
        <is>
          <t>pc/db</t>
        </is>
      </c>
      <c r="I1932" s="320" t="n"/>
      <c r="J1932" s="521" t="n">
        <v>0</v>
      </c>
      <c r="K1932" s="159" t="n">
        <v>0</v>
      </c>
      <c r="L1932" s="753">
        <f>J1932+K1932</f>
        <v/>
      </c>
      <c r="M1932" s="748">
        <f>L1932*(G1932+I1932)</f>
        <v/>
      </c>
      <c r="O1932" s="464">
        <f>ISBLANK(D1932)</f>
        <v/>
      </c>
      <c r="P1932" s="464">
        <f>ISBLANK(G1932)</f>
        <v/>
      </c>
      <c r="Q1932" s="464">
        <f>ISBLANK(M1932)</f>
        <v/>
      </c>
      <c r="R1932" s="464">
        <f>IF(AND(O1932=P1932,O1932=Q1932),,"!!!")</f>
        <v/>
      </c>
      <c r="T1932" s="464" t="n">
        <v>1921</v>
      </c>
    </row>
    <row customFormat="1" customHeight="1" hidden="1" ht="180" outlineLevel="1" r="1933" s="590">
      <c r="A1933" s="29" t="inlineStr">
        <is>
          <t>x</t>
        </is>
      </c>
      <c r="B1933" s="606" t="n">
        <v>400</v>
      </c>
      <c r="C1933" s="608" t="n">
        <v>432</v>
      </c>
      <c r="D1933" s="426" t="n">
        <v>283</v>
      </c>
      <c r="E1933" s="597" t="inlineStr">
        <is>
          <t xml:space="preserve">V11
Paper storage - axial
Variable Speed Drive:  yes
Two speed:  no
Airflow: 110.000 m³/h  
Static Pressure:  200 Pa
Function:  compressor room exhaust
with return side ductwork, installed in duct
1pc flexible duct connectionl,
1pc spring loaded damper
Extraction ventilator installed outdoor, according to schema
with electrical connections and support elements
with motorized airtight damper
&gt;IE3
1pc silencer on return side
</t>
        </is>
      </c>
      <c r="F1933" s="597" t="inlineStr">
        <is>
          <t>V11
Paper Storage - axiál
Frekvencia váltó:  igen
Két fordulatú:  nem  
Légmennyiség:  110.000 m³/h  
Statikus ellenállás:  200 Pa
Funkció:  kompresszor gépház elszívás
szívó oldalon légcsatorna csatlakozás, légcsatornára rögzítve
1db rugalmas, vitorlavászon kompenzátorral,
1db rugóterhelésű csappanttyúval
Kültéri axiálventilátor kapcsolási rajz szerint
elektromos bekötéshez szükséges elemekkel, tartószerkezettel
tömören záró motoros zsaluval
&gt;IE3
1pc silencer on return side</t>
        </is>
      </c>
      <c r="G1933" s="994" t="n">
        <v>1</v>
      </c>
      <c r="H1933" s="709" t="inlineStr">
        <is>
          <t>pc/db</t>
        </is>
      </c>
      <c r="I1933" s="320" t="n"/>
      <c r="J1933" s="521" t="n">
        <v>0</v>
      </c>
      <c r="K1933" s="159" t="n">
        <v>0</v>
      </c>
      <c r="L1933" s="753">
        <f>J1933+K1933</f>
        <v/>
      </c>
      <c r="M1933" s="748">
        <f>L1933*(G1933+I1933)</f>
        <v/>
      </c>
      <c r="O1933" s="464">
        <f>ISBLANK(D1933)</f>
        <v/>
      </c>
      <c r="P1933" s="464">
        <f>ISBLANK(G1933)</f>
        <v/>
      </c>
      <c r="Q1933" s="464">
        <f>ISBLANK(M1933)</f>
        <v/>
      </c>
      <c r="R1933" s="464">
        <f>IF(AND(O1933=P1933,O1933=Q1933),,"!!!")</f>
        <v/>
      </c>
      <c r="T1933" s="464" t="n">
        <v>1922</v>
      </c>
    </row>
    <row customFormat="1" customHeight="1" hidden="1" ht="101.25" outlineLevel="1" r="1934" s="590">
      <c r="A1934" s="29" t="n"/>
      <c r="B1934" s="653" t="n"/>
      <c r="C1934" s="654" t="n"/>
      <c r="D1934" s="426" t="n"/>
      <c r="E1934" s="148" t="inlineStr">
        <is>
          <t>Axial fan
Designation: Sanitary block extraction
with return side ductwork, installed in duct
2pc flexible duct connectionl, 1pc silencer on return side
1pc spring loaded damper
Weather resistant casing (outdoor installation)
with electrical connections and support elements</t>
        </is>
      </c>
      <c r="F1934" s="148" t="inlineStr">
        <is>
          <t>Csőventilátor
Megnevezés: Vizesblokki elszívás
Csőből szívó, légcsatornára rögzítve
2db rugalmas, vitorlavászon kompenzátorral, 1db hangcsillapítóval szívó oldalon
1db rugóterhelésű csappanttyúval
Esővédett burkolattal (kültéri elhelyezés)
elektromos bekötéshez szükséges elemekkel, tartószerkezettel</t>
        </is>
      </c>
      <c r="G1934" s="994" t="n"/>
      <c r="H1934" s="39" t="n"/>
      <c r="I1934" s="320" t="n"/>
      <c r="J1934" s="521" t="n"/>
      <c r="K1934" s="159" t="n"/>
      <c r="L1934" s="159" t="n"/>
      <c r="M1934" s="522" t="n"/>
      <c r="O1934" s="464">
        <f>ISBLANK(D1934)</f>
        <v/>
      </c>
      <c r="P1934" s="464">
        <f>ISBLANK(G1934)</f>
        <v/>
      </c>
      <c r="Q1934" s="464">
        <f>ISBLANK(M1934)</f>
        <v/>
      </c>
      <c r="R1934" s="464">
        <f>IF(AND(O1934=P1934,O1934=Q1934),,"!!!")</f>
        <v/>
      </c>
      <c r="T1934" s="464" t="n">
        <v>1923</v>
      </c>
    </row>
    <row customFormat="1" customHeight="1" hidden="1" ht="78.75" outlineLevel="1" r="1935" s="590">
      <c r="A1935" s="29" t="n"/>
      <c r="B1935" s="606" t="n">
        <v>400</v>
      </c>
      <c r="C1935" s="608" t="n">
        <v>432</v>
      </c>
      <c r="D1935" s="426" t="n">
        <v>284</v>
      </c>
      <c r="E1935" s="597" t="inlineStr">
        <is>
          <t>EV-1  
Porter's sanitary block 
Variable Speed Drive:  no
Two speed:  no
Airflow:  660 m³/h  
Static Pressure:  200 Pa
Function:  local exhaust</t>
        </is>
      </c>
      <c r="F1935" s="597" t="inlineStr">
        <is>
          <t>EV-01  
Porter's sanitary block
Frekvencia váltó:  nem 
Két fordulatú:  nem  
Légmennyiség:  660 m³/h  
Statikus ellenállás:  200 Pa
Funkció:  Helyi elszívás</t>
        </is>
      </c>
      <c r="G1935" s="994" t="n">
        <v>1</v>
      </c>
      <c r="H1935" s="709" t="inlineStr">
        <is>
          <t>pc/db</t>
        </is>
      </c>
      <c r="I1935" s="320" t="n"/>
      <c r="J1935" s="521" t="n">
        <v>0</v>
      </c>
      <c r="K1935" s="159" t="n">
        <v>0</v>
      </c>
      <c r="L1935" s="753">
        <f>J1935+K1935</f>
        <v/>
      </c>
      <c r="M1935" s="748">
        <f>L1935*(G1935+I1935)</f>
        <v/>
      </c>
      <c r="O1935" s="464">
        <f>ISBLANK(D1935)</f>
        <v/>
      </c>
      <c r="P1935" s="464">
        <f>ISBLANK(G1935)</f>
        <v/>
      </c>
      <c r="Q1935" s="464">
        <f>ISBLANK(M1935)</f>
        <v/>
      </c>
      <c r="R1935" s="464">
        <f>IF(AND(O1935=P1935,O1935=Q1935),,"!!!")</f>
        <v/>
      </c>
      <c r="T1935" s="464" t="n">
        <v>1924</v>
      </c>
    </row>
    <row customFormat="1" customHeight="1" hidden="1" ht="78.75" outlineLevel="1" r="1936" s="590">
      <c r="A1936" s="29" t="n"/>
      <c r="B1936" s="606" t="n">
        <v>400</v>
      </c>
      <c r="C1936" s="608" t="n">
        <v>432</v>
      </c>
      <c r="D1936" s="426" t="n">
        <v>285</v>
      </c>
      <c r="E1936" s="597" t="inlineStr">
        <is>
          <t>EV-2
Logistic Sanitary block 
Variable Speed Drive:  no
Two speed:  no
Airflow:  460 m³/h  
Static Pressure:  200 Pa
Function:  local exhaust</t>
        </is>
      </c>
      <c r="F1936" s="597" t="inlineStr">
        <is>
          <t>EV-2  
Logistic Sanitary block
Frekvencia váltó:  nem 
Két fordulatú:  nem  
Légmennyiség:  460 m³/h  
Statikus ellenállás:  200 Pa
Funkció:  Helyi elszívás</t>
        </is>
      </c>
      <c r="G1936" s="994" t="n">
        <v>1</v>
      </c>
      <c r="H1936" s="709" t="inlineStr">
        <is>
          <t>pc/db</t>
        </is>
      </c>
      <c r="I1936" s="320" t="n"/>
      <c r="J1936" s="521" t="n">
        <v>0</v>
      </c>
      <c r="K1936" s="159" t="n">
        <v>0</v>
      </c>
      <c r="L1936" s="753">
        <f>J1936+K1936</f>
        <v/>
      </c>
      <c r="M1936" s="748">
        <f>L1936*(G1936+I1936)</f>
        <v/>
      </c>
      <c r="O1936" s="464">
        <f>ISBLANK(D1936)</f>
        <v/>
      </c>
      <c r="P1936" s="464">
        <f>ISBLANK(G1936)</f>
        <v/>
      </c>
      <c r="Q1936" s="464">
        <f>ISBLANK(M1936)</f>
        <v/>
      </c>
      <c r="R1936" s="464">
        <f>IF(AND(O1936=P1936,O1936=Q1936),,"!!!")</f>
        <v/>
      </c>
      <c r="T1936" s="464" t="n">
        <v>1925</v>
      </c>
    </row>
    <row customFormat="1" customHeight="1" hidden="1" ht="78.75" outlineLevel="1" r="1937" s="590">
      <c r="A1937" s="29" t="n"/>
      <c r="B1937" s="606" t="n">
        <v>400</v>
      </c>
      <c r="C1937" s="608" t="n">
        <v>432</v>
      </c>
      <c r="D1937" s="426" t="n">
        <v>286</v>
      </c>
      <c r="E1937" s="597" t="inlineStr">
        <is>
          <t>EV-3
Converting sanitary block 
Variable Speed Drive:  no
Two speed:  no
Airflow:  260 m³/h  
Static Pressure:  200 Pa
Function:  local exhaust</t>
        </is>
      </c>
      <c r="F1937" s="597" t="inlineStr">
        <is>
          <t>EV-3  
Converting sanitary block
Frekvencia váltó:  nem 
Két fordulatú:  nem  
Légmennyiség:  260 m³/h  
Statikus ellenállás:  200 Pa
Funkció:  Helyi elszívás</t>
        </is>
      </c>
      <c r="G1937" s="994" t="n">
        <v>1</v>
      </c>
      <c r="H1937" s="709" t="inlineStr">
        <is>
          <t>pc/db</t>
        </is>
      </c>
      <c r="I1937" s="320" t="n"/>
      <c r="J1937" s="521" t="n">
        <v>0</v>
      </c>
      <c r="K1937" s="159" t="n">
        <v>0</v>
      </c>
      <c r="L1937" s="753">
        <f>J1937+K1937</f>
        <v/>
      </c>
      <c r="M1937" s="748">
        <f>L1937*(G1937+I1937)</f>
        <v/>
      </c>
      <c r="O1937" s="464">
        <f>ISBLANK(D1937)</f>
        <v/>
      </c>
      <c r="P1937" s="464">
        <f>ISBLANK(G1937)</f>
        <v/>
      </c>
      <c r="Q1937" s="464">
        <f>ISBLANK(M1937)</f>
        <v/>
      </c>
      <c r="R1937" s="464">
        <f>IF(AND(O1937=P1937,O1937=Q1937),,"!!!")</f>
        <v/>
      </c>
      <c r="T1937" s="464" t="n">
        <v>1926</v>
      </c>
    </row>
    <row customFormat="1" customHeight="1" hidden="1" ht="78.75" outlineLevel="1" r="1938" s="590">
      <c r="A1938" s="29" t="n"/>
      <c r="B1938" s="606" t="n">
        <v>400</v>
      </c>
      <c r="C1938" s="608" t="n">
        <v>432</v>
      </c>
      <c r="D1938" s="426" t="n">
        <v>287</v>
      </c>
      <c r="E1938" s="597" t="inlineStr">
        <is>
          <t>EV-4
Sanitary block 
Variable Speed Drive:  no
Two speed:  no
Airflow:  550 m³/h  
Static Pressure:  200 Pa
Function:  local exhaust</t>
        </is>
      </c>
      <c r="F1938" s="597" t="inlineStr">
        <is>
          <t>EV-4
Sanitary block
Frekvencia váltó:  nem 
Két fordulatú:  nem  
Légmennyiség:  550 m³/h  
Statikus ellenállás:  200 Pa
Funkció:  Helyi elszívás</t>
        </is>
      </c>
      <c r="G1938" s="994" t="n">
        <v>1</v>
      </c>
      <c r="H1938" s="709" t="inlineStr">
        <is>
          <t>pc/db</t>
        </is>
      </c>
      <c r="I1938" s="320" t="n"/>
      <c r="J1938" s="521" t="n">
        <v>0</v>
      </c>
      <c r="K1938" s="159" t="n">
        <v>0</v>
      </c>
      <c r="L1938" s="753">
        <f>J1938+K1938</f>
        <v/>
      </c>
      <c r="M1938" s="748">
        <f>L1938*(G1938+I1938)</f>
        <v/>
      </c>
      <c r="O1938" s="464">
        <f>ISBLANK(D1938)</f>
        <v/>
      </c>
      <c r="P1938" s="464">
        <f>ISBLANK(G1938)</f>
        <v/>
      </c>
      <c r="Q1938" s="464">
        <f>ISBLANK(M1938)</f>
        <v/>
      </c>
      <c r="R1938" s="464">
        <f>IF(AND(O1938=P1938,O1938=Q1938),,"!!!")</f>
        <v/>
      </c>
      <c r="T1938" s="464" t="n">
        <v>1927</v>
      </c>
    </row>
    <row customFormat="1" customHeight="1" hidden="1" ht="78.75" outlineLevel="1" r="1939" s="590">
      <c r="A1939" s="29" t="n"/>
      <c r="B1939" s="606" t="n">
        <v>400</v>
      </c>
      <c r="C1939" s="608" t="n">
        <v>432</v>
      </c>
      <c r="D1939" s="426" t="n">
        <v>288</v>
      </c>
      <c r="E1939" s="597" t="inlineStr">
        <is>
          <t>EV-5
Sanitary block 
Variable Speed Drive:  no
Two speed:  no
Airflow:  440 m³/h  
Static Pressure:  200 Pa
Function:  local exhaust</t>
        </is>
      </c>
      <c r="F1939" s="597" t="inlineStr">
        <is>
          <t>EV-5
Sanitary block
Frekvencia váltó:  nem 
Két fordulatú:  nem  
Légmennyiség:  440 m³/h  
Statikus ellenállás:  200 Pa
Funkció:  Helyi elszívás</t>
        </is>
      </c>
      <c r="G1939" s="994" t="n">
        <v>1</v>
      </c>
      <c r="H1939" s="709" t="inlineStr">
        <is>
          <t>pc/db</t>
        </is>
      </c>
      <c r="I1939" s="320" t="n"/>
      <c r="J1939" s="521" t="n">
        <v>0</v>
      </c>
      <c r="K1939" s="159" t="n">
        <v>0</v>
      </c>
      <c r="L1939" s="753">
        <f>J1939+K1939</f>
        <v/>
      </c>
      <c r="M1939" s="748">
        <f>L1939*(G1939+I1939)</f>
        <v/>
      </c>
      <c r="O1939" s="464">
        <f>ISBLANK(D1939)</f>
        <v/>
      </c>
      <c r="P1939" s="464">
        <f>ISBLANK(G1939)</f>
        <v/>
      </c>
      <c r="Q1939" s="464">
        <f>ISBLANK(M1939)</f>
        <v/>
      </c>
      <c r="R1939" s="464">
        <f>IF(AND(O1939=P1939,O1939=Q1939),,"!!!")</f>
        <v/>
      </c>
      <c r="T1939" s="464" t="n">
        <v>1928</v>
      </c>
    </row>
    <row customFormat="1" customHeight="1" hidden="1" ht="78.75" outlineLevel="1" r="1940" s="590">
      <c r="A1940" s="29" t="n"/>
      <c r="B1940" s="606" t="n">
        <v>400</v>
      </c>
      <c r="C1940" s="608" t="n">
        <v>432</v>
      </c>
      <c r="D1940" s="426" t="n">
        <v>289</v>
      </c>
      <c r="E1940" s="597" t="inlineStr">
        <is>
          <t>EV-6
Sanitary block 
Variable Speed Drive:  no
Two speed:  no
Airflow:  1850 m³/h  
Static Pressure:  200 Pa
Function:  local exhaust</t>
        </is>
      </c>
      <c r="F1940" s="597" t="inlineStr">
        <is>
          <t>EV-6
Sanitary block
Frekvencia váltó:  nem 
Két fordulatú:  nem  
Légmennyiség:  1850 m³/h  
Statikus ellenállás:  200 Pa
Funkció:  Helyi elszívás</t>
        </is>
      </c>
      <c r="G1940" s="994" t="n">
        <v>1</v>
      </c>
      <c r="H1940" s="709" t="inlineStr">
        <is>
          <t>pc/db</t>
        </is>
      </c>
      <c r="I1940" s="320" t="n"/>
      <c r="J1940" s="521" t="n">
        <v>0</v>
      </c>
      <c r="K1940" s="159" t="n">
        <v>0</v>
      </c>
      <c r="L1940" s="753">
        <f>J1940+K1940</f>
        <v/>
      </c>
      <c r="M1940" s="748">
        <f>L1940*(G1940+I1940)</f>
        <v/>
      </c>
      <c r="O1940" s="464">
        <f>ISBLANK(D1940)</f>
        <v/>
      </c>
      <c r="P1940" s="464">
        <f>ISBLANK(G1940)</f>
        <v/>
      </c>
      <c r="Q1940" s="464">
        <f>ISBLANK(M1940)</f>
        <v/>
      </c>
      <c r="R1940" s="464">
        <f>IF(AND(O1940=P1940,O1940=Q1940),,"!!!")</f>
        <v/>
      </c>
      <c r="T1940" s="464" t="n">
        <v>1929</v>
      </c>
    </row>
    <row customFormat="1" customHeight="1" hidden="1" ht="78.75" outlineLevel="1" r="1941" s="590">
      <c r="A1941" s="29" t="n"/>
      <c r="B1941" s="606" t="n">
        <v>400</v>
      </c>
      <c r="C1941" s="608" t="n">
        <v>432</v>
      </c>
      <c r="D1941" s="426" t="n">
        <v>290</v>
      </c>
      <c r="E1941" s="597" t="inlineStr">
        <is>
          <t>EV-7
Sanitary block 
Variable Speed Drive:  no
Two speed:  no
Airflow:  950 m³/h  
Static Pressure:  200 Pa
Function:  local exhaust</t>
        </is>
      </c>
      <c r="F1941" s="597" t="inlineStr">
        <is>
          <t>EV-7
Sanitary block
Frekvencia váltó:  nem 
Két fordulatú:  nem  
Légmennyiség:  950 m³/h  
Statikus ellenállás:  200 Pa
Funkció:  Helyi elszívás</t>
        </is>
      </c>
      <c r="G1941" s="994" t="n">
        <v>1</v>
      </c>
      <c r="H1941" s="709" t="inlineStr">
        <is>
          <t>pc/db</t>
        </is>
      </c>
      <c r="I1941" s="320" t="n"/>
      <c r="J1941" s="521" t="n">
        <v>0</v>
      </c>
      <c r="K1941" s="159" t="n">
        <v>0</v>
      </c>
      <c r="L1941" s="753">
        <f>J1941+K1941</f>
        <v/>
      </c>
      <c r="M1941" s="748">
        <f>L1941*(G1941+I1941)</f>
        <v/>
      </c>
      <c r="O1941" s="464">
        <f>ISBLANK(D1941)</f>
        <v/>
      </c>
      <c r="P1941" s="464">
        <f>ISBLANK(G1941)</f>
        <v/>
      </c>
      <c r="Q1941" s="464">
        <f>ISBLANK(M1941)</f>
        <v/>
      </c>
      <c r="R1941" s="464">
        <f>IF(AND(O1941=P1941,O1941=Q1941),,"!!!")</f>
        <v/>
      </c>
      <c r="T1941" s="464" t="n">
        <v>1930</v>
      </c>
    </row>
    <row customFormat="1" customHeight="1" hidden="1" ht="78.75" outlineLevel="1" r="1942" s="590">
      <c r="A1942" s="29" t="n"/>
      <c r="B1942" s="606" t="n">
        <v>400</v>
      </c>
      <c r="C1942" s="608" t="n">
        <v>432</v>
      </c>
      <c r="D1942" s="426" t="n">
        <v>291</v>
      </c>
      <c r="E1942" s="597" t="inlineStr">
        <is>
          <t>EV-8
Sanitary block 
Variable Speed Drive:  no
Two speed:  no
Airflow:  200 m³/h  
Static Pressure:  200 Pa
Function:  local exhaust</t>
        </is>
      </c>
      <c r="F1942" s="597" t="inlineStr">
        <is>
          <t>EV-8 
Sanitary block
Frekvencia váltó:  nem 
Két fordulatú:  nem  
Légmennyiség:  200 m³/h  
Statikus ellenállás:  200 Pa
Funkció:  Helyi elszívás</t>
        </is>
      </c>
      <c r="G1942" s="994" t="n">
        <v>1</v>
      </c>
      <c r="H1942" s="709" t="inlineStr">
        <is>
          <t>pc/db</t>
        </is>
      </c>
      <c r="I1942" s="320" t="n"/>
      <c r="J1942" s="521" t="n">
        <v>0</v>
      </c>
      <c r="K1942" s="159" t="n">
        <v>0</v>
      </c>
      <c r="L1942" s="753">
        <f>J1942+K1942</f>
        <v/>
      </c>
      <c r="M1942" s="748">
        <f>L1942*(G1942+I1942)</f>
        <v/>
      </c>
      <c r="O1942" s="464">
        <f>ISBLANK(D1942)</f>
        <v/>
      </c>
      <c r="P1942" s="464">
        <f>ISBLANK(G1942)</f>
        <v/>
      </c>
      <c r="Q1942" s="464">
        <f>ISBLANK(M1942)</f>
        <v/>
      </c>
      <c r="R1942" s="464">
        <f>IF(AND(O1942=P1942,O1942=Q1942),,"!!!")</f>
        <v/>
      </c>
      <c r="T1942" s="464" t="n">
        <v>1931</v>
      </c>
    </row>
    <row customFormat="1" customHeight="1" hidden="1" ht="78.75" outlineLevel="1" r="1943" s="590">
      <c r="A1943" s="29" t="n"/>
      <c r="B1943" s="606" t="n">
        <v>400</v>
      </c>
      <c r="C1943" s="608" t="n">
        <v>432</v>
      </c>
      <c r="D1943" s="426" t="n">
        <v>292</v>
      </c>
      <c r="E1943" s="597" t="inlineStr">
        <is>
          <t>EV-9
Main. Sanitary block
Variable Speed Drive:  no
Two speed:  no
Airflow:  260 m³/h  
Static Pressure:  200 Pa
Function:  local exhaust</t>
        </is>
      </c>
      <c r="F1943" s="597" t="inlineStr">
        <is>
          <t>EV-9
Main. Sanitary block
Frekvencia váltó:  nem 
Két fordulatú:  nem  
Légmennyiség:  260 m³/h  
Statikus ellenállás:  200 Pa
Funkció:  Helyi elszívás</t>
        </is>
      </c>
      <c r="G1943" s="994" t="n">
        <v>1</v>
      </c>
      <c r="H1943" s="709" t="inlineStr">
        <is>
          <t>pc/db</t>
        </is>
      </c>
      <c r="I1943" s="320" t="n"/>
      <c r="J1943" s="521" t="n">
        <v>0</v>
      </c>
      <c r="K1943" s="159" t="n">
        <v>0</v>
      </c>
      <c r="L1943" s="753">
        <f>J1943+K1943</f>
        <v/>
      </c>
      <c r="M1943" s="748">
        <f>L1943*(G1943+I1943)</f>
        <v/>
      </c>
      <c r="O1943" s="464">
        <f>ISBLANK(D1943)</f>
        <v/>
      </c>
      <c r="P1943" s="464">
        <f>ISBLANK(G1943)</f>
        <v/>
      </c>
      <c r="Q1943" s="464">
        <f>ISBLANK(M1943)</f>
        <v/>
      </c>
      <c r="R1943" s="464">
        <f>IF(AND(O1943=P1943,O1943=Q1943),,"!!!")</f>
        <v/>
      </c>
      <c r="T1943" s="464" t="n">
        <v>1932</v>
      </c>
    </row>
    <row customFormat="1" customHeight="1" hidden="1" ht="78.75" outlineLevel="1" r="1944" s="590">
      <c r="A1944" s="29" t="n"/>
      <c r="B1944" s="606" t="n">
        <v>400</v>
      </c>
      <c r="C1944" s="608" t="n">
        <v>432</v>
      </c>
      <c r="D1944" s="426" t="n">
        <v>293</v>
      </c>
      <c r="E1944" s="597" t="inlineStr">
        <is>
          <t>EV-10
CORR sanitary block 
Variable Speed Drive:  no
Two speed:  no
Airflow:  460 m³/h  
Static Pressure:  200 Pa
Function:  local exhaust</t>
        </is>
      </c>
      <c r="F1944" s="597" t="inlineStr">
        <is>
          <t>EV-10
CORR sanitary block
Frekvencia váltó:  nem 
Két fordulatú:  nem  
Légmennyiség:  460 m³/h  
Statikus ellenállás:  200 Pa
Funkció:  Helyi elszívás</t>
        </is>
      </c>
      <c r="G1944" s="994" t="n">
        <v>1</v>
      </c>
      <c r="H1944" s="709" t="inlineStr">
        <is>
          <t>pc/db</t>
        </is>
      </c>
      <c r="I1944" s="320" t="n"/>
      <c r="J1944" s="521" t="n">
        <v>0</v>
      </c>
      <c r="K1944" s="159" t="n">
        <v>0</v>
      </c>
      <c r="L1944" s="753">
        <f>J1944+K1944</f>
        <v/>
      </c>
      <c r="M1944" s="748">
        <f>L1944*(G1944+I1944)</f>
        <v/>
      </c>
      <c r="O1944" s="464">
        <f>ISBLANK(D1944)</f>
        <v/>
      </c>
      <c r="P1944" s="464">
        <f>ISBLANK(G1944)</f>
        <v/>
      </c>
      <c r="Q1944" s="464">
        <f>ISBLANK(M1944)</f>
        <v/>
      </c>
      <c r="R1944" s="464">
        <f>IF(AND(O1944=P1944,O1944=Q1944),,"!!!")</f>
        <v/>
      </c>
      <c r="T1944" s="464" t="n">
        <v>1933</v>
      </c>
    </row>
    <row customFormat="1" customHeight="1" hidden="1" ht="78.75" outlineLevel="1" r="1945" s="590">
      <c r="A1945" s="29" t="n"/>
      <c r="B1945" s="653" t="n"/>
      <c r="C1945" s="654" t="n"/>
      <c r="D1945" s="426" t="n"/>
      <c r="E1945" s="148" t="inlineStr">
        <is>
          <t>Axial fan
Designation: Technology extraction
with return side ductwork, installed in duct
2pc flexible duct connectionl, 1pc silencer
1pc spring loaded damper
Weather resistant casing (outdoor installation)</t>
        </is>
      </c>
      <c r="F1945" s="148" t="inlineStr">
        <is>
          <t>Csőventilátor
Megnevezés: Technológtia elszívás
Csőből szívó, légcsatornára rögzítve
2db rugalmas, vitorlavászon kompenzátorral, 1db hangcsillapítóval
1db rugóterhelésű csappanttyúval
Esővédett burkolattal (kültéri elhelyezés)</t>
        </is>
      </c>
      <c r="G1945" s="994" t="n"/>
      <c r="H1945" s="709" t="n"/>
      <c r="I1945" s="320" t="n"/>
      <c r="J1945" s="521" t="n"/>
      <c r="K1945" s="159" t="n"/>
      <c r="L1945" s="159" t="n"/>
      <c r="M1945" s="522" t="n"/>
      <c r="O1945" s="464">
        <f>ISBLANK(D1945)</f>
        <v/>
      </c>
      <c r="P1945" s="464">
        <f>ISBLANK(G1945)</f>
        <v/>
      </c>
      <c r="Q1945" s="464">
        <f>ISBLANK(M1945)</f>
        <v/>
      </c>
      <c r="R1945" s="464">
        <f>IF(AND(O1945=P1945,O1945=Q1945),,"!!!")</f>
        <v/>
      </c>
      <c r="T1945" s="464" t="n">
        <v>1934</v>
      </c>
    </row>
    <row customFormat="1" customHeight="1" hidden="1" ht="78.75" outlineLevel="1" r="1946" s="590">
      <c r="A1946" s="29" t="n"/>
      <c r="B1946" s="606" t="n">
        <v>400</v>
      </c>
      <c r="C1946" s="608" t="n">
        <v>432</v>
      </c>
      <c r="D1946" s="426" t="n">
        <v>294</v>
      </c>
      <c r="E1946" s="597" t="inlineStr">
        <is>
          <t>TV-1
Fan-technology maintenance
Variable Speed Drive:  yes
Two speed:  no
Airflow:  530 m³/h  
Static Pressure:  200 Pa
Function:  local exhaust</t>
        </is>
      </c>
      <c r="F1946" s="597" t="inlineStr">
        <is>
          <t>TV-1
Fan-technology maintenance
Frekvencia váltó:  igen
Két fordulatú:  nem  
Légmennyiség:  530 m³/h  
Statikus ellenállás:  200 Pa
Funkció:  Helyi elszívás</t>
        </is>
      </c>
      <c r="G1946" s="994" t="n">
        <v>1</v>
      </c>
      <c r="H1946" s="709" t="inlineStr">
        <is>
          <t>pc/db</t>
        </is>
      </c>
      <c r="I1946" s="320" t="n"/>
      <c r="J1946" s="521" t="n">
        <v>0</v>
      </c>
      <c r="K1946" s="159" t="n">
        <v>0</v>
      </c>
      <c r="L1946" s="753">
        <f>J1946+K1946</f>
        <v/>
      </c>
      <c r="M1946" s="748">
        <f>L1946*(G1946+I1946)</f>
        <v/>
      </c>
      <c r="O1946" s="464">
        <f>ISBLANK(D1946)</f>
        <v/>
      </c>
      <c r="P1946" s="464">
        <f>ISBLANK(G1946)</f>
        <v/>
      </c>
      <c r="Q1946" s="464">
        <f>ISBLANK(M1946)</f>
        <v/>
      </c>
      <c r="R1946" s="464">
        <f>IF(AND(O1946=P1946,O1946=Q1946),,"!!!")</f>
        <v/>
      </c>
      <c r="T1946" s="464" t="n">
        <v>1935</v>
      </c>
    </row>
    <row customFormat="1" customHeight="1" hidden="1" ht="22.5" outlineLevel="1" r="1947" s="590">
      <c r="A1947" s="29" t="n"/>
      <c r="B1947" s="606" t="n">
        <v>400</v>
      </c>
      <c r="C1947" s="608" t="n">
        <v>432</v>
      </c>
      <c r="D1947" s="426" t="n">
        <v>295</v>
      </c>
      <c r="E1947" s="597" t="inlineStr">
        <is>
          <t>Plymovent flexible extraction arm, complete with connection, support construction</t>
        </is>
      </c>
      <c r="F1947" s="597" t="inlineStr">
        <is>
          <t>Plymovent felxibilis elszívó kar, csatlakozással, tartószerkezettel, kompletten</t>
        </is>
      </c>
      <c r="G1947" s="994" t="n">
        <v>1</v>
      </c>
      <c r="H1947" s="709" t="inlineStr">
        <is>
          <t>pc/db</t>
        </is>
      </c>
      <c r="I1947" s="320" t="n"/>
      <c r="J1947" s="521" t="n">
        <v>0</v>
      </c>
      <c r="K1947" s="159" t="n">
        <v>0</v>
      </c>
      <c r="L1947" s="753">
        <f>J1947+K1947</f>
        <v/>
      </c>
      <c r="M1947" s="748">
        <f>L1947*(G1947+I1947)</f>
        <v/>
      </c>
      <c r="O1947" s="464">
        <f>ISBLANK(D1947)</f>
        <v/>
      </c>
      <c r="P1947" s="464">
        <f>ISBLANK(G1947)</f>
        <v/>
      </c>
      <c r="Q1947" s="464">
        <f>ISBLANK(M1947)</f>
        <v/>
      </c>
      <c r="R1947" s="464">
        <f>IF(AND(O1947=P1947,O1947=Q1947),,"!!!")</f>
        <v/>
      </c>
      <c r="T1947" s="464" t="n">
        <v>1936</v>
      </c>
    </row>
    <row customFormat="1" customHeight="1" hidden="1" ht="78.75" outlineLevel="1" r="1948" s="590">
      <c r="A1948" s="29" t="n"/>
      <c r="B1948" s="606" t="n">
        <v>400</v>
      </c>
      <c r="C1948" s="608" t="n">
        <v>432</v>
      </c>
      <c r="D1948" s="426" t="n">
        <v>296</v>
      </c>
      <c r="E1948" s="597" t="inlineStr">
        <is>
          <t>TV-2
Fan-technology Plotter room
Variable Speed Drive:  yes
Two speed:  no
Airflow:  530 m³/h  
Static Pressure:  200 Pa
Function:  local exhaust</t>
        </is>
      </c>
      <c r="F1948" s="597" t="inlineStr">
        <is>
          <t>TV-2
Fan-technology Plotter room
Frekvencia váltó:  igen
Két fordulatú:  nem  
Légmennyiség:  530 m³/h  
Statikus ellenállás:  200 Pa
Funkció:  Helyi elszívás</t>
        </is>
      </c>
      <c r="G1948" s="994" t="n">
        <v>1</v>
      </c>
      <c r="H1948" s="709" t="inlineStr">
        <is>
          <t>pc/db</t>
        </is>
      </c>
      <c r="I1948" s="320" t="n"/>
      <c r="J1948" s="521" t="n">
        <v>0</v>
      </c>
      <c r="K1948" s="159" t="n">
        <v>0</v>
      </c>
      <c r="L1948" s="753">
        <f>J1948+K1948</f>
        <v/>
      </c>
      <c r="M1948" s="748">
        <f>L1948*(G1948+I1948)</f>
        <v/>
      </c>
      <c r="O1948" s="464">
        <f>ISBLANK(D1948)</f>
        <v/>
      </c>
      <c r="P1948" s="464">
        <f>ISBLANK(G1948)</f>
        <v/>
      </c>
      <c r="Q1948" s="464">
        <f>ISBLANK(M1948)</f>
        <v/>
      </c>
      <c r="R1948" s="464">
        <f>IF(AND(O1948=P1948,O1948=Q1948),,"!!!")</f>
        <v/>
      </c>
      <c r="T1948" s="464" t="n">
        <v>1937</v>
      </c>
    </row>
    <row customFormat="1" customHeight="1" hidden="1" ht="45.75" outlineLevel="1" r="1949" s="590" thickBot="1">
      <c r="A1949" s="457" t="n"/>
      <c r="B1949" s="663" t="n">
        <v>400</v>
      </c>
      <c r="C1949" s="817" t="n">
        <v>432</v>
      </c>
      <c r="D1949" s="818" t="n">
        <v>297</v>
      </c>
      <c r="E1949" s="819" t="inlineStr">
        <is>
          <t>Kitchen extraction hoods, with fans, exhaust outlet, complete with fittings and accessories.
Kitchen technology design not available. To be defined in execution design!</t>
        </is>
      </c>
      <c r="F1949" s="819" t="inlineStr">
        <is>
          <t>Konyhai elszívó ernyők, elszívó ventilátorral, kiépített kivezetéssel, szerelvényezéssel kompletten
Konyhatechnológia nem áll rendelkezésre. Kiviteli tervben pontosítandó!</t>
        </is>
      </c>
      <c r="G1949" s="1023" t="n">
        <v>2</v>
      </c>
      <c r="H1949" s="540" t="inlineStr">
        <is>
          <t>pc/db</t>
        </is>
      </c>
      <c r="I1949" s="523" t="n"/>
      <c r="J1949" s="820" t="n">
        <v>0</v>
      </c>
      <c r="K1949" s="541" t="n">
        <v>0</v>
      </c>
      <c r="L1949" s="542">
        <f>J1949+K1949</f>
        <v/>
      </c>
      <c r="M1949" s="524">
        <f>L1949*(G1949+I1949)</f>
        <v/>
      </c>
      <c r="O1949" s="464">
        <f>ISBLANK(D1949)</f>
        <v/>
      </c>
      <c r="P1949" s="464">
        <f>ISBLANK(G1949)</f>
        <v/>
      </c>
      <c r="Q1949" s="464">
        <f>ISBLANK(M1949)</f>
        <v/>
      </c>
      <c r="R1949" s="464">
        <f>IF(AND(O1949=P1949,O1949=Q1949),,"!!!")</f>
        <v/>
      </c>
      <c r="T1949" s="464" t="n">
        <v>1938</v>
      </c>
    </row>
    <row customFormat="1" customHeight="1" hidden="1" ht="15.75" outlineLevel="1" r="1950" s="590" thickBot="1">
      <c r="A1950" s="581" t="n"/>
      <c r="B1950" s="622" t="n">
        <v>400</v>
      </c>
      <c r="C1950" s="610" t="n">
        <v>432</v>
      </c>
      <c r="D1950" s="769" t="n"/>
      <c r="E1950" s="60" t="inlineStr">
        <is>
          <t>total</t>
        </is>
      </c>
      <c r="F1950" s="60" t="inlineStr">
        <is>
          <t>összesen</t>
        </is>
      </c>
      <c r="G1950" s="993" t="n"/>
      <c r="H1950" s="811" t="n"/>
      <c r="I1950" s="317" t="n"/>
      <c r="J1950" s="812" t="n"/>
      <c r="K1950" s="23" t="n"/>
      <c r="L1950" s="194" t="n"/>
      <c r="M1950" s="226">
        <f>SUM(M1928:M1949)</f>
        <v/>
      </c>
      <c r="O1950" s="464">
        <f>ISBLANK(D1950)</f>
        <v/>
      </c>
      <c r="P1950" s="464">
        <f>ISBLANK(G1950)</f>
        <v/>
      </c>
      <c r="Q1950" s="464">
        <f>ISBLANK(M1950)</f>
        <v/>
      </c>
      <c r="R1950" s="464">
        <f>IF(AND(O1950=P1950,O1950=Q1950),,"!!!")</f>
        <v/>
      </c>
      <c r="T1950" s="464" t="n">
        <v>1939</v>
      </c>
    </row>
    <row customFormat="1" customHeight="1" hidden="1" ht="15.75" outlineLevel="1" r="1951" s="590" thickBot="1">
      <c r="A1951" s="29" t="n"/>
      <c r="B1951" s="631" t="n">
        <v>400</v>
      </c>
      <c r="C1951" s="605" t="n">
        <v>433</v>
      </c>
      <c r="D1951" s="571" t="n"/>
      <c r="E1951" s="47" t="inlineStr">
        <is>
          <t>Dampers</t>
        </is>
      </c>
      <c r="F1951" s="47" t="inlineStr">
        <is>
          <t>Szabályzók</t>
        </is>
      </c>
      <c r="G1951" s="991" t="n"/>
      <c r="H1951" s="458" t="n"/>
      <c r="I1951" s="320" t="n"/>
      <c r="J1951" s="459" t="n"/>
      <c r="K1951" s="48" t="n"/>
      <c r="L1951" s="49" t="n"/>
      <c r="M1951" s="103" t="n"/>
      <c r="O1951" s="464">
        <f>ISBLANK(D1951)</f>
        <v/>
      </c>
      <c r="P1951" s="464">
        <f>ISBLANK(G1951)</f>
        <v/>
      </c>
      <c r="Q1951" s="464">
        <f>ISBLANK(M1951)</f>
        <v/>
      </c>
      <c r="R1951" s="464">
        <f>IF(AND(O1951=P1951,O1951=Q1951),,"!!!")</f>
        <v/>
      </c>
      <c r="T1951" s="464" t="n">
        <v>1940</v>
      </c>
    </row>
    <row customFormat="1" customHeight="1" hidden="1" ht="360" outlineLevel="1" r="1952" s="590">
      <c r="A1952" s="29" t="n"/>
      <c r="B1952" s="653" t="n"/>
      <c r="C1952" s="654" t="n"/>
      <c r="D1952" s="426" t="n"/>
      <c r="E1952" s="148" t="inlineStr">
        <is>
          <t>Balancing dampers
Lindab -&gt; codes below have the following meanings: "JSM rectangular, for static balancing" "DRU round balancing damper"
TROX CAV -&gt; Codes below have the following meanings:  "RN-D" - round damper with acoustic coverd; "EN-D" - rectangular damper with acoustic coverd. With silencer.
with motor, acoustic coverd, rubber profiles, compact balancing, completely.
TROX VAV -&gt; Codes below have the following meanings:  "TVJ-D" -  rectangular damper with acoustic coverd and with silencer
with motor, acoustic coverd, rubber profiles, compact balancing, completely.
TROW WG-JZ Louvred grillecombined with motorized, insulated, airtight damper
Sound attenuators
Lindab -&gt; codes below have the following meanings: "SLRS" - rectangular straigh silencer (with splitters); "SLGU" - round straigh silencer
Fire protection components, louvres, dampers
Trox, or technically equivalent -&gt; codes below have the following meanings: 
rectangular fire damper "FK-EU" / smoke damper "EK-EU" / multileaf smoke damper "EK-JZ"
round smoke damper "FKR-EU", "FKRS-EU"
with all necessary auxiliary materials and accessories, MEZ30 flanges, smoke dampers with 24V, fire dampers with 230V motor.</t>
        </is>
      </c>
      <c r="F1952" s="148" t="inlineStr">
        <is>
          <t>Szabályzó elemek, zsaluk
A lenti kódok jelentései az alábbiak: "Trox JZ négyszög, statikus szabályzózsalu" "Lindab DRU kör keresztmetszetű szabályzószelep"
TROX CAV -&gt; A lenti kódok jelentései az alábbiak:  "RN-D" - kör keresztmetszetű, akusztikai burkolattal; "EN-D" - négyszög keresztmetszetű szabályzó, akusztikai burkolattal, hangcsillapítóval
Motorral, akusztikai burkolattal, gumi profillal, compact szabályozóval, kompletten.
TROX VAV -&gt; A lenti kódok jelentései az alábbiak:  "TVJ-D" -  négyszög, "LVC" - kör keresztmetszetű szabályzó, akusztikai burkolattal
Motorral, akusztikai burkolattal, gumi profillal, compact szabályozóval, hangcsillapítóval kompletten.
TROX WG-JZ kombinált esővédő és tömören záró hőszigetelt motoros zsalu, kompletten. (beépítés építész konszignáció szerint)
Hangcsillapítók
Lindab -&gt; A lenti kódok jelentései az alábbiak: "SLRS" - négyszög keresztmetszetű kulisszás hangcsillapító; "SLGU" - kör egyenes hangcsillapító
Tűzvédelmi elemek, zsaluk, csappantyúk
Trox, vagy vele egyenértékű -&gt; A lenti kódok jelentései az alábbiak: 
Négyszög keresztmetszet: tűzvédelmi csappantyú "FK-EU" / füstvédelmi csappantyú "EK-EU" / füstvédelmi zsalu "EK-JZ"
Kör keresztmetszet: tűzvédelmi csappantyú "FKR-EU", "FKRS-EU"
szükséges szerelvényekkel és segédanyagokkal, MEZ30 kerettel, a füstcsappantyúk 24V-os motorral, a tűzcsappantyúk 230V-os motorral szereltek.</t>
        </is>
      </c>
      <c r="G1952" s="994" t="n"/>
      <c r="H1952" s="821" t="n"/>
      <c r="I1952" s="320" t="n"/>
      <c r="J1952" s="521" t="n"/>
      <c r="K1952" s="159" t="n"/>
      <c r="L1952" s="753" t="n"/>
      <c r="M1952" s="748" t="n"/>
      <c r="O1952" s="464">
        <f>ISBLANK(D1952)</f>
        <v/>
      </c>
      <c r="P1952" s="464">
        <f>ISBLANK(G1952)</f>
        <v/>
      </c>
      <c r="Q1952" s="464">
        <f>ISBLANK(M1952)</f>
        <v/>
      </c>
      <c r="R1952" s="464">
        <f>IF(AND(O1952=P1952,O1952=Q1952),,"!!!")</f>
        <v/>
      </c>
      <c r="T1952" s="464" t="n">
        <v>1941</v>
      </c>
    </row>
    <row customFormat="1" hidden="1" outlineLevel="1" r="1953" s="590">
      <c r="A1953" s="29" t="n"/>
      <c r="B1953" s="606" t="n">
        <v>400</v>
      </c>
      <c r="C1953" s="608" t="n">
        <v>432</v>
      </c>
      <c r="D1953" s="426" t="n">
        <v>298</v>
      </c>
      <c r="E1953" s="597" t="inlineStr">
        <is>
          <t xml:space="preserve">FKRS-EU ø200-ø200 </t>
        </is>
      </c>
      <c r="F1953" s="597" t="inlineStr">
        <is>
          <t xml:space="preserve">FKRS-EU ø200-ø200 </t>
        </is>
      </c>
      <c r="G1953" s="994" t="n">
        <v>4</v>
      </c>
      <c r="H1953" s="709" t="inlineStr">
        <is>
          <t>pc/db</t>
        </is>
      </c>
      <c r="I1953" s="320" t="n"/>
      <c r="J1953" s="521" t="n">
        <v>0</v>
      </c>
      <c r="K1953" s="159" t="n">
        <v>0</v>
      </c>
      <c r="L1953" s="753">
        <f>J1953+K1953</f>
        <v/>
      </c>
      <c r="M1953" s="748">
        <f>L1953*(G1953+I1953)</f>
        <v/>
      </c>
      <c r="O1953" s="464">
        <f>ISBLANK(D1953)</f>
        <v/>
      </c>
      <c r="P1953" s="464">
        <f>ISBLANK(G1953)</f>
        <v/>
      </c>
      <c r="Q1953" s="464">
        <f>ISBLANK(M1953)</f>
        <v/>
      </c>
      <c r="R1953" s="464">
        <f>IF(AND(O1953=P1953,O1953=Q1953),,"!!!")</f>
        <v/>
      </c>
      <c r="T1953" s="464" t="n">
        <v>1942</v>
      </c>
    </row>
    <row customFormat="1" hidden="1" outlineLevel="1" r="1954" s="590">
      <c r="A1954" s="29" t="n"/>
      <c r="B1954" s="606" t="n">
        <v>400</v>
      </c>
      <c r="C1954" s="608" t="n">
        <v>432</v>
      </c>
      <c r="D1954" s="426" t="n">
        <v>299</v>
      </c>
      <c r="E1954" s="597" t="inlineStr">
        <is>
          <t xml:space="preserve">FKRS-EU ø250-ø250 </t>
        </is>
      </c>
      <c r="F1954" s="597" t="inlineStr">
        <is>
          <t xml:space="preserve">FKRS-EU ø250-ø250 </t>
        </is>
      </c>
      <c r="G1954" s="994" t="n">
        <v>3</v>
      </c>
      <c r="H1954" s="709" t="inlineStr">
        <is>
          <t>pc/db</t>
        </is>
      </c>
      <c r="I1954" s="320" t="n"/>
      <c r="J1954" s="521" t="n">
        <v>0</v>
      </c>
      <c r="K1954" s="159" t="n">
        <v>0</v>
      </c>
      <c r="L1954" s="753">
        <f>J1954+K1954</f>
        <v/>
      </c>
      <c r="M1954" s="748">
        <f>L1954*(G1954+I1954)</f>
        <v/>
      </c>
      <c r="O1954" s="464">
        <f>ISBLANK(D1954)</f>
        <v/>
      </c>
      <c r="P1954" s="464">
        <f>ISBLANK(G1954)</f>
        <v/>
      </c>
      <c r="Q1954" s="464">
        <f>ISBLANK(M1954)</f>
        <v/>
      </c>
      <c r="R1954" s="464">
        <f>IF(AND(O1954=P1954,O1954=Q1954),,"!!!")</f>
        <v/>
      </c>
      <c r="T1954" s="464" t="n">
        <v>1943</v>
      </c>
    </row>
    <row customFormat="1" hidden="1" outlineLevel="1" r="1955" s="590">
      <c r="A1955" s="29" t="n"/>
      <c r="B1955" s="606" t="n">
        <v>400</v>
      </c>
      <c r="C1955" s="608" t="n">
        <v>432</v>
      </c>
      <c r="D1955" s="426" t="n">
        <v>300</v>
      </c>
      <c r="E1955" s="597" t="inlineStr">
        <is>
          <t xml:space="preserve">FKRS-EU ø315-ø315 </t>
        </is>
      </c>
      <c r="F1955" s="597" t="inlineStr">
        <is>
          <t>FKRS-EU ø315-ø315</t>
        </is>
      </c>
      <c r="G1955" s="994" t="n">
        <v>1</v>
      </c>
      <c r="H1955" s="709" t="inlineStr">
        <is>
          <t>pc/db</t>
        </is>
      </c>
      <c r="I1955" s="320" t="n"/>
      <c r="J1955" s="521" t="n">
        <v>0</v>
      </c>
      <c r="K1955" s="159" t="n">
        <v>0</v>
      </c>
      <c r="L1955" s="753">
        <f>J1955+K1955</f>
        <v/>
      </c>
      <c r="M1955" s="748">
        <f>L1955*(G1955+I1955)</f>
        <v/>
      </c>
      <c r="O1955" s="464">
        <f>ISBLANK(D1955)</f>
        <v/>
      </c>
      <c r="P1955" s="464">
        <f>ISBLANK(G1955)</f>
        <v/>
      </c>
      <c r="Q1955" s="464">
        <f>ISBLANK(M1955)</f>
        <v/>
      </c>
      <c r="R1955" s="464">
        <f>IF(AND(O1955=P1955,O1955=Q1955),,"!!!")</f>
        <v/>
      </c>
      <c r="T1955" s="464" t="n">
        <v>1944</v>
      </c>
    </row>
    <row customFormat="1" hidden="1" outlineLevel="1" r="1956" s="590">
      <c r="A1956" s="29" t="n"/>
      <c r="B1956" s="606" t="n">
        <v>400</v>
      </c>
      <c r="C1956" s="608" t="n">
        <v>432</v>
      </c>
      <c r="D1956" s="426" t="n">
        <v>301</v>
      </c>
      <c r="E1956" s="597" t="inlineStr">
        <is>
          <t xml:space="preserve">FKRS-EU ø400-ø400 </t>
        </is>
      </c>
      <c r="F1956" s="597" t="inlineStr">
        <is>
          <t xml:space="preserve">FKRS-EU ø400-ø400 </t>
        </is>
      </c>
      <c r="G1956" s="994" t="n">
        <v>4</v>
      </c>
      <c r="H1956" s="709" t="inlineStr">
        <is>
          <t>pc/db</t>
        </is>
      </c>
      <c r="I1956" s="320" t="n"/>
      <c r="J1956" s="521" t="n">
        <v>0</v>
      </c>
      <c r="K1956" s="159" t="n">
        <v>0</v>
      </c>
      <c r="L1956" s="753">
        <f>J1956+K1956</f>
        <v/>
      </c>
      <c r="M1956" s="748">
        <f>L1956*(G1956+I1956)</f>
        <v/>
      </c>
      <c r="O1956" s="464">
        <f>ISBLANK(D1956)</f>
        <v/>
      </c>
      <c r="P1956" s="464">
        <f>ISBLANK(G1956)</f>
        <v/>
      </c>
      <c r="Q1956" s="464">
        <f>ISBLANK(M1956)</f>
        <v/>
      </c>
      <c r="R1956" s="464">
        <f>IF(AND(O1956=P1956,O1956=Q1956),,"!!!")</f>
        <v/>
      </c>
      <c r="T1956" s="464" t="n">
        <v>1945</v>
      </c>
    </row>
    <row customFormat="1" hidden="1" outlineLevel="1" r="1957" s="590">
      <c r="A1957" s="29" t="n"/>
      <c r="B1957" s="606" t="n">
        <v>400</v>
      </c>
      <c r="C1957" s="608" t="n">
        <v>432</v>
      </c>
      <c r="D1957" s="426" t="n">
        <v>302</v>
      </c>
      <c r="E1957" s="597" t="inlineStr">
        <is>
          <t xml:space="preserve">FKRS-EU ø500-ø500 </t>
        </is>
      </c>
      <c r="F1957" s="597" t="inlineStr">
        <is>
          <t xml:space="preserve">FKRS-EU ø500-ø500 </t>
        </is>
      </c>
      <c r="G1957" s="994" t="n">
        <v>1</v>
      </c>
      <c r="H1957" s="709" t="inlineStr">
        <is>
          <t>pc/db</t>
        </is>
      </c>
      <c r="I1957" s="320" t="n"/>
      <c r="J1957" s="521" t="n">
        <v>0</v>
      </c>
      <c r="K1957" s="159" t="n">
        <v>0</v>
      </c>
      <c r="L1957" s="753">
        <f>J1957+K1957</f>
        <v/>
      </c>
      <c r="M1957" s="748">
        <f>L1957*(G1957+I1957)</f>
        <v/>
      </c>
      <c r="O1957" s="464">
        <f>ISBLANK(D1957)</f>
        <v/>
      </c>
      <c r="P1957" s="464">
        <f>ISBLANK(G1957)</f>
        <v/>
      </c>
      <c r="Q1957" s="464">
        <f>ISBLANK(M1957)</f>
        <v/>
      </c>
      <c r="R1957" s="464">
        <f>IF(AND(O1957=P1957,O1957=Q1957),,"!!!")</f>
        <v/>
      </c>
      <c r="T1957" s="464" t="n">
        <v>1946</v>
      </c>
    </row>
    <row customFormat="1" hidden="1" outlineLevel="1" r="1958" s="590">
      <c r="A1958" s="29" t="n"/>
      <c r="B1958" s="606" t="n">
        <v>400</v>
      </c>
      <c r="C1958" s="608" t="n">
        <v>432</v>
      </c>
      <c r="D1958" s="426" t="n">
        <v>303</v>
      </c>
      <c r="E1958" s="597" t="inlineStr">
        <is>
          <t>FK-EU 250x250</t>
        </is>
      </c>
      <c r="F1958" s="597" t="inlineStr">
        <is>
          <t>FK-EU 250x250</t>
        </is>
      </c>
      <c r="G1958" s="994" t="n">
        <v>1</v>
      </c>
      <c r="H1958" s="709" t="inlineStr">
        <is>
          <t>pc/db</t>
        </is>
      </c>
      <c r="I1958" s="320" t="n"/>
      <c r="J1958" s="521" t="n">
        <v>0</v>
      </c>
      <c r="K1958" s="159" t="n">
        <v>0</v>
      </c>
      <c r="L1958" s="753">
        <f>J1958+K1958</f>
        <v/>
      </c>
      <c r="M1958" s="748">
        <f>L1958*(G1958+I1958)</f>
        <v/>
      </c>
      <c r="O1958" s="464">
        <f>ISBLANK(D1958)</f>
        <v/>
      </c>
      <c r="P1958" s="464">
        <f>ISBLANK(G1958)</f>
        <v/>
      </c>
      <c r="Q1958" s="464">
        <f>ISBLANK(M1958)</f>
        <v/>
      </c>
      <c r="R1958" s="464">
        <f>IF(AND(O1958=P1958,O1958=Q1958),,"!!!")</f>
        <v/>
      </c>
      <c r="T1958" s="464" t="n">
        <v>1947</v>
      </c>
    </row>
    <row customFormat="1" hidden="1" outlineLevel="1" r="1959" s="590">
      <c r="A1959" s="29" t="n"/>
      <c r="B1959" s="606" t="n">
        <v>400</v>
      </c>
      <c r="C1959" s="608" t="n">
        <v>432</v>
      </c>
      <c r="D1959" s="426" t="n">
        <v>304</v>
      </c>
      <c r="E1959" s="597" t="inlineStr">
        <is>
          <t>FK-EU 300x300</t>
        </is>
      </c>
      <c r="F1959" s="597" t="inlineStr">
        <is>
          <t>FK-EU 300x300</t>
        </is>
      </c>
      <c r="G1959" s="994" t="n">
        <v>1</v>
      </c>
      <c r="H1959" s="709" t="inlineStr">
        <is>
          <t>pc/db</t>
        </is>
      </c>
      <c r="I1959" s="320" t="n"/>
      <c r="J1959" s="521" t="n">
        <v>0</v>
      </c>
      <c r="K1959" s="159" t="n">
        <v>0</v>
      </c>
      <c r="L1959" s="753">
        <f>J1959+K1959</f>
        <v/>
      </c>
      <c r="M1959" s="748">
        <f>L1959*(G1959+I1959)</f>
        <v/>
      </c>
      <c r="O1959" s="464">
        <f>ISBLANK(D1959)</f>
        <v/>
      </c>
      <c r="P1959" s="464">
        <f>ISBLANK(G1959)</f>
        <v/>
      </c>
      <c r="Q1959" s="464">
        <f>ISBLANK(M1959)</f>
        <v/>
      </c>
      <c r="R1959" s="464">
        <f>IF(AND(O1959=P1959,O1959=Q1959),,"!!!")</f>
        <v/>
      </c>
      <c r="T1959" s="464" t="n">
        <v>1948</v>
      </c>
    </row>
    <row customFormat="1" hidden="1" outlineLevel="1" r="1960" s="590">
      <c r="A1960" s="29" t="n"/>
      <c r="B1960" s="606" t="n">
        <v>400</v>
      </c>
      <c r="C1960" s="608" t="n">
        <v>432</v>
      </c>
      <c r="D1960" s="426" t="n">
        <v>305</v>
      </c>
      <c r="E1960" s="597" t="inlineStr">
        <is>
          <t>FK-EU 900x700</t>
        </is>
      </c>
      <c r="F1960" s="597" t="inlineStr">
        <is>
          <t>FK-EU 700x900</t>
        </is>
      </c>
      <c r="G1960" s="994" t="n">
        <v>1</v>
      </c>
      <c r="H1960" s="709" t="inlineStr">
        <is>
          <t>pc/db</t>
        </is>
      </c>
      <c r="I1960" s="320" t="n"/>
      <c r="J1960" s="521" t="n">
        <v>0</v>
      </c>
      <c r="K1960" s="159" t="n">
        <v>0</v>
      </c>
      <c r="L1960" s="753">
        <f>J1960+K1960</f>
        <v/>
      </c>
      <c r="M1960" s="748">
        <f>L1960*(G1960+I1960)</f>
        <v/>
      </c>
      <c r="O1960" s="464">
        <f>ISBLANK(D1960)</f>
        <v/>
      </c>
      <c r="P1960" s="464">
        <f>ISBLANK(G1960)</f>
        <v/>
      </c>
      <c r="Q1960" s="464">
        <f>ISBLANK(M1960)</f>
        <v/>
      </c>
      <c r="R1960" s="464">
        <f>IF(AND(O1960=P1960,O1960=Q1960),,"!!!")</f>
        <v/>
      </c>
      <c r="T1960" s="464" t="n">
        <v>1949</v>
      </c>
    </row>
    <row customFormat="1" hidden="1" outlineLevel="1" r="1961" s="590">
      <c r="A1961" s="29" t="n"/>
      <c r="B1961" s="606" t="n">
        <v>400</v>
      </c>
      <c r="C1961" s="608" t="n">
        <v>432</v>
      </c>
      <c r="D1961" s="426" t="n">
        <v>306</v>
      </c>
      <c r="E1961" s="597" t="inlineStr">
        <is>
          <t>FK-EU 1000x500</t>
        </is>
      </c>
      <c r="F1961" s="597" t="inlineStr">
        <is>
          <t>FK-EU 700x1000</t>
        </is>
      </c>
      <c r="G1961" s="994" t="n">
        <v>2</v>
      </c>
      <c r="H1961" s="709" t="inlineStr">
        <is>
          <t>pc/db</t>
        </is>
      </c>
      <c r="I1961" s="320" t="n"/>
      <c r="J1961" s="521" t="n">
        <v>0</v>
      </c>
      <c r="K1961" s="159" t="n">
        <v>0</v>
      </c>
      <c r="L1961" s="753">
        <f>J1961+K1961</f>
        <v/>
      </c>
      <c r="M1961" s="748">
        <f>L1961*(G1961+I1961)</f>
        <v/>
      </c>
      <c r="O1961" s="464">
        <f>ISBLANK(D1961)</f>
        <v/>
      </c>
      <c r="P1961" s="464">
        <f>ISBLANK(G1961)</f>
        <v/>
      </c>
      <c r="Q1961" s="464">
        <f>ISBLANK(M1961)</f>
        <v/>
      </c>
      <c r="R1961" s="464">
        <f>IF(AND(O1961=P1961,O1961=Q1961),,"!!!")</f>
        <v/>
      </c>
      <c r="T1961" s="464" t="n">
        <v>1950</v>
      </c>
    </row>
    <row customFormat="1" hidden="1" outlineLevel="1" r="1962" s="590">
      <c r="A1962" s="29" t="n"/>
      <c r="B1962" s="606" t="n">
        <v>400</v>
      </c>
      <c r="C1962" s="608" t="n">
        <v>432</v>
      </c>
      <c r="D1962" s="426" t="n">
        <v>307</v>
      </c>
      <c r="E1962" s="597" t="inlineStr">
        <is>
          <t>FK-EU 1000x700</t>
        </is>
      </c>
      <c r="F1962" s="597" t="inlineStr">
        <is>
          <t>FK-EU 700x1000</t>
        </is>
      </c>
      <c r="G1962" s="994" t="n">
        <v>2</v>
      </c>
      <c r="H1962" s="709" t="inlineStr">
        <is>
          <t>pc/db</t>
        </is>
      </c>
      <c r="I1962" s="320" t="n"/>
      <c r="J1962" s="521" t="n">
        <v>0</v>
      </c>
      <c r="K1962" s="159" t="n">
        <v>0</v>
      </c>
      <c r="L1962" s="753">
        <f>J1962+K1962</f>
        <v/>
      </c>
      <c r="M1962" s="748">
        <f>L1962*(G1962+I1962)</f>
        <v/>
      </c>
      <c r="O1962" s="464">
        <f>ISBLANK(D1962)</f>
        <v/>
      </c>
      <c r="P1962" s="464">
        <f>ISBLANK(G1962)</f>
        <v/>
      </c>
      <c r="Q1962" s="464">
        <f>ISBLANK(M1962)</f>
        <v/>
      </c>
      <c r="R1962" s="464">
        <f>IF(AND(O1962=P1962,O1962=Q1962),,"!!!")</f>
        <v/>
      </c>
      <c r="T1962" s="464" t="n">
        <v>1951</v>
      </c>
    </row>
    <row customFormat="1" hidden="1" outlineLevel="1" r="1963" s="590">
      <c r="A1963" s="29" t="n"/>
      <c r="B1963" s="606" t="n">
        <v>400</v>
      </c>
      <c r="C1963" s="608" t="n">
        <v>432</v>
      </c>
      <c r="D1963" s="426" t="n">
        <v>308</v>
      </c>
      <c r="E1963" s="597" t="inlineStr">
        <is>
          <t>FK-EU 1300x650</t>
        </is>
      </c>
      <c r="F1963" s="597" t="inlineStr">
        <is>
          <t>FK-EU 1300x650</t>
        </is>
      </c>
      <c r="G1963" s="994" t="n">
        <v>4</v>
      </c>
      <c r="H1963" s="709" t="inlineStr">
        <is>
          <t>pc/db</t>
        </is>
      </c>
      <c r="I1963" s="320" t="n"/>
      <c r="J1963" s="521" t="n">
        <v>0</v>
      </c>
      <c r="K1963" s="159" t="n">
        <v>0</v>
      </c>
      <c r="L1963" s="753">
        <f>J1963+K1963</f>
        <v/>
      </c>
      <c r="M1963" s="748">
        <f>L1963*(G1963+I1963)</f>
        <v/>
      </c>
      <c r="O1963" s="464">
        <f>ISBLANK(D1963)</f>
        <v/>
      </c>
      <c r="P1963" s="464">
        <f>ISBLANK(G1963)</f>
        <v/>
      </c>
      <c r="Q1963" s="464">
        <f>ISBLANK(M1963)</f>
        <v/>
      </c>
      <c r="R1963" s="464">
        <f>IF(AND(O1963=P1963,O1963=Q1963),,"!!!")</f>
        <v/>
      </c>
      <c r="T1963" s="464" t="n">
        <v>1952</v>
      </c>
    </row>
    <row customFormat="1" hidden="1" outlineLevel="1" r="1964" s="590">
      <c r="A1964" s="29" t="n"/>
      <c r="B1964" s="606" t="n">
        <v>400</v>
      </c>
      <c r="C1964" s="608" t="n">
        <v>432</v>
      </c>
      <c r="D1964" s="426" t="n">
        <v>309</v>
      </c>
      <c r="E1964" s="597" t="inlineStr">
        <is>
          <t>FK-EU 1500x800</t>
        </is>
      </c>
      <c r="F1964" s="597" t="inlineStr">
        <is>
          <t>FK-EU 1500x800</t>
        </is>
      </c>
      <c r="G1964" s="994" t="n">
        <v>8</v>
      </c>
      <c r="H1964" s="709" t="inlineStr">
        <is>
          <t>pc/db</t>
        </is>
      </c>
      <c r="I1964" s="320" t="n"/>
      <c r="J1964" s="521" t="n">
        <v>0</v>
      </c>
      <c r="K1964" s="159" t="n">
        <v>0</v>
      </c>
      <c r="L1964" s="753">
        <f>J1964+K1964</f>
        <v/>
      </c>
      <c r="M1964" s="748">
        <f>L1964*(G1964+I1964)</f>
        <v/>
      </c>
      <c r="O1964" s="464">
        <f>ISBLANK(D1964)</f>
        <v/>
      </c>
      <c r="P1964" s="464">
        <f>ISBLANK(G1964)</f>
        <v/>
      </c>
      <c r="Q1964" s="464">
        <f>ISBLANK(M1964)</f>
        <v/>
      </c>
      <c r="R1964" s="464">
        <f>IF(AND(O1964=P1964,O1964=Q1964),,"!!!")</f>
        <v/>
      </c>
      <c r="T1964" s="464" t="n">
        <v>1953</v>
      </c>
    </row>
    <row customFormat="1" hidden="1" outlineLevel="1" r="1965" s="590">
      <c r="A1965" s="29" t="n"/>
      <c r="B1965" s="606" t="n">
        <v>400</v>
      </c>
      <c r="C1965" s="608" t="n">
        <v>432</v>
      </c>
      <c r="D1965" s="426" t="n">
        <v>310</v>
      </c>
      <c r="E1965" s="597" t="inlineStr">
        <is>
          <t>EN-D 600x500 - 3790 m³/h</t>
        </is>
      </c>
      <c r="F1965" s="597" t="inlineStr">
        <is>
          <t>EN-D 600x500 - 3790 m³/h</t>
        </is>
      </c>
      <c r="G1965" s="994" t="n">
        <v>1</v>
      </c>
      <c r="H1965" s="709" t="inlineStr">
        <is>
          <t>pc/db</t>
        </is>
      </c>
      <c r="I1965" s="320" t="n"/>
      <c r="J1965" s="521" t="n">
        <v>0</v>
      </c>
      <c r="K1965" s="159" t="n">
        <v>0</v>
      </c>
      <c r="L1965" s="753">
        <f>J1965+K1965</f>
        <v/>
      </c>
      <c r="M1965" s="748">
        <f>L1965*(G1965+I1965)</f>
        <v/>
      </c>
      <c r="O1965" s="464">
        <f>ISBLANK(D1965)</f>
        <v/>
      </c>
      <c r="P1965" s="464">
        <f>ISBLANK(G1965)</f>
        <v/>
      </c>
      <c r="Q1965" s="464">
        <f>ISBLANK(M1965)</f>
        <v/>
      </c>
      <c r="R1965" s="464">
        <f>IF(AND(O1965=P1965,O1965=Q1965),,"!!!")</f>
        <v/>
      </c>
      <c r="T1965" s="464" t="n">
        <v>1954</v>
      </c>
    </row>
    <row customFormat="1" hidden="1" outlineLevel="1" r="1966" s="590">
      <c r="A1966" s="29" t="n"/>
      <c r="B1966" s="606" t="n">
        <v>400</v>
      </c>
      <c r="C1966" s="608" t="n">
        <v>432</v>
      </c>
      <c r="D1966" s="426" t="n">
        <v>311</v>
      </c>
      <c r="E1966" s="597" t="inlineStr">
        <is>
          <t>EN-D 600x500 - 1790 m36h</t>
        </is>
      </c>
      <c r="F1966" s="597" t="inlineStr">
        <is>
          <t>EN-D 600x500 - 1790 m³/h</t>
        </is>
      </c>
      <c r="G1966" s="994" t="n">
        <v>1</v>
      </c>
      <c r="H1966" s="709" t="inlineStr">
        <is>
          <t>pc/db</t>
        </is>
      </c>
      <c r="I1966" s="320" t="n"/>
      <c r="J1966" s="521" t="n">
        <v>0</v>
      </c>
      <c r="K1966" s="159" t="n">
        <v>0</v>
      </c>
      <c r="L1966" s="753">
        <f>J1966+K1966</f>
        <v/>
      </c>
      <c r="M1966" s="748">
        <f>L1966*(G1966+I1966)</f>
        <v/>
      </c>
      <c r="O1966" s="464">
        <f>ISBLANK(D1966)</f>
        <v/>
      </c>
      <c r="P1966" s="464">
        <f>ISBLANK(G1966)</f>
        <v/>
      </c>
      <c r="Q1966" s="464">
        <f>ISBLANK(M1966)</f>
        <v/>
      </c>
      <c r="R1966" s="464">
        <f>IF(AND(O1966=P1966,O1966=Q1966),,"!!!")</f>
        <v/>
      </c>
      <c r="T1966" s="464" t="n">
        <v>1955</v>
      </c>
    </row>
    <row customFormat="1" hidden="1" outlineLevel="1" r="1967" s="590">
      <c r="A1967" s="29" t="n"/>
      <c r="B1967" s="606" t="n">
        <v>400</v>
      </c>
      <c r="C1967" s="608" t="n">
        <v>432</v>
      </c>
      <c r="D1967" s="426" t="n">
        <v>312</v>
      </c>
      <c r="E1967" s="597" t="inlineStr">
        <is>
          <t>RN-D ø250-ø250 - 600 m³/h</t>
        </is>
      </c>
      <c r="F1967" s="597" t="inlineStr">
        <is>
          <t>RN-D ø250-ø250 - 600 m³/h</t>
        </is>
      </c>
      <c r="G1967" s="994" t="n">
        <v>1</v>
      </c>
      <c r="H1967" s="709" t="inlineStr">
        <is>
          <t>pc/db</t>
        </is>
      </c>
      <c r="I1967" s="320" t="n"/>
      <c r="J1967" s="521" t="n">
        <v>0</v>
      </c>
      <c r="K1967" s="159" t="n">
        <v>0</v>
      </c>
      <c r="L1967" s="753">
        <f>J1967+K1967</f>
        <v/>
      </c>
      <c r="M1967" s="748">
        <f>L1967*(G1967+I1967)</f>
        <v/>
      </c>
      <c r="O1967" s="464">
        <f>ISBLANK(D1967)</f>
        <v/>
      </c>
      <c r="P1967" s="464">
        <f>ISBLANK(G1967)</f>
        <v/>
      </c>
      <c r="Q1967" s="464">
        <f>ISBLANK(M1967)</f>
        <v/>
      </c>
      <c r="R1967" s="464">
        <f>IF(AND(O1967=P1967,O1967=Q1967),,"!!!")</f>
        <v/>
      </c>
      <c r="T1967" s="464" t="n">
        <v>1956</v>
      </c>
    </row>
    <row customFormat="1" hidden="1" outlineLevel="1" r="1968" s="590">
      <c r="A1968" s="29" t="n"/>
      <c r="B1968" s="606" t="n">
        <v>400</v>
      </c>
      <c r="C1968" s="608" t="n">
        <v>432</v>
      </c>
      <c r="D1968" s="426" t="n">
        <v>313</v>
      </c>
      <c r="E1968" s="597" t="inlineStr">
        <is>
          <t>RN-D ø160-ø160 - 150m³/h</t>
        </is>
      </c>
      <c r="F1968" s="597" t="inlineStr">
        <is>
          <t>RN-D ø160-ø160 - 150m³/h</t>
        </is>
      </c>
      <c r="G1968" s="994" t="n">
        <v>1</v>
      </c>
      <c r="H1968" s="709" t="inlineStr">
        <is>
          <t>pc/db</t>
        </is>
      </c>
      <c r="I1968" s="320" t="n"/>
      <c r="J1968" s="521" t="n">
        <v>0</v>
      </c>
      <c r="K1968" s="159" t="n">
        <v>0</v>
      </c>
      <c r="L1968" s="753">
        <f>J1968+K1968</f>
        <v/>
      </c>
      <c r="M1968" s="748">
        <f>L1968*(G1968+I1968)</f>
        <v/>
      </c>
      <c r="O1968" s="464">
        <f>ISBLANK(D1968)</f>
        <v/>
      </c>
      <c r="P1968" s="464">
        <f>ISBLANK(G1968)</f>
        <v/>
      </c>
      <c r="Q1968" s="464">
        <f>ISBLANK(M1968)</f>
        <v/>
      </c>
      <c r="R1968" s="464">
        <f>IF(AND(O1968=P1968,O1968=Q1968),,"!!!")</f>
        <v/>
      </c>
      <c r="T1968" s="464" t="n">
        <v>1957</v>
      </c>
    </row>
    <row customFormat="1" hidden="1" outlineLevel="1" r="1969" s="590">
      <c r="A1969" s="29" t="n"/>
      <c r="B1969" s="606" t="n">
        <v>400</v>
      </c>
      <c r="C1969" s="608" t="n">
        <v>432</v>
      </c>
      <c r="D1969" s="426" t="n">
        <v>314</v>
      </c>
      <c r="E1969" s="597" t="inlineStr">
        <is>
          <t>RN-D ø400-ø400 - 2020 m³/h</t>
        </is>
      </c>
      <c r="F1969" s="597" t="inlineStr">
        <is>
          <t>RN-D ø400-ø400 - 2020 m³/h</t>
        </is>
      </c>
      <c r="G1969" s="994" t="n">
        <v>1</v>
      </c>
      <c r="H1969" s="709" t="inlineStr">
        <is>
          <t>pc/db</t>
        </is>
      </c>
      <c r="I1969" s="320" t="n"/>
      <c r="J1969" s="521" t="n">
        <v>0</v>
      </c>
      <c r="K1969" s="159" t="n">
        <v>0</v>
      </c>
      <c r="L1969" s="753">
        <f>J1969+K1969</f>
        <v/>
      </c>
      <c r="M1969" s="748">
        <f>L1969*(G1969+I1969)</f>
        <v/>
      </c>
      <c r="O1969" s="464">
        <f>ISBLANK(D1969)</f>
        <v/>
      </c>
      <c r="P1969" s="464">
        <f>ISBLANK(G1969)</f>
        <v/>
      </c>
      <c r="Q1969" s="464">
        <f>ISBLANK(M1969)</f>
        <v/>
      </c>
      <c r="R1969" s="464">
        <f>IF(AND(O1969=P1969,O1969=Q1969),,"!!!")</f>
        <v/>
      </c>
      <c r="T1969" s="464" t="n">
        <v>1958</v>
      </c>
    </row>
    <row customFormat="1" hidden="1" outlineLevel="1" r="1970" s="590">
      <c r="A1970" s="29" t="n"/>
      <c r="B1970" s="606" t="n">
        <v>400</v>
      </c>
      <c r="C1970" s="608" t="n">
        <v>432</v>
      </c>
      <c r="D1970" s="426" t="n">
        <v>315</v>
      </c>
      <c r="E1970" s="597" t="inlineStr">
        <is>
          <t>RN-D ø400-ø400 - 1750 m³/h</t>
        </is>
      </c>
      <c r="F1970" s="597" t="inlineStr">
        <is>
          <t>RN-D ø400-ø400 - 1750 m³/h</t>
        </is>
      </c>
      <c r="G1970" s="994" t="n">
        <v>1</v>
      </c>
      <c r="H1970" s="709" t="inlineStr">
        <is>
          <t>pc/db</t>
        </is>
      </c>
      <c r="I1970" s="320" t="n"/>
      <c r="J1970" s="521" t="n">
        <v>0</v>
      </c>
      <c r="K1970" s="159" t="n">
        <v>0</v>
      </c>
      <c r="L1970" s="753">
        <f>J1970+K1970</f>
        <v/>
      </c>
      <c r="M1970" s="748">
        <f>L1970*(G1970+I1970)</f>
        <v/>
      </c>
      <c r="O1970" s="464">
        <f>ISBLANK(D1970)</f>
        <v/>
      </c>
      <c r="P1970" s="464">
        <f>ISBLANK(G1970)</f>
        <v/>
      </c>
      <c r="Q1970" s="464">
        <f>ISBLANK(M1970)</f>
        <v/>
      </c>
      <c r="R1970" s="464">
        <f>IF(AND(O1970=P1970,O1970=Q1970),,"!!!")</f>
        <v/>
      </c>
      <c r="T1970" s="464" t="n">
        <v>1959</v>
      </c>
    </row>
    <row customFormat="1" hidden="1" outlineLevel="1" r="1971" s="590">
      <c r="A1971" s="29" t="n"/>
      <c r="B1971" s="606" t="n">
        <v>400</v>
      </c>
      <c r="C1971" s="608" t="n">
        <v>432</v>
      </c>
      <c r="D1971" s="426" t="n">
        <v>316</v>
      </c>
      <c r="E1971" s="597" t="inlineStr">
        <is>
          <t>LVC ø250-ø250 - min 300 max 830 m³/h</t>
        </is>
      </c>
      <c r="F1971" s="597" t="inlineStr">
        <is>
          <t>LVC ø250-ø250 - min 300 max 830 m³/h</t>
        </is>
      </c>
      <c r="G1971" s="994" t="n">
        <v>1</v>
      </c>
      <c r="H1971" s="709" t="inlineStr">
        <is>
          <t>pc/db</t>
        </is>
      </c>
      <c r="I1971" s="320" t="n"/>
      <c r="J1971" s="521" t="n">
        <v>0</v>
      </c>
      <c r="K1971" s="159" t="n">
        <v>0</v>
      </c>
      <c r="L1971" s="753">
        <f>J1971+K1971</f>
        <v/>
      </c>
      <c r="M1971" s="748">
        <f>L1971*(G1971+I1971)</f>
        <v/>
      </c>
      <c r="O1971" s="464">
        <f>ISBLANK(D1971)</f>
        <v/>
      </c>
      <c r="P1971" s="464">
        <f>ISBLANK(G1971)</f>
        <v/>
      </c>
      <c r="Q1971" s="464">
        <f>ISBLANK(M1971)</f>
        <v/>
      </c>
      <c r="R1971" s="464">
        <f>IF(AND(O1971=P1971,O1971=Q1971),,"!!!")</f>
        <v/>
      </c>
      <c r="T1971" s="464" t="n">
        <v>1960</v>
      </c>
    </row>
    <row customFormat="1" hidden="1" outlineLevel="1" r="1972" s="590">
      <c r="A1972" s="29" t="n"/>
      <c r="B1972" s="606" t="n">
        <v>400</v>
      </c>
      <c r="C1972" s="608" t="n">
        <v>432</v>
      </c>
      <c r="D1972" s="426" t="n">
        <v>317</v>
      </c>
      <c r="E1972" s="597" t="inlineStr">
        <is>
          <t>LVC ø250-ø250 - min 300 max 830 m³/h</t>
        </is>
      </c>
      <c r="F1972" s="597" t="inlineStr">
        <is>
          <t>LVC ø250-ø250 - min 300 max 830 m³/h</t>
        </is>
      </c>
      <c r="G1972" s="994" t="n">
        <v>1</v>
      </c>
      <c r="H1972" s="709" t="inlineStr">
        <is>
          <t>pc/db</t>
        </is>
      </c>
      <c r="I1972" s="320" t="n"/>
      <c r="J1972" s="521" t="n">
        <v>0</v>
      </c>
      <c r="K1972" s="159" t="n">
        <v>0</v>
      </c>
      <c r="L1972" s="753">
        <f>J1972+K1972</f>
        <v/>
      </c>
      <c r="M1972" s="748">
        <f>L1972*(G1972+I1972)</f>
        <v/>
      </c>
      <c r="O1972" s="464">
        <f>ISBLANK(D1972)</f>
        <v/>
      </c>
      <c r="P1972" s="464">
        <f>ISBLANK(G1972)</f>
        <v/>
      </c>
      <c r="Q1972" s="464">
        <f>ISBLANK(M1972)</f>
        <v/>
      </c>
      <c r="R1972" s="464">
        <f>IF(AND(O1972=P1972,O1972=Q1972),,"!!!")</f>
        <v/>
      </c>
      <c r="T1972" s="464" t="n">
        <v>1961</v>
      </c>
    </row>
    <row customFormat="1" hidden="1" outlineLevel="1" r="1973" s="590">
      <c r="A1973" s="29" t="n"/>
      <c r="B1973" s="606" t="n">
        <v>400</v>
      </c>
      <c r="C1973" s="608" t="n">
        <v>432</v>
      </c>
      <c r="D1973" s="426" t="n">
        <v>318</v>
      </c>
      <c r="E1973" s="597" t="inlineStr">
        <is>
          <t>WG-JZ 1600x1665 - motorized</t>
        </is>
      </c>
      <c r="F1973" s="597" t="inlineStr">
        <is>
          <t>WG-JZ 1600x1665 - motorized</t>
        </is>
      </c>
      <c r="G1973" s="994" t="n">
        <v>1</v>
      </c>
      <c r="H1973" s="709" t="inlineStr">
        <is>
          <t>pc/db</t>
        </is>
      </c>
      <c r="I1973" s="320" t="n"/>
      <c r="J1973" s="521" t="n">
        <v>0</v>
      </c>
      <c r="K1973" s="159" t="n">
        <v>0</v>
      </c>
      <c r="L1973" s="753">
        <f>J1973+K1973</f>
        <v/>
      </c>
      <c r="M1973" s="748">
        <f>L1973*(G1973+I1973)</f>
        <v/>
      </c>
      <c r="O1973" s="464">
        <f>ISBLANK(D1973)</f>
        <v/>
      </c>
      <c r="P1973" s="464">
        <f>ISBLANK(G1973)</f>
        <v/>
      </c>
      <c r="Q1973" s="464">
        <f>ISBLANK(M1973)</f>
        <v/>
      </c>
      <c r="R1973" s="464">
        <f>IF(AND(O1973=P1973,O1973=Q1973),,"!!!")</f>
        <v/>
      </c>
      <c r="T1973" s="464" t="n">
        <v>1962</v>
      </c>
    </row>
    <row customFormat="1" hidden="1" outlineLevel="1" r="1974" s="590">
      <c r="A1974" s="29" t="n"/>
      <c r="B1974" s="606" t="n">
        <v>400</v>
      </c>
      <c r="C1974" s="608" t="n">
        <v>432</v>
      </c>
      <c r="D1974" s="426" t="n">
        <v>319</v>
      </c>
      <c r="E1974" s="597" t="inlineStr">
        <is>
          <t>WG-JZ 1600x1500 - motorized</t>
        </is>
      </c>
      <c r="F1974" s="597" t="inlineStr">
        <is>
          <t>WG-JZ 1600x1500 - motorized</t>
        </is>
      </c>
      <c r="G1974" s="994" t="n">
        <v>8</v>
      </c>
      <c r="H1974" s="709" t="inlineStr">
        <is>
          <t>pc/db</t>
        </is>
      </c>
      <c r="I1974" s="320" t="n"/>
      <c r="J1974" s="521" t="n">
        <v>0</v>
      </c>
      <c r="K1974" s="159" t="n">
        <v>0</v>
      </c>
      <c r="L1974" s="753">
        <f>J1974+K1974</f>
        <v/>
      </c>
      <c r="M1974" s="748">
        <f>L1974*(G1974+I1974)</f>
        <v/>
      </c>
      <c r="O1974" s="464">
        <f>ISBLANK(D1974)</f>
        <v/>
      </c>
      <c r="P1974" s="464">
        <f>ISBLANK(G1974)</f>
        <v/>
      </c>
      <c r="Q1974" s="464">
        <f>ISBLANK(M1974)</f>
        <v/>
      </c>
      <c r="R1974" s="464">
        <f>IF(AND(O1974=P1974,O1974=Q1974),,"!!!")</f>
        <v/>
      </c>
      <c r="T1974" s="464" t="n">
        <v>1963</v>
      </c>
    </row>
    <row customFormat="1" hidden="1" outlineLevel="1" r="1975" s="590">
      <c r="A1975" s="29" t="n"/>
      <c r="B1975" s="606" t="n">
        <v>400</v>
      </c>
      <c r="C1975" s="608" t="n">
        <v>432</v>
      </c>
      <c r="D1975" s="426" t="n">
        <v>320</v>
      </c>
      <c r="E1975" s="597" t="inlineStr">
        <is>
          <t>Metal mesh air filter 3200x3000</t>
        </is>
      </c>
      <c r="F1975" s="597" t="inlineStr">
        <is>
          <t>Metal mesh air filter 3200x3000</t>
        </is>
      </c>
      <c r="G1975" s="994" t="n">
        <v>2</v>
      </c>
      <c r="H1975" s="709" t="inlineStr">
        <is>
          <t>pc/db</t>
        </is>
      </c>
      <c r="I1975" s="320" t="n"/>
      <c r="J1975" s="521" t="n">
        <v>0</v>
      </c>
      <c r="K1975" s="159" t="n">
        <v>0</v>
      </c>
      <c r="L1975" s="753">
        <f>J1975+K1975</f>
        <v/>
      </c>
      <c r="M1975" s="748">
        <f>L1975*(G1975+I1975)</f>
        <v/>
      </c>
      <c r="O1975" s="464">
        <f>ISBLANK(D1975)</f>
        <v/>
      </c>
      <c r="P1975" s="464">
        <f>ISBLANK(G1975)</f>
        <v/>
      </c>
      <c r="Q1975" s="464">
        <f>ISBLANK(M1975)</f>
        <v/>
      </c>
      <c r="R1975" s="464">
        <f>IF(AND(O1975=P1975,O1975=Q1975),,"!!!")</f>
        <v/>
      </c>
      <c r="T1975" s="464" t="n">
        <v>1964</v>
      </c>
    </row>
    <row customFormat="1" hidden="1" outlineLevel="1" r="1976" s="590">
      <c r="A1976" s="29" t="n"/>
      <c r="B1976" s="606" t="n">
        <v>400</v>
      </c>
      <c r="C1976" s="608" t="n">
        <v>432</v>
      </c>
      <c r="D1976" s="426" t="n">
        <v>321</v>
      </c>
      <c r="E1976" s="597" t="inlineStr">
        <is>
          <t>DRU: DRU 100</t>
        </is>
      </c>
      <c r="F1976" s="597" t="inlineStr">
        <is>
          <t>DRU: DRU 100</t>
        </is>
      </c>
      <c r="G1976" s="994" t="n">
        <v>32</v>
      </c>
      <c r="H1976" s="709" t="inlineStr">
        <is>
          <t>pc/db</t>
        </is>
      </c>
      <c r="I1976" s="320" t="n"/>
      <c r="J1976" s="521" t="n">
        <v>0</v>
      </c>
      <c r="K1976" s="159" t="n">
        <v>0</v>
      </c>
      <c r="L1976" s="753">
        <f>J1976+K1976</f>
        <v/>
      </c>
      <c r="M1976" s="748">
        <f>L1976*(G1976+I1976)</f>
        <v/>
      </c>
      <c r="O1976" s="464">
        <f>ISBLANK(D1976)</f>
        <v/>
      </c>
      <c r="P1976" s="464">
        <f>ISBLANK(G1976)</f>
        <v/>
      </c>
      <c r="Q1976" s="464">
        <f>ISBLANK(M1976)</f>
        <v/>
      </c>
      <c r="R1976" s="464">
        <f>IF(AND(O1976=P1976,O1976=Q1976),,"!!!")</f>
        <v/>
      </c>
      <c r="T1976" s="464" t="n">
        <v>1965</v>
      </c>
    </row>
    <row customFormat="1" hidden="1" outlineLevel="1" r="1977" s="590">
      <c r="A1977" s="29" t="n"/>
      <c r="B1977" s="606" t="n">
        <v>400</v>
      </c>
      <c r="C1977" s="608" t="n">
        <v>432</v>
      </c>
      <c r="D1977" s="426" t="n">
        <v>322</v>
      </c>
      <c r="E1977" s="597" t="inlineStr">
        <is>
          <t>DRU: DRU 125</t>
        </is>
      </c>
      <c r="F1977" s="597" t="inlineStr">
        <is>
          <t>DRU: DRU 125</t>
        </is>
      </c>
      <c r="G1977" s="994" t="n">
        <v>38</v>
      </c>
      <c r="H1977" s="709" t="inlineStr">
        <is>
          <t>pc/db</t>
        </is>
      </c>
      <c r="I1977" s="320" t="n"/>
      <c r="J1977" s="521" t="n">
        <v>0</v>
      </c>
      <c r="K1977" s="159" t="n">
        <v>0</v>
      </c>
      <c r="L1977" s="753">
        <f>J1977+K1977</f>
        <v/>
      </c>
      <c r="M1977" s="748">
        <f>L1977*(G1977+I1977)</f>
        <v/>
      </c>
      <c r="O1977" s="464">
        <f>ISBLANK(D1977)</f>
        <v/>
      </c>
      <c r="P1977" s="464">
        <f>ISBLANK(G1977)</f>
        <v/>
      </c>
      <c r="Q1977" s="464">
        <f>ISBLANK(M1977)</f>
        <v/>
      </c>
      <c r="R1977" s="464">
        <f>IF(AND(O1977=P1977,O1977=Q1977),,"!!!")</f>
        <v/>
      </c>
      <c r="T1977" s="464" t="n">
        <v>1966</v>
      </c>
    </row>
    <row customFormat="1" hidden="1" outlineLevel="1" r="1978" s="590">
      <c r="A1978" s="29" t="n"/>
      <c r="B1978" s="606" t="n">
        <v>400</v>
      </c>
      <c r="C1978" s="608" t="n">
        <v>432</v>
      </c>
      <c r="D1978" s="426" t="n">
        <v>323</v>
      </c>
      <c r="E1978" s="597" t="inlineStr">
        <is>
          <t>DRU: DRU 150</t>
        </is>
      </c>
      <c r="F1978" s="597" t="inlineStr">
        <is>
          <t>DRU: DRU 150</t>
        </is>
      </c>
      <c r="G1978" s="994" t="n">
        <v>8</v>
      </c>
      <c r="H1978" s="709" t="inlineStr">
        <is>
          <t>pc/db</t>
        </is>
      </c>
      <c r="I1978" s="320" t="n"/>
      <c r="J1978" s="521" t="n">
        <v>0</v>
      </c>
      <c r="K1978" s="159" t="n">
        <v>0</v>
      </c>
      <c r="L1978" s="753">
        <f>J1978+K1978</f>
        <v/>
      </c>
      <c r="M1978" s="748">
        <f>L1978*(G1978+I1978)</f>
        <v/>
      </c>
      <c r="O1978" s="464">
        <f>ISBLANK(D1978)</f>
        <v/>
      </c>
      <c r="P1978" s="464">
        <f>ISBLANK(G1978)</f>
        <v/>
      </c>
      <c r="Q1978" s="464">
        <f>ISBLANK(M1978)</f>
        <v/>
      </c>
      <c r="R1978" s="464">
        <f>IF(AND(O1978=P1978,O1978=Q1978),,"!!!")</f>
        <v/>
      </c>
      <c r="T1978" s="464" t="n">
        <v>1967</v>
      </c>
    </row>
    <row customFormat="1" hidden="1" outlineLevel="1" r="1979" s="590">
      <c r="A1979" s="29" t="n"/>
      <c r="B1979" s="606" t="n">
        <v>400</v>
      </c>
      <c r="C1979" s="608" t="n">
        <v>432</v>
      </c>
      <c r="D1979" s="426" t="n">
        <v>324</v>
      </c>
      <c r="E1979" s="597" t="inlineStr">
        <is>
          <t>DRU: DRU 160</t>
        </is>
      </c>
      <c r="F1979" s="597" t="inlineStr">
        <is>
          <t>DRU: DRU 160</t>
        </is>
      </c>
      <c r="G1979" s="994" t="n">
        <v>49</v>
      </c>
      <c r="H1979" s="709" t="inlineStr">
        <is>
          <t>pc/db</t>
        </is>
      </c>
      <c r="I1979" s="320" t="n"/>
      <c r="J1979" s="521" t="n">
        <v>0</v>
      </c>
      <c r="K1979" s="159" t="n">
        <v>0</v>
      </c>
      <c r="L1979" s="753">
        <f>J1979+K1979</f>
        <v/>
      </c>
      <c r="M1979" s="748">
        <f>L1979*(G1979+I1979)</f>
        <v/>
      </c>
      <c r="O1979" s="464">
        <f>ISBLANK(D1979)</f>
        <v/>
      </c>
      <c r="P1979" s="464">
        <f>ISBLANK(G1979)</f>
        <v/>
      </c>
      <c r="Q1979" s="464">
        <f>ISBLANK(M1979)</f>
        <v/>
      </c>
      <c r="R1979" s="464">
        <f>IF(AND(O1979=P1979,O1979=Q1979),,"!!!")</f>
        <v/>
      </c>
      <c r="T1979" s="464" t="n">
        <v>1968</v>
      </c>
    </row>
    <row customFormat="1" hidden="1" outlineLevel="1" r="1980" s="590">
      <c r="A1980" s="29" t="n"/>
      <c r="B1980" s="606" t="n">
        <v>400</v>
      </c>
      <c r="C1980" s="608" t="n">
        <v>432</v>
      </c>
      <c r="D1980" s="426" t="n">
        <v>325</v>
      </c>
      <c r="E1980" s="597" t="inlineStr">
        <is>
          <t>DRU: DRU 200</t>
        </is>
      </c>
      <c r="F1980" s="597" t="inlineStr">
        <is>
          <t>DRU: DRU 200</t>
        </is>
      </c>
      <c r="G1980" s="994" t="n">
        <v>75</v>
      </c>
      <c r="H1980" s="709" t="inlineStr">
        <is>
          <t>pc/db</t>
        </is>
      </c>
      <c r="I1980" s="320" t="n"/>
      <c r="J1980" s="521" t="n">
        <v>0</v>
      </c>
      <c r="K1980" s="159" t="n">
        <v>0</v>
      </c>
      <c r="L1980" s="753">
        <f>J1980+K1980</f>
        <v/>
      </c>
      <c r="M1980" s="748">
        <f>L1980*(G1980+I1980)</f>
        <v/>
      </c>
      <c r="O1980" s="464">
        <f>ISBLANK(D1980)</f>
        <v/>
      </c>
      <c r="P1980" s="464">
        <f>ISBLANK(G1980)</f>
        <v/>
      </c>
      <c r="Q1980" s="464">
        <f>ISBLANK(M1980)</f>
        <v/>
      </c>
      <c r="R1980" s="464">
        <f>IF(AND(O1980=P1980,O1980=Q1980),,"!!!")</f>
        <v/>
      </c>
      <c r="T1980" s="464" t="n">
        <v>1969</v>
      </c>
    </row>
    <row customFormat="1" hidden="1" outlineLevel="1" r="1981" s="590">
      <c r="A1981" s="29" t="n"/>
      <c r="B1981" s="606" t="n">
        <v>400</v>
      </c>
      <c r="C1981" s="608" t="n">
        <v>432</v>
      </c>
      <c r="D1981" s="426" t="n">
        <v>326</v>
      </c>
      <c r="E1981" s="597" t="inlineStr">
        <is>
          <t>DRU: DRU 250</t>
        </is>
      </c>
      <c r="F1981" s="597" t="inlineStr">
        <is>
          <t>DRU: DRU 250</t>
        </is>
      </c>
      <c r="G1981" s="994" t="n">
        <v>122</v>
      </c>
      <c r="H1981" s="709" t="inlineStr">
        <is>
          <t>pc/db</t>
        </is>
      </c>
      <c r="I1981" s="320" t="n"/>
      <c r="J1981" s="521" t="n">
        <v>0</v>
      </c>
      <c r="K1981" s="159" t="n">
        <v>0</v>
      </c>
      <c r="L1981" s="753">
        <f>J1981+K1981</f>
        <v/>
      </c>
      <c r="M1981" s="748">
        <f>L1981*(G1981+I1981)</f>
        <v/>
      </c>
      <c r="O1981" s="464">
        <f>ISBLANK(D1981)</f>
        <v/>
      </c>
      <c r="P1981" s="464">
        <f>ISBLANK(G1981)</f>
        <v/>
      </c>
      <c r="Q1981" s="464">
        <f>ISBLANK(M1981)</f>
        <v/>
      </c>
      <c r="R1981" s="464">
        <f>IF(AND(O1981=P1981,O1981=Q1981),,"!!!")</f>
        <v/>
      </c>
      <c r="T1981" s="464" t="n">
        <v>1970</v>
      </c>
    </row>
    <row customFormat="1" hidden="1" outlineLevel="1" r="1982" s="590">
      <c r="A1982" s="29" t="n"/>
      <c r="B1982" s="606" t="n">
        <v>400</v>
      </c>
      <c r="C1982" s="608" t="n">
        <v>432</v>
      </c>
      <c r="D1982" s="426" t="n">
        <v>327</v>
      </c>
      <c r="E1982" s="597" t="inlineStr">
        <is>
          <t>DRU: DRU 300</t>
        </is>
      </c>
      <c r="F1982" s="597" t="inlineStr">
        <is>
          <t>DRU: DRU 300</t>
        </is>
      </c>
      <c r="G1982" s="994" t="n">
        <v>2</v>
      </c>
      <c r="H1982" s="709" t="inlineStr">
        <is>
          <t>pc/db</t>
        </is>
      </c>
      <c r="I1982" s="320" t="n"/>
      <c r="J1982" s="521" t="n">
        <v>0</v>
      </c>
      <c r="K1982" s="159" t="n">
        <v>0</v>
      </c>
      <c r="L1982" s="753">
        <f>J1982+K1982</f>
        <v/>
      </c>
      <c r="M1982" s="748">
        <f>L1982*(G1982+I1982)</f>
        <v/>
      </c>
      <c r="O1982" s="464">
        <f>ISBLANK(D1982)</f>
        <v/>
      </c>
      <c r="P1982" s="464">
        <f>ISBLANK(G1982)</f>
        <v/>
      </c>
      <c r="Q1982" s="464">
        <f>ISBLANK(M1982)</f>
        <v/>
      </c>
      <c r="R1982" s="464">
        <f>IF(AND(O1982=P1982,O1982=Q1982),,"!!!")</f>
        <v/>
      </c>
      <c r="T1982" s="464" t="n">
        <v>1971</v>
      </c>
    </row>
    <row customFormat="1" hidden="1" outlineLevel="1" r="1983" s="590">
      <c r="A1983" s="29" t="n"/>
      <c r="B1983" s="606" t="n">
        <v>400</v>
      </c>
      <c r="C1983" s="608" t="n">
        <v>432</v>
      </c>
      <c r="D1983" s="426" t="n">
        <v>328</v>
      </c>
      <c r="E1983" s="597" t="inlineStr">
        <is>
          <t>DRU: DRU 315</t>
        </is>
      </c>
      <c r="F1983" s="597" t="inlineStr">
        <is>
          <t>DRU: DRU 315</t>
        </is>
      </c>
      <c r="G1983" s="994" t="n">
        <v>21</v>
      </c>
      <c r="H1983" s="709" t="inlineStr">
        <is>
          <t>pc/db</t>
        </is>
      </c>
      <c r="I1983" s="320" t="n"/>
      <c r="J1983" s="521" t="n">
        <v>0</v>
      </c>
      <c r="K1983" s="159" t="n">
        <v>0</v>
      </c>
      <c r="L1983" s="753">
        <f>J1983+K1983</f>
        <v/>
      </c>
      <c r="M1983" s="748">
        <f>L1983*(G1983+I1983)</f>
        <v/>
      </c>
      <c r="O1983" s="464">
        <f>ISBLANK(D1983)</f>
        <v/>
      </c>
      <c r="P1983" s="464">
        <f>ISBLANK(G1983)</f>
        <v/>
      </c>
      <c r="Q1983" s="464">
        <f>ISBLANK(M1983)</f>
        <v/>
      </c>
      <c r="R1983" s="464">
        <f>IF(AND(O1983=P1983,O1983=Q1983),,"!!!")</f>
        <v/>
      </c>
      <c r="T1983" s="464" t="n">
        <v>1972</v>
      </c>
    </row>
    <row customFormat="1" hidden="1" outlineLevel="1" r="1984" s="590">
      <c r="A1984" s="29" t="n"/>
      <c r="B1984" s="606" t="n">
        <v>400</v>
      </c>
      <c r="C1984" s="608" t="n">
        <v>432</v>
      </c>
      <c r="D1984" s="426" t="n">
        <v>329</v>
      </c>
      <c r="E1984" s="597" t="inlineStr">
        <is>
          <t>DRU: DRU 400</t>
        </is>
      </c>
      <c r="F1984" s="597" t="inlineStr">
        <is>
          <t>DRU: DRU 400</t>
        </is>
      </c>
      <c r="G1984" s="994" t="n">
        <v>14</v>
      </c>
      <c r="H1984" s="709" t="inlineStr">
        <is>
          <t>pc/db</t>
        </is>
      </c>
      <c r="I1984" s="320" t="n"/>
      <c r="J1984" s="521" t="n">
        <v>0</v>
      </c>
      <c r="K1984" s="159" t="n">
        <v>0</v>
      </c>
      <c r="L1984" s="753">
        <f>J1984+K1984</f>
        <v/>
      </c>
      <c r="M1984" s="748">
        <f>L1984*(G1984+I1984)</f>
        <v/>
      </c>
      <c r="O1984" s="464">
        <f>ISBLANK(D1984)</f>
        <v/>
      </c>
      <c r="P1984" s="464">
        <f>ISBLANK(G1984)</f>
        <v/>
      </c>
      <c r="Q1984" s="464">
        <f>ISBLANK(M1984)</f>
        <v/>
      </c>
      <c r="R1984" s="464">
        <f>IF(AND(O1984=P1984,O1984=Q1984),,"!!!")</f>
        <v/>
      </c>
      <c r="T1984" s="464" t="n">
        <v>1973</v>
      </c>
    </row>
    <row customFormat="1" hidden="1" outlineLevel="1" r="1985" s="590">
      <c r="A1985" s="29" t="n"/>
      <c r="B1985" s="606" t="n">
        <v>400</v>
      </c>
      <c r="C1985" s="608" t="n">
        <v>432</v>
      </c>
      <c r="D1985" s="426" t="n">
        <v>330</v>
      </c>
      <c r="E1985" s="597" t="inlineStr">
        <is>
          <t>DRU: DRU 450</t>
        </is>
      </c>
      <c r="F1985" s="597" t="inlineStr">
        <is>
          <t>DRU: DRU 450</t>
        </is>
      </c>
      <c r="G1985" s="994" t="n">
        <v>7</v>
      </c>
      <c r="H1985" s="709" t="inlineStr">
        <is>
          <t>pc/db</t>
        </is>
      </c>
      <c r="I1985" s="320" t="n"/>
      <c r="J1985" s="521" t="n">
        <v>0</v>
      </c>
      <c r="K1985" s="159" t="n">
        <v>0</v>
      </c>
      <c r="L1985" s="753">
        <f>J1985+K1985</f>
        <v/>
      </c>
      <c r="M1985" s="748">
        <f>L1985*(G1985+I1985)</f>
        <v/>
      </c>
      <c r="O1985" s="464">
        <f>ISBLANK(D1985)</f>
        <v/>
      </c>
      <c r="P1985" s="464">
        <f>ISBLANK(G1985)</f>
        <v/>
      </c>
      <c r="Q1985" s="464">
        <f>ISBLANK(M1985)</f>
        <v/>
      </c>
      <c r="R1985" s="464">
        <f>IF(AND(O1985=P1985,O1985=Q1985),,"!!!")</f>
        <v/>
      </c>
      <c r="T1985" s="464" t="n">
        <v>1974</v>
      </c>
    </row>
    <row customFormat="1" hidden="1" outlineLevel="1" r="1986" s="590">
      <c r="A1986" s="29" t="n"/>
      <c r="B1986" s="606" t="n">
        <v>400</v>
      </c>
      <c r="C1986" s="608" t="n">
        <v>432</v>
      </c>
      <c r="D1986" s="426" t="n">
        <v>331</v>
      </c>
      <c r="E1986" s="597" t="inlineStr">
        <is>
          <t>DRU: DRU 560</t>
        </is>
      </c>
      <c r="F1986" s="597" t="inlineStr">
        <is>
          <t>DRU: DRU 560</t>
        </is>
      </c>
      <c r="G1986" s="994" t="n">
        <v>91</v>
      </c>
      <c r="H1986" s="709" t="inlineStr">
        <is>
          <t>pc/db</t>
        </is>
      </c>
      <c r="I1986" s="320" t="n"/>
      <c r="J1986" s="521" t="n">
        <v>0</v>
      </c>
      <c r="K1986" s="159" t="n">
        <v>0</v>
      </c>
      <c r="L1986" s="753">
        <f>J1986+K1986</f>
        <v/>
      </c>
      <c r="M1986" s="748">
        <f>L1986*(G1986+I1986)</f>
        <v/>
      </c>
      <c r="O1986" s="464">
        <f>ISBLANK(D1986)</f>
        <v/>
      </c>
      <c r="P1986" s="464">
        <f>ISBLANK(G1986)</f>
        <v/>
      </c>
      <c r="Q1986" s="464">
        <f>ISBLANK(M1986)</f>
        <v/>
      </c>
      <c r="R1986" s="464">
        <f>IF(AND(O1986=P1986,O1986=Q1986),,"!!!")</f>
        <v/>
      </c>
      <c r="T1986" s="464" t="n">
        <v>1975</v>
      </c>
    </row>
    <row customFormat="1" hidden="1" outlineLevel="1" r="1987" s="590">
      <c r="A1987" s="29" t="inlineStr">
        <is>
          <t>x</t>
        </is>
      </c>
      <c r="B1987" s="606" t="n">
        <v>400</v>
      </c>
      <c r="C1987" s="608" t="n">
        <v>432</v>
      </c>
      <c r="D1987" s="426" t="n">
        <v>331</v>
      </c>
      <c r="E1987" s="597" t="inlineStr">
        <is>
          <t>JZ /800x675 - motorized EX</t>
        </is>
      </c>
      <c r="F1987" s="597" t="inlineStr">
        <is>
          <t>JZ /800x675 - mozgató motorral EX</t>
        </is>
      </c>
      <c r="G1987" s="994" t="n">
        <v>1</v>
      </c>
      <c r="H1987" s="709" t="inlineStr">
        <is>
          <t>pc/db</t>
        </is>
      </c>
      <c r="I1987" s="320" t="n"/>
      <c r="J1987" s="521" t="n">
        <v>0</v>
      </c>
      <c r="K1987" s="159" t="n">
        <v>0</v>
      </c>
      <c r="L1987" s="753">
        <f>J1987+K1987</f>
        <v/>
      </c>
      <c r="M1987" s="748">
        <f>L1987*(G1987+I1987)</f>
        <v/>
      </c>
      <c r="O1987" s="464">
        <f>ISBLANK(D1987)</f>
        <v/>
      </c>
      <c r="P1987" s="464">
        <f>ISBLANK(G1987)</f>
        <v/>
      </c>
      <c r="Q1987" s="464">
        <f>ISBLANK(M1987)</f>
        <v/>
      </c>
      <c r="R1987" s="464">
        <f>IF(AND(O1987=P1987,O1987=Q1987),,"!!!")</f>
        <v/>
      </c>
      <c r="T1987" s="464" t="n">
        <v>1976</v>
      </c>
    </row>
    <row customFormat="1" hidden="1" outlineLevel="1" r="1988" s="590">
      <c r="A1988" s="29" t="n"/>
      <c r="B1988" s="606" t="n">
        <v>400</v>
      </c>
      <c r="C1988" s="608" t="n">
        <v>432</v>
      </c>
      <c r="D1988" s="426" t="n">
        <v>332</v>
      </c>
      <c r="E1988" s="597" t="inlineStr">
        <is>
          <t>JZ-S: JZ-S/400x345</t>
        </is>
      </c>
      <c r="F1988" s="597" t="inlineStr">
        <is>
          <t>JZ-S: JZ-S/400x345</t>
        </is>
      </c>
      <c r="G1988" s="994" t="n">
        <v>3</v>
      </c>
      <c r="H1988" s="709" t="inlineStr">
        <is>
          <t>pc/db</t>
        </is>
      </c>
      <c r="I1988" s="320" t="n"/>
      <c r="J1988" s="521" t="n">
        <v>0</v>
      </c>
      <c r="K1988" s="159" t="n">
        <v>0</v>
      </c>
      <c r="L1988" s="753">
        <f>J1988+K1988</f>
        <v/>
      </c>
      <c r="M1988" s="748">
        <f>L1988*(G1988+I1988)</f>
        <v/>
      </c>
      <c r="O1988" s="464">
        <f>ISBLANK(D1988)</f>
        <v/>
      </c>
      <c r="P1988" s="464">
        <f>ISBLANK(G1988)</f>
        <v/>
      </c>
      <c r="Q1988" s="464">
        <f>ISBLANK(M1988)</f>
        <v/>
      </c>
      <c r="R1988" s="464">
        <f>IF(AND(O1988=P1988,O1988=Q1988),,"!!!")</f>
        <v/>
      </c>
      <c r="T1988" s="464" t="n">
        <v>1977</v>
      </c>
    </row>
    <row customFormat="1" hidden="1" outlineLevel="1" r="1989" s="590">
      <c r="A1989" s="29" t="n"/>
      <c r="B1989" s="606" t="n">
        <v>400</v>
      </c>
      <c r="C1989" s="608" t="n">
        <v>432</v>
      </c>
      <c r="D1989" s="426" t="n">
        <v>333</v>
      </c>
      <c r="E1989" s="597" t="inlineStr">
        <is>
          <t>JZ-S: JZ-S/600x510</t>
        </is>
      </c>
      <c r="F1989" s="597" t="inlineStr">
        <is>
          <t>JZ-S: JZ-S/600x510</t>
        </is>
      </c>
      <c r="G1989" s="994" t="n">
        <v>7</v>
      </c>
      <c r="H1989" s="709" t="inlineStr">
        <is>
          <t>pc/db</t>
        </is>
      </c>
      <c r="I1989" s="320" t="n"/>
      <c r="J1989" s="521" t="n">
        <v>0</v>
      </c>
      <c r="K1989" s="159" t="n">
        <v>0</v>
      </c>
      <c r="L1989" s="753">
        <f>J1989+K1989</f>
        <v/>
      </c>
      <c r="M1989" s="748">
        <f>L1989*(G1989+I1989)</f>
        <v/>
      </c>
      <c r="O1989" s="464">
        <f>ISBLANK(D1989)</f>
        <v/>
      </c>
      <c r="P1989" s="464">
        <f>ISBLANK(G1989)</f>
        <v/>
      </c>
      <c r="Q1989" s="464">
        <f>ISBLANK(M1989)</f>
        <v/>
      </c>
      <c r="R1989" s="464">
        <f>IF(AND(O1989=P1989,O1989=Q1989),,"!!!")</f>
        <v/>
      </c>
      <c r="T1989" s="464" t="n">
        <v>1978</v>
      </c>
    </row>
    <row customFormat="1" hidden="1" outlineLevel="1" r="1990" s="590">
      <c r="A1990" s="29" t="n"/>
      <c r="B1990" s="606" t="n">
        <v>400</v>
      </c>
      <c r="C1990" s="608" t="n">
        <v>432</v>
      </c>
      <c r="D1990" s="426" t="n">
        <v>334</v>
      </c>
      <c r="E1990" s="597" t="inlineStr">
        <is>
          <t>JZ-S: JZ-S/800x675</t>
        </is>
      </c>
      <c r="F1990" s="597" t="inlineStr">
        <is>
          <t>JZ-S: JZ-S/800x675</t>
        </is>
      </c>
      <c r="G1990" s="994" t="n">
        <v>3</v>
      </c>
      <c r="H1990" s="709" t="inlineStr">
        <is>
          <t>pc/db</t>
        </is>
      </c>
      <c r="I1990" s="320" t="n"/>
      <c r="J1990" s="521" t="n">
        <v>0</v>
      </c>
      <c r="K1990" s="159" t="n">
        <v>0</v>
      </c>
      <c r="L1990" s="753">
        <f>J1990+K1990</f>
        <v/>
      </c>
      <c r="M1990" s="748">
        <f>L1990*(G1990+I1990)</f>
        <v/>
      </c>
      <c r="O1990" s="464">
        <f>ISBLANK(D1990)</f>
        <v/>
      </c>
      <c r="P1990" s="464">
        <f>ISBLANK(G1990)</f>
        <v/>
      </c>
      <c r="Q1990" s="464">
        <f>ISBLANK(M1990)</f>
        <v/>
      </c>
      <c r="R1990" s="464">
        <f>IF(AND(O1990=P1990,O1990=Q1990),,"!!!")</f>
        <v/>
      </c>
      <c r="T1990" s="464" t="n">
        <v>1979</v>
      </c>
    </row>
    <row customFormat="1" hidden="1" outlineLevel="1" r="1991" s="590">
      <c r="A1991" s="29" t="n"/>
      <c r="B1991" s="606" t="n">
        <v>400</v>
      </c>
      <c r="C1991" s="608" t="n">
        <v>432</v>
      </c>
      <c r="D1991" s="426" t="n">
        <v>335</v>
      </c>
      <c r="E1991" s="597" t="inlineStr">
        <is>
          <t>JZ-S: JZ-S/800x1005</t>
        </is>
      </c>
      <c r="F1991" s="597" t="inlineStr">
        <is>
          <t>JZ-S: JZ-S/800x1005</t>
        </is>
      </c>
      <c r="G1991" s="994" t="n">
        <v>2</v>
      </c>
      <c r="H1991" s="709" t="inlineStr">
        <is>
          <t>pc/db</t>
        </is>
      </c>
      <c r="I1991" s="320" t="n"/>
      <c r="J1991" s="521" t="n">
        <v>0</v>
      </c>
      <c r="K1991" s="159" t="n">
        <v>0</v>
      </c>
      <c r="L1991" s="753">
        <f>J1991+K1991</f>
        <v/>
      </c>
      <c r="M1991" s="748">
        <f>L1991*(G1991+I1991)</f>
        <v/>
      </c>
      <c r="O1991" s="464">
        <f>ISBLANK(D1991)</f>
        <v/>
      </c>
      <c r="P1991" s="464">
        <f>ISBLANK(G1991)</f>
        <v/>
      </c>
      <c r="Q1991" s="464">
        <f>ISBLANK(M1991)</f>
        <v/>
      </c>
      <c r="R1991" s="464">
        <f>IF(AND(O1991=P1991,O1991=Q1991),,"!!!")</f>
        <v/>
      </c>
      <c r="T1991" s="464" t="n">
        <v>1980</v>
      </c>
    </row>
    <row customFormat="1" hidden="1" outlineLevel="1" r="1992" s="590">
      <c r="A1992" s="29" t="n"/>
      <c r="B1992" s="606" t="n">
        <v>400</v>
      </c>
      <c r="C1992" s="608" t="n">
        <v>432</v>
      </c>
      <c r="D1992" s="426" t="n">
        <v>336</v>
      </c>
      <c r="E1992" s="597" t="inlineStr">
        <is>
          <t>JZ-S: JZ-S/1000x510</t>
        </is>
      </c>
      <c r="F1992" s="597" t="inlineStr">
        <is>
          <t>JZ-S: JZ-S/1000x510</t>
        </is>
      </c>
      <c r="G1992" s="994" t="n">
        <v>2</v>
      </c>
      <c r="H1992" s="709" t="inlineStr">
        <is>
          <t>pc/db</t>
        </is>
      </c>
      <c r="I1992" s="320" t="n"/>
      <c r="J1992" s="521" t="n">
        <v>0</v>
      </c>
      <c r="K1992" s="159" t="n">
        <v>0</v>
      </c>
      <c r="L1992" s="753">
        <f>J1992+K1992</f>
        <v/>
      </c>
      <c r="M1992" s="748">
        <f>L1992*(G1992+I1992)</f>
        <v/>
      </c>
      <c r="O1992" s="464">
        <f>ISBLANK(D1992)</f>
        <v/>
      </c>
      <c r="P1992" s="464">
        <f>ISBLANK(G1992)</f>
        <v/>
      </c>
      <c r="Q1992" s="464">
        <f>ISBLANK(M1992)</f>
        <v/>
      </c>
      <c r="R1992" s="464">
        <f>IF(AND(O1992=P1992,O1992=Q1992),,"!!!")</f>
        <v/>
      </c>
      <c r="T1992" s="464" t="n">
        <v>1981</v>
      </c>
    </row>
    <row customFormat="1" hidden="1" outlineLevel="1" r="1993" s="590">
      <c r="A1993" s="29" t="n"/>
      <c r="B1993" s="606" t="n">
        <v>400</v>
      </c>
      <c r="C1993" s="608" t="n">
        <v>432</v>
      </c>
      <c r="D1993" s="426" t="n">
        <v>337</v>
      </c>
      <c r="E1993" s="597" t="inlineStr">
        <is>
          <t>JZ-S: JZ-S/1000x1005</t>
        </is>
      </c>
      <c r="F1993" s="597" t="inlineStr">
        <is>
          <t>JZ-S: JZ-S/1000x1005</t>
        </is>
      </c>
      <c r="G1993" s="994" t="n">
        <v>1</v>
      </c>
      <c r="H1993" s="709" t="inlineStr">
        <is>
          <t>pc/db</t>
        </is>
      </c>
      <c r="I1993" s="320" t="n"/>
      <c r="J1993" s="521" t="n">
        <v>0</v>
      </c>
      <c r="K1993" s="159" t="n">
        <v>0</v>
      </c>
      <c r="L1993" s="753">
        <f>J1993+K1993</f>
        <v/>
      </c>
      <c r="M1993" s="748">
        <f>L1993*(G1993+I1993)</f>
        <v/>
      </c>
      <c r="O1993" s="464">
        <f>ISBLANK(D1993)</f>
        <v/>
      </c>
      <c r="P1993" s="464">
        <f>ISBLANK(G1993)</f>
        <v/>
      </c>
      <c r="Q1993" s="464">
        <f>ISBLANK(M1993)</f>
        <v/>
      </c>
      <c r="R1993" s="464">
        <f>IF(AND(O1993=P1993,O1993=Q1993),,"!!!")</f>
        <v/>
      </c>
      <c r="T1993" s="464" t="n">
        <v>1982</v>
      </c>
    </row>
    <row customFormat="1" hidden="1" outlineLevel="1" r="1994" s="590">
      <c r="A1994" s="29" t="n"/>
      <c r="B1994" s="606" t="n">
        <v>400</v>
      </c>
      <c r="C1994" s="608" t="n">
        <v>432</v>
      </c>
      <c r="D1994" s="426" t="n">
        <v>338</v>
      </c>
      <c r="E1994" s="597" t="inlineStr">
        <is>
          <t>JZ-S: JZ-S/1200x675</t>
        </is>
      </c>
      <c r="F1994" s="597" t="inlineStr">
        <is>
          <t>JZ-S: JZ-S/1200x675</t>
        </is>
      </c>
      <c r="G1994" s="994" t="n">
        <v>4</v>
      </c>
      <c r="H1994" s="709" t="inlineStr">
        <is>
          <t>pc/db</t>
        </is>
      </c>
      <c r="I1994" s="320" t="n"/>
      <c r="J1994" s="521" t="n">
        <v>0</v>
      </c>
      <c r="K1994" s="159" t="n">
        <v>0</v>
      </c>
      <c r="L1994" s="753">
        <f>J1994+K1994</f>
        <v/>
      </c>
      <c r="M1994" s="748">
        <f>L1994*(G1994+I1994)</f>
        <v/>
      </c>
      <c r="O1994" s="464">
        <f>ISBLANK(D1994)</f>
        <v/>
      </c>
      <c r="P1994" s="464">
        <f>ISBLANK(G1994)</f>
        <v/>
      </c>
      <c r="Q1994" s="464">
        <f>ISBLANK(M1994)</f>
        <v/>
      </c>
      <c r="R1994" s="464">
        <f>IF(AND(O1994=P1994,O1994=Q1994),,"!!!")</f>
        <v/>
      </c>
      <c r="T1994" s="464" t="n">
        <v>1983</v>
      </c>
    </row>
    <row customFormat="1" hidden="1" outlineLevel="1" r="1995" s="590">
      <c r="A1995" s="29" t="n"/>
      <c r="B1995" s="606" t="n">
        <v>400</v>
      </c>
      <c r="C1995" s="608" t="n">
        <v>432</v>
      </c>
      <c r="D1995" s="426" t="n">
        <v>339</v>
      </c>
      <c r="E1995" s="597" t="inlineStr">
        <is>
          <t>JZ-S: JZ-S/1800x675</t>
        </is>
      </c>
      <c r="F1995" s="597" t="inlineStr">
        <is>
          <t>JZ-S: JZ-S/1800x675</t>
        </is>
      </c>
      <c r="G1995" s="994" t="n">
        <v>1</v>
      </c>
      <c r="H1995" s="709" t="inlineStr">
        <is>
          <t>pc/db</t>
        </is>
      </c>
      <c r="I1995" s="320" t="n"/>
      <c r="J1995" s="521" t="n">
        <v>0</v>
      </c>
      <c r="K1995" s="159" t="n">
        <v>0</v>
      </c>
      <c r="L1995" s="753">
        <f>J1995+K1995</f>
        <v/>
      </c>
      <c r="M1995" s="748">
        <f>L1995*(G1995+I1995)</f>
        <v/>
      </c>
      <c r="O1995" s="464">
        <f>ISBLANK(D1995)</f>
        <v/>
      </c>
      <c r="P1995" s="464">
        <f>ISBLANK(G1995)</f>
        <v/>
      </c>
      <c r="Q1995" s="464">
        <f>ISBLANK(M1995)</f>
        <v/>
      </c>
      <c r="R1995" s="464">
        <f>IF(AND(O1995=P1995,O1995=Q1995),,"!!!")</f>
        <v/>
      </c>
      <c r="T1995" s="464" t="n">
        <v>1984</v>
      </c>
    </row>
    <row customFormat="1" hidden="1" outlineLevel="1" r="1996" s="590">
      <c r="A1996" s="29" t="n"/>
      <c r="B1996" s="606" t="n">
        <v>400</v>
      </c>
      <c r="C1996" s="608" t="n">
        <v>432</v>
      </c>
      <c r="D1996" s="426" t="n">
        <v>340</v>
      </c>
      <c r="E1996" s="597" t="inlineStr">
        <is>
          <t>JZ-S: JZ-S/2000x675- motorized</t>
        </is>
      </c>
      <c r="F1996" s="597" t="inlineStr">
        <is>
          <t>JZ-S: JZ-S/2000x675- mozgató motorral</t>
        </is>
      </c>
      <c r="G1996" s="994" t="n">
        <v>1</v>
      </c>
      <c r="H1996" s="709" t="inlineStr">
        <is>
          <t>pc/db</t>
        </is>
      </c>
      <c r="I1996" s="320" t="n"/>
      <c r="J1996" s="521" t="n">
        <v>0</v>
      </c>
      <c r="K1996" s="159" t="n">
        <v>0</v>
      </c>
      <c r="L1996" s="753">
        <f>J1996+K1996</f>
        <v/>
      </c>
      <c r="M1996" s="748">
        <f>L1996*(G1996+I1996)</f>
        <v/>
      </c>
      <c r="O1996" s="464">
        <f>ISBLANK(D1996)</f>
        <v/>
      </c>
      <c r="P1996" s="464">
        <f>ISBLANK(G1996)</f>
        <v/>
      </c>
      <c r="Q1996" s="464">
        <f>ISBLANK(M1996)</f>
        <v/>
      </c>
      <c r="R1996" s="464">
        <f>IF(AND(O1996=P1996,O1996=Q1996),,"!!!")</f>
        <v/>
      </c>
      <c r="T1996" s="464" t="n">
        <v>1985</v>
      </c>
    </row>
    <row customFormat="1" hidden="1" outlineLevel="1" r="1997" s="590">
      <c r="A1997" s="29" t="n"/>
      <c r="B1997" s="606" t="n">
        <v>400</v>
      </c>
      <c r="C1997" s="608" t="n">
        <v>432</v>
      </c>
      <c r="D1997" s="426" t="n">
        <v>341</v>
      </c>
      <c r="E1997" s="597" t="inlineStr">
        <is>
          <t>JZ-S: JZ-S/2000x840 - motorized</t>
        </is>
      </c>
      <c r="F1997" s="597" t="inlineStr">
        <is>
          <t>JZ-S: JZ-S/2000x840 - mozgató motorral</t>
        </is>
      </c>
      <c r="G1997" s="994" t="n">
        <v>10</v>
      </c>
      <c r="H1997" s="709" t="inlineStr">
        <is>
          <t>pc/db</t>
        </is>
      </c>
      <c r="I1997" s="320" t="n"/>
      <c r="J1997" s="521" t="n">
        <v>0</v>
      </c>
      <c r="K1997" s="159" t="n">
        <v>0</v>
      </c>
      <c r="L1997" s="753">
        <f>J1997+K1997</f>
        <v/>
      </c>
      <c r="M1997" s="748">
        <f>L1997*(G1997+I1997)</f>
        <v/>
      </c>
      <c r="O1997" s="464">
        <f>ISBLANK(D1997)</f>
        <v/>
      </c>
      <c r="P1997" s="464">
        <f>ISBLANK(G1997)</f>
        <v/>
      </c>
      <c r="Q1997" s="464">
        <f>ISBLANK(M1997)</f>
        <v/>
      </c>
      <c r="R1997" s="464">
        <f>IF(AND(O1997=P1997,O1997=Q1997),,"!!!")</f>
        <v/>
      </c>
      <c r="T1997" s="464" t="n">
        <v>1986</v>
      </c>
    </row>
    <row customFormat="1" hidden="1" outlineLevel="1" r="1998" s="590">
      <c r="A1998" s="29" t="n"/>
      <c r="B1998" s="606" t="n">
        <v>400</v>
      </c>
      <c r="C1998" s="608" t="n">
        <v>432</v>
      </c>
      <c r="D1998" s="426" t="n">
        <v>342</v>
      </c>
      <c r="E1998" s="597" t="inlineStr">
        <is>
          <t>JZ-S: JZ-S/1200x1335 - motorized</t>
        </is>
      </c>
      <c r="F1998" s="597" t="inlineStr">
        <is>
          <t>JZ-S: JZ-S/1200x1335 - mozgató motorral</t>
        </is>
      </c>
      <c r="G1998" s="994" t="n">
        <v>3</v>
      </c>
      <c r="H1998" s="709" t="inlineStr">
        <is>
          <t>pc/db</t>
        </is>
      </c>
      <c r="I1998" s="320" t="n"/>
      <c r="J1998" s="521" t="n">
        <v>0</v>
      </c>
      <c r="K1998" s="159" t="n">
        <v>0</v>
      </c>
      <c r="L1998" s="753">
        <f>J1998+K1998</f>
        <v/>
      </c>
      <c r="M1998" s="748">
        <f>L1998*(G1998+I1998)</f>
        <v/>
      </c>
      <c r="O1998" s="464">
        <f>ISBLANK(D1998)</f>
        <v/>
      </c>
      <c r="P1998" s="464">
        <f>ISBLANK(G1998)</f>
        <v/>
      </c>
      <c r="Q1998" s="464">
        <f>ISBLANK(M1998)</f>
        <v/>
      </c>
      <c r="R1998" s="464">
        <f>IF(AND(O1998=P1998,O1998=Q1998),,"!!!")</f>
        <v/>
      </c>
      <c r="T1998" s="464" t="n">
        <v>1987</v>
      </c>
    </row>
    <row customFormat="1" hidden="1" outlineLevel="1" r="1999" s="590">
      <c r="A1999" s="29" t="n"/>
      <c r="B1999" s="606" t="n">
        <v>400</v>
      </c>
      <c r="C1999" s="608" t="n">
        <v>432</v>
      </c>
      <c r="D1999" s="426" t="n">
        <v>343</v>
      </c>
      <c r="E1999" s="597" t="inlineStr">
        <is>
          <t>JZ-S: JZ-S/2000x1070 - motorized</t>
        </is>
      </c>
      <c r="F1999" s="597" t="inlineStr">
        <is>
          <t>JZ-S: JZ-S/2000x1070 - mozgató motorral</t>
        </is>
      </c>
      <c r="G1999" s="994" t="n">
        <v>2</v>
      </c>
      <c r="H1999" s="709" t="inlineStr">
        <is>
          <t>pc/db</t>
        </is>
      </c>
      <c r="I1999" s="320" t="n"/>
      <c r="J1999" s="521" t="n">
        <v>0</v>
      </c>
      <c r="K1999" s="159" t="n">
        <v>0</v>
      </c>
      <c r="L1999" s="753">
        <f>J1999+K1999</f>
        <v/>
      </c>
      <c r="M1999" s="748">
        <f>L1999*(G1999+I1999)</f>
        <v/>
      </c>
      <c r="O1999" s="464">
        <f>ISBLANK(D1999)</f>
        <v/>
      </c>
      <c r="P1999" s="464">
        <f>ISBLANK(G1999)</f>
        <v/>
      </c>
      <c r="Q1999" s="464">
        <f>ISBLANK(M1999)</f>
        <v/>
      </c>
      <c r="R1999" s="464">
        <f>IF(AND(O1999=P1999,O1999=Q1999),,"!!!")</f>
        <v/>
      </c>
      <c r="T1999" s="464" t="n">
        <v>1988</v>
      </c>
    </row>
    <row customFormat="1" hidden="1" outlineLevel="1" r="2000" s="732">
      <c r="A2000" s="29" t="n"/>
      <c r="B2000" s="606" t="n">
        <v>400</v>
      </c>
      <c r="C2000" s="608" t="n">
        <v>432</v>
      </c>
      <c r="D2000" s="426" t="n">
        <v>344</v>
      </c>
      <c r="E2000" s="597" t="inlineStr">
        <is>
          <t>JZ-S: JZ-S/2000x1335 - motorized</t>
        </is>
      </c>
      <c r="F2000" s="597" t="inlineStr">
        <is>
          <t>JZ-S: JZ-S/2000x1335 - mozgató motorral</t>
        </is>
      </c>
      <c r="G2000" s="994" t="n">
        <v>2</v>
      </c>
      <c r="H2000" s="709" t="inlineStr">
        <is>
          <t>pc/db</t>
        </is>
      </c>
      <c r="I2000" s="320" t="n"/>
      <c r="J2000" s="521" t="n">
        <v>0</v>
      </c>
      <c r="K2000" s="159" t="n">
        <v>0</v>
      </c>
      <c r="L2000" s="753">
        <f>J2000+K2000</f>
        <v/>
      </c>
      <c r="M2000" s="748">
        <f>L2000*(G2000+I2000)</f>
        <v/>
      </c>
      <c r="O2000" s="464">
        <f>ISBLANK(D2000)</f>
        <v/>
      </c>
      <c r="P2000" s="464">
        <f>ISBLANK(G2000)</f>
        <v/>
      </c>
      <c r="Q2000" s="464">
        <f>ISBLANK(M2000)</f>
        <v/>
      </c>
      <c r="R2000" s="464">
        <f>IF(AND(O2000=P2000,O2000=Q2000),,"!!!")</f>
        <v/>
      </c>
      <c r="T2000" s="464" t="n">
        <v>1989</v>
      </c>
    </row>
    <row customFormat="1" customHeight="1" hidden="1" ht="22.5" outlineLevel="1" r="2001" s="590">
      <c r="A2001" s="29" t="inlineStr">
        <is>
          <t>x</t>
        </is>
      </c>
      <c r="B2001" s="606" t="n">
        <v>400</v>
      </c>
      <c r="C2001" s="608" t="n">
        <v>432</v>
      </c>
      <c r="D2001" s="426" t="n">
        <v>345</v>
      </c>
      <c r="E2001" s="597" t="inlineStr">
        <is>
          <t>Pressure release damper - EX 1600x1665</t>
        </is>
      </c>
      <c r="F2001" s="597" t="inlineStr">
        <is>
          <t>Automata túlnyomás kibocsátó zsalu, robbanásbiztos kivitelben 
1600x1665</t>
        </is>
      </c>
      <c r="G2001" s="994" t="n">
        <v>1</v>
      </c>
      <c r="H2001" s="709" t="inlineStr">
        <is>
          <t>pc/db</t>
        </is>
      </c>
      <c r="I2001" s="320" t="n"/>
      <c r="J2001" s="521" t="n">
        <v>0</v>
      </c>
      <c r="K2001" s="159" t="n">
        <v>0</v>
      </c>
      <c r="L2001" s="753">
        <f>J2001+K2001</f>
        <v/>
      </c>
      <c r="M2001" s="748">
        <f>L2001*(G2001+I2001)</f>
        <v/>
      </c>
      <c r="O2001" s="464">
        <f>ISBLANK(D2001)</f>
        <v/>
      </c>
      <c r="P2001" s="464">
        <f>ISBLANK(G2001)</f>
        <v/>
      </c>
      <c r="Q2001" s="464">
        <f>ISBLANK(M2001)</f>
        <v/>
      </c>
      <c r="R2001" s="464">
        <f>IF(AND(O2001=P2001,O2001=Q2001),,"!!!")</f>
        <v/>
      </c>
      <c r="T2001" s="464" t="n">
        <v>1990</v>
      </c>
    </row>
    <row customFormat="1" customHeight="1" hidden="1" ht="225.75" outlineLevel="1" r="2002" s="590" thickBot="1">
      <c r="A2002" s="457" t="n"/>
      <c r="B2002" s="606" t="n">
        <v>400</v>
      </c>
      <c r="C2002" s="608" t="n">
        <v>432</v>
      </c>
      <c r="D2002" s="426" t="n">
        <v>49</v>
      </c>
      <c r="E2002" s="597" t="inlineStr">
        <is>
          <t>SCHAKO ICM-RP-1 microprocessor controlled room presure regulator with fast NMQ24 step motor (0.5° steps 4s runtime) installed on butterly valve or damper, complete automation and motorised damper. Wall mounted graphic LCD display and keyboard to display actual pressure values, and for programming. Room over- or underpressure is freelly programmable between -50 and +50Pa. Room pressure can be set according to daytime or operation routine from the building managmenet system. With door contact switch signal input. The alarm sound signal with the setting of low/high pressure limit will warn the occupants to close the doors or to  eliminate unwanted depressurization. Alarm postponint is freely programmable between 0-240s. The alarm releases a relay contact signal towards the building management system. With 230VAC supply voltagel, integrated differential pressure sensor in the instrument housing, mipolán pipe connections. Butterfly valve from galvanized steel sheet, installable on duct end.
ICM-RP-1-E4 / DK-160</t>
        </is>
      </c>
      <c r="F2002" s="597" t="inlineStr">
        <is>
          <t>SCHAKO ICM-RP-1 mikroprocesszor vezérlésű helyiség nyomás szabályzó gyorsfutású NMQ24 léptetőmotorral (0.5° lépésközzel 4s futásidő ) felszerel pillangószelep vagy zsaluval kompletten automatikával és motoros szeleppel.  Fali grafikus LCD kijelzővel és tasztatúrával az aktuális nyomásérték megjelentésére és a programozásra. A helyiségnyomás vagy helyiség depresszió értéke szabadom programozható -50Pa - +50 Pa érték között. A helyiségnyomást értéke épületfelügyeleti rendszerről átállítható napszaknak vagy üzemvitelnek megfelelően. Ajtónyitás érzékelő fogadásra alkalmas kivitelben. Riasztási alsó és felső nyomásérték beállításával a berendezés hangjelzéssel figyelmezteti a dolgozókat az ajtók zárására vagy a helyiség nem várt légtömörtelenségének megszüntetésére. Riasztási késleltetés 0-240s között szabadon programozható. A riasztási jelzések relé kontaktus formájában kiadásra kerülnek az épületfelügyeleti rendszer felé. 230VAC tápfeszültséggel, integrált  differenciál nyomás szenzorral a készülékházban, mipolán cső csatlakozássokkal. Pillangószelep horganyzott acéllemezből, csővégbe építhető kivitelben.
ICM-RP-1-E4 / DK-160</t>
        </is>
      </c>
      <c r="G2002" s="994" t="n">
        <v>1</v>
      </c>
      <c r="H2002" s="709" t="inlineStr">
        <is>
          <t>pc/db</t>
        </is>
      </c>
      <c r="I2002" s="523" t="n"/>
      <c r="J2002" s="521" t="n">
        <v>0</v>
      </c>
      <c r="K2002" s="159" t="n">
        <v>0</v>
      </c>
      <c r="L2002" s="753">
        <f>J2002+K2002</f>
        <v/>
      </c>
      <c r="M2002" s="748">
        <f>L2002*(G2002+I2002)</f>
        <v/>
      </c>
      <c r="O2002" s="464">
        <f>ISBLANK(D2002)</f>
        <v/>
      </c>
      <c r="P2002" s="464">
        <f>ISBLANK(G2002)</f>
        <v/>
      </c>
      <c r="Q2002" s="464">
        <f>ISBLANK(M2002)</f>
        <v/>
      </c>
      <c r="R2002" s="464">
        <f>IF(AND(O2002=P2002,O2002=Q2002),,"!!!")</f>
        <v/>
      </c>
      <c r="T2002" s="464" t="n">
        <v>1991</v>
      </c>
    </row>
    <row customFormat="1" customHeight="1" hidden="1" ht="225.75" outlineLevel="1" r="2003" s="590" thickBot="1">
      <c r="A2003" s="581" t="n"/>
      <c r="B2003" s="606" t="n">
        <v>400</v>
      </c>
      <c r="C2003" s="608" t="n">
        <v>432</v>
      </c>
      <c r="D2003" s="426" t="n">
        <v>346</v>
      </c>
      <c r="E2003" s="597" t="inlineStr">
        <is>
          <t>SCHAKO ICM-RP-1 microprocessor controlled room presure regulator with fast NMQ24 step motor (0.5° steps 4s runtime) installed on butterly valve or damper, complete automation and motorised damper. Wall mounted graphic LCD display and keyboard to display actual pressure values, and for programming. Room over- or underpressure is freelly programmable between -50 and +50Pa. Room pressure can be set according to daytime or operation routine from the building managmenet system. With door contact switch signal input. The alarm sound signal with the setting of low/high pressure limit will warn the occupants to close the doors or to  eliminate unwanted depressurization. Alarm postponint is freely programmable between 0-240s. The alarm releases a relay contact signal towards the building management system. With 230VAC supply voltagel, integrated differential pressure sensor in the instrument housing, mipolán pipe connections. Butterfly valve from galvanized steel sheet, installable on duct end.
ICM-RP-1-E4 / DK-250</t>
        </is>
      </c>
      <c r="F2003" s="597" t="inlineStr">
        <is>
          <t>SCHAKO ICM-RP-1 mikroprocesszor vezérlésű helyiség nyomás szabályzó gyorsfutású NMQ24 léptetőmotorral (0.5o lépésközzel 4s futásidő ) felszerel pillangószelep vagy zsaluval kompletten automatikával és motoros szeleppel.  Fali grafikus LCD kijelzővel és tasztatúrával az aktuális nyomásérték megjelentésére és a programozásra. A helyiségnyomás vagy helyiség depresszió értéke szabadom programozható -50Pa - +50 Pa érték között. A helyiségnyomást értéke épületfelügyeleti rendszerről átállítható napszaknak vagy üzemvitelnek megfelelően. Ajtónyitás érzékelő fogadásra alkalmas kivitelben. Riasztási alsó és felső nyomásérték beállításával a berendezés hangjelzéssel figyelmezteti a dolgozókat az ajtók zárására vagy a helyiség nem várt légtömörtelenségének megszüntetésére. Riasztási késleltetés 0-240s között szabadon programozható. A riasztási jelzések relé kontaktus formájában kiadásra kerülnek az épületfelügyeleti rendszer felé. 230VAC tápfeszültséggel, integrált  differenciál nyomás szenzorral a készülékházban, mipolán cső csatlakozássokkal. Pillangószelep horganyzott acéllemezből, csővégbe építhető kivitelben.
ICM-RP-1-E4 / DK-250</t>
        </is>
      </c>
      <c r="G2003" s="994" t="n">
        <v>1</v>
      </c>
      <c r="H2003" s="709" t="inlineStr">
        <is>
          <t>pc/db</t>
        </is>
      </c>
      <c r="I2003" s="317" t="n"/>
      <c r="J2003" s="521" t="n">
        <v>0</v>
      </c>
      <c r="K2003" s="159" t="n">
        <v>0</v>
      </c>
      <c r="L2003" s="753">
        <f>J2003+K2003</f>
        <v/>
      </c>
      <c r="M2003" s="748">
        <f>L2003*(G2003+I2003)</f>
        <v/>
      </c>
      <c r="O2003" s="464">
        <f>ISBLANK(D2003)</f>
        <v/>
      </c>
      <c r="P2003" s="464">
        <f>ISBLANK(G2003)</f>
        <v/>
      </c>
      <c r="Q2003" s="464">
        <f>ISBLANK(M2003)</f>
        <v/>
      </c>
      <c r="R2003" s="464">
        <f>IF(AND(O2003=P2003,O2003=Q2003),,"!!!")</f>
        <v/>
      </c>
      <c r="T2003" s="464" t="n">
        <v>1992</v>
      </c>
    </row>
    <row customFormat="1" customHeight="1" hidden="1" ht="13.5" outlineLevel="1" r="2004" s="590" thickBot="1">
      <c r="A2004" s="29" t="n"/>
      <c r="B2004" s="822" t="n"/>
      <c r="C2004" s="823" t="n"/>
      <c r="D2004" s="769" t="n"/>
      <c r="E2004" s="60" t="inlineStr">
        <is>
          <t>total</t>
        </is>
      </c>
      <c r="F2004" s="60" t="inlineStr">
        <is>
          <t>összesen</t>
        </is>
      </c>
      <c r="G2004" s="993" t="n"/>
      <c r="H2004" s="811" t="n"/>
      <c r="I2004" s="320" t="n"/>
      <c r="J2004" s="812" t="n"/>
      <c r="K2004" s="23" t="n"/>
      <c r="L2004" s="194" t="n"/>
      <c r="M2004" s="226">
        <f>SUM(M1952:M2003)</f>
        <v/>
      </c>
      <c r="O2004" s="464">
        <f>ISBLANK(D2004)</f>
        <v/>
      </c>
      <c r="P2004" s="464">
        <f>ISBLANK(G2004)</f>
        <v/>
      </c>
      <c r="Q2004" s="464">
        <f>ISBLANK(M2004)</f>
        <v/>
      </c>
      <c r="R2004" s="464">
        <f>IF(AND(O2004=P2004,O2004=Q2004),,"!!!")</f>
        <v/>
      </c>
      <c r="T2004" s="464" t="n">
        <v>1993</v>
      </c>
    </row>
    <row customFormat="1" customHeight="1" hidden="1" ht="15.75" outlineLevel="1" r="2005" s="590" thickBot="1">
      <c r="A2005" s="29" t="n"/>
      <c r="B2005" s="631" t="n">
        <v>400</v>
      </c>
      <c r="C2005" s="605" t="n">
        <v>434</v>
      </c>
      <c r="D2005" s="571" t="n"/>
      <c r="E2005" s="47" t="inlineStr">
        <is>
          <t>Air terminals</t>
        </is>
      </c>
      <c r="F2005" s="47" t="inlineStr">
        <is>
          <t>Anemosztátok</t>
        </is>
      </c>
      <c r="G2005" s="991" t="n"/>
      <c r="H2005" s="458" t="n"/>
      <c r="I2005" s="320" t="n"/>
      <c r="J2005" s="459" t="n"/>
      <c r="K2005" s="48" t="n"/>
      <c r="L2005" s="49" t="n"/>
      <c r="M2005" s="103" t="n"/>
      <c r="O2005" s="464">
        <f>ISBLANK(D2005)</f>
        <v/>
      </c>
      <c r="P2005" s="464">
        <f>ISBLANK(G2005)</f>
        <v/>
      </c>
      <c r="Q2005" s="464">
        <f>ISBLANK(M2005)</f>
        <v/>
      </c>
      <c r="R2005" s="464">
        <f>IF(AND(O2005=P2005,O2005=Q2005),,"!!!")</f>
        <v/>
      </c>
      <c r="T2005" s="464" t="n">
        <v>1994</v>
      </c>
    </row>
    <row customFormat="1" customHeight="1" hidden="1" ht="101.25" outlineLevel="1" r="2006" s="590">
      <c r="A2006" s="29" t="n"/>
      <c r="B2006" s="824" t="n">
        <v>400</v>
      </c>
      <c r="C2006" s="825" t="n">
        <v>434</v>
      </c>
      <c r="D2006" s="826" t="n">
        <v>1</v>
      </c>
      <c r="E2006" s="596" t="inlineStr">
        <is>
          <t>PUSH-4-W270-AW -560mm
Industrial displacement diffuser. Throw direction can be set from horizontal to vertical. Supply air temperature difference : between -10K°and +25K°. Perfored supply casing amd adjustable baffle plates from galvanized steel sheet. Upper and lower plate individually adjusted by hand, via a chain(-2). Can be mounted on wall or column (-W), 270° direction angle type. Chain fixing on wall or column (-AW) Motorized base plate opening / closing   Nominal airflow: 2800 m³/h
Complete with installation</t>
        </is>
      </c>
      <c r="F2006" s="596" t="inlineStr">
        <is>
          <t>PUSH-4-W270-AW -560mm
Kiszorításos ipari befúvóelem. A vízszintestől a függőlegesig állítható befúvási iránnyal. Befúvási  hőmérséklet különbség: -10Ko&lt;dTo&lt;+25Ko. Perforált befúvó köpeny és az állítható torlótárcsák horganyzott acéllemezből. Felső és alsó tárcsák egyenként láncal állítható(-2).Falra vagy pillérre építhető (-W), 270 fokos irányban befúvó kivitel. Beállítólánc rögzítése falon vagy pilléren (-AW) Alsó pillangólap motorosan nyitható zárható. 2800 m³/h
Tartózással</t>
        </is>
      </c>
      <c r="G2006" s="1029" t="n">
        <v>7</v>
      </c>
      <c r="H2006" s="827" t="inlineStr">
        <is>
          <t>pc/db</t>
        </is>
      </c>
      <c r="I2006" s="320" t="n"/>
      <c r="J2006" s="521" t="n">
        <v>0</v>
      </c>
      <c r="K2006" s="159" t="n">
        <v>0</v>
      </c>
      <c r="L2006" s="753">
        <f>J2006+K2006</f>
        <v/>
      </c>
      <c r="M2006" s="748">
        <f>L2006*(G2006+I2006)</f>
        <v/>
      </c>
      <c r="O2006" s="464">
        <f>ISBLANK(D2006)</f>
        <v/>
      </c>
      <c r="P2006" s="464">
        <f>ISBLANK(G2006)</f>
        <v/>
      </c>
      <c r="Q2006" s="464">
        <f>ISBLANK(M2006)</f>
        <v/>
      </c>
      <c r="R2006" s="464">
        <f>IF(AND(O2006=P2006,O2006=Q2006),,"!!!")</f>
        <v/>
      </c>
      <c r="T2006" s="464" t="n">
        <v>1995</v>
      </c>
    </row>
    <row customFormat="1" customHeight="1" hidden="1" ht="101.25" outlineLevel="1" r="2007" s="590">
      <c r="A2007" s="29" t="n"/>
      <c r="B2007" s="724" t="n">
        <v>400</v>
      </c>
      <c r="C2007" s="828" t="n">
        <v>434</v>
      </c>
      <c r="D2007" s="829" t="n">
        <v>2</v>
      </c>
      <c r="E2007" s="597" t="inlineStr">
        <is>
          <t>PUSH-4-W270-AW -560mm
Industrial displacement diffuser. Throw direction can be set from horizontal to vertical. Supply air temperature difference : between -10K°and +25K°. Perfored supply casing amd adjustable baffle plates from galvanized steel sheet. Upper and lower plate individually adjusted by hand, via a chain(-2). Can be mounted on wall or column (-W), 270° direction angle type. Chain fixing on wall or column (-AW) Motorized base plate opening / closing   Nominal airflow: 3110 m³/h
Complete with installation</t>
        </is>
      </c>
      <c r="F2007" s="597" t="inlineStr">
        <is>
          <t>PUSH-4-W270-AW -560mm
Kiszorításos ipari befúvóelem. A vízszintestől a függőlegesig állítható befúvási iránnyal. Befúvási  hőmérséklet különbség: -10Ko&lt;dTo&lt;+25Ko. Perforált befúvó köpeny és az állítható torlótárcsák horganyzott acéllemezből. Felső és alsó tárcsák egyenként láncal állítható(-2).Falra vagy pillérre építhető (-W), 270 fokos irányban befúvó kivitel. Beállítólánc rögzítése falon vagy pilléren (-AW) Alsó pillangólap motorosan nyitható zárható. 3110 m³/h
Tartózással</t>
        </is>
      </c>
      <c r="G2007" s="994" t="n">
        <v>36</v>
      </c>
      <c r="H2007" s="830" t="inlineStr">
        <is>
          <t>pc/db</t>
        </is>
      </c>
      <c r="I2007" s="320" t="n"/>
      <c r="J2007" s="521" t="n">
        <v>0</v>
      </c>
      <c r="K2007" s="159" t="n">
        <v>0</v>
      </c>
      <c r="L2007" s="753">
        <f>J2007+K2007</f>
        <v/>
      </c>
      <c r="M2007" s="748">
        <f>L2007*(G2007+I2007)</f>
        <v/>
      </c>
      <c r="O2007" s="464">
        <f>ISBLANK(D2007)</f>
        <v/>
      </c>
      <c r="P2007" s="464">
        <f>ISBLANK(G2007)</f>
        <v/>
      </c>
      <c r="Q2007" s="464">
        <f>ISBLANK(M2007)</f>
        <v/>
      </c>
      <c r="R2007" s="464">
        <f>IF(AND(O2007=P2007,O2007=Q2007),,"!!!")</f>
        <v/>
      </c>
      <c r="T2007" s="464" t="n">
        <v>1996</v>
      </c>
    </row>
    <row customFormat="1" customHeight="1" hidden="1" ht="101.25" outlineLevel="1" r="2008" s="590">
      <c r="A2008" s="29" t="n"/>
      <c r="B2008" s="724" t="n">
        <v>400</v>
      </c>
      <c r="C2008" s="828" t="n">
        <v>434</v>
      </c>
      <c r="D2008" s="829" t="n">
        <v>3</v>
      </c>
      <c r="E2008" s="597" t="inlineStr">
        <is>
          <t>PUSH-4-W270-AW -560mm
Industrial displacement diffuser. Throw direction can be set from horizontal to vertical. Supply air temperature difference : between -10K°and +25K°. Perfored supply casing amd adjustable baffle plates from galvanized steel sheet. Upper and lower plate individually adjusted by hand, via a chain(-2). Can be mounted on wall or column (-W), 270° direction angle type. Chain fixing on wall or column (-AW) Motorized base plate opening / closing   Nominal airflow: 3500 m³/h
Complete with installation</t>
        </is>
      </c>
      <c r="F2008" s="597" t="inlineStr">
        <is>
          <t>PUSH-4-W270-AW -560mm
Kiszorításos ipari befúvóelem. A vízszintestől a függőlegesig állítható befúvási iránnyal. Befúvási  hőmérséklet különbség: -10Ko&lt;dTo&lt;+25Ko. Perforált befúvó köpeny és az állítható torlótárcsák horganyzott acéllemezből. Felső és alsó tárcsák egyenként láncal állítható(-2).Falra vagy pillérre építhető (-W), 270 fokos irányban befúvó kivitel. Beállítólánc rögzítése falon vagy pilléren (-AW) Alsó pillangólap motorosan nyitható zárható. 3500 m³/h
Tartózással</t>
        </is>
      </c>
      <c r="G2008" s="994" t="n">
        <v>16</v>
      </c>
      <c r="H2008" s="830" t="inlineStr">
        <is>
          <t>pc/db</t>
        </is>
      </c>
      <c r="I2008" s="320" t="n"/>
      <c r="J2008" s="521" t="n">
        <v>0</v>
      </c>
      <c r="K2008" s="159" t="n">
        <v>0</v>
      </c>
      <c r="L2008" s="753">
        <f>J2008+K2008</f>
        <v/>
      </c>
      <c r="M2008" s="748">
        <f>L2008*(G2008+I2008)</f>
        <v/>
      </c>
      <c r="O2008" s="464">
        <f>ISBLANK(D2008)</f>
        <v/>
      </c>
      <c r="P2008" s="464">
        <f>ISBLANK(G2008)</f>
        <v/>
      </c>
      <c r="Q2008" s="464">
        <f>ISBLANK(M2008)</f>
        <v/>
      </c>
      <c r="R2008" s="464">
        <f>IF(AND(O2008=P2008,O2008=Q2008),,"!!!")</f>
        <v/>
      </c>
      <c r="T2008" s="464" t="n">
        <v>1997</v>
      </c>
    </row>
    <row customFormat="1" customHeight="1" hidden="1" ht="101.25" outlineLevel="1" r="2009" s="590">
      <c r="A2009" s="29" t="n"/>
      <c r="B2009" s="724" t="n">
        <v>400</v>
      </c>
      <c r="C2009" s="828" t="n">
        <v>434</v>
      </c>
      <c r="D2009" s="829" t="n">
        <v>4</v>
      </c>
      <c r="E2009" s="597" t="inlineStr">
        <is>
          <t>PUSH-4-W270-AW -560mm
Industrial displacement diffuser. Throw direction can be set from horizontal to vertical. Supply air temperature difference : between -10K°and +25K°. Perfored supply casing amd adjustable baffle plates from galvanized steel sheet. Upper and lower plate individually adjusted by hand, via a chain(-2). Can be mounted on wall or column (-W), 270° direction angle type. Chain fixing on wall or column (-AW) Motorized base plate opening / closing   Nominal airflow: 3690 m³/h
Complete with installation</t>
        </is>
      </c>
      <c r="F2009" s="597" t="inlineStr">
        <is>
          <t>PUSH-4-W270-AW -560mm
Kiszorításos ipari befúvóelem. A vízszintestől a függőlegesig állítható befúvási iránnyal. Befúvási  hőmérséklet különbség: -10Ko&lt;dTo&lt;+25Ko. Perforált befúvó köpeny és az állítható torlótárcsák horganyzott acéllemezből. Felső és alsó tárcsák egyenként láncal állítható(-2).Falra vagy pillérre építhető (-W), 270 fokos irányban befúvó kivitel. Beállítólánc rögzítése falon vagy pilléren (-AW) Alsó pillangólap motorosan nyitható zárható. 3690 m³/h
Tartózással</t>
        </is>
      </c>
      <c r="G2009" s="994" t="n">
        <v>32</v>
      </c>
      <c r="H2009" s="830" t="inlineStr">
        <is>
          <t>pc/db</t>
        </is>
      </c>
      <c r="I2009" s="320" t="n"/>
      <c r="J2009" s="521" t="n">
        <v>0</v>
      </c>
      <c r="K2009" s="159" t="n">
        <v>0</v>
      </c>
      <c r="L2009" s="753">
        <f>J2009+K2009</f>
        <v/>
      </c>
      <c r="M2009" s="748">
        <f>L2009*(G2009+I2009)</f>
        <v/>
      </c>
      <c r="O2009" s="464">
        <f>ISBLANK(D2009)</f>
        <v/>
      </c>
      <c r="P2009" s="464">
        <f>ISBLANK(G2009)</f>
        <v/>
      </c>
      <c r="Q2009" s="464">
        <f>ISBLANK(M2009)</f>
        <v/>
      </c>
      <c r="R2009" s="464">
        <f>IF(AND(O2009=P2009,O2009=Q2009),,"!!!")</f>
        <v/>
      </c>
      <c r="T2009" s="464" t="n">
        <v>1998</v>
      </c>
    </row>
    <row customFormat="1" customHeight="1" hidden="1" ht="45" outlineLevel="1" r="2010" s="590">
      <c r="A2010" s="29" t="n"/>
      <c r="B2010" s="653" t="n"/>
      <c r="C2010" s="654" t="n"/>
      <c r="D2010" s="829" t="n"/>
      <c r="E2010" s="148" t="inlineStr">
        <is>
          <t>Colour and shape of visible elements should be co-ordinated with the client, and ordered accordingly! Installation of following elements require the clients approval!!</t>
        </is>
      </c>
      <c r="F2010" s="148" t="inlineStr">
        <is>
          <t>A látható elemek színeit és formáját egyezetetni kell a beruházóval, a beruházó igényének megfelelő színben kell megrendelni! Csak a beruzházó bele egyezésével építhetőek be az alábbiakban kiírt elemek!</t>
        </is>
      </c>
      <c r="G2010" s="994" t="n"/>
      <c r="H2010" s="709" t="n"/>
      <c r="I2010" s="320" t="n"/>
      <c r="J2010" s="521" t="n"/>
      <c r="K2010" s="159" t="n"/>
      <c r="L2010" s="159" t="n"/>
      <c r="M2010" s="522" t="n"/>
      <c r="O2010" s="464">
        <f>ISBLANK(D2010)</f>
        <v/>
      </c>
      <c r="P2010" s="464">
        <f>ISBLANK(G2010)</f>
        <v/>
      </c>
      <c r="Q2010" s="464">
        <f>ISBLANK(M2010)</f>
        <v/>
      </c>
      <c r="R2010" s="464">
        <f>IF(AND(O2010=P2010,O2010=Q2010),,"!!!")</f>
        <v/>
      </c>
      <c r="T2010" s="464" t="n">
        <v>1999</v>
      </c>
    </row>
    <row customFormat="1" customHeight="1" hidden="1" ht="180" outlineLevel="1" r="2011" s="590">
      <c r="A2011" s="29" t="n"/>
      <c r="B2011" s="653" t="n"/>
      <c r="C2011" s="654" t="n"/>
      <c r="D2011" s="829" t="n"/>
      <c r="E2011" s="148" t="inlineStr">
        <is>
          <t>Indoor grilles, air terminals
Schako, Lindab codes below have the following meanings:
"KG" - Rectangular  aluminium  grille  with  adjustable  hori-
zontal  bars with volume regulator GAT.
"WDA" - Supply nozzles with adjustable motor. 
"SVZ" - valve for supply air"
"SVA" - valve for exhaust air"
"DQJ" - square perforated air terminal for exhaust air.
"DQJ" - square perforated air terminal with swirl inlay.
"ALA" -  Louvred grille, with a water stop at the rear edge, drip  nose and bird netting.  
"LTD" - Lindab slot diffuser
Exhaust outlet: exhaust air stud, standard 45° chamfer, with bird protection net</t>
        </is>
      </c>
      <c r="F2011" s="148" t="inlineStr">
        <is>
          <t>Beltéri rácsok, anemosztátok
Schako, Lindab a lenti kódok jelentései az alábbiak:
"KG" - négyszögletes alumínium rács, állítható vízszintes lamellákkal, GAT szabályzás
"WDA" - állítható sugárfúvóka, motorral.
"SVZ" - légszelep befúvásra.
"SVA" - Légszelep elszívásra.
"DQJ" - négyzet alakú perforált anemosztát elszívásra.
"DQJ" - négyzet alakú anemosztát perforált frontlappal és integrált rotációs betéttel.
"ALA' - esővédő fixzsalu, hátsó részén kialakított vízelvezetővel, csepegtetővel és madárhálóval (beépítés építész konszignáció alapján)
Lindab "LTD" résbefúvó
Kifúvófej: beömlőnyílás: standard 45°-os fejjel, védőhálóval szerelve</t>
        </is>
      </c>
      <c r="G2011" s="994" t="n"/>
      <c r="H2011" s="709" t="n"/>
      <c r="I2011" s="320" t="n"/>
      <c r="J2011" s="521" t="n"/>
      <c r="K2011" s="159" t="n"/>
      <c r="L2011" s="159" t="n"/>
      <c r="M2011" s="522" t="n"/>
      <c r="O2011" s="464">
        <f>ISBLANK(D2011)</f>
        <v/>
      </c>
      <c r="P2011" s="464">
        <f>ISBLANK(G2011)</f>
        <v/>
      </c>
      <c r="Q2011" s="464">
        <f>ISBLANK(M2011)</f>
        <v/>
      </c>
      <c r="R2011" s="464">
        <f>IF(AND(O2011=P2011,O2011=Q2011),,"!!!")</f>
        <v/>
      </c>
      <c r="T2011" s="464" t="n">
        <v>2000</v>
      </c>
    </row>
    <row customFormat="1" hidden="1" outlineLevel="1" r="2012" s="590">
      <c r="A2012" s="29" t="n"/>
      <c r="B2012" s="606" t="n">
        <v>400</v>
      </c>
      <c r="C2012" s="608" t="n">
        <v>434</v>
      </c>
      <c r="D2012" s="426" t="n">
        <v>5</v>
      </c>
      <c r="E2012" s="597" t="inlineStr">
        <is>
          <t>Sugárfúvóka WDA-W-SK-200 - 1400m³/h ø400</t>
        </is>
      </c>
      <c r="F2012" s="597" t="inlineStr">
        <is>
          <t>Long range nozzles WDA-W-SK-200 - 1400m³/h ø400</t>
        </is>
      </c>
      <c r="G2012" s="994" t="n">
        <v>6</v>
      </c>
      <c r="H2012" s="709" t="inlineStr">
        <is>
          <t>pc/db</t>
        </is>
      </c>
      <c r="I2012" s="320" t="n"/>
      <c r="J2012" s="521" t="n">
        <v>0</v>
      </c>
      <c r="K2012" s="159" t="n">
        <v>0</v>
      </c>
      <c r="L2012" s="753">
        <f>J2012+K2012</f>
        <v/>
      </c>
      <c r="M2012" s="748">
        <f>L2012*(G2012+I2012)</f>
        <v/>
      </c>
      <c r="O2012" s="464">
        <f>ISBLANK(D2012)</f>
        <v/>
      </c>
      <c r="P2012" s="464">
        <f>ISBLANK(G2012)</f>
        <v/>
      </c>
      <c r="Q2012" s="464">
        <f>ISBLANK(M2012)</f>
        <v/>
      </c>
      <c r="R2012" s="464">
        <f>IF(AND(O2012=P2012,O2012=Q2012),,"!!!")</f>
        <v/>
      </c>
      <c r="T2012" s="464" t="n">
        <v>2001</v>
      </c>
    </row>
    <row customFormat="1" hidden="1" outlineLevel="1" r="2013" s="590">
      <c r="A2013" s="29" t="n"/>
      <c r="B2013" s="606" t="n">
        <v>400</v>
      </c>
      <c r="C2013" s="608" t="n">
        <v>434</v>
      </c>
      <c r="D2013" s="426" t="n">
        <v>6</v>
      </c>
      <c r="E2013" s="597" t="inlineStr">
        <is>
          <t>ALA 400x700</t>
        </is>
      </c>
      <c r="F2013" s="597" t="inlineStr">
        <is>
          <t xml:space="preserve">ALA 400x700 </t>
        </is>
      </c>
      <c r="G2013" s="994" t="n">
        <v>1</v>
      </c>
      <c r="H2013" s="709" t="inlineStr">
        <is>
          <t>pc/db</t>
        </is>
      </c>
      <c r="I2013" s="320" t="n"/>
      <c r="J2013" s="521" t="n">
        <v>0</v>
      </c>
      <c r="K2013" s="159" t="n">
        <v>0</v>
      </c>
      <c r="L2013" s="753">
        <f>J2013+K2013</f>
        <v/>
      </c>
      <c r="M2013" s="748">
        <f>L2013*(G2013+I2013)</f>
        <v/>
      </c>
      <c r="O2013" s="464">
        <f>ISBLANK(D2013)</f>
        <v/>
      </c>
      <c r="P2013" s="464">
        <f>ISBLANK(G2013)</f>
        <v/>
      </c>
      <c r="Q2013" s="464">
        <f>ISBLANK(M2013)</f>
        <v/>
      </c>
      <c r="R2013" s="464">
        <f>IF(AND(O2013=P2013,O2013=Q2013),,"!!!")</f>
        <v/>
      </c>
      <c r="T2013" s="464" t="n">
        <v>2002</v>
      </c>
    </row>
    <row customFormat="1" hidden="1" outlineLevel="1" r="2014" s="590">
      <c r="A2014" s="29" t="n"/>
      <c r="B2014" s="606" t="n">
        <v>400</v>
      </c>
      <c r="C2014" s="608" t="n">
        <v>434</v>
      </c>
      <c r="D2014" s="426" t="n">
        <v>7</v>
      </c>
      <c r="E2014" s="597" t="inlineStr">
        <is>
          <t>ALA 1500x800</t>
        </is>
      </c>
      <c r="F2014" s="597" t="inlineStr">
        <is>
          <t>ALA 1500x800</t>
        </is>
      </c>
      <c r="G2014" s="994" t="n">
        <v>4</v>
      </c>
      <c r="H2014" s="709" t="inlineStr">
        <is>
          <t>pc/db</t>
        </is>
      </c>
      <c r="I2014" s="320" t="n"/>
      <c r="J2014" s="159" t="n">
        <v>0</v>
      </c>
      <c r="K2014" s="159" t="n">
        <v>0</v>
      </c>
      <c r="L2014" s="753">
        <f>J2014+K2014</f>
        <v/>
      </c>
      <c r="M2014" s="748">
        <f>L2014*(G2014+I2014)</f>
        <v/>
      </c>
      <c r="O2014" s="464">
        <f>ISBLANK(D2014)</f>
        <v/>
      </c>
      <c r="P2014" s="464">
        <f>ISBLANK(G2014)</f>
        <v/>
      </c>
      <c r="Q2014" s="464">
        <f>ISBLANK(M2014)</f>
        <v/>
      </c>
      <c r="R2014" s="464">
        <f>IF(AND(O2014=P2014,O2014=Q2014),,"!!!")</f>
        <v/>
      </c>
      <c r="T2014" s="464" t="n">
        <v>2003</v>
      </c>
    </row>
    <row customFormat="1" hidden="1" outlineLevel="1" r="2015" s="590">
      <c r="A2015" s="29" t="n"/>
      <c r="B2015" s="606" t="n">
        <v>400</v>
      </c>
      <c r="C2015" s="608" t="n">
        <v>434</v>
      </c>
      <c r="D2015" s="426" t="n">
        <v>8</v>
      </c>
      <c r="E2015" s="597" t="inlineStr">
        <is>
          <t>DQJ-Q-SR-A-310</t>
        </is>
      </c>
      <c r="F2015" s="597" t="inlineStr">
        <is>
          <t>DQJ-Q-SR-A-310</t>
        </is>
      </c>
      <c r="G2015" s="994" t="n">
        <v>9</v>
      </c>
      <c r="H2015" s="709" t="inlineStr">
        <is>
          <t>pc/db</t>
        </is>
      </c>
      <c r="I2015" s="320" t="n"/>
      <c r="J2015" s="521" t="n">
        <v>0</v>
      </c>
      <c r="K2015" s="159" t="n">
        <v>0</v>
      </c>
      <c r="L2015" s="753">
        <f>J2015+K2015</f>
        <v/>
      </c>
      <c r="M2015" s="748">
        <f>L2015*(G2015+I2015)</f>
        <v/>
      </c>
      <c r="O2015" s="464">
        <f>ISBLANK(D2015)</f>
        <v/>
      </c>
      <c r="P2015" s="464">
        <f>ISBLANK(G2015)</f>
        <v/>
      </c>
      <c r="Q2015" s="464">
        <f>ISBLANK(M2015)</f>
        <v/>
      </c>
      <c r="R2015" s="464">
        <f>IF(AND(O2015=P2015,O2015=Q2015),,"!!!")</f>
        <v/>
      </c>
      <c r="T2015" s="464" t="n">
        <v>2004</v>
      </c>
    </row>
    <row customFormat="1" hidden="1" outlineLevel="1" r="2016" s="590">
      <c r="A2016" s="29" t="n"/>
      <c r="B2016" s="606" t="n">
        <v>400</v>
      </c>
      <c r="C2016" s="608" t="n">
        <v>434</v>
      </c>
      <c r="D2016" s="426" t="n">
        <v>9</v>
      </c>
      <c r="E2016" s="597" t="inlineStr">
        <is>
          <t xml:space="preserve">DQJ-Q-SR-A-400 </t>
        </is>
      </c>
      <c r="F2016" s="597" t="inlineStr">
        <is>
          <t xml:space="preserve">DQJ-Q-SR-A-400 </t>
        </is>
      </c>
      <c r="G2016" s="994" t="n">
        <v>10</v>
      </c>
      <c r="H2016" s="709" t="inlineStr">
        <is>
          <t>pc/db</t>
        </is>
      </c>
      <c r="I2016" s="320" t="n"/>
      <c r="J2016" s="521" t="n">
        <v>0</v>
      </c>
      <c r="K2016" s="159" t="n">
        <v>0</v>
      </c>
      <c r="L2016" s="753">
        <f>J2016+K2016</f>
        <v/>
      </c>
      <c r="M2016" s="748">
        <f>L2016*(G2016+I2016)</f>
        <v/>
      </c>
      <c r="O2016" s="464">
        <f>ISBLANK(D2016)</f>
        <v/>
      </c>
      <c r="P2016" s="464">
        <f>ISBLANK(G2016)</f>
        <v/>
      </c>
      <c r="Q2016" s="464">
        <f>ISBLANK(M2016)</f>
        <v/>
      </c>
      <c r="R2016" s="464">
        <f>IF(AND(O2016=P2016,O2016=Q2016),,"!!!")</f>
        <v/>
      </c>
      <c r="T2016" s="464" t="n">
        <v>2005</v>
      </c>
    </row>
    <row customFormat="1" hidden="1" outlineLevel="1" r="2017" s="590">
      <c r="A2017" s="29" t="n"/>
      <c r="B2017" s="606" t="n">
        <v>400</v>
      </c>
      <c r="C2017" s="608" t="n">
        <v>434</v>
      </c>
      <c r="D2017" s="426" t="n">
        <v>10</v>
      </c>
      <c r="E2017" s="597" t="inlineStr">
        <is>
          <t>DQJ-Q-SR-A-500</t>
        </is>
      </c>
      <c r="F2017" s="597" t="inlineStr">
        <is>
          <t>DQJ-Q-SR-A-500</t>
        </is>
      </c>
      <c r="G2017" s="994" t="n">
        <v>32</v>
      </c>
      <c r="H2017" s="709" t="inlineStr">
        <is>
          <t>pc/db</t>
        </is>
      </c>
      <c r="I2017" s="320" t="n"/>
      <c r="J2017" s="521" t="n">
        <v>0</v>
      </c>
      <c r="K2017" s="159" t="n">
        <v>0</v>
      </c>
      <c r="L2017" s="753">
        <f>J2017+K2017</f>
        <v/>
      </c>
      <c r="M2017" s="748">
        <f>L2017*(G2017+I2017)</f>
        <v/>
      </c>
      <c r="O2017" s="464">
        <f>ISBLANK(D2017)</f>
        <v/>
      </c>
      <c r="P2017" s="464">
        <f>ISBLANK(G2017)</f>
        <v/>
      </c>
      <c r="Q2017" s="464">
        <f>ISBLANK(M2017)</f>
        <v/>
      </c>
      <c r="R2017" s="464">
        <f>IF(AND(O2017=P2017,O2017=Q2017),,"!!!")</f>
        <v/>
      </c>
      <c r="T2017" s="464" t="n">
        <v>2006</v>
      </c>
    </row>
    <row customFormat="1" hidden="1" outlineLevel="1" r="2018" s="590">
      <c r="A2018" s="29" t="n"/>
      <c r="B2018" s="606" t="n">
        <v>400</v>
      </c>
      <c r="C2018" s="608" t="n">
        <v>434</v>
      </c>
      <c r="D2018" s="426" t="n">
        <v>11</v>
      </c>
      <c r="E2018" s="597" t="inlineStr">
        <is>
          <t>DQJ-Q-SR-A-600</t>
        </is>
      </c>
      <c r="F2018" s="597" t="inlineStr">
        <is>
          <t>DQJ-Q-SR-A-600</t>
        </is>
      </c>
      <c r="G2018" s="994" t="n">
        <v>12</v>
      </c>
      <c r="H2018" s="709" t="inlineStr">
        <is>
          <t>pc/db</t>
        </is>
      </c>
      <c r="I2018" s="320" t="n"/>
      <c r="J2018" s="521" t="n">
        <v>0</v>
      </c>
      <c r="K2018" s="159" t="n">
        <v>0</v>
      </c>
      <c r="L2018" s="753">
        <f>J2018+K2018</f>
        <v/>
      </c>
      <c r="M2018" s="748">
        <f>L2018*(G2018+I2018)</f>
        <v/>
      </c>
      <c r="O2018" s="464">
        <f>ISBLANK(D2018)</f>
        <v/>
      </c>
      <c r="P2018" s="464">
        <f>ISBLANK(G2018)</f>
        <v/>
      </c>
      <c r="Q2018" s="464">
        <f>ISBLANK(M2018)</f>
        <v/>
      </c>
      <c r="R2018" s="464">
        <f>IF(AND(O2018=P2018,O2018=Q2018),,"!!!")</f>
        <v/>
      </c>
      <c r="T2018" s="464" t="n">
        <v>2007</v>
      </c>
    </row>
    <row customFormat="1" hidden="1" outlineLevel="1" r="2019" s="590">
      <c r="A2019" s="29" t="n"/>
      <c r="B2019" s="606" t="n">
        <v>400</v>
      </c>
      <c r="C2019" s="608" t="n">
        <v>434</v>
      </c>
      <c r="D2019" s="426" t="n">
        <v>12</v>
      </c>
      <c r="E2019" s="597" t="inlineStr">
        <is>
          <t>DQJ-Q-SR-Z-400</t>
        </is>
      </c>
      <c r="F2019" s="597" t="inlineStr">
        <is>
          <t>DQJ-Q-SR-Z-400</t>
        </is>
      </c>
      <c r="G2019" s="994" t="n">
        <v>20</v>
      </c>
      <c r="H2019" s="709" t="inlineStr">
        <is>
          <t>pc/db</t>
        </is>
      </c>
      <c r="I2019" s="320" t="n"/>
      <c r="J2019" s="521" t="n">
        <v>0</v>
      </c>
      <c r="K2019" s="159" t="n">
        <v>0</v>
      </c>
      <c r="L2019" s="753">
        <f>J2019+K2019</f>
        <v/>
      </c>
      <c r="M2019" s="748">
        <f>L2019*(G2019+I2019)</f>
        <v/>
      </c>
      <c r="O2019" s="464">
        <f>ISBLANK(D2019)</f>
        <v/>
      </c>
      <c r="P2019" s="464">
        <f>ISBLANK(G2019)</f>
        <v/>
      </c>
      <c r="Q2019" s="464">
        <f>ISBLANK(M2019)</f>
        <v/>
      </c>
      <c r="R2019" s="464">
        <f>IF(AND(O2019=P2019,O2019=Q2019),,"!!!")</f>
        <v/>
      </c>
      <c r="T2019" s="464" t="n">
        <v>2008</v>
      </c>
    </row>
    <row customFormat="1" hidden="1" outlineLevel="1" r="2020" s="590">
      <c r="A2020" s="29" t="n"/>
      <c r="B2020" s="606" t="n">
        <v>400</v>
      </c>
      <c r="C2020" s="608" t="n">
        <v>434</v>
      </c>
      <c r="D2020" s="426" t="n">
        <v>13</v>
      </c>
      <c r="E2020" s="597" t="inlineStr">
        <is>
          <t>DQJ-Q-SR-Z-500</t>
        </is>
      </c>
      <c r="F2020" s="597" t="inlineStr">
        <is>
          <t>DQJ-Q-SR-Z-500</t>
        </is>
      </c>
      <c r="G2020" s="994" t="n">
        <v>21</v>
      </c>
      <c r="H2020" s="709" t="inlineStr">
        <is>
          <t>pc/db</t>
        </is>
      </c>
      <c r="I2020" s="320" t="n"/>
      <c r="J2020" s="521" t="n">
        <v>0</v>
      </c>
      <c r="K2020" s="159" t="n">
        <v>0</v>
      </c>
      <c r="L2020" s="753">
        <f>J2020+K2020</f>
        <v/>
      </c>
      <c r="M2020" s="748">
        <f>L2020*(G2020+I2020)</f>
        <v/>
      </c>
      <c r="O2020" s="464">
        <f>ISBLANK(D2020)</f>
        <v/>
      </c>
      <c r="P2020" s="464">
        <f>ISBLANK(G2020)</f>
        <v/>
      </c>
      <c r="Q2020" s="464">
        <f>ISBLANK(M2020)</f>
        <v/>
      </c>
      <c r="R2020" s="464">
        <f>IF(AND(O2020=P2020,O2020=Q2020),,"!!!")</f>
        <v/>
      </c>
      <c r="T2020" s="464" t="n">
        <v>2009</v>
      </c>
    </row>
    <row customFormat="1" hidden="1" outlineLevel="1" r="2021" s="590">
      <c r="A2021" s="29" t="n"/>
      <c r="B2021" s="606" t="n">
        <v>400</v>
      </c>
      <c r="C2021" s="608" t="n">
        <v>434</v>
      </c>
      <c r="D2021" s="426" t="n">
        <v>14</v>
      </c>
      <c r="E2021" s="597" t="inlineStr">
        <is>
          <t>DQJ-Q-SR-Z-600</t>
        </is>
      </c>
      <c r="F2021" s="597" t="inlineStr">
        <is>
          <t>DQJ-Q-SR-Z-600</t>
        </is>
      </c>
      <c r="G2021" s="994" t="n">
        <v>54</v>
      </c>
      <c r="H2021" s="709" t="inlineStr">
        <is>
          <t>pc/db</t>
        </is>
      </c>
      <c r="I2021" s="320" t="n"/>
      <c r="J2021" s="521" t="n">
        <v>0</v>
      </c>
      <c r="K2021" s="159" t="n">
        <v>0</v>
      </c>
      <c r="L2021" s="753">
        <f>J2021+K2021</f>
        <v/>
      </c>
      <c r="M2021" s="748">
        <f>L2021*(G2021+I2021)</f>
        <v/>
      </c>
      <c r="O2021" s="464">
        <f>ISBLANK(D2021)</f>
        <v/>
      </c>
      <c r="P2021" s="464">
        <f>ISBLANK(G2021)</f>
        <v/>
      </c>
      <c r="Q2021" s="464">
        <f>ISBLANK(M2021)</f>
        <v/>
      </c>
      <c r="R2021" s="464">
        <f>IF(AND(O2021=P2021,O2021=Q2021),,"!!!")</f>
        <v/>
      </c>
      <c r="T2021" s="464" t="n">
        <v>2010</v>
      </c>
    </row>
    <row customFormat="1" hidden="1" outlineLevel="1" r="2022" s="590">
      <c r="A2022" s="29" t="n"/>
      <c r="B2022" s="606" t="n">
        <v>400</v>
      </c>
      <c r="C2022" s="608" t="n">
        <v>434</v>
      </c>
      <c r="D2022" s="426" t="n">
        <v>15</v>
      </c>
      <c r="E2022" s="597" t="inlineStr">
        <is>
          <t>KG-Q-08-0315-065</t>
        </is>
      </c>
      <c r="F2022" s="597" t="inlineStr">
        <is>
          <t>KG-Q-08-0315-065</t>
        </is>
      </c>
      <c r="G2022" s="994" t="n">
        <v>2</v>
      </c>
      <c r="H2022" s="709" t="inlineStr">
        <is>
          <t>pc/db</t>
        </is>
      </c>
      <c r="I2022" s="320" t="n"/>
      <c r="J2022" s="521" t="n">
        <v>0</v>
      </c>
      <c r="K2022" s="159" t="n">
        <v>0</v>
      </c>
      <c r="L2022" s="753">
        <f>J2022+K2022</f>
        <v/>
      </c>
      <c r="M2022" s="748">
        <f>L2022*(G2022+I2022)</f>
        <v/>
      </c>
      <c r="O2022" s="464">
        <f>ISBLANK(D2022)</f>
        <v/>
      </c>
      <c r="P2022" s="464">
        <f>ISBLANK(G2022)</f>
        <v/>
      </c>
      <c r="Q2022" s="464">
        <f>ISBLANK(M2022)</f>
        <v/>
      </c>
      <c r="R2022" s="464">
        <f>IF(AND(O2022=P2022,O2022=Q2022),,"!!!")</f>
        <v/>
      </c>
      <c r="T2022" s="464" t="n">
        <v>2011</v>
      </c>
    </row>
    <row customFormat="1" hidden="1" outlineLevel="1" r="2023" s="590">
      <c r="A2023" s="29" t="n"/>
      <c r="B2023" s="606" t="n">
        <v>400</v>
      </c>
      <c r="C2023" s="608" t="n">
        <v>434</v>
      </c>
      <c r="D2023" s="426" t="n">
        <v>16</v>
      </c>
      <c r="E2023" s="597" t="inlineStr">
        <is>
          <t>KG-Q-08-0315-115</t>
        </is>
      </c>
      <c r="F2023" s="597" t="inlineStr">
        <is>
          <t>KG-Q-08-0315-115</t>
        </is>
      </c>
      <c r="G2023" s="994" t="n">
        <v>2</v>
      </c>
      <c r="H2023" s="709" t="inlineStr">
        <is>
          <t>pc/db</t>
        </is>
      </c>
      <c r="I2023" s="320" t="n"/>
      <c r="J2023" s="521" t="n">
        <v>0</v>
      </c>
      <c r="K2023" s="159" t="n">
        <v>0</v>
      </c>
      <c r="L2023" s="753">
        <f>J2023+K2023</f>
        <v/>
      </c>
      <c r="M2023" s="748">
        <f>L2023*(G2023+I2023)</f>
        <v/>
      </c>
      <c r="O2023" s="464">
        <f>ISBLANK(D2023)</f>
        <v/>
      </c>
      <c r="P2023" s="464">
        <f>ISBLANK(G2023)</f>
        <v/>
      </c>
      <c r="Q2023" s="464">
        <f>ISBLANK(M2023)</f>
        <v/>
      </c>
      <c r="R2023" s="464">
        <f>IF(AND(O2023=P2023,O2023=Q2023),,"!!!")</f>
        <v/>
      </c>
      <c r="T2023" s="464" t="n">
        <v>2012</v>
      </c>
    </row>
    <row customFormat="1" hidden="1" outlineLevel="1" r="2024" s="590">
      <c r="A2024" s="29" t="n"/>
      <c r="B2024" s="606" t="n">
        <v>400</v>
      </c>
      <c r="C2024" s="608" t="n">
        <v>434</v>
      </c>
      <c r="D2024" s="426" t="n">
        <v>17</v>
      </c>
      <c r="E2024" s="597" t="inlineStr">
        <is>
          <t>KG-Q-08-0315-165</t>
        </is>
      </c>
      <c r="F2024" s="597" t="inlineStr">
        <is>
          <t>KG-Q-08-0315-165</t>
        </is>
      </c>
      <c r="G2024" s="994" t="n">
        <v>4</v>
      </c>
      <c r="H2024" s="709" t="inlineStr">
        <is>
          <t>pc/db</t>
        </is>
      </c>
      <c r="I2024" s="320" t="n"/>
      <c r="J2024" s="521" t="n">
        <v>0</v>
      </c>
      <c r="K2024" s="159" t="n">
        <v>0</v>
      </c>
      <c r="L2024" s="753">
        <f>J2024+K2024</f>
        <v/>
      </c>
      <c r="M2024" s="748">
        <f>L2024*(G2024+I2024)</f>
        <v/>
      </c>
      <c r="O2024" s="464">
        <f>ISBLANK(D2024)</f>
        <v/>
      </c>
      <c r="P2024" s="464">
        <f>ISBLANK(G2024)</f>
        <v/>
      </c>
      <c r="Q2024" s="464">
        <f>ISBLANK(M2024)</f>
        <v/>
      </c>
      <c r="R2024" s="464">
        <f>IF(AND(O2024=P2024,O2024=Q2024),,"!!!")</f>
        <v/>
      </c>
      <c r="T2024" s="464" t="n">
        <v>2013</v>
      </c>
    </row>
    <row customFormat="1" hidden="1" outlineLevel="1" r="2025" s="590">
      <c r="A2025" s="29" t="n"/>
      <c r="B2025" s="606" t="n">
        <v>400</v>
      </c>
      <c r="C2025" s="608" t="n">
        <v>434</v>
      </c>
      <c r="D2025" s="426" t="n">
        <v>18</v>
      </c>
      <c r="E2025" s="597" t="inlineStr">
        <is>
          <t>KG-Q-08-0315-215</t>
        </is>
      </c>
      <c r="F2025" s="597" t="inlineStr">
        <is>
          <t>KG-Q-08-0315-215</t>
        </is>
      </c>
      <c r="G2025" s="994" t="n">
        <v>2</v>
      </c>
      <c r="H2025" s="709" t="inlineStr">
        <is>
          <t>pc/db</t>
        </is>
      </c>
      <c r="I2025" s="320" t="n"/>
      <c r="J2025" s="521" t="n">
        <v>0</v>
      </c>
      <c r="K2025" s="159" t="n">
        <v>0</v>
      </c>
      <c r="L2025" s="753">
        <f>J2025+K2025</f>
        <v/>
      </c>
      <c r="M2025" s="748">
        <f>L2025*(G2025+I2025)</f>
        <v/>
      </c>
      <c r="O2025" s="464">
        <f>ISBLANK(D2025)</f>
        <v/>
      </c>
      <c r="P2025" s="464">
        <f>ISBLANK(G2025)</f>
        <v/>
      </c>
      <c r="Q2025" s="464">
        <f>ISBLANK(M2025)</f>
        <v/>
      </c>
      <c r="R2025" s="464">
        <f>IF(AND(O2025=P2025,O2025=Q2025),,"!!!")</f>
        <v/>
      </c>
      <c r="T2025" s="464" t="n">
        <v>2014</v>
      </c>
    </row>
    <row customFormat="1" hidden="1" outlineLevel="1" r="2026" s="590">
      <c r="A2026" s="29" t="n"/>
      <c r="B2026" s="606" t="n">
        <v>400</v>
      </c>
      <c r="C2026" s="608" t="n">
        <v>434</v>
      </c>
      <c r="D2026" s="426" t="n">
        <v>19</v>
      </c>
      <c r="E2026" s="597" t="inlineStr">
        <is>
          <t>KG-Q-08-0415-065</t>
        </is>
      </c>
      <c r="F2026" s="597" t="inlineStr">
        <is>
          <t>KG-Q-08-0415-065</t>
        </is>
      </c>
      <c r="G2026" s="994" t="n">
        <v>1</v>
      </c>
      <c r="H2026" s="709" t="inlineStr">
        <is>
          <t>pc/db</t>
        </is>
      </c>
      <c r="I2026" s="320" t="n"/>
      <c r="J2026" s="521" t="n">
        <v>0</v>
      </c>
      <c r="K2026" s="159" t="n">
        <v>0</v>
      </c>
      <c r="L2026" s="753">
        <f>J2026+K2026</f>
        <v/>
      </c>
      <c r="M2026" s="748">
        <f>L2026*(G2026+I2026)</f>
        <v/>
      </c>
      <c r="O2026" s="464">
        <f>ISBLANK(D2026)</f>
        <v/>
      </c>
      <c r="P2026" s="464">
        <f>ISBLANK(G2026)</f>
        <v/>
      </c>
      <c r="Q2026" s="464">
        <f>ISBLANK(M2026)</f>
        <v/>
      </c>
      <c r="R2026" s="464">
        <f>IF(AND(O2026=P2026,O2026=Q2026),,"!!!")</f>
        <v/>
      </c>
      <c r="T2026" s="464" t="n">
        <v>2015</v>
      </c>
    </row>
    <row customFormat="1" hidden="1" outlineLevel="1" r="2027" s="590">
      <c r="A2027" s="29" t="n"/>
      <c r="B2027" s="606" t="n">
        <v>400</v>
      </c>
      <c r="C2027" s="608" t="n">
        <v>434</v>
      </c>
      <c r="D2027" s="426" t="n">
        <v>20</v>
      </c>
      <c r="E2027" s="597" t="inlineStr">
        <is>
          <t>KG-Q-08-0415-165</t>
        </is>
      </c>
      <c r="F2027" s="597" t="inlineStr">
        <is>
          <t>KG-Q-08-0415-165</t>
        </is>
      </c>
      <c r="G2027" s="994" t="n">
        <v>2</v>
      </c>
      <c r="H2027" s="709" t="inlineStr">
        <is>
          <t>pc/db</t>
        </is>
      </c>
      <c r="I2027" s="320" t="n"/>
      <c r="J2027" s="521" t="n">
        <v>0</v>
      </c>
      <c r="K2027" s="159" t="n">
        <v>0</v>
      </c>
      <c r="L2027" s="753">
        <f>J2027+K2027</f>
        <v/>
      </c>
      <c r="M2027" s="748">
        <f>L2027*(G2027+I2027)</f>
        <v/>
      </c>
      <c r="O2027" s="464">
        <f>ISBLANK(D2027)</f>
        <v/>
      </c>
      <c r="P2027" s="464">
        <f>ISBLANK(G2027)</f>
        <v/>
      </c>
      <c r="Q2027" s="464">
        <f>ISBLANK(M2027)</f>
        <v/>
      </c>
      <c r="R2027" s="464">
        <f>IF(AND(O2027=P2027,O2027=Q2027),,"!!!")</f>
        <v/>
      </c>
      <c r="T2027" s="464" t="n">
        <v>2016</v>
      </c>
    </row>
    <row customFormat="1" hidden="1" outlineLevel="1" r="2028" s="590">
      <c r="A2028" s="29" t="n"/>
      <c r="B2028" s="606" t="n">
        <v>400</v>
      </c>
      <c r="C2028" s="608" t="n">
        <v>434</v>
      </c>
      <c r="D2028" s="426" t="n">
        <v>21</v>
      </c>
      <c r="E2028" s="597" t="inlineStr">
        <is>
          <t>KG-Q-08-0415-215</t>
        </is>
      </c>
      <c r="F2028" s="597" t="inlineStr">
        <is>
          <t>KG-Q-08-0415-215</t>
        </is>
      </c>
      <c r="G2028" s="994" t="n">
        <v>4</v>
      </c>
      <c r="H2028" s="709" t="inlineStr">
        <is>
          <t>pc/db</t>
        </is>
      </c>
      <c r="I2028" s="320" t="n"/>
      <c r="J2028" s="521" t="n">
        <v>0</v>
      </c>
      <c r="K2028" s="159" t="n">
        <v>0</v>
      </c>
      <c r="L2028" s="753">
        <f>J2028+K2028</f>
        <v/>
      </c>
      <c r="M2028" s="748">
        <f>L2028*(G2028+I2028)</f>
        <v/>
      </c>
      <c r="O2028" s="464">
        <f>ISBLANK(D2028)</f>
        <v/>
      </c>
      <c r="P2028" s="464">
        <f>ISBLANK(G2028)</f>
        <v/>
      </c>
      <c r="Q2028" s="464">
        <f>ISBLANK(M2028)</f>
        <v/>
      </c>
      <c r="R2028" s="464">
        <f>IF(AND(O2028=P2028,O2028=Q2028),,"!!!")</f>
        <v/>
      </c>
      <c r="T2028" s="464" t="n">
        <v>2017</v>
      </c>
    </row>
    <row customFormat="1" hidden="1" outlineLevel="1" r="2029" s="590">
      <c r="A2029" s="29" t="n"/>
      <c r="B2029" s="606" t="n">
        <v>400</v>
      </c>
      <c r="C2029" s="608" t="n">
        <v>434</v>
      </c>
      <c r="D2029" s="426" t="n">
        <v>22</v>
      </c>
      <c r="E2029" s="597" t="inlineStr">
        <is>
          <t>KG-Q-08-0415-315</t>
        </is>
      </c>
      <c r="F2029" s="597" t="inlineStr">
        <is>
          <t>KG-Q-08-0415-315</t>
        </is>
      </c>
      <c r="G2029" s="994" t="n">
        <v>6</v>
      </c>
      <c r="H2029" s="709" t="inlineStr">
        <is>
          <t>pc/db</t>
        </is>
      </c>
      <c r="I2029" s="320" t="n"/>
      <c r="J2029" s="521" t="n">
        <v>0</v>
      </c>
      <c r="K2029" s="159" t="n">
        <v>0</v>
      </c>
      <c r="L2029" s="753">
        <f>J2029+K2029</f>
        <v/>
      </c>
      <c r="M2029" s="748">
        <f>L2029*(G2029+I2029)</f>
        <v/>
      </c>
      <c r="O2029" s="464">
        <f>ISBLANK(D2029)</f>
        <v/>
      </c>
      <c r="P2029" s="464">
        <f>ISBLANK(G2029)</f>
        <v/>
      </c>
      <c r="Q2029" s="464">
        <f>ISBLANK(M2029)</f>
        <v/>
      </c>
      <c r="R2029" s="464">
        <f>IF(AND(O2029=P2029,O2029=Q2029),,"!!!")</f>
        <v/>
      </c>
      <c r="T2029" s="464" t="n">
        <v>2018</v>
      </c>
    </row>
    <row customFormat="1" hidden="1" outlineLevel="1" r="2030" s="590">
      <c r="A2030" s="29" t="n"/>
      <c r="B2030" s="606" t="n">
        <v>400</v>
      </c>
      <c r="C2030" s="608" t="n">
        <v>434</v>
      </c>
      <c r="D2030" s="426" t="n">
        <v>23</v>
      </c>
      <c r="E2030" s="597" t="inlineStr">
        <is>
          <t>KG-Q-08-0515-115</t>
        </is>
      </c>
      <c r="F2030" s="597" t="inlineStr">
        <is>
          <t>KG-Q-08-0515-115</t>
        </is>
      </c>
      <c r="G2030" s="994" t="n">
        <v>3</v>
      </c>
      <c r="H2030" s="709" t="inlineStr">
        <is>
          <t>pc/db</t>
        </is>
      </c>
      <c r="I2030" s="320" t="n"/>
      <c r="J2030" s="521" t="n">
        <v>0</v>
      </c>
      <c r="K2030" s="159" t="n">
        <v>0</v>
      </c>
      <c r="L2030" s="753">
        <f>J2030+K2030</f>
        <v/>
      </c>
      <c r="M2030" s="748">
        <f>L2030*(G2030+I2030)</f>
        <v/>
      </c>
      <c r="O2030" s="464">
        <f>ISBLANK(D2030)</f>
        <v/>
      </c>
      <c r="P2030" s="464">
        <f>ISBLANK(G2030)</f>
        <v/>
      </c>
      <c r="Q2030" s="464">
        <f>ISBLANK(M2030)</f>
        <v/>
      </c>
      <c r="R2030" s="464">
        <f>IF(AND(O2030=P2030,O2030=Q2030),,"!!!")</f>
        <v/>
      </c>
      <c r="T2030" s="464" t="n">
        <v>2019</v>
      </c>
    </row>
    <row customFormat="1" hidden="1" outlineLevel="1" r="2031" s="590">
      <c r="A2031" s="29" t="n"/>
      <c r="B2031" s="606" t="n">
        <v>400</v>
      </c>
      <c r="C2031" s="608" t="n">
        <v>434</v>
      </c>
      <c r="D2031" s="426" t="n">
        <v>24</v>
      </c>
      <c r="E2031" s="597" t="inlineStr">
        <is>
          <t>KG-Q-08-0515-315</t>
        </is>
      </c>
      <c r="F2031" s="597" t="inlineStr">
        <is>
          <t>KG-Q-08-0515-315</t>
        </is>
      </c>
      <c r="G2031" s="994" t="n">
        <v>2</v>
      </c>
      <c r="H2031" s="709" t="inlineStr">
        <is>
          <t>pc/db</t>
        </is>
      </c>
      <c r="I2031" s="320" t="n"/>
      <c r="J2031" s="521" t="n">
        <v>0</v>
      </c>
      <c r="K2031" s="159" t="n">
        <v>0</v>
      </c>
      <c r="L2031" s="753">
        <f>J2031+K2031</f>
        <v/>
      </c>
      <c r="M2031" s="748">
        <f>L2031*(G2031+I2031)</f>
        <v/>
      </c>
      <c r="O2031" s="464">
        <f>ISBLANK(D2031)</f>
        <v/>
      </c>
      <c r="P2031" s="464">
        <f>ISBLANK(G2031)</f>
        <v/>
      </c>
      <c r="Q2031" s="464">
        <f>ISBLANK(M2031)</f>
        <v/>
      </c>
      <c r="R2031" s="464">
        <f>IF(AND(O2031=P2031,O2031=Q2031),,"!!!")</f>
        <v/>
      </c>
      <c r="T2031" s="464" t="n">
        <v>2020</v>
      </c>
    </row>
    <row customFormat="1" hidden="1" outlineLevel="1" r="2032" s="590">
      <c r="A2032" s="29" t="n"/>
      <c r="B2032" s="606" t="n">
        <v>400</v>
      </c>
      <c r="C2032" s="608" t="n">
        <v>434</v>
      </c>
      <c r="D2032" s="426" t="n">
        <v>25</v>
      </c>
      <c r="E2032" s="597" t="inlineStr">
        <is>
          <t>KG-Q-08-0815-315</t>
        </is>
      </c>
      <c r="F2032" s="597" t="inlineStr">
        <is>
          <t>KG-Q-08-0815-315</t>
        </is>
      </c>
      <c r="G2032" s="994" t="n">
        <v>3</v>
      </c>
      <c r="H2032" s="709" t="inlineStr">
        <is>
          <t>pc/db</t>
        </is>
      </c>
      <c r="I2032" s="320" t="n"/>
      <c r="J2032" s="521" t="n">
        <v>0</v>
      </c>
      <c r="K2032" s="159" t="n">
        <v>0</v>
      </c>
      <c r="L2032" s="753">
        <f>J2032+K2032</f>
        <v/>
      </c>
      <c r="M2032" s="748">
        <f>L2032*(G2032+I2032)</f>
        <v/>
      </c>
      <c r="O2032" s="464">
        <f>ISBLANK(D2032)</f>
        <v/>
      </c>
      <c r="P2032" s="464">
        <f>ISBLANK(G2032)</f>
        <v/>
      </c>
      <c r="Q2032" s="464">
        <f>ISBLANK(M2032)</f>
        <v/>
      </c>
      <c r="R2032" s="464">
        <f>IF(AND(O2032=P2032,O2032=Q2032),,"!!!")</f>
        <v/>
      </c>
      <c r="T2032" s="464" t="n">
        <v>2021</v>
      </c>
    </row>
    <row customFormat="1" hidden="1" outlineLevel="1" r="2033" s="590">
      <c r="A2033" s="29" t="n"/>
      <c r="B2033" s="606" t="n">
        <v>400</v>
      </c>
      <c r="C2033" s="608" t="n">
        <v>434</v>
      </c>
      <c r="D2033" s="426" t="n">
        <v>26</v>
      </c>
      <c r="E2033" s="597" t="inlineStr">
        <is>
          <t>KG-Q-08-1015-315</t>
        </is>
      </c>
      <c r="F2033" s="597" t="inlineStr">
        <is>
          <t>KG-Q-08-1015-315</t>
        </is>
      </c>
      <c r="G2033" s="994" t="n">
        <v>7</v>
      </c>
      <c r="H2033" s="709" t="inlineStr">
        <is>
          <t>pc/db</t>
        </is>
      </c>
      <c r="I2033" s="320" t="n"/>
      <c r="J2033" s="521" t="n">
        <v>0</v>
      </c>
      <c r="K2033" s="159" t="n">
        <v>0</v>
      </c>
      <c r="L2033" s="753">
        <f>J2033+K2033</f>
        <v/>
      </c>
      <c r="M2033" s="748">
        <f>L2033*(G2033+I2033)</f>
        <v/>
      </c>
      <c r="O2033" s="464">
        <f>ISBLANK(D2033)</f>
        <v/>
      </c>
      <c r="P2033" s="464">
        <f>ISBLANK(G2033)</f>
        <v/>
      </c>
      <c r="Q2033" s="464">
        <f>ISBLANK(M2033)</f>
        <v/>
      </c>
      <c r="R2033" s="464">
        <f>IF(AND(O2033=P2033,O2033=Q2033),,"!!!")</f>
        <v/>
      </c>
      <c r="T2033" s="464" t="n">
        <v>2022</v>
      </c>
    </row>
    <row customFormat="1" hidden="1" outlineLevel="1" r="2034" s="590">
      <c r="A2034" s="29" t="n"/>
      <c r="B2034" s="606" t="n">
        <v>400</v>
      </c>
      <c r="C2034" s="608" t="n">
        <v>434</v>
      </c>
      <c r="D2034" s="426" t="n">
        <v>27</v>
      </c>
      <c r="E2034" s="597" t="inlineStr">
        <is>
          <t>LTD-25-1500 'ø125</t>
        </is>
      </c>
      <c r="F2034" s="597" t="inlineStr">
        <is>
          <t>LTD-25-1500 'ø125</t>
        </is>
      </c>
      <c r="G2034" s="994" t="n">
        <v>4</v>
      </c>
      <c r="H2034" s="709" t="inlineStr">
        <is>
          <t>pc/db</t>
        </is>
      </c>
      <c r="I2034" s="320" t="n"/>
      <c r="J2034" s="521" t="n">
        <v>0</v>
      </c>
      <c r="K2034" s="159" t="n">
        <v>0</v>
      </c>
      <c r="L2034" s="753">
        <f>J2034+K2034</f>
        <v/>
      </c>
      <c r="M2034" s="748">
        <f>L2034*(G2034+I2034)</f>
        <v/>
      </c>
      <c r="O2034" s="464">
        <f>ISBLANK(D2034)</f>
        <v/>
      </c>
      <c r="P2034" s="464">
        <f>ISBLANK(G2034)</f>
        <v/>
      </c>
      <c r="Q2034" s="464">
        <f>ISBLANK(M2034)</f>
        <v/>
      </c>
      <c r="R2034" s="464">
        <f>IF(AND(O2034=P2034,O2034=Q2034),,"!!!")</f>
        <v/>
      </c>
      <c r="T2034" s="464" t="n">
        <v>2023</v>
      </c>
    </row>
    <row customFormat="1" hidden="1" outlineLevel="1" r="2035" s="590">
      <c r="A2035" s="29" t="n"/>
      <c r="B2035" s="606" t="n">
        <v>400</v>
      </c>
      <c r="C2035" s="608" t="n">
        <v>434</v>
      </c>
      <c r="D2035" s="426" t="n">
        <v>28</v>
      </c>
      <c r="E2035" s="597" t="inlineStr">
        <is>
          <t>SVA 'ø100</t>
        </is>
      </c>
      <c r="F2035" s="597" t="inlineStr">
        <is>
          <t>SVA 'ø100</t>
        </is>
      </c>
      <c r="G2035" s="994" t="n">
        <v>9</v>
      </c>
      <c r="H2035" s="709" t="inlineStr">
        <is>
          <t>pc/db</t>
        </is>
      </c>
      <c r="I2035" s="320" t="n"/>
      <c r="J2035" s="521" t="n">
        <v>0</v>
      </c>
      <c r="K2035" s="159" t="n">
        <v>0</v>
      </c>
      <c r="L2035" s="753">
        <f>J2035+K2035</f>
        <v/>
      </c>
      <c r="M2035" s="748">
        <f>L2035*(G2035+I2035)</f>
        <v/>
      </c>
      <c r="O2035" s="464">
        <f>ISBLANK(D2035)</f>
        <v/>
      </c>
      <c r="P2035" s="464">
        <f>ISBLANK(G2035)</f>
        <v/>
      </c>
      <c r="Q2035" s="464">
        <f>ISBLANK(M2035)</f>
        <v/>
      </c>
      <c r="R2035" s="464">
        <f>IF(AND(O2035=P2035,O2035=Q2035),,"!!!")</f>
        <v/>
      </c>
      <c r="T2035" s="464" t="n">
        <v>2024</v>
      </c>
    </row>
    <row customFormat="1" hidden="1" outlineLevel="1" r="2036" s="590">
      <c r="A2036" s="29" t="n"/>
      <c r="B2036" s="606" t="n">
        <v>400</v>
      </c>
      <c r="C2036" s="608" t="n">
        <v>434</v>
      </c>
      <c r="D2036" s="426" t="n">
        <v>29</v>
      </c>
      <c r="E2036" s="597" t="inlineStr">
        <is>
          <t>SVA 'ø150</t>
        </is>
      </c>
      <c r="F2036" s="597" t="inlineStr">
        <is>
          <t>SVA 'ø150</t>
        </is>
      </c>
      <c r="G2036" s="994" t="n">
        <v>37</v>
      </c>
      <c r="H2036" s="709" t="inlineStr">
        <is>
          <t>pc/db</t>
        </is>
      </c>
      <c r="I2036" s="320" t="n"/>
      <c r="J2036" s="521" t="n">
        <v>0</v>
      </c>
      <c r="K2036" s="159" t="n">
        <v>0</v>
      </c>
      <c r="L2036" s="753">
        <f>J2036+K2036</f>
        <v/>
      </c>
      <c r="M2036" s="748">
        <f>L2036*(G2036+I2036)</f>
        <v/>
      </c>
      <c r="O2036" s="464">
        <f>ISBLANK(D2036)</f>
        <v/>
      </c>
      <c r="P2036" s="464">
        <f>ISBLANK(G2036)</f>
        <v/>
      </c>
      <c r="Q2036" s="464">
        <f>ISBLANK(M2036)</f>
        <v/>
      </c>
      <c r="R2036" s="464">
        <f>IF(AND(O2036=P2036,O2036=Q2036),,"!!!")</f>
        <v/>
      </c>
      <c r="T2036" s="464" t="n">
        <v>2025</v>
      </c>
    </row>
    <row customFormat="1" hidden="1" outlineLevel="1" r="2037" s="590">
      <c r="A2037" s="29" t="n"/>
      <c r="B2037" s="606" t="n">
        <v>400</v>
      </c>
      <c r="C2037" s="608" t="n">
        <v>434</v>
      </c>
      <c r="D2037" s="426" t="n">
        <v>30</v>
      </c>
      <c r="E2037" s="597" t="inlineStr">
        <is>
          <t>SVA 'ø160</t>
        </is>
      </c>
      <c r="F2037" s="597" t="inlineStr">
        <is>
          <t>SVA 'ø160</t>
        </is>
      </c>
      <c r="G2037" s="994" t="n">
        <v>17</v>
      </c>
      <c r="H2037" s="709" t="inlineStr">
        <is>
          <t>pc/db</t>
        </is>
      </c>
      <c r="I2037" s="320" t="n"/>
      <c r="J2037" s="521" t="n">
        <v>0</v>
      </c>
      <c r="K2037" s="159" t="n">
        <v>0</v>
      </c>
      <c r="L2037" s="753">
        <f>J2037+K2037</f>
        <v/>
      </c>
      <c r="M2037" s="748">
        <f>L2037*(G2037+I2037)</f>
        <v/>
      </c>
      <c r="O2037" s="464">
        <f>ISBLANK(D2037)</f>
        <v/>
      </c>
      <c r="P2037" s="464">
        <f>ISBLANK(G2037)</f>
        <v/>
      </c>
      <c r="Q2037" s="464">
        <f>ISBLANK(M2037)</f>
        <v/>
      </c>
      <c r="R2037" s="464">
        <f>IF(AND(O2037=P2037,O2037=Q2037),,"!!!")</f>
        <v/>
      </c>
      <c r="T2037" s="464" t="n">
        <v>2026</v>
      </c>
    </row>
    <row customFormat="1" hidden="1" outlineLevel="1" r="2038" s="590">
      <c r="A2038" s="29" t="n"/>
      <c r="B2038" s="606" t="n">
        <v>400</v>
      </c>
      <c r="C2038" s="608" t="n">
        <v>434</v>
      </c>
      <c r="D2038" s="426" t="n">
        <v>31</v>
      </c>
      <c r="E2038" s="597" t="inlineStr">
        <is>
          <t>SVA 'ø200</t>
        </is>
      </c>
      <c r="F2038" s="597" t="inlineStr">
        <is>
          <t>SVA 'ø200</t>
        </is>
      </c>
      <c r="G2038" s="994" t="n">
        <v>4</v>
      </c>
      <c r="H2038" s="709" t="inlineStr">
        <is>
          <t>pc/db</t>
        </is>
      </c>
      <c r="I2038" s="320" t="n"/>
      <c r="J2038" s="521" t="n">
        <v>0</v>
      </c>
      <c r="K2038" s="159" t="n">
        <v>0</v>
      </c>
      <c r="L2038" s="753">
        <f>J2038+K2038</f>
        <v/>
      </c>
      <c r="M2038" s="748">
        <f>L2038*(G2038+I2038)</f>
        <v/>
      </c>
      <c r="O2038" s="464">
        <f>ISBLANK(D2038)</f>
        <v/>
      </c>
      <c r="P2038" s="464">
        <f>ISBLANK(G2038)</f>
        <v/>
      </c>
      <c r="Q2038" s="464">
        <f>ISBLANK(M2038)</f>
        <v/>
      </c>
      <c r="R2038" s="464">
        <f>IF(AND(O2038=P2038,O2038=Q2038),,"!!!")</f>
        <v/>
      </c>
      <c r="T2038" s="464" t="n">
        <v>2027</v>
      </c>
    </row>
    <row customFormat="1" hidden="1" outlineLevel="1" r="2039" s="590">
      <c r="A2039" s="29" t="n"/>
      <c r="B2039" s="606" t="n">
        <v>400</v>
      </c>
      <c r="C2039" s="608" t="n">
        <v>434</v>
      </c>
      <c r="D2039" s="426" t="n">
        <v>32</v>
      </c>
      <c r="E2039" s="597" t="inlineStr">
        <is>
          <t>SVZ 'ø100</t>
        </is>
      </c>
      <c r="F2039" s="597" t="inlineStr">
        <is>
          <t>SVZ 'ø100</t>
        </is>
      </c>
      <c r="G2039" s="994" t="n">
        <v>4</v>
      </c>
      <c r="H2039" s="709" t="inlineStr">
        <is>
          <t>pc/db</t>
        </is>
      </c>
      <c r="I2039" s="320" t="n"/>
      <c r="J2039" s="521" t="n">
        <v>0</v>
      </c>
      <c r="K2039" s="159" t="n">
        <v>0</v>
      </c>
      <c r="L2039" s="753">
        <f>J2039+K2039</f>
        <v/>
      </c>
      <c r="M2039" s="748">
        <f>L2039*(G2039+I2039)</f>
        <v/>
      </c>
      <c r="O2039" s="464">
        <f>ISBLANK(D2039)</f>
        <v/>
      </c>
      <c r="P2039" s="464">
        <f>ISBLANK(G2039)</f>
        <v/>
      </c>
      <c r="Q2039" s="464">
        <f>ISBLANK(M2039)</f>
        <v/>
      </c>
      <c r="R2039" s="464">
        <f>IF(AND(O2039=P2039,O2039=Q2039),,"!!!")</f>
        <v/>
      </c>
      <c r="T2039" s="464" t="n">
        <v>2028</v>
      </c>
    </row>
    <row customFormat="1" hidden="1" outlineLevel="1" r="2040" s="590">
      <c r="A2040" s="29" t="n"/>
      <c r="B2040" s="606" t="n">
        <v>400</v>
      </c>
      <c r="C2040" s="608" t="n">
        <v>434</v>
      </c>
      <c r="D2040" s="426" t="n">
        <v>33</v>
      </c>
      <c r="E2040" s="597" t="inlineStr">
        <is>
          <t>SVZ 'ø200</t>
        </is>
      </c>
      <c r="F2040" s="597" t="inlineStr">
        <is>
          <t>SVZ 'ø200</t>
        </is>
      </c>
      <c r="G2040" s="994" t="n">
        <v>18</v>
      </c>
      <c r="H2040" s="709" t="inlineStr">
        <is>
          <t>pc/db</t>
        </is>
      </c>
      <c r="I2040" s="320" t="n"/>
      <c r="J2040" s="521" t="n">
        <v>0</v>
      </c>
      <c r="K2040" s="159" t="n">
        <v>0</v>
      </c>
      <c r="L2040" s="753">
        <f>J2040+K2040</f>
        <v/>
      </c>
      <c r="M2040" s="748">
        <f>L2040*(G2040+I2040)</f>
        <v/>
      </c>
      <c r="O2040" s="464">
        <f>ISBLANK(D2040)</f>
        <v/>
      </c>
      <c r="P2040" s="464">
        <f>ISBLANK(G2040)</f>
        <v/>
      </c>
      <c r="Q2040" s="464">
        <f>ISBLANK(M2040)</f>
        <v/>
      </c>
      <c r="R2040" s="464">
        <f>IF(AND(O2040=P2040,O2040=Q2040),,"!!!")</f>
        <v/>
      </c>
      <c r="T2040" s="464" t="n">
        <v>2029</v>
      </c>
    </row>
    <row customFormat="1" customHeight="1" hidden="1" ht="22.5" outlineLevel="1" r="2041" s="590">
      <c r="A2041" s="29" t="n"/>
      <c r="B2041" s="606" t="n">
        <v>400</v>
      </c>
      <c r="C2041" s="608" t="n">
        <v>434</v>
      </c>
      <c r="D2041" s="426" t="n">
        <v>34</v>
      </c>
      <c r="E2041" s="597" t="inlineStr">
        <is>
          <t>ø80 - exhaust air stud, standard 45° chamfer, with bird 
protection net</t>
        </is>
      </c>
      <c r="F2041" s="597" t="inlineStr">
        <is>
          <t>Kifúvófej ø80</t>
        </is>
      </c>
      <c r="G2041" s="994" t="n">
        <v>6</v>
      </c>
      <c r="H2041" s="709" t="inlineStr">
        <is>
          <t>pc/db</t>
        </is>
      </c>
      <c r="I2041" s="320" t="n"/>
      <c r="J2041" s="521" t="n">
        <v>0</v>
      </c>
      <c r="K2041" s="159" t="n">
        <v>0</v>
      </c>
      <c r="L2041" s="753">
        <f>J2041+K2041</f>
        <v/>
      </c>
      <c r="M2041" s="748">
        <f>L2041*(G2041+I2041)</f>
        <v/>
      </c>
      <c r="O2041" s="464">
        <f>ISBLANK(D2041)</f>
        <v/>
      </c>
      <c r="P2041" s="464">
        <f>ISBLANK(G2041)</f>
        <v/>
      </c>
      <c r="Q2041" s="464">
        <f>ISBLANK(M2041)</f>
        <v/>
      </c>
      <c r="R2041" s="464">
        <f>IF(AND(O2041=P2041,O2041=Q2041),,"!!!")</f>
        <v/>
      </c>
      <c r="T2041" s="464" t="n">
        <v>2030</v>
      </c>
    </row>
    <row customFormat="1" customHeight="1" hidden="1" ht="22.5" outlineLevel="1" r="2042" s="590">
      <c r="A2042" s="29" t="n"/>
      <c r="B2042" s="606" t="n">
        <v>400</v>
      </c>
      <c r="C2042" s="608" t="n">
        <v>434</v>
      </c>
      <c r="D2042" s="426" t="n">
        <v>35</v>
      </c>
      <c r="E2042" s="597" t="inlineStr">
        <is>
          <t>ø100 - exhaust air stud, standard 45° chamfer, with bird 
protection net</t>
        </is>
      </c>
      <c r="F2042" s="597" t="inlineStr">
        <is>
          <t>Kifúvófej ø100</t>
        </is>
      </c>
      <c r="G2042" s="994" t="n">
        <v>6</v>
      </c>
      <c r="H2042" s="709" t="inlineStr">
        <is>
          <t>pc/db</t>
        </is>
      </c>
      <c r="I2042" s="320" t="n"/>
      <c r="J2042" s="521" t="n">
        <v>0</v>
      </c>
      <c r="K2042" s="159" t="n">
        <v>0</v>
      </c>
      <c r="L2042" s="753">
        <f>J2042+K2042</f>
        <v/>
      </c>
      <c r="M2042" s="748">
        <f>L2042*(G2042+I2042)</f>
        <v/>
      </c>
      <c r="O2042" s="464">
        <f>ISBLANK(D2042)</f>
        <v/>
      </c>
      <c r="P2042" s="464">
        <f>ISBLANK(G2042)</f>
        <v/>
      </c>
      <c r="Q2042" s="464">
        <f>ISBLANK(M2042)</f>
        <v/>
      </c>
      <c r="R2042" s="464">
        <f>IF(AND(O2042=P2042,O2042=Q2042),,"!!!")</f>
        <v/>
      </c>
      <c r="T2042" s="464" t="n">
        <v>2031</v>
      </c>
    </row>
    <row customFormat="1" customHeight="1" hidden="1" ht="22.5" outlineLevel="1" r="2043" s="590">
      <c r="A2043" s="29" t="n"/>
      <c r="B2043" s="606" t="n">
        <v>400</v>
      </c>
      <c r="C2043" s="608" t="n">
        <v>434</v>
      </c>
      <c r="D2043" s="426" t="n">
        <v>36</v>
      </c>
      <c r="E2043" s="597" t="inlineStr">
        <is>
          <t>ø160 - exhaust air stud, standard 45° chamfer, with bird 
protection net</t>
        </is>
      </c>
      <c r="F2043" s="597" t="inlineStr">
        <is>
          <t>Kifúvófej ø160</t>
        </is>
      </c>
      <c r="G2043" s="994" t="n">
        <v>2</v>
      </c>
      <c r="H2043" s="709" t="inlineStr">
        <is>
          <t>pc/db</t>
        </is>
      </c>
      <c r="I2043" s="320" t="n"/>
      <c r="J2043" s="521" t="n">
        <v>0</v>
      </c>
      <c r="K2043" s="159" t="n">
        <v>0</v>
      </c>
      <c r="L2043" s="753">
        <f>J2043+K2043</f>
        <v/>
      </c>
      <c r="M2043" s="748">
        <f>L2043*(G2043+I2043)</f>
        <v/>
      </c>
      <c r="O2043" s="464">
        <f>ISBLANK(D2043)</f>
        <v/>
      </c>
      <c r="P2043" s="464">
        <f>ISBLANK(G2043)</f>
        <v/>
      </c>
      <c r="Q2043" s="464">
        <f>ISBLANK(M2043)</f>
        <v/>
      </c>
      <c r="R2043" s="464">
        <f>IF(AND(O2043=P2043,O2043=Q2043),,"!!!")</f>
        <v/>
      </c>
      <c r="T2043" s="464" t="n">
        <v>2032</v>
      </c>
    </row>
    <row customFormat="1" customHeight="1" hidden="1" ht="22.5" outlineLevel="1" r="2044" s="590">
      <c r="A2044" s="29" t="n"/>
      <c r="B2044" s="606" t="n">
        <v>400</v>
      </c>
      <c r="C2044" s="608" t="n">
        <v>434</v>
      </c>
      <c r="D2044" s="426" t="n">
        <v>37</v>
      </c>
      <c r="E2044" s="597" t="inlineStr">
        <is>
          <t xml:space="preserve"> ø200 - exhaust air stud, standard 45° chamfer, with bird 
protection net</t>
        </is>
      </c>
      <c r="F2044" s="597" t="inlineStr">
        <is>
          <t>Kifúvófej ø200</t>
        </is>
      </c>
      <c r="G2044" s="994" t="n">
        <v>2</v>
      </c>
      <c r="H2044" s="709" t="inlineStr">
        <is>
          <t>pc/db</t>
        </is>
      </c>
      <c r="I2044" s="320" t="n"/>
      <c r="J2044" s="521" t="n">
        <v>0</v>
      </c>
      <c r="K2044" s="159" t="n">
        <v>0</v>
      </c>
      <c r="L2044" s="753">
        <f>J2044+K2044</f>
        <v/>
      </c>
      <c r="M2044" s="748">
        <f>L2044*(G2044+I2044)</f>
        <v/>
      </c>
      <c r="O2044" s="464">
        <f>ISBLANK(D2044)</f>
        <v/>
      </c>
      <c r="P2044" s="464">
        <f>ISBLANK(G2044)</f>
        <v/>
      </c>
      <c r="Q2044" s="464">
        <f>ISBLANK(M2044)</f>
        <v/>
      </c>
      <c r="R2044" s="464">
        <f>IF(AND(O2044=P2044,O2044=Q2044),,"!!!")</f>
        <v/>
      </c>
      <c r="T2044" s="464" t="n">
        <v>2033</v>
      </c>
    </row>
    <row customFormat="1" customHeight="1" hidden="1" ht="22.5" outlineLevel="1" r="2045" s="590">
      <c r="A2045" s="29" t="n"/>
      <c r="B2045" s="606" t="n">
        <v>400</v>
      </c>
      <c r="C2045" s="608" t="n">
        <v>434</v>
      </c>
      <c r="D2045" s="426" t="n">
        <v>38</v>
      </c>
      <c r="E2045" s="597" t="inlineStr">
        <is>
          <t>ø250 - exhaust air stud, standard 45° chamfer, with bird 
protection net</t>
        </is>
      </c>
      <c r="F2045" s="597" t="inlineStr">
        <is>
          <t>Kifúvófej ø250</t>
        </is>
      </c>
      <c r="G2045" s="994" t="n">
        <v>6</v>
      </c>
      <c r="H2045" s="709" t="inlineStr">
        <is>
          <t>pc/db</t>
        </is>
      </c>
      <c r="I2045" s="320" t="n"/>
      <c r="J2045" s="521" t="n">
        <v>0</v>
      </c>
      <c r="K2045" s="159" t="n">
        <v>0</v>
      </c>
      <c r="L2045" s="753">
        <f>J2045+K2045</f>
        <v/>
      </c>
      <c r="M2045" s="748">
        <f>L2045*(G2045+I2045)</f>
        <v/>
      </c>
      <c r="O2045" s="464">
        <f>ISBLANK(D2045)</f>
        <v/>
      </c>
      <c r="P2045" s="464">
        <f>ISBLANK(G2045)</f>
        <v/>
      </c>
      <c r="Q2045" s="464">
        <f>ISBLANK(M2045)</f>
        <v/>
      </c>
      <c r="R2045" s="464">
        <f>IF(AND(O2045=P2045,O2045=Q2045),,"!!!")</f>
        <v/>
      </c>
      <c r="T2045" s="464" t="n">
        <v>2034</v>
      </c>
    </row>
    <row customFormat="1" customHeight="1" hidden="1" ht="22.5" outlineLevel="1" r="2046" s="590">
      <c r="A2046" s="29" t="n"/>
      <c r="B2046" s="606" t="n">
        <v>400</v>
      </c>
      <c r="C2046" s="608" t="n">
        <v>434</v>
      </c>
      <c r="D2046" s="426" t="n">
        <v>39</v>
      </c>
      <c r="E2046" s="597" t="inlineStr">
        <is>
          <t>ø300 - exhaust air stud, standard 45° chamfer, with bird 
protection net</t>
        </is>
      </c>
      <c r="F2046" s="597" t="inlineStr">
        <is>
          <t>Kifúvófej ø300</t>
        </is>
      </c>
      <c r="G2046" s="994" t="n">
        <v>7</v>
      </c>
      <c r="H2046" s="709" t="inlineStr">
        <is>
          <t>pc/db</t>
        </is>
      </c>
      <c r="I2046" s="320" t="n"/>
      <c r="J2046" s="521" t="n">
        <v>0</v>
      </c>
      <c r="K2046" s="159" t="n">
        <v>0</v>
      </c>
      <c r="L2046" s="753">
        <f>J2046+K2046</f>
        <v/>
      </c>
      <c r="M2046" s="748">
        <f>L2046*(G2046+I2046)</f>
        <v/>
      </c>
      <c r="O2046" s="464">
        <f>ISBLANK(D2046)</f>
        <v/>
      </c>
      <c r="P2046" s="464">
        <f>ISBLANK(G2046)</f>
        <v/>
      </c>
      <c r="Q2046" s="464">
        <f>ISBLANK(M2046)</f>
        <v/>
      </c>
      <c r="R2046" s="464">
        <f>IF(AND(O2046=P2046,O2046=Q2046),,"!!!")</f>
        <v/>
      </c>
      <c r="T2046" s="464" t="n">
        <v>2035</v>
      </c>
    </row>
    <row customFormat="1" customHeight="1" hidden="1" ht="22.5" outlineLevel="1" r="2047" s="590">
      <c r="A2047" s="29" t="n"/>
      <c r="B2047" s="606" t="n">
        <v>400</v>
      </c>
      <c r="C2047" s="608" t="n">
        <v>434</v>
      </c>
      <c r="D2047" s="426" t="n">
        <v>40</v>
      </c>
      <c r="E2047" s="597" t="inlineStr">
        <is>
          <t>ø450 - exhaust air stud, standard 45° chamfer, with bird 
protection net</t>
        </is>
      </c>
      <c r="F2047" s="597" t="inlineStr">
        <is>
          <t>Kifúvófej ø450</t>
        </is>
      </c>
      <c r="G2047" s="994" t="n">
        <v>1</v>
      </c>
      <c r="H2047" s="709" t="inlineStr">
        <is>
          <t>pc/db</t>
        </is>
      </c>
      <c r="I2047" s="320" t="n"/>
      <c r="J2047" s="521" t="n">
        <v>0</v>
      </c>
      <c r="K2047" s="159" t="n">
        <v>0</v>
      </c>
      <c r="L2047" s="753">
        <f>J2047+K2047</f>
        <v/>
      </c>
      <c r="M2047" s="748">
        <f>L2047*(G2047+I2047)</f>
        <v/>
      </c>
      <c r="O2047" s="464">
        <f>ISBLANK(D2047)</f>
        <v/>
      </c>
      <c r="P2047" s="464">
        <f>ISBLANK(G2047)</f>
        <v/>
      </c>
      <c r="Q2047" s="464">
        <f>ISBLANK(M2047)</f>
        <v/>
      </c>
      <c r="R2047" s="464">
        <f>IF(AND(O2047=P2047,O2047=Q2047),,"!!!")</f>
        <v/>
      </c>
      <c r="T2047" s="464" t="n">
        <v>2036</v>
      </c>
    </row>
    <row customFormat="1" customHeight="1" hidden="1" ht="22.5" outlineLevel="1" r="2048" s="590">
      <c r="A2048" s="29" t="n"/>
      <c r="B2048" s="606" t="n">
        <v>400</v>
      </c>
      <c r="C2048" s="608" t="n">
        <v>434</v>
      </c>
      <c r="D2048" s="426" t="n">
        <v>41</v>
      </c>
      <c r="E2048" s="597" t="inlineStr">
        <is>
          <t>900x2000 - exhaust air stud, standard 45° chamfer, with bird 
protection net</t>
        </is>
      </c>
      <c r="F2048" s="597" t="inlineStr">
        <is>
          <t>Kifúvófej 900x2000</t>
        </is>
      </c>
      <c r="G2048" s="994" t="n">
        <v>3</v>
      </c>
      <c r="H2048" s="709" t="inlineStr">
        <is>
          <t>pc/db</t>
        </is>
      </c>
      <c r="I2048" s="320" t="n"/>
      <c r="J2048" s="521" t="n">
        <v>0</v>
      </c>
      <c r="K2048" s="159" t="n">
        <v>0</v>
      </c>
      <c r="L2048" s="753">
        <f>J2048+K2048</f>
        <v/>
      </c>
      <c r="M2048" s="748">
        <f>L2048*(G2048+I2048)</f>
        <v/>
      </c>
      <c r="O2048" s="464">
        <f>ISBLANK(D2048)</f>
        <v/>
      </c>
      <c r="P2048" s="464">
        <f>ISBLANK(G2048)</f>
        <v/>
      </c>
      <c r="Q2048" s="464">
        <f>ISBLANK(M2048)</f>
        <v/>
      </c>
      <c r="R2048" s="464">
        <f>IF(AND(O2048=P2048,O2048=Q2048),,"!!!")</f>
        <v/>
      </c>
      <c r="T2048" s="464" t="n">
        <v>2037</v>
      </c>
    </row>
    <row customFormat="1" customHeight="1" hidden="1" ht="22.5" outlineLevel="1" r="2049" s="590">
      <c r="A2049" s="29" t="n"/>
      <c r="B2049" s="606" t="n">
        <v>400</v>
      </c>
      <c r="C2049" s="608" t="n">
        <v>434</v>
      </c>
      <c r="D2049" s="426" t="n">
        <v>42</v>
      </c>
      <c r="E2049" s="597" t="inlineStr">
        <is>
          <t>2200x2000 - exhaust air stud, standard 45° chamfer, with bird 
protection net</t>
        </is>
      </c>
      <c r="F2049" s="597" t="inlineStr">
        <is>
          <t>Kifúvófej 2200x2000</t>
        </is>
      </c>
      <c r="G2049" s="994" t="n">
        <v>1</v>
      </c>
      <c r="H2049" s="709" t="inlineStr">
        <is>
          <t>pc/db</t>
        </is>
      </c>
      <c r="I2049" s="320" t="n"/>
      <c r="J2049" s="521" t="n">
        <v>0</v>
      </c>
      <c r="K2049" s="159" t="n">
        <v>0</v>
      </c>
      <c r="L2049" s="753">
        <f>J2049+K2049</f>
        <v/>
      </c>
      <c r="M2049" s="748">
        <f>L2049*(G2049+I2049)</f>
        <v/>
      </c>
      <c r="O2049" s="464">
        <f>ISBLANK(D2049)</f>
        <v/>
      </c>
      <c r="P2049" s="464">
        <f>ISBLANK(G2049)</f>
        <v/>
      </c>
      <c r="Q2049" s="464">
        <f>ISBLANK(M2049)</f>
        <v/>
      </c>
      <c r="R2049" s="464">
        <f>IF(AND(O2049=P2049,O2049=Q2049),,"!!!")</f>
        <v/>
      </c>
      <c r="T2049" s="464" t="n">
        <v>2038</v>
      </c>
    </row>
    <row customFormat="1" customHeight="1" hidden="1" ht="22.5" outlineLevel="1" r="2050" s="590">
      <c r="A2050" s="29" t="n"/>
      <c r="B2050" s="606" t="n">
        <v>400</v>
      </c>
      <c r="C2050" s="608" t="n">
        <v>434</v>
      </c>
      <c r="D2050" s="426" t="n">
        <v>43</v>
      </c>
      <c r="E2050" s="597" t="inlineStr">
        <is>
          <t>2460x1465 - exhaust air stud, standard 45° chamfer, with bird 
protection net</t>
        </is>
      </c>
      <c r="F2050" s="597" t="inlineStr">
        <is>
          <t>Kifúvófej 2460x1465</t>
        </is>
      </c>
      <c r="G2050" s="994" t="n">
        <v>4</v>
      </c>
      <c r="H2050" s="709" t="inlineStr">
        <is>
          <t>pc/db</t>
        </is>
      </c>
      <c r="I2050" s="320" t="n"/>
      <c r="J2050" s="521" t="n">
        <v>0</v>
      </c>
      <c r="K2050" s="159" t="n">
        <v>0</v>
      </c>
      <c r="L2050" s="753">
        <f>J2050+K2050</f>
        <v/>
      </c>
      <c r="M2050" s="748">
        <f>L2050*(G2050+I2050)</f>
        <v/>
      </c>
      <c r="O2050" s="464">
        <f>ISBLANK(D2050)</f>
        <v/>
      </c>
      <c r="P2050" s="464">
        <f>ISBLANK(G2050)</f>
        <v/>
      </c>
      <c r="Q2050" s="464">
        <f>ISBLANK(M2050)</f>
        <v/>
      </c>
      <c r="R2050" s="464">
        <f>IF(AND(O2050=P2050,O2050=Q2050),,"!!!")</f>
        <v/>
      </c>
      <c r="T2050" s="464" t="n">
        <v>2039</v>
      </c>
    </row>
    <row customFormat="1" customHeight="1" hidden="1" ht="22.5" outlineLevel="1" r="2051" s="590">
      <c r="A2051" s="29" t="n"/>
      <c r="B2051" s="606" t="n">
        <v>400</v>
      </c>
      <c r="C2051" s="608" t="n">
        <v>434</v>
      </c>
      <c r="D2051" s="426" t="n">
        <v>44</v>
      </c>
      <c r="E2051" s="597" t="inlineStr">
        <is>
          <t>2460x1465 - exhaust air stud, standard 45° chamfer, with bird 
protection net</t>
        </is>
      </c>
      <c r="F2051" s="597" t="inlineStr">
        <is>
          <t>Kifúvófej 2460x1465</t>
        </is>
      </c>
      <c r="G2051" s="994" t="n">
        <v>4</v>
      </c>
      <c r="H2051" s="709" t="inlineStr">
        <is>
          <t>pc/db</t>
        </is>
      </c>
      <c r="I2051" s="320" t="n"/>
      <c r="J2051" s="521" t="n">
        <v>0</v>
      </c>
      <c r="K2051" s="159" t="n">
        <v>0</v>
      </c>
      <c r="L2051" s="753">
        <f>J2051+K2051</f>
        <v/>
      </c>
      <c r="M2051" s="748">
        <f>L2051*(G2051+I2051)</f>
        <v/>
      </c>
      <c r="O2051" s="464">
        <f>ISBLANK(D2051)</f>
        <v/>
      </c>
      <c r="P2051" s="464">
        <f>ISBLANK(G2051)</f>
        <v/>
      </c>
      <c r="Q2051" s="464">
        <f>ISBLANK(M2051)</f>
        <v/>
      </c>
      <c r="R2051" s="464">
        <f>IF(AND(O2051=P2051,O2051=Q2051),,"!!!")</f>
        <v/>
      </c>
      <c r="T2051" s="464" t="n">
        <v>2040</v>
      </c>
    </row>
    <row customFormat="1" customHeight="1" hidden="1" ht="22.5" outlineLevel="1" r="2052" s="590">
      <c r="A2052" s="29" t="n"/>
      <c r="B2052" s="606" t="n">
        <v>400</v>
      </c>
      <c r="C2052" s="608" t="n">
        <v>434</v>
      </c>
      <c r="D2052" s="426" t="n">
        <v>45</v>
      </c>
      <c r="E2052" s="597" t="inlineStr">
        <is>
          <t>2155x1200 - exhaust air stud, standard 45° chamfer, with bird 
protection net</t>
        </is>
      </c>
      <c r="F2052" s="597" t="inlineStr">
        <is>
          <t>Kifúvófej 2155x1200</t>
        </is>
      </c>
      <c r="G2052" s="994" t="n">
        <v>1</v>
      </c>
      <c r="H2052" s="709" t="inlineStr">
        <is>
          <t>pc/db</t>
        </is>
      </c>
      <c r="I2052" s="320" t="n"/>
      <c r="J2052" s="521" t="n">
        <v>0</v>
      </c>
      <c r="K2052" s="159" t="n">
        <v>0</v>
      </c>
      <c r="L2052" s="753">
        <f>J2052+K2052</f>
        <v/>
      </c>
      <c r="M2052" s="748">
        <f>L2052*(G2052+I2052)</f>
        <v/>
      </c>
      <c r="O2052" s="464">
        <f>ISBLANK(D2052)</f>
        <v/>
      </c>
      <c r="P2052" s="464">
        <f>ISBLANK(G2052)</f>
        <v/>
      </c>
      <c r="Q2052" s="464">
        <f>ISBLANK(M2052)</f>
        <v/>
      </c>
      <c r="R2052" s="464">
        <f>IF(AND(O2052=P2052,O2052=Q2052),,"!!!")</f>
        <v/>
      </c>
      <c r="T2052" s="464" t="n">
        <v>2041</v>
      </c>
    </row>
    <row customFormat="1" customHeight="1" hidden="1" ht="22.5" outlineLevel="1" r="2053" s="590">
      <c r="A2053" s="29" t="n"/>
      <c r="B2053" s="606" t="n">
        <v>400</v>
      </c>
      <c r="C2053" s="608" t="n">
        <v>434</v>
      </c>
      <c r="D2053" s="426" t="n">
        <v>46</v>
      </c>
      <c r="E2053" s="597" t="inlineStr">
        <is>
          <t>2155x1770 - exhaust air stud, standard 45° chamfer, with bird 
protection net</t>
        </is>
      </c>
      <c r="F2053" s="597" t="inlineStr">
        <is>
          <t>Kifúvófej 2155x1770</t>
        </is>
      </c>
      <c r="G2053" s="994" t="n">
        <v>1</v>
      </c>
      <c r="H2053" s="709" t="inlineStr">
        <is>
          <t>pc/db</t>
        </is>
      </c>
      <c r="I2053" s="320" t="n"/>
      <c r="J2053" s="521" t="n">
        <v>0</v>
      </c>
      <c r="K2053" s="159" t="n">
        <v>0</v>
      </c>
      <c r="L2053" s="753">
        <f>J2053+K2053</f>
        <v/>
      </c>
      <c r="M2053" s="748">
        <f>L2053*(G2053+I2053)</f>
        <v/>
      </c>
      <c r="O2053" s="464">
        <f>ISBLANK(D2053)</f>
        <v/>
      </c>
      <c r="P2053" s="464">
        <f>ISBLANK(G2053)</f>
        <v/>
      </c>
      <c r="Q2053" s="464">
        <f>ISBLANK(M2053)</f>
        <v/>
      </c>
      <c r="R2053" s="464">
        <f>IF(AND(O2053=P2053,O2053=Q2053),,"!!!")</f>
        <v/>
      </c>
      <c r="T2053" s="464" t="n">
        <v>2042</v>
      </c>
    </row>
    <row customFormat="1" customHeight="1" hidden="1" ht="22.5" outlineLevel="1" r="2054" s="590">
      <c r="A2054" s="29" t="n"/>
      <c r="B2054" s="606" t="n">
        <v>400</v>
      </c>
      <c r="C2054" s="608" t="n">
        <v>434</v>
      </c>
      <c r="D2054" s="426" t="n">
        <v>47</v>
      </c>
      <c r="E2054" s="597" t="inlineStr">
        <is>
          <t>1545x1200 - exhaust air stud, standard 45° chamfer, with bird 
protection net</t>
        </is>
      </c>
      <c r="F2054" s="597" t="inlineStr">
        <is>
          <t>Kifúvófej 1545x1200</t>
        </is>
      </c>
      <c r="G2054" s="994" t="n">
        <v>1</v>
      </c>
      <c r="H2054" s="709" t="inlineStr">
        <is>
          <t>pc/db</t>
        </is>
      </c>
      <c r="I2054" s="320" t="n"/>
      <c r="J2054" s="521" t="n">
        <v>0</v>
      </c>
      <c r="K2054" s="159" t="n">
        <v>0</v>
      </c>
      <c r="L2054" s="753">
        <f>J2054+K2054</f>
        <v/>
      </c>
      <c r="M2054" s="748">
        <f>L2054*(G2054+I2054)</f>
        <v/>
      </c>
      <c r="O2054" s="464">
        <f>ISBLANK(D2054)</f>
        <v/>
      </c>
      <c r="P2054" s="464">
        <f>ISBLANK(G2054)</f>
        <v/>
      </c>
      <c r="Q2054" s="464">
        <f>ISBLANK(M2054)</f>
        <v/>
      </c>
      <c r="R2054" s="464">
        <f>IF(AND(O2054=P2054,O2054=Q2054),,"!!!")</f>
        <v/>
      </c>
      <c r="T2054" s="464" t="n">
        <v>2043</v>
      </c>
    </row>
    <row customFormat="1" customHeight="1" hidden="1" ht="22.5" outlineLevel="1" r="2055" s="590">
      <c r="A2055" s="29" t="n"/>
      <c r="B2055" s="606" t="n">
        <v>400</v>
      </c>
      <c r="C2055" s="608" t="n">
        <v>434</v>
      </c>
      <c r="D2055" s="426" t="n">
        <v>48</v>
      </c>
      <c r="E2055" s="597" t="inlineStr">
        <is>
          <t>1545x1160 - exhaust air stud, standard 45° chamfer, with bird 
protection net</t>
        </is>
      </c>
      <c r="F2055" s="597" t="inlineStr">
        <is>
          <t>Kifúvófej 1545x1160</t>
        </is>
      </c>
      <c r="G2055" s="994" t="n">
        <v>1</v>
      </c>
      <c r="H2055" s="709" t="inlineStr">
        <is>
          <t>pc/db</t>
        </is>
      </c>
      <c r="I2055" s="320" t="n"/>
      <c r="J2055" s="521" t="n">
        <v>0</v>
      </c>
      <c r="K2055" s="159" t="n">
        <v>0</v>
      </c>
      <c r="L2055" s="753">
        <f>J2055+K2055</f>
        <v/>
      </c>
      <c r="M2055" s="748">
        <f>L2055*(G2055+I2055)</f>
        <v/>
      </c>
      <c r="O2055" s="464">
        <f>ISBLANK(D2055)</f>
        <v/>
      </c>
      <c r="P2055" s="464">
        <f>ISBLANK(G2055)</f>
        <v/>
      </c>
      <c r="Q2055" s="464">
        <f>ISBLANK(M2055)</f>
        <v/>
      </c>
      <c r="R2055" s="464">
        <f>IF(AND(O2055=P2055,O2055=Q2055),,"!!!")</f>
        <v/>
      </c>
      <c r="T2055" s="464" t="n">
        <v>2044</v>
      </c>
    </row>
    <row customFormat="1" customHeight="1" hidden="1" ht="22.5" outlineLevel="1" r="2056" s="590">
      <c r="A2056" s="29" t="n"/>
      <c r="B2056" s="606" t="n">
        <v>400</v>
      </c>
      <c r="C2056" s="608" t="n">
        <v>434</v>
      </c>
      <c r="D2056" s="426" t="n">
        <v>49</v>
      </c>
      <c r="E2056" s="597" t="inlineStr">
        <is>
          <t>500x500 - exhaust air stud, standard 45° chamfer, with bird 
protection net</t>
        </is>
      </c>
      <c r="F2056" s="597" t="inlineStr">
        <is>
          <t>Kifúvófej 500x500</t>
        </is>
      </c>
      <c r="G2056" s="994" t="n">
        <v>1</v>
      </c>
      <c r="H2056" s="709" t="inlineStr">
        <is>
          <t>pc/db</t>
        </is>
      </c>
      <c r="I2056" s="320" t="n"/>
      <c r="J2056" s="521" t="n">
        <v>0</v>
      </c>
      <c r="K2056" s="159" t="n">
        <v>0</v>
      </c>
      <c r="L2056" s="753">
        <f>J2056+K2056</f>
        <v/>
      </c>
      <c r="M2056" s="748">
        <f>L2056*(G2056+I2056)</f>
        <v/>
      </c>
      <c r="O2056" s="464">
        <f>ISBLANK(D2056)</f>
        <v/>
      </c>
      <c r="P2056" s="464">
        <f>ISBLANK(G2056)</f>
        <v/>
      </c>
      <c r="Q2056" s="464">
        <f>ISBLANK(M2056)</f>
        <v/>
      </c>
      <c r="R2056" s="464">
        <f>IF(AND(O2056=P2056,O2056=Q2056),,"!!!")</f>
        <v/>
      </c>
      <c r="T2056" s="464" t="n">
        <v>2045</v>
      </c>
    </row>
    <row customFormat="1" customHeight="1" hidden="1" ht="22.5" outlineLevel="1" r="2057" s="590">
      <c r="A2057" s="29" t="n"/>
      <c r="B2057" s="606" t="n">
        <v>400</v>
      </c>
      <c r="C2057" s="608" t="n">
        <v>434</v>
      </c>
      <c r="D2057" s="426" t="n">
        <v>50</v>
      </c>
      <c r="E2057" s="597" t="inlineStr">
        <is>
          <t>525x525 - exhaust air stud, standard 45° chamfer, with bird 
protection net</t>
        </is>
      </c>
      <c r="F2057" s="597" t="inlineStr">
        <is>
          <t>Kifúvófej 525x525</t>
        </is>
      </c>
      <c r="G2057" s="994" t="n">
        <v>1</v>
      </c>
      <c r="H2057" s="709" t="inlineStr">
        <is>
          <t>pc/db</t>
        </is>
      </c>
      <c r="I2057" s="320" t="n"/>
      <c r="J2057" s="521" t="n">
        <v>0</v>
      </c>
      <c r="K2057" s="159" t="n">
        <v>0</v>
      </c>
      <c r="L2057" s="753">
        <f>J2057+K2057</f>
        <v/>
      </c>
      <c r="M2057" s="748">
        <f>L2057*(G2057+I2057)</f>
        <v/>
      </c>
      <c r="O2057" s="464">
        <f>ISBLANK(D2057)</f>
        <v/>
      </c>
      <c r="P2057" s="464">
        <f>ISBLANK(G2057)</f>
        <v/>
      </c>
      <c r="Q2057" s="464">
        <f>ISBLANK(M2057)</f>
        <v/>
      </c>
      <c r="R2057" s="464">
        <f>IF(AND(O2057=P2057,O2057=Q2057),,"!!!")</f>
        <v/>
      </c>
      <c r="T2057" s="464" t="n">
        <v>2046</v>
      </c>
    </row>
    <row customFormat="1" customHeight="1" hidden="1" ht="22.5" outlineLevel="1" r="2058" s="590">
      <c r="A2058" s="29" t="n"/>
      <c r="B2058" s="606" t="n">
        <v>400</v>
      </c>
      <c r="C2058" s="608" t="n">
        <v>434</v>
      </c>
      <c r="D2058" s="426" t="n">
        <v>51</v>
      </c>
      <c r="E2058" s="597" t="inlineStr">
        <is>
          <t>1240x855 - exhaust air stud, standard 45° chamfer, with bird 
protection net</t>
        </is>
      </c>
      <c r="F2058" s="597" t="inlineStr">
        <is>
          <t>Kifúvófej 1240x855</t>
        </is>
      </c>
      <c r="G2058" s="994" t="n">
        <v>1</v>
      </c>
      <c r="H2058" s="709" t="inlineStr">
        <is>
          <t>pc/db</t>
        </is>
      </c>
      <c r="I2058" s="320" t="n"/>
      <c r="J2058" s="521" t="n">
        <v>0</v>
      </c>
      <c r="K2058" s="159" t="n">
        <v>0</v>
      </c>
      <c r="L2058" s="753">
        <f>J2058+K2058</f>
        <v/>
      </c>
      <c r="M2058" s="748">
        <f>L2058*(G2058+I2058)</f>
        <v/>
      </c>
      <c r="O2058" s="464">
        <f>ISBLANK(D2058)</f>
        <v/>
      </c>
      <c r="P2058" s="464">
        <f>ISBLANK(G2058)</f>
        <v/>
      </c>
      <c r="Q2058" s="464">
        <f>ISBLANK(M2058)</f>
        <v/>
      </c>
      <c r="R2058" s="464">
        <f>IF(AND(O2058=P2058,O2058=Q2058),,"!!!")</f>
        <v/>
      </c>
      <c r="T2058" s="464" t="n">
        <v>2047</v>
      </c>
    </row>
    <row customFormat="1" customHeight="1" hidden="1" ht="22.5" outlineLevel="1" r="2059" s="590">
      <c r="A2059" s="29" t="n"/>
      <c r="B2059" s="606" t="n">
        <v>400</v>
      </c>
      <c r="C2059" s="608" t="n">
        <v>434</v>
      </c>
      <c r="D2059" s="426" t="n">
        <v>52</v>
      </c>
      <c r="E2059" s="597" t="inlineStr">
        <is>
          <t>1240x855 - exhaust air stud, standard 45° chamfer, with bird 
protection net</t>
        </is>
      </c>
      <c r="F2059" s="597" t="inlineStr">
        <is>
          <t>Kifúvófej 1240x855</t>
        </is>
      </c>
      <c r="G2059" s="994" t="n">
        <v>1</v>
      </c>
      <c r="H2059" s="709" t="inlineStr">
        <is>
          <t>pc/db</t>
        </is>
      </c>
      <c r="I2059" s="320" t="n"/>
      <c r="J2059" s="521" t="n">
        <v>0</v>
      </c>
      <c r="K2059" s="159" t="n">
        <v>0</v>
      </c>
      <c r="L2059" s="753">
        <f>J2059+K2059</f>
        <v/>
      </c>
      <c r="M2059" s="748">
        <f>L2059*(G2059+I2059)</f>
        <v/>
      </c>
      <c r="O2059" s="464">
        <f>ISBLANK(D2059)</f>
        <v/>
      </c>
      <c r="P2059" s="464">
        <f>ISBLANK(G2059)</f>
        <v/>
      </c>
      <c r="Q2059" s="464">
        <f>ISBLANK(M2059)</f>
        <v/>
      </c>
      <c r="R2059" s="464">
        <f>IF(AND(O2059=P2059,O2059=Q2059),,"!!!")</f>
        <v/>
      </c>
      <c r="T2059" s="464" t="n">
        <v>2048</v>
      </c>
    </row>
    <row customFormat="1" customHeight="1" hidden="1" ht="22.5" outlineLevel="1" r="2060" s="590">
      <c r="A2060" s="29" t="n"/>
      <c r="B2060" s="606" t="n">
        <v>400</v>
      </c>
      <c r="C2060" s="608" t="n">
        <v>434</v>
      </c>
      <c r="D2060" s="426" t="n">
        <v>53</v>
      </c>
      <c r="E2060" s="597" t="inlineStr">
        <is>
          <t>300x300 - exhaust air stud, standard 45° chamfer, with bird 
protection net</t>
        </is>
      </c>
      <c r="F2060" s="597" t="inlineStr">
        <is>
          <t>Kifúvófej 300x300</t>
        </is>
      </c>
      <c r="G2060" s="994" t="n">
        <v>1</v>
      </c>
      <c r="H2060" s="709" t="inlineStr">
        <is>
          <t>pc/db</t>
        </is>
      </c>
      <c r="I2060" s="320" t="n"/>
      <c r="J2060" s="521" t="n">
        <v>0</v>
      </c>
      <c r="K2060" s="159" t="n">
        <v>0</v>
      </c>
      <c r="L2060" s="753">
        <f>J2060+K2060</f>
        <v/>
      </c>
      <c r="M2060" s="748">
        <f>L2060*(G2060+I2060)</f>
        <v/>
      </c>
      <c r="O2060" s="464">
        <f>ISBLANK(D2060)</f>
        <v/>
      </c>
      <c r="P2060" s="464">
        <f>ISBLANK(G2060)</f>
        <v/>
      </c>
      <c r="Q2060" s="464">
        <f>ISBLANK(M2060)</f>
        <v/>
      </c>
      <c r="R2060" s="464">
        <f>IF(AND(O2060=P2060,O2060=Q2060),,"!!!")</f>
        <v/>
      </c>
      <c r="T2060" s="464" t="n">
        <v>2049</v>
      </c>
    </row>
    <row customHeight="1" hidden="1" ht="23.25" outlineLevel="1" r="2061" thickBot="1">
      <c r="A2061" s="585" t="n"/>
      <c r="B2061" s="663" t="n">
        <v>400</v>
      </c>
      <c r="C2061" s="817" t="n">
        <v>434</v>
      </c>
      <c r="D2061" s="818" t="n">
        <v>54</v>
      </c>
      <c r="E2061" s="819" t="inlineStr">
        <is>
          <t>300x300 - exhaust air stud, standard 45° chamfer, with bird 
protection net</t>
        </is>
      </c>
      <c r="F2061" s="819" t="inlineStr">
        <is>
          <t>Kifúvófej 300x300</t>
        </is>
      </c>
      <c r="G2061" s="1023" t="n">
        <v>1</v>
      </c>
      <c r="H2061" s="540" t="inlineStr">
        <is>
          <t>pc/db</t>
        </is>
      </c>
      <c r="I2061" s="456" t="n"/>
      <c r="J2061" s="820" t="n">
        <v>0</v>
      </c>
      <c r="K2061" s="541" t="n">
        <v>0</v>
      </c>
      <c r="L2061" s="542">
        <f>J2061+K2061</f>
        <v/>
      </c>
      <c r="M2061" s="524">
        <f>L2061*(G2061+I2061)</f>
        <v/>
      </c>
      <c r="O2061" s="464">
        <f>ISBLANK(D2061)</f>
        <v/>
      </c>
      <c r="P2061" s="464">
        <f>ISBLANK(G2061)</f>
        <v/>
      </c>
      <c r="Q2061" s="464">
        <f>ISBLANK(M2061)</f>
        <v/>
      </c>
      <c r="R2061" s="464">
        <f>IF(AND(O2061=P2061,O2061=Q2061),,"!!!")</f>
        <v/>
      </c>
      <c r="T2061" s="464" t="n">
        <v>2050</v>
      </c>
    </row>
    <row customFormat="1" customHeight="1" hidden="1" ht="16.5" outlineLevel="1" r="2062" s="590" thickBot="1">
      <c r="A2062" s="454" t="n"/>
      <c r="B2062" s="653" t="n"/>
      <c r="C2062" s="654" t="n"/>
      <c r="D2062" s="829" t="n"/>
      <c r="E2062" s="597" t="n"/>
      <c r="F2062" s="518" t="n"/>
      <c r="G2062" s="994" t="n"/>
      <c r="H2062" s="709" t="n"/>
      <c r="I2062" s="455" t="n"/>
      <c r="J2062" s="521" t="n"/>
      <c r="K2062" s="159" t="n"/>
      <c r="L2062" s="159" t="n"/>
      <c r="M2062" s="522" t="n"/>
      <c r="O2062" s="464">
        <f>ISBLANK(D2062)</f>
        <v/>
      </c>
      <c r="P2062" s="464">
        <f>ISBLANK(G2062)</f>
        <v/>
      </c>
      <c r="Q2062" s="464">
        <f>ISBLANK(M2062)</f>
        <v/>
      </c>
      <c r="R2062" s="464">
        <f>IF(AND(O2062=P2062,O2062=Q2062),,"!!!")</f>
        <v/>
      </c>
      <c r="T2062" s="464" t="n">
        <v>2051</v>
      </c>
    </row>
    <row customFormat="1" customHeight="1" hidden="1" ht="15.75" outlineLevel="1" r="2063" s="590" thickBot="1">
      <c r="A2063" s="581" t="n"/>
      <c r="B2063" s="822" t="n"/>
      <c r="C2063" s="823" t="n"/>
      <c r="D2063" s="769" t="n"/>
      <c r="E2063" s="60" t="inlineStr">
        <is>
          <t>total</t>
        </is>
      </c>
      <c r="F2063" s="60" t="inlineStr">
        <is>
          <t>összesen</t>
        </is>
      </c>
      <c r="G2063" s="993" t="n"/>
      <c r="H2063" s="811" t="n"/>
      <c r="I2063" s="334" t="n"/>
      <c r="J2063" s="812" t="n"/>
      <c r="K2063" s="23" t="n"/>
      <c r="L2063" s="194" t="n"/>
      <c r="M2063" s="226">
        <f>SUM(M2006:M2062)</f>
        <v/>
      </c>
      <c r="O2063" s="464">
        <f>ISBLANK(D2063)</f>
        <v/>
      </c>
      <c r="P2063" s="464">
        <f>ISBLANK(G2063)</f>
        <v/>
      </c>
      <c r="Q2063" s="464">
        <f>ISBLANK(M2063)</f>
        <v/>
      </c>
      <c r="R2063" s="464">
        <f>IF(AND(O2063=P2063,O2063=Q2063),,"!!!")</f>
        <v/>
      </c>
      <c r="T2063" s="464" t="n">
        <v>2052</v>
      </c>
    </row>
    <row customFormat="1" customHeight="1" hidden="1" ht="15.75" outlineLevel="1" r="2064" s="590" thickBot="1">
      <c r="A2064" s="29" t="n"/>
      <c r="B2064" s="631" t="n">
        <v>400</v>
      </c>
      <c r="C2064" s="605" t="n">
        <v>435</v>
      </c>
      <c r="D2064" s="571" t="n"/>
      <c r="E2064" s="47" t="inlineStr">
        <is>
          <t>Ducts</t>
        </is>
      </c>
      <c r="F2064" s="47" t="inlineStr">
        <is>
          <t>Légcsatornák</t>
        </is>
      </c>
      <c r="G2064" s="991" t="n"/>
      <c r="H2064" s="458" t="n"/>
      <c r="I2064" s="315" t="n"/>
      <c r="J2064" s="459" t="n"/>
      <c r="K2064" s="48" t="n"/>
      <c r="L2064" s="49" t="n"/>
      <c r="M2064" s="103" t="n"/>
      <c r="O2064" s="464">
        <f>ISBLANK(D2064)</f>
        <v/>
      </c>
      <c r="P2064" s="464">
        <f>ISBLANK(G2064)</f>
        <v/>
      </c>
      <c r="Q2064" s="464">
        <f>ISBLANK(M2064)</f>
        <v/>
      </c>
      <c r="R2064" s="464">
        <f>IF(AND(O2064=P2064,O2064=Q2064),,"!!!")</f>
        <v/>
      </c>
      <c r="T2064" s="464" t="n">
        <v>2053</v>
      </c>
    </row>
    <row customFormat="1" customHeight="1" hidden="1" ht="360" outlineLevel="1" r="2065" s="590">
      <c r="A2065" s="29" t="inlineStr">
        <is>
          <t>x</t>
        </is>
      </c>
      <c r="B2065" s="653" t="n"/>
      <c r="C2065" s="654" t="n"/>
      <c r="D2065" s="426" t="n"/>
      <c r="E2065" s="597" t="inlineStr">
        <is>
          <t>Supply air'
Galvanised steel duct general quality requirements: 
Lindab galvanised stees sheet airduct system. Required leakage class for round ducts is ‘C’, for rectangular ducts is 'B’ in conformity with Eurovent 2/2. Rectangular ducts with MEZ flanges and trapeze bracing, hat- or rod shaped internal reinforcing frame if required. Round spiral corrugated duct system with factory made rubber profile sealing.
In accordance with standard cleaning apertures must be fitted to the ventilation duct system.
0,8mm thick aluminium sheet cladding, with continuous overlapping, sintered connections with aluminium riveting.
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
Armaflex AC: Synthetic rubber based closed cell insulation to prevent condensation, elastic material. Allowed temperature range of medium from -50 to +110°C-ig (band +85°C). Fire resistance classification: DL-s3, d0 (considerable participation in fire, strong smoke production, no flaming droplets/particles)
Insulation of the duct outside the building must be included in the material of the ducts and fittings:
galvanised steel duct + Armaflex AC 13mm insulation + 50mm mineral wool with aluminium lining + galvanized sheet steel
Insulation of the duct inside the building must be included in the material of the ducts and fittings:
galvanised steel duct + Armaflex AC 13mm insulation</t>
        </is>
      </c>
      <c r="F2065" s="518" t="inlineStr">
        <is>
          <t>Befúvás
Hga acél légcsatorna álltalános minőségi elvárásai: Lindab horganyzott acél légcsatorna rendszer, elvárt tömörségi osztály kör keresztmetszet "C", négyszög keresztmetszet "B" az Eurovent 2/2 szerint. Négyszög keresztmetszetű csatornarendszer mezkeretes csatlakozással, trapéz merevítéssel, kalap illetve belső rúd merevítéssel szükség szerint.Kör keresztmetszetű spirálkorcolt horganyzott légcsatorna rendszer gyártóművi profilozott gumibetétes csatlakozásokkal.
Előírásnak megfelelően tisztító nyílásokkal kell ellátni a légcsatorna hálózatot.
0,8mm-es aluminium lemez borítás, folytonos, átlapolássos, szitnizett kapcsolatokkal, alumínium popszegecses rögzítéssel.
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Armaflex AC: Szintetikus gumi alapú zártcellás szerkezetű páralecsapódás megelőzésére, rugalmas hőszigetelés. Megengedett közeghőm. -50 - +110°C-ig (szalag +85°C). Tűzvédelmi besorolás: DL-s3, d0 (lényeges részvétel a tűzben, erősen füstképző, égve nem csepegő)
Épületen kívüli légcsatorna szigetelését a légcsatorna és idomok anyagába bele kell számolni:
Hga légcsatorna + Armaflex AC 13mm szigetelés + 50mm alukasírozott ásványgyapot hőszigetelés + bádogozása horganyzott acéllemezből
Épületen belüli légcsatorna szigetelését a légcsatorna és idomok anyagába bele kell számolni:
Hga légcsatorna + Armaflex AC 13mm szigetelés</t>
        </is>
      </c>
      <c r="G2065" s="994" t="n"/>
      <c r="H2065" s="39" t="n"/>
      <c r="I2065" s="315" t="n"/>
      <c r="J2065" s="521" t="n"/>
      <c r="K2065" s="159" t="n"/>
      <c r="L2065" s="159" t="n"/>
      <c r="M2065" s="522" t="n"/>
      <c r="O2065" s="464">
        <f>ISBLANK(D2065)</f>
        <v/>
      </c>
      <c r="P2065" s="464">
        <f>ISBLANK(G2065)</f>
        <v/>
      </c>
      <c r="Q2065" s="464">
        <f>ISBLANK(M2065)</f>
        <v/>
      </c>
      <c r="R2065" s="464">
        <f>IF(AND(O2065=P2065,O2065=Q2065),,"!!!")</f>
        <v/>
      </c>
      <c r="T2065" s="464" t="n">
        <v>2054</v>
      </c>
    </row>
    <row customFormat="1" hidden="1" outlineLevel="1" r="2066" s="590">
      <c r="A2066" s="29" t="n"/>
      <c r="B2066" s="606" t="n">
        <v>400</v>
      </c>
      <c r="C2066" s="654" t="inlineStr">
        <is>
          <t>431E</t>
        </is>
      </c>
      <c r="D2066" s="426" t="n"/>
      <c r="E2066" s="148" t="inlineStr">
        <is>
          <t>Supply air</t>
        </is>
      </c>
      <c r="F2066" s="148" t="inlineStr">
        <is>
          <t>Befúvás</t>
        </is>
      </c>
      <c r="G2066" s="994" t="n"/>
      <c r="H2066" s="39" t="n"/>
      <c r="I2066" s="1030" t="n"/>
      <c r="J2066" s="521" t="n"/>
      <c r="K2066" s="159" t="n"/>
      <c r="L2066" s="159" t="n"/>
      <c r="M2066" s="522" t="n"/>
      <c r="O2066" s="464">
        <f>ISBLANK(D2066)</f>
        <v/>
      </c>
      <c r="P2066" s="464">
        <f>ISBLANK(G2066)</f>
        <v/>
      </c>
      <c r="Q2066" s="464">
        <f>ISBLANK(M2066)</f>
        <v/>
      </c>
      <c r="R2066" s="464">
        <f>IF(AND(O2066=P2066,O2066=Q2066),,"!!!")</f>
        <v/>
      </c>
      <c r="T2066" s="464" t="n">
        <v>2055</v>
      </c>
    </row>
    <row customFormat="1" hidden="1" outlineLevel="1" r="2067" s="590">
      <c r="A2067" s="29" t="n"/>
      <c r="B2067" s="606" t="n">
        <v>400</v>
      </c>
      <c r="C2067" s="654" t="inlineStr">
        <is>
          <t>431E</t>
        </is>
      </c>
      <c r="D2067" s="426" t="n">
        <v>1</v>
      </c>
      <c r="E2067" s="597" t="inlineStr">
        <is>
          <t>65x315</t>
        </is>
      </c>
      <c r="F2067" s="597" t="inlineStr">
        <is>
          <t>65x315</t>
        </is>
      </c>
      <c r="G2067" s="994" t="n">
        <v>1</v>
      </c>
      <c r="H2067" s="39" t="inlineStr">
        <is>
          <t>lm/fm</t>
        </is>
      </c>
      <c r="I2067" s="1030" t="n"/>
      <c r="J2067" s="521" t="n">
        <v>0</v>
      </c>
      <c r="K2067" s="159" t="n">
        <v>0</v>
      </c>
      <c r="L2067" s="753">
        <f>J2067+K2067</f>
        <v/>
      </c>
      <c r="M2067" s="748">
        <f>L2067*(G2067+I2067)</f>
        <v/>
      </c>
      <c r="O2067" s="464">
        <f>ISBLANK(D2067)</f>
        <v/>
      </c>
      <c r="P2067" s="464">
        <f>ISBLANK(G2067)</f>
        <v/>
      </c>
      <c r="Q2067" s="464">
        <f>ISBLANK(M2067)</f>
        <v/>
      </c>
      <c r="R2067" s="464">
        <f>IF(AND(O2067=P2067,O2067=Q2067),,"!!!")</f>
        <v/>
      </c>
      <c r="T2067" s="464" t="n">
        <v>2056</v>
      </c>
    </row>
    <row customFormat="1" hidden="1" outlineLevel="1" r="2068" s="590">
      <c r="A2068" s="29" t="n"/>
      <c r="B2068" s="606" t="n">
        <v>400</v>
      </c>
      <c r="C2068" s="654" t="inlineStr">
        <is>
          <t>431E</t>
        </is>
      </c>
      <c r="D2068" s="426" t="n">
        <v>2</v>
      </c>
      <c r="E2068" s="597" t="inlineStr">
        <is>
          <t>115x515</t>
        </is>
      </c>
      <c r="F2068" s="597" t="inlineStr">
        <is>
          <t>115x515</t>
        </is>
      </c>
      <c r="G2068" s="994" t="n">
        <v>1</v>
      </c>
      <c r="H2068" s="39" t="inlineStr">
        <is>
          <t>lm/fm</t>
        </is>
      </c>
      <c r="I2068" s="1030" t="n"/>
      <c r="J2068" s="521" t="n">
        <v>0</v>
      </c>
      <c r="K2068" s="159" t="n">
        <v>0</v>
      </c>
      <c r="L2068" s="753">
        <f>J2068+K2068</f>
        <v/>
      </c>
      <c r="M2068" s="748">
        <f>L2068*(G2068+I2068)</f>
        <v/>
      </c>
      <c r="O2068" s="464">
        <f>ISBLANK(D2068)</f>
        <v/>
      </c>
      <c r="P2068" s="464">
        <f>ISBLANK(G2068)</f>
        <v/>
      </c>
      <c r="Q2068" s="464">
        <f>ISBLANK(M2068)</f>
        <v/>
      </c>
      <c r="R2068" s="464">
        <f>IF(AND(O2068=P2068,O2068=Q2068),,"!!!")</f>
        <v/>
      </c>
      <c r="T2068" s="464" t="n">
        <v>2057</v>
      </c>
    </row>
    <row customFormat="1" hidden="1" outlineLevel="1" r="2069" s="590">
      <c r="A2069" s="29" t="n"/>
      <c r="B2069" s="606" t="n">
        <v>400</v>
      </c>
      <c r="C2069" s="654" t="inlineStr">
        <is>
          <t>431E</t>
        </is>
      </c>
      <c r="D2069" s="426" t="n">
        <v>3</v>
      </c>
      <c r="E2069" s="597" t="inlineStr">
        <is>
          <t>150x165</t>
        </is>
      </c>
      <c r="F2069" s="597" t="inlineStr">
        <is>
          <t>150x165</t>
        </is>
      </c>
      <c r="G2069" s="994" t="n">
        <v>11</v>
      </c>
      <c r="H2069" s="39" t="inlineStr">
        <is>
          <t>lm/fm</t>
        </is>
      </c>
      <c r="I2069" s="1030" t="n"/>
      <c r="J2069" s="521" t="n">
        <v>0</v>
      </c>
      <c r="K2069" s="159" t="n">
        <v>0</v>
      </c>
      <c r="L2069" s="753">
        <f>J2069+K2069</f>
        <v/>
      </c>
      <c r="M2069" s="748">
        <f>L2069*(G2069+I2069)</f>
        <v/>
      </c>
      <c r="O2069" s="464">
        <f>ISBLANK(D2069)</f>
        <v/>
      </c>
      <c r="P2069" s="464">
        <f>ISBLANK(G2069)</f>
        <v/>
      </c>
      <c r="Q2069" s="464">
        <f>ISBLANK(M2069)</f>
        <v/>
      </c>
      <c r="R2069" s="464">
        <f>IF(AND(O2069=P2069,O2069=Q2069),,"!!!")</f>
        <v/>
      </c>
      <c r="T2069" s="464" t="n">
        <v>2058</v>
      </c>
    </row>
    <row customFormat="1" hidden="1" outlineLevel="1" r="2070" s="590">
      <c r="A2070" s="29" t="n"/>
      <c r="B2070" s="606" t="n">
        <v>400</v>
      </c>
      <c r="C2070" s="654" t="inlineStr">
        <is>
          <t>431E</t>
        </is>
      </c>
      <c r="D2070" s="426" t="n">
        <v>4</v>
      </c>
      <c r="E2070" s="597" t="inlineStr">
        <is>
          <t>200x315</t>
        </is>
      </c>
      <c r="F2070" s="597" t="inlineStr">
        <is>
          <t>200x315</t>
        </is>
      </c>
      <c r="G2070" s="994" t="n">
        <v>14</v>
      </c>
      <c r="H2070" s="39" t="inlineStr">
        <is>
          <t>lm/fm</t>
        </is>
      </c>
      <c r="I2070" s="1030" t="n"/>
      <c r="J2070" s="521" t="n">
        <v>0</v>
      </c>
      <c r="K2070" s="159" t="n">
        <v>0</v>
      </c>
      <c r="L2070" s="753">
        <f>J2070+K2070</f>
        <v/>
      </c>
      <c r="M2070" s="748">
        <f>L2070*(G2070+I2070)</f>
        <v/>
      </c>
      <c r="O2070" s="464">
        <f>ISBLANK(D2070)</f>
        <v/>
      </c>
      <c r="P2070" s="464">
        <f>ISBLANK(G2070)</f>
        <v/>
      </c>
      <c r="Q2070" s="464">
        <f>ISBLANK(M2070)</f>
        <v/>
      </c>
      <c r="R2070" s="464">
        <f>IF(AND(O2070=P2070,O2070=Q2070),,"!!!")</f>
        <v/>
      </c>
      <c r="T2070" s="464" t="n">
        <v>2059</v>
      </c>
    </row>
    <row customFormat="1" hidden="1" outlineLevel="1" r="2071" s="590">
      <c r="A2071" s="29" t="n"/>
      <c r="B2071" s="606" t="n">
        <v>400</v>
      </c>
      <c r="C2071" s="654" t="inlineStr">
        <is>
          <t>431E</t>
        </is>
      </c>
      <c r="D2071" s="426" t="n">
        <v>5</v>
      </c>
      <c r="E2071" s="597" t="inlineStr">
        <is>
          <t>300x300</t>
        </is>
      </c>
      <c r="F2071" s="597" t="inlineStr">
        <is>
          <t>300x300</t>
        </is>
      </c>
      <c r="G2071" s="994" t="n">
        <v>38</v>
      </c>
      <c r="H2071" s="39" t="inlineStr">
        <is>
          <t>lm/fm</t>
        </is>
      </c>
      <c r="I2071" s="1030" t="n"/>
      <c r="J2071" s="521" t="n">
        <v>0</v>
      </c>
      <c r="K2071" s="159" t="n">
        <v>0</v>
      </c>
      <c r="L2071" s="753">
        <f>J2071+K2071</f>
        <v/>
      </c>
      <c r="M2071" s="748">
        <f>L2071*(G2071+I2071)</f>
        <v/>
      </c>
      <c r="O2071" s="464">
        <f>ISBLANK(D2071)</f>
        <v/>
      </c>
      <c r="P2071" s="464">
        <f>ISBLANK(G2071)</f>
        <v/>
      </c>
      <c r="Q2071" s="464">
        <f>ISBLANK(M2071)</f>
        <v/>
      </c>
      <c r="R2071" s="464">
        <f>IF(AND(O2071=P2071,O2071=Q2071),,"!!!")</f>
        <v/>
      </c>
      <c r="T2071" s="464" t="n">
        <v>2060</v>
      </c>
    </row>
    <row customFormat="1" hidden="1" outlineLevel="1" r="2072" s="590">
      <c r="A2072" s="29" t="n"/>
      <c r="B2072" s="606" t="n">
        <v>400</v>
      </c>
      <c r="C2072" s="654" t="inlineStr">
        <is>
          <t>431E</t>
        </is>
      </c>
      <c r="D2072" s="426" t="n">
        <v>6</v>
      </c>
      <c r="E2072" s="597" t="inlineStr">
        <is>
          <t>315x115</t>
        </is>
      </c>
      <c r="F2072" s="597" t="inlineStr">
        <is>
          <t>315x115</t>
        </is>
      </c>
      <c r="G2072" s="994" t="n">
        <v>1</v>
      </c>
      <c r="H2072" s="39" t="inlineStr">
        <is>
          <t>lm/fm</t>
        </is>
      </c>
      <c r="I2072" s="1030" t="n"/>
      <c r="J2072" s="521" t="n">
        <v>0</v>
      </c>
      <c r="K2072" s="159" t="n">
        <v>0</v>
      </c>
      <c r="L2072" s="753">
        <f>J2072+K2072</f>
        <v/>
      </c>
      <c r="M2072" s="748">
        <f>L2072*(G2072+I2072)</f>
        <v/>
      </c>
      <c r="O2072" s="464">
        <f>ISBLANK(D2072)</f>
        <v/>
      </c>
      <c r="P2072" s="464">
        <f>ISBLANK(G2072)</f>
        <v/>
      </c>
      <c r="Q2072" s="464">
        <f>ISBLANK(M2072)</f>
        <v/>
      </c>
      <c r="R2072" s="464">
        <f>IF(AND(O2072=P2072,O2072=Q2072),,"!!!")</f>
        <v/>
      </c>
      <c r="T2072" s="464" t="n">
        <v>2061</v>
      </c>
    </row>
    <row customFormat="1" hidden="1" outlineLevel="1" r="2073" s="590">
      <c r="A2073" s="29" t="n"/>
      <c r="B2073" s="606" t="n">
        <v>400</v>
      </c>
      <c r="C2073" s="654" t="inlineStr">
        <is>
          <t>431E</t>
        </is>
      </c>
      <c r="D2073" s="426" t="n">
        <v>7</v>
      </c>
      <c r="E2073" s="597" t="inlineStr">
        <is>
          <t>350x350</t>
        </is>
      </c>
      <c r="F2073" s="597" t="inlineStr">
        <is>
          <t>350x350</t>
        </is>
      </c>
      <c r="G2073" s="994" t="n">
        <v>50</v>
      </c>
      <c r="H2073" s="39" t="inlineStr">
        <is>
          <t>lm/fm</t>
        </is>
      </c>
      <c r="I2073" s="1030" t="n"/>
      <c r="J2073" s="521" t="n">
        <v>0</v>
      </c>
      <c r="K2073" s="159" t="n">
        <v>0</v>
      </c>
      <c r="L2073" s="753">
        <f>J2073+K2073</f>
        <v/>
      </c>
      <c r="M2073" s="748">
        <f>L2073*(G2073+I2073)</f>
        <v/>
      </c>
      <c r="O2073" s="464">
        <f>ISBLANK(D2073)</f>
        <v/>
      </c>
      <c r="P2073" s="464">
        <f>ISBLANK(G2073)</f>
        <v/>
      </c>
      <c r="Q2073" s="464">
        <f>ISBLANK(M2073)</f>
        <v/>
      </c>
      <c r="R2073" s="464">
        <f>IF(AND(O2073=P2073,O2073=Q2073),,"!!!")</f>
        <v/>
      </c>
      <c r="T2073" s="464" t="n">
        <v>2062</v>
      </c>
    </row>
    <row customFormat="1" hidden="1" outlineLevel="1" r="2074" s="590">
      <c r="A2074" s="29" t="n"/>
      <c r="B2074" s="606" t="n">
        <v>400</v>
      </c>
      <c r="C2074" s="654" t="inlineStr">
        <is>
          <t>431E</t>
        </is>
      </c>
      <c r="D2074" s="426" t="n">
        <v>8</v>
      </c>
      <c r="E2074" s="597" t="inlineStr">
        <is>
          <t>350x400</t>
        </is>
      </c>
      <c r="F2074" s="597" t="inlineStr">
        <is>
          <t>350x400</t>
        </is>
      </c>
      <c r="G2074" s="994" t="n">
        <v>6</v>
      </c>
      <c r="H2074" s="39" t="inlineStr">
        <is>
          <t>lm/fm</t>
        </is>
      </c>
      <c r="I2074" s="1030" t="n"/>
      <c r="J2074" s="521" t="n">
        <v>0</v>
      </c>
      <c r="K2074" s="159" t="n">
        <v>0</v>
      </c>
      <c r="L2074" s="753">
        <f>J2074+K2074</f>
        <v/>
      </c>
      <c r="M2074" s="748">
        <f>L2074*(G2074+I2074)</f>
        <v/>
      </c>
      <c r="O2074" s="464">
        <f>ISBLANK(D2074)</f>
        <v/>
      </c>
      <c r="P2074" s="464">
        <f>ISBLANK(G2074)</f>
        <v/>
      </c>
      <c r="Q2074" s="464">
        <f>ISBLANK(M2074)</f>
        <v/>
      </c>
      <c r="R2074" s="464">
        <f>IF(AND(O2074=P2074,O2074=Q2074),,"!!!")</f>
        <v/>
      </c>
      <c r="T2074" s="464" t="n">
        <v>2063</v>
      </c>
    </row>
    <row customFormat="1" hidden="1" outlineLevel="1" r="2075" s="590">
      <c r="A2075" s="29" t="n"/>
      <c r="B2075" s="606" t="n">
        <v>400</v>
      </c>
      <c r="C2075" s="654" t="inlineStr">
        <is>
          <t>431E</t>
        </is>
      </c>
      <c r="D2075" s="426" t="n">
        <v>9</v>
      </c>
      <c r="E2075" s="597" t="inlineStr">
        <is>
          <t>350x425</t>
        </is>
      </c>
      <c r="F2075" s="597" t="inlineStr">
        <is>
          <t>350x425</t>
        </is>
      </c>
      <c r="G2075" s="994" t="n">
        <v>11</v>
      </c>
      <c r="H2075" s="39" t="inlineStr">
        <is>
          <t>lm/fm</t>
        </is>
      </c>
      <c r="I2075" s="1030" t="n"/>
      <c r="J2075" s="521" t="n">
        <v>0</v>
      </c>
      <c r="K2075" s="159" t="n">
        <v>0</v>
      </c>
      <c r="L2075" s="753">
        <f>J2075+K2075</f>
        <v/>
      </c>
      <c r="M2075" s="748">
        <f>L2075*(G2075+I2075)</f>
        <v/>
      </c>
      <c r="O2075" s="464">
        <f>ISBLANK(D2075)</f>
        <v/>
      </c>
      <c r="P2075" s="464">
        <f>ISBLANK(G2075)</f>
        <v/>
      </c>
      <c r="Q2075" s="464">
        <f>ISBLANK(M2075)</f>
        <v/>
      </c>
      <c r="R2075" s="464">
        <f>IF(AND(O2075=P2075,O2075=Q2075),,"!!!")</f>
        <v/>
      </c>
      <c r="T2075" s="464" t="n">
        <v>2064</v>
      </c>
    </row>
    <row customFormat="1" hidden="1" outlineLevel="1" r="2076" s="590">
      <c r="A2076" s="29" t="n"/>
      <c r="B2076" s="606" t="n">
        <v>400</v>
      </c>
      <c r="C2076" s="654" t="inlineStr">
        <is>
          <t>431E</t>
        </is>
      </c>
      <c r="D2076" s="426" t="n">
        <v>10</v>
      </c>
      <c r="E2076" s="597" t="inlineStr">
        <is>
          <t>400x400</t>
        </is>
      </c>
      <c r="F2076" s="597" t="inlineStr">
        <is>
          <t>400x400</t>
        </is>
      </c>
      <c r="G2076" s="994" t="n">
        <v>45</v>
      </c>
      <c r="H2076" s="39" t="inlineStr">
        <is>
          <t>lm/fm</t>
        </is>
      </c>
      <c r="I2076" s="1030" t="n"/>
      <c r="J2076" s="521" t="n">
        <v>0</v>
      </c>
      <c r="K2076" s="159" t="n">
        <v>0</v>
      </c>
      <c r="L2076" s="753">
        <f>J2076+K2076</f>
        <v/>
      </c>
      <c r="M2076" s="748">
        <f>L2076*(G2076+I2076)</f>
        <v/>
      </c>
      <c r="O2076" s="464">
        <f>ISBLANK(D2076)</f>
        <v/>
      </c>
      <c r="P2076" s="464">
        <f>ISBLANK(G2076)</f>
        <v/>
      </c>
      <c r="Q2076" s="464">
        <f>ISBLANK(M2076)</f>
        <v/>
      </c>
      <c r="R2076" s="464">
        <f>IF(AND(O2076=P2076,O2076=Q2076),,"!!!")</f>
        <v/>
      </c>
      <c r="T2076" s="464" t="n">
        <v>2065</v>
      </c>
    </row>
    <row customFormat="1" hidden="1" outlineLevel="1" r="2077" s="590">
      <c r="A2077" s="29" t="n"/>
      <c r="B2077" s="606" t="n">
        <v>400</v>
      </c>
      <c r="C2077" s="654" t="inlineStr">
        <is>
          <t>431E</t>
        </is>
      </c>
      <c r="D2077" s="426" t="n">
        <v>11</v>
      </c>
      <c r="E2077" s="597" t="inlineStr">
        <is>
          <t>415x165</t>
        </is>
      </c>
      <c r="F2077" s="597" t="inlineStr">
        <is>
          <t>415x165</t>
        </is>
      </c>
      <c r="G2077" s="994" t="n">
        <v>1</v>
      </c>
      <c r="H2077" s="39" t="inlineStr">
        <is>
          <t>lm/fm</t>
        </is>
      </c>
      <c r="I2077" s="1030" t="n"/>
      <c r="J2077" s="521" t="n">
        <v>0</v>
      </c>
      <c r="K2077" s="159" t="n">
        <v>0</v>
      </c>
      <c r="L2077" s="753">
        <f>J2077+K2077</f>
        <v/>
      </c>
      <c r="M2077" s="748">
        <f>L2077*(G2077+I2077)</f>
        <v/>
      </c>
      <c r="O2077" s="464">
        <f>ISBLANK(D2077)</f>
        <v/>
      </c>
      <c r="P2077" s="464">
        <f>ISBLANK(G2077)</f>
        <v/>
      </c>
      <c r="Q2077" s="464">
        <f>ISBLANK(M2077)</f>
        <v/>
      </c>
      <c r="R2077" s="464">
        <f>IF(AND(O2077=P2077,O2077=Q2077),,"!!!")</f>
        <v/>
      </c>
      <c r="T2077" s="464" t="n">
        <v>2066</v>
      </c>
    </row>
    <row customFormat="1" hidden="1" outlineLevel="1" r="2078" s="590">
      <c r="A2078" s="29" t="n"/>
      <c r="B2078" s="606" t="n">
        <v>400</v>
      </c>
      <c r="C2078" s="654" t="inlineStr">
        <is>
          <t>431E</t>
        </is>
      </c>
      <c r="D2078" s="426" t="n">
        <v>12</v>
      </c>
      <c r="E2078" s="597" t="inlineStr">
        <is>
          <t>415x315</t>
        </is>
      </c>
      <c r="F2078" s="597" t="inlineStr">
        <is>
          <t>415x315</t>
        </is>
      </c>
      <c r="G2078" s="994" t="n">
        <v>1</v>
      </c>
      <c r="H2078" s="39" t="inlineStr">
        <is>
          <t>lm/fm</t>
        </is>
      </c>
      <c r="I2078" s="1030" t="n"/>
      <c r="J2078" s="521" t="n">
        <v>0</v>
      </c>
      <c r="K2078" s="159" t="n">
        <v>0</v>
      </c>
      <c r="L2078" s="753">
        <f>J2078+K2078</f>
        <v/>
      </c>
      <c r="M2078" s="748">
        <f>L2078*(G2078+I2078)</f>
        <v/>
      </c>
      <c r="O2078" s="464">
        <f>ISBLANK(D2078)</f>
        <v/>
      </c>
      <c r="P2078" s="464">
        <f>ISBLANK(G2078)</f>
        <v/>
      </c>
      <c r="Q2078" s="464">
        <f>ISBLANK(M2078)</f>
        <v/>
      </c>
      <c r="R2078" s="464">
        <f>IF(AND(O2078=P2078,O2078=Q2078),,"!!!")</f>
        <v/>
      </c>
      <c r="T2078" s="464" t="n">
        <v>2067</v>
      </c>
    </row>
    <row customFormat="1" hidden="1" outlineLevel="1" r="2079" s="590">
      <c r="A2079" s="29" t="n"/>
      <c r="B2079" s="606" t="n">
        <v>400</v>
      </c>
      <c r="C2079" s="654" t="inlineStr">
        <is>
          <t>431E</t>
        </is>
      </c>
      <c r="D2079" s="426" t="n">
        <v>13</v>
      </c>
      <c r="E2079" s="597" t="inlineStr">
        <is>
          <t>425x425</t>
        </is>
      </c>
      <c r="F2079" s="597" t="inlineStr">
        <is>
          <t>425x425</t>
        </is>
      </c>
      <c r="G2079" s="994" t="n">
        <v>7</v>
      </c>
      <c r="H2079" s="39" t="inlineStr">
        <is>
          <t>lm/fm</t>
        </is>
      </c>
      <c r="I2079" s="1030" t="n"/>
      <c r="J2079" s="521" t="n">
        <v>0</v>
      </c>
      <c r="K2079" s="159" t="n">
        <v>0</v>
      </c>
      <c r="L2079" s="753">
        <f>J2079+K2079</f>
        <v/>
      </c>
      <c r="M2079" s="748">
        <f>L2079*(G2079+I2079)</f>
        <v/>
      </c>
      <c r="O2079" s="464">
        <f>ISBLANK(D2079)</f>
        <v/>
      </c>
      <c r="P2079" s="464">
        <f>ISBLANK(G2079)</f>
        <v/>
      </c>
      <c r="Q2079" s="464">
        <f>ISBLANK(M2079)</f>
        <v/>
      </c>
      <c r="R2079" s="464">
        <f>IF(AND(O2079=P2079,O2079=Q2079),,"!!!")</f>
        <v/>
      </c>
      <c r="T2079" s="464" t="n">
        <v>2068</v>
      </c>
    </row>
    <row customFormat="1" hidden="1" outlineLevel="1" r="2080" s="590">
      <c r="A2080" s="29" t="n"/>
      <c r="B2080" s="606" t="n">
        <v>400</v>
      </c>
      <c r="C2080" s="654" t="inlineStr">
        <is>
          <t>431E</t>
        </is>
      </c>
      <c r="D2080" s="426" t="n">
        <v>14</v>
      </c>
      <c r="E2080" s="597" t="inlineStr">
        <is>
          <t>450x450</t>
        </is>
      </c>
      <c r="F2080" s="597" t="inlineStr">
        <is>
          <t>450x450</t>
        </is>
      </c>
      <c r="G2080" s="994" t="n">
        <v>1</v>
      </c>
      <c r="H2080" s="39" t="inlineStr">
        <is>
          <t>lm/fm</t>
        </is>
      </c>
      <c r="I2080" s="1030" t="n"/>
      <c r="J2080" s="521" t="n">
        <v>0</v>
      </c>
      <c r="K2080" s="159" t="n">
        <v>0</v>
      </c>
      <c r="L2080" s="753">
        <f>J2080+K2080</f>
        <v/>
      </c>
      <c r="M2080" s="748">
        <f>L2080*(G2080+I2080)</f>
        <v/>
      </c>
      <c r="O2080" s="464">
        <f>ISBLANK(D2080)</f>
        <v/>
      </c>
      <c r="P2080" s="464">
        <f>ISBLANK(G2080)</f>
        <v/>
      </c>
      <c r="Q2080" s="464">
        <f>ISBLANK(M2080)</f>
        <v/>
      </c>
      <c r="R2080" s="464">
        <f>IF(AND(O2080=P2080,O2080=Q2080),,"!!!")</f>
        <v/>
      </c>
      <c r="T2080" s="464" t="n">
        <v>2069</v>
      </c>
    </row>
    <row customFormat="1" hidden="1" outlineLevel="1" r="2081" s="590">
      <c r="A2081" s="29" t="n"/>
      <c r="B2081" s="606" t="n">
        <v>400</v>
      </c>
      <c r="C2081" s="654" t="inlineStr">
        <is>
          <t>431E</t>
        </is>
      </c>
      <c r="D2081" s="426" t="n">
        <v>15</v>
      </c>
      <c r="E2081" s="597" t="inlineStr">
        <is>
          <t>500x350</t>
        </is>
      </c>
      <c r="F2081" s="597" t="inlineStr">
        <is>
          <t>500x350</t>
        </is>
      </c>
      <c r="G2081" s="994" t="n">
        <v>8</v>
      </c>
      <c r="H2081" s="39" t="inlineStr">
        <is>
          <t>lm/fm</t>
        </is>
      </c>
      <c r="I2081" s="1030" t="n"/>
      <c r="J2081" s="521" t="n">
        <v>0</v>
      </c>
      <c r="K2081" s="159" t="n">
        <v>0</v>
      </c>
      <c r="L2081" s="753">
        <f>J2081+K2081</f>
        <v/>
      </c>
      <c r="M2081" s="748">
        <f>L2081*(G2081+I2081)</f>
        <v/>
      </c>
      <c r="O2081" s="464">
        <f>ISBLANK(D2081)</f>
        <v/>
      </c>
      <c r="P2081" s="464">
        <f>ISBLANK(G2081)</f>
        <v/>
      </c>
      <c r="Q2081" s="464">
        <f>ISBLANK(M2081)</f>
        <v/>
      </c>
      <c r="R2081" s="464">
        <f>IF(AND(O2081=P2081,O2081=Q2081),,"!!!")</f>
        <v/>
      </c>
      <c r="T2081" s="464" t="n">
        <v>2070</v>
      </c>
    </row>
    <row customFormat="1" hidden="1" outlineLevel="1" r="2082" s="590">
      <c r="A2082" s="29" t="n"/>
      <c r="B2082" s="606" t="n">
        <v>400</v>
      </c>
      <c r="C2082" s="654" t="inlineStr">
        <is>
          <t>431E</t>
        </is>
      </c>
      <c r="D2082" s="426" t="n">
        <v>16</v>
      </c>
      <c r="E2082" s="597" t="inlineStr">
        <is>
          <t>500x500</t>
        </is>
      </c>
      <c r="F2082" s="597" t="inlineStr">
        <is>
          <t>500x500</t>
        </is>
      </c>
      <c r="G2082" s="994" t="n">
        <v>4</v>
      </c>
      <c r="H2082" s="39" t="inlineStr">
        <is>
          <t>lm/fm</t>
        </is>
      </c>
      <c r="I2082" s="1030" t="n"/>
      <c r="J2082" s="521" t="n">
        <v>0</v>
      </c>
      <c r="K2082" s="159" t="n">
        <v>0</v>
      </c>
      <c r="L2082" s="753">
        <f>J2082+K2082</f>
        <v/>
      </c>
      <c r="M2082" s="748">
        <f>L2082*(G2082+I2082)</f>
        <v/>
      </c>
      <c r="O2082" s="464">
        <f>ISBLANK(D2082)</f>
        <v/>
      </c>
      <c r="P2082" s="464">
        <f>ISBLANK(G2082)</f>
        <v/>
      </c>
      <c r="Q2082" s="464">
        <f>ISBLANK(M2082)</f>
        <v/>
      </c>
      <c r="R2082" s="464">
        <f>IF(AND(O2082=P2082,O2082=Q2082),,"!!!")</f>
        <v/>
      </c>
      <c r="T2082" s="464" t="n">
        <v>2071</v>
      </c>
    </row>
    <row customFormat="1" hidden="1" outlineLevel="1" r="2083" s="590">
      <c r="A2083" s="29" t="n"/>
      <c r="B2083" s="606" t="n">
        <v>400</v>
      </c>
      <c r="C2083" s="654" t="inlineStr">
        <is>
          <t>431E</t>
        </is>
      </c>
      <c r="D2083" s="426" t="n">
        <v>17</v>
      </c>
      <c r="E2083" s="597" t="inlineStr">
        <is>
          <t>550x550</t>
        </is>
      </c>
      <c r="F2083" s="597" t="inlineStr">
        <is>
          <t>550x550</t>
        </is>
      </c>
      <c r="G2083" s="994" t="n">
        <v>21</v>
      </c>
      <c r="H2083" s="39" t="inlineStr">
        <is>
          <t>lm/fm</t>
        </is>
      </c>
      <c r="I2083" s="1030" t="n"/>
      <c r="J2083" s="521" t="n">
        <v>0</v>
      </c>
      <c r="K2083" s="159" t="n">
        <v>0</v>
      </c>
      <c r="L2083" s="753">
        <f>J2083+K2083</f>
        <v/>
      </c>
      <c r="M2083" s="748">
        <f>L2083*(G2083+I2083)</f>
        <v/>
      </c>
      <c r="O2083" s="464">
        <f>ISBLANK(D2083)</f>
        <v/>
      </c>
      <c r="P2083" s="464">
        <f>ISBLANK(G2083)</f>
        <v/>
      </c>
      <c r="Q2083" s="464">
        <f>ISBLANK(M2083)</f>
        <v/>
      </c>
      <c r="R2083" s="464">
        <f>IF(AND(O2083=P2083,O2083=Q2083),,"!!!")</f>
        <v/>
      </c>
      <c r="T2083" s="464" t="n">
        <v>2072</v>
      </c>
    </row>
    <row customFormat="1" hidden="1" outlineLevel="1" r="2084" s="590">
      <c r="A2084" s="29" t="n"/>
      <c r="B2084" s="606" t="n">
        <v>400</v>
      </c>
      <c r="C2084" s="654" t="inlineStr">
        <is>
          <t>431E</t>
        </is>
      </c>
      <c r="D2084" s="426" t="n">
        <v>18</v>
      </c>
      <c r="E2084" s="597" t="inlineStr">
        <is>
          <t>700x800</t>
        </is>
      </c>
      <c r="F2084" s="597" t="inlineStr">
        <is>
          <t>700x800</t>
        </is>
      </c>
      <c r="G2084" s="994" t="n">
        <v>1</v>
      </c>
      <c r="H2084" s="39" t="inlineStr">
        <is>
          <t>lm/fm</t>
        </is>
      </c>
      <c r="I2084" s="1030" t="n"/>
      <c r="J2084" s="521" t="n">
        <v>0</v>
      </c>
      <c r="K2084" s="159" t="n">
        <v>0</v>
      </c>
      <c r="L2084" s="753">
        <f>J2084+K2084</f>
        <v/>
      </c>
      <c r="M2084" s="748">
        <f>L2084*(G2084+I2084)</f>
        <v/>
      </c>
      <c r="O2084" s="464">
        <f>ISBLANK(D2084)</f>
        <v/>
      </c>
      <c r="P2084" s="464">
        <f>ISBLANK(G2084)</f>
        <v/>
      </c>
      <c r="Q2084" s="464">
        <f>ISBLANK(M2084)</f>
        <v/>
      </c>
      <c r="R2084" s="464">
        <f>IF(AND(O2084=P2084,O2084=Q2084),,"!!!")</f>
        <v/>
      </c>
      <c r="T2084" s="464" t="n">
        <v>2073</v>
      </c>
    </row>
    <row customFormat="1" hidden="1" outlineLevel="1" r="2085" s="590">
      <c r="A2085" s="29" t="n"/>
      <c r="B2085" s="606" t="n">
        <v>400</v>
      </c>
      <c r="C2085" s="654" t="inlineStr">
        <is>
          <t>431E</t>
        </is>
      </c>
      <c r="D2085" s="426" t="n">
        <v>19</v>
      </c>
      <c r="E2085" s="597" t="inlineStr">
        <is>
          <t>700x1000</t>
        </is>
      </c>
      <c r="F2085" s="597" t="inlineStr">
        <is>
          <t>700x1000</t>
        </is>
      </c>
      <c r="G2085" s="994" t="n">
        <v>23</v>
      </c>
      <c r="H2085" s="39" t="inlineStr">
        <is>
          <t>lm/fm</t>
        </is>
      </c>
      <c r="I2085" s="1030" t="n"/>
      <c r="J2085" s="521" t="n">
        <v>0</v>
      </c>
      <c r="K2085" s="159" t="n">
        <v>0</v>
      </c>
      <c r="L2085" s="753">
        <f>J2085+K2085</f>
        <v/>
      </c>
      <c r="M2085" s="748">
        <f>L2085*(G2085+I2085)</f>
        <v/>
      </c>
      <c r="O2085" s="464">
        <f>ISBLANK(D2085)</f>
        <v/>
      </c>
      <c r="P2085" s="464">
        <f>ISBLANK(G2085)</f>
        <v/>
      </c>
      <c r="Q2085" s="464">
        <f>ISBLANK(M2085)</f>
        <v/>
      </c>
      <c r="R2085" s="464">
        <f>IF(AND(O2085=P2085,O2085=Q2085),,"!!!")</f>
        <v/>
      </c>
      <c r="T2085" s="464" t="n">
        <v>2074</v>
      </c>
    </row>
    <row customFormat="1" hidden="1" outlineLevel="1" r="2086" s="590">
      <c r="A2086" s="29" t="n"/>
      <c r="B2086" s="606" t="n">
        <v>400</v>
      </c>
      <c r="C2086" s="654" t="inlineStr">
        <is>
          <t>431E</t>
        </is>
      </c>
      <c r="D2086" s="426" t="n">
        <v>20</v>
      </c>
      <c r="E2086" s="597" t="inlineStr">
        <is>
          <t>750x600</t>
        </is>
      </c>
      <c r="F2086" s="597" t="inlineStr">
        <is>
          <t>750x600</t>
        </is>
      </c>
      <c r="G2086" s="994" t="n">
        <v>96</v>
      </c>
      <c r="H2086" s="39" t="inlineStr">
        <is>
          <t>lm/fm</t>
        </is>
      </c>
      <c r="I2086" s="1030" t="n"/>
      <c r="J2086" s="521" t="n">
        <v>0</v>
      </c>
      <c r="K2086" s="159" t="n">
        <v>0</v>
      </c>
      <c r="L2086" s="753">
        <f>J2086+K2086</f>
        <v/>
      </c>
      <c r="M2086" s="748">
        <f>L2086*(G2086+I2086)</f>
        <v/>
      </c>
      <c r="O2086" s="464">
        <f>ISBLANK(D2086)</f>
        <v/>
      </c>
      <c r="P2086" s="464">
        <f>ISBLANK(G2086)</f>
        <v/>
      </c>
      <c r="Q2086" s="464">
        <f>ISBLANK(M2086)</f>
        <v/>
      </c>
      <c r="R2086" s="464">
        <f>IF(AND(O2086=P2086,O2086=Q2086),,"!!!")</f>
        <v/>
      </c>
      <c r="T2086" s="464" t="n">
        <v>2075</v>
      </c>
    </row>
    <row customFormat="1" hidden="1" outlineLevel="1" r="2087" s="590">
      <c r="A2087" s="29" t="n"/>
      <c r="B2087" s="606" t="n">
        <v>400</v>
      </c>
      <c r="C2087" s="654" t="inlineStr">
        <is>
          <t>431E</t>
        </is>
      </c>
      <c r="D2087" s="426" t="n">
        <v>21</v>
      </c>
      <c r="E2087" s="597" t="inlineStr">
        <is>
          <t>800x550</t>
        </is>
      </c>
      <c r="F2087" s="597" t="inlineStr">
        <is>
          <t>800x550</t>
        </is>
      </c>
      <c r="G2087" s="994" t="n">
        <v>22</v>
      </c>
      <c r="H2087" s="39" t="inlineStr">
        <is>
          <t>lm/fm</t>
        </is>
      </c>
      <c r="I2087" s="1030" t="n"/>
      <c r="J2087" s="521" t="n">
        <v>0</v>
      </c>
      <c r="K2087" s="159" t="n">
        <v>0</v>
      </c>
      <c r="L2087" s="753">
        <f>J2087+K2087</f>
        <v/>
      </c>
      <c r="M2087" s="748">
        <f>L2087*(G2087+I2087)</f>
        <v/>
      </c>
      <c r="O2087" s="464">
        <f>ISBLANK(D2087)</f>
        <v/>
      </c>
      <c r="P2087" s="464">
        <f>ISBLANK(G2087)</f>
        <v/>
      </c>
      <c r="Q2087" s="464">
        <f>ISBLANK(M2087)</f>
        <v/>
      </c>
      <c r="R2087" s="464">
        <f>IF(AND(O2087=P2087,O2087=Q2087),,"!!!")</f>
        <v/>
      </c>
      <c r="T2087" s="464" t="n">
        <v>2076</v>
      </c>
    </row>
    <row customFormat="1" hidden="1" outlineLevel="1" r="2088" s="590">
      <c r="A2088" s="29" t="n"/>
      <c r="B2088" s="606" t="n">
        <v>400</v>
      </c>
      <c r="C2088" s="654" t="inlineStr">
        <is>
          <t>431E</t>
        </is>
      </c>
      <c r="D2088" s="426" t="n">
        <v>22</v>
      </c>
      <c r="E2088" s="597" t="inlineStr">
        <is>
          <t>800x700</t>
        </is>
      </c>
      <c r="F2088" s="597" t="inlineStr">
        <is>
          <t>800x700</t>
        </is>
      </c>
      <c r="G2088" s="994" t="n">
        <v>18</v>
      </c>
      <c r="H2088" s="39" t="inlineStr">
        <is>
          <t>lm/fm</t>
        </is>
      </c>
      <c r="I2088" s="1030" t="n"/>
      <c r="J2088" s="521" t="n">
        <v>0</v>
      </c>
      <c r="K2088" s="159" t="n">
        <v>0</v>
      </c>
      <c r="L2088" s="753">
        <f>J2088+K2088</f>
        <v/>
      </c>
      <c r="M2088" s="748">
        <f>L2088*(G2088+I2088)</f>
        <v/>
      </c>
      <c r="O2088" s="464">
        <f>ISBLANK(D2088)</f>
        <v/>
      </c>
      <c r="P2088" s="464">
        <f>ISBLANK(G2088)</f>
        <v/>
      </c>
      <c r="Q2088" s="464">
        <f>ISBLANK(M2088)</f>
        <v/>
      </c>
      <c r="R2088" s="464">
        <f>IF(AND(O2088=P2088,O2088=Q2088),,"!!!")</f>
        <v/>
      </c>
      <c r="T2088" s="464" t="n">
        <v>2077</v>
      </c>
    </row>
    <row customFormat="1" hidden="1" outlineLevel="1" r="2089" s="590">
      <c r="A2089" s="29" t="n"/>
      <c r="B2089" s="606" t="n">
        <v>400</v>
      </c>
      <c r="C2089" s="654" t="inlineStr">
        <is>
          <t>431E</t>
        </is>
      </c>
      <c r="D2089" s="426" t="n">
        <v>23</v>
      </c>
      <c r="E2089" s="597" t="inlineStr">
        <is>
          <t>900x700</t>
        </is>
      </c>
      <c r="F2089" s="597" t="inlineStr">
        <is>
          <t>900x700</t>
        </is>
      </c>
      <c r="G2089" s="994" t="n">
        <v>155</v>
      </c>
      <c r="H2089" s="39" t="inlineStr">
        <is>
          <t>lm/fm</t>
        </is>
      </c>
      <c r="I2089" s="1030" t="n"/>
      <c r="J2089" s="521" t="n">
        <v>0</v>
      </c>
      <c r="K2089" s="159" t="n">
        <v>0</v>
      </c>
      <c r="L2089" s="753">
        <f>J2089+K2089</f>
        <v/>
      </c>
      <c r="M2089" s="748">
        <f>L2089*(G2089+I2089)</f>
        <v/>
      </c>
      <c r="O2089" s="464">
        <f>ISBLANK(D2089)</f>
        <v/>
      </c>
      <c r="P2089" s="464">
        <f>ISBLANK(G2089)</f>
        <v/>
      </c>
      <c r="Q2089" s="464">
        <f>ISBLANK(M2089)</f>
        <v/>
      </c>
      <c r="R2089" s="464">
        <f>IF(AND(O2089=P2089,O2089=Q2089),,"!!!")</f>
        <v/>
      </c>
      <c r="T2089" s="464" t="n">
        <v>2078</v>
      </c>
    </row>
    <row customFormat="1" hidden="1" outlineLevel="1" r="2090" s="590">
      <c r="A2090" s="29" t="n"/>
      <c r="B2090" s="606" t="n">
        <v>400</v>
      </c>
      <c r="C2090" s="654" t="inlineStr">
        <is>
          <t>431E</t>
        </is>
      </c>
      <c r="D2090" s="426" t="n">
        <v>24</v>
      </c>
      <c r="E2090" s="597" t="inlineStr">
        <is>
          <t>1000x450</t>
        </is>
      </c>
      <c r="F2090" s="597" t="inlineStr">
        <is>
          <t>1000x450</t>
        </is>
      </c>
      <c r="G2090" s="994" t="n">
        <v>48</v>
      </c>
      <c r="H2090" s="39" t="inlineStr">
        <is>
          <t>lm/fm</t>
        </is>
      </c>
      <c r="I2090" s="1030" t="n"/>
      <c r="J2090" s="521" t="n">
        <v>0</v>
      </c>
      <c r="K2090" s="159" t="n">
        <v>0</v>
      </c>
      <c r="L2090" s="753">
        <f>J2090+K2090</f>
        <v/>
      </c>
      <c r="M2090" s="748">
        <f>L2090*(G2090+I2090)</f>
        <v/>
      </c>
      <c r="O2090" s="464">
        <f>ISBLANK(D2090)</f>
        <v/>
      </c>
      <c r="P2090" s="464">
        <f>ISBLANK(G2090)</f>
        <v/>
      </c>
      <c r="Q2090" s="464">
        <f>ISBLANK(M2090)</f>
        <v/>
      </c>
      <c r="R2090" s="464">
        <f>IF(AND(O2090=P2090,O2090=Q2090),,"!!!")</f>
        <v/>
      </c>
      <c r="T2090" s="464" t="n">
        <v>2079</v>
      </c>
    </row>
    <row customFormat="1" hidden="1" outlineLevel="1" r="2091" s="590">
      <c r="A2091" s="29" t="n"/>
      <c r="B2091" s="606" t="n">
        <v>400</v>
      </c>
      <c r="C2091" s="654" t="inlineStr">
        <is>
          <t>431E</t>
        </is>
      </c>
      <c r="D2091" s="426" t="n">
        <v>25</v>
      </c>
      <c r="E2091" s="597" t="inlineStr">
        <is>
          <t>1000x600</t>
        </is>
      </c>
      <c r="F2091" s="597" t="inlineStr">
        <is>
          <t>1000x600</t>
        </is>
      </c>
      <c r="G2091" s="994" t="n">
        <v>212</v>
      </c>
      <c r="H2091" s="39" t="inlineStr">
        <is>
          <t>lm/fm</t>
        </is>
      </c>
      <c r="I2091" s="1030" t="n"/>
      <c r="J2091" s="521" t="n">
        <v>0</v>
      </c>
      <c r="K2091" s="159" t="n">
        <v>0</v>
      </c>
      <c r="L2091" s="753">
        <f>J2091+K2091</f>
        <v/>
      </c>
      <c r="M2091" s="748">
        <f>L2091*(G2091+I2091)</f>
        <v/>
      </c>
      <c r="O2091" s="464">
        <f>ISBLANK(D2091)</f>
        <v/>
      </c>
      <c r="P2091" s="464">
        <f>ISBLANK(G2091)</f>
        <v/>
      </c>
      <c r="Q2091" s="464">
        <f>ISBLANK(M2091)</f>
        <v/>
      </c>
      <c r="R2091" s="464">
        <f>IF(AND(O2091=P2091,O2091=Q2091),,"!!!")</f>
        <v/>
      </c>
      <c r="T2091" s="464" t="n">
        <v>2080</v>
      </c>
    </row>
    <row customFormat="1" hidden="1" outlineLevel="1" r="2092" s="590">
      <c r="A2092" s="29" t="n"/>
      <c r="B2092" s="606" t="n">
        <v>400</v>
      </c>
      <c r="C2092" s="654" t="inlineStr">
        <is>
          <t>431E</t>
        </is>
      </c>
      <c r="D2092" s="426" t="n">
        <v>26</v>
      </c>
      <c r="E2092" s="597" t="inlineStr">
        <is>
          <t>1000x1000</t>
        </is>
      </c>
      <c r="F2092" s="597" t="inlineStr">
        <is>
          <t>1000x1000</t>
        </is>
      </c>
      <c r="G2092" s="994" t="n">
        <v>29</v>
      </c>
      <c r="H2092" s="39" t="inlineStr">
        <is>
          <t>lm/fm</t>
        </is>
      </c>
      <c r="I2092" s="1030" t="n"/>
      <c r="J2092" s="521" t="n">
        <v>0</v>
      </c>
      <c r="K2092" s="159" t="n">
        <v>0</v>
      </c>
      <c r="L2092" s="753">
        <f>J2092+K2092</f>
        <v/>
      </c>
      <c r="M2092" s="748">
        <f>L2092*(G2092+I2092)</f>
        <v/>
      </c>
      <c r="O2092" s="464">
        <f>ISBLANK(D2092)</f>
        <v/>
      </c>
      <c r="P2092" s="464">
        <f>ISBLANK(G2092)</f>
        <v/>
      </c>
      <c r="Q2092" s="464">
        <f>ISBLANK(M2092)</f>
        <v/>
      </c>
      <c r="R2092" s="464">
        <f>IF(AND(O2092=P2092,O2092=Q2092),,"!!!")</f>
        <v/>
      </c>
      <c r="T2092" s="464" t="n">
        <v>2081</v>
      </c>
    </row>
    <row customFormat="1" hidden="1" outlineLevel="1" r="2093" s="590">
      <c r="A2093" s="29" t="n"/>
      <c r="B2093" s="606" t="n">
        <v>400</v>
      </c>
      <c r="C2093" s="654" t="inlineStr">
        <is>
          <t>431E</t>
        </is>
      </c>
      <c r="D2093" s="426" t="n">
        <v>27</v>
      </c>
      <c r="E2093" s="597" t="inlineStr">
        <is>
          <t>1015x315</t>
        </is>
      </c>
      <c r="F2093" s="597" t="inlineStr">
        <is>
          <t>1015x315</t>
        </is>
      </c>
      <c r="G2093" s="994" t="n">
        <v>4</v>
      </c>
      <c r="H2093" s="39" t="inlineStr">
        <is>
          <t>lm/fm</t>
        </is>
      </c>
      <c r="I2093" s="1030" t="n"/>
      <c r="J2093" s="521" t="n">
        <v>0</v>
      </c>
      <c r="K2093" s="159" t="n">
        <v>0</v>
      </c>
      <c r="L2093" s="753">
        <f>J2093+K2093</f>
        <v/>
      </c>
      <c r="M2093" s="748">
        <f>L2093*(G2093+I2093)</f>
        <v/>
      </c>
      <c r="O2093" s="464">
        <f>ISBLANK(D2093)</f>
        <v/>
      </c>
      <c r="P2093" s="464">
        <f>ISBLANK(G2093)</f>
        <v/>
      </c>
      <c r="Q2093" s="464">
        <f>ISBLANK(M2093)</f>
        <v/>
      </c>
      <c r="R2093" s="464">
        <f>IF(AND(O2093=P2093,O2093=Q2093),,"!!!")</f>
        <v/>
      </c>
      <c r="T2093" s="464" t="n">
        <v>2082</v>
      </c>
    </row>
    <row customFormat="1" hidden="1" outlineLevel="1" r="2094" s="590">
      <c r="A2094" s="29" t="n"/>
      <c r="B2094" s="606" t="n">
        <v>400</v>
      </c>
      <c r="C2094" s="654" t="inlineStr">
        <is>
          <t>431E</t>
        </is>
      </c>
      <c r="D2094" s="426" t="n">
        <v>28</v>
      </c>
      <c r="E2094" s="597" t="inlineStr">
        <is>
          <t>1100x1100</t>
        </is>
      </c>
      <c r="F2094" s="597" t="inlineStr">
        <is>
          <t>1100x1100</t>
        </is>
      </c>
      <c r="G2094" s="994" t="n">
        <v>8</v>
      </c>
      <c r="H2094" s="39" t="inlineStr">
        <is>
          <t>lm/fm</t>
        </is>
      </c>
      <c r="I2094" s="1030" t="n"/>
      <c r="J2094" s="521" t="n">
        <v>0</v>
      </c>
      <c r="K2094" s="159" t="n">
        <v>0</v>
      </c>
      <c r="L2094" s="753">
        <f>J2094+K2094</f>
        <v/>
      </c>
      <c r="M2094" s="748">
        <f>L2094*(G2094+I2094)</f>
        <v/>
      </c>
      <c r="O2094" s="464">
        <f>ISBLANK(D2094)</f>
        <v/>
      </c>
      <c r="P2094" s="464">
        <f>ISBLANK(G2094)</f>
        <v/>
      </c>
      <c r="Q2094" s="464">
        <f>ISBLANK(M2094)</f>
        <v/>
      </c>
      <c r="R2094" s="464">
        <f>IF(AND(O2094=P2094,O2094=Q2094),,"!!!")</f>
        <v/>
      </c>
      <c r="T2094" s="464" t="n">
        <v>2083</v>
      </c>
    </row>
    <row customFormat="1" hidden="1" outlineLevel="1" r="2095" s="590">
      <c r="A2095" s="29" t="n"/>
      <c r="B2095" s="606" t="n">
        <v>400</v>
      </c>
      <c r="C2095" s="654" t="inlineStr">
        <is>
          <t>431E</t>
        </is>
      </c>
      <c r="D2095" s="426" t="n">
        <v>29</v>
      </c>
      <c r="E2095" s="597" t="inlineStr">
        <is>
          <t>1200x1300</t>
        </is>
      </c>
      <c r="F2095" s="597" t="inlineStr">
        <is>
          <t>1200x1300</t>
        </is>
      </c>
      <c r="G2095" s="994" t="n">
        <v>26</v>
      </c>
      <c r="H2095" s="39" t="inlineStr">
        <is>
          <t>lm/fm</t>
        </is>
      </c>
      <c r="I2095" s="1030" t="n"/>
      <c r="J2095" s="521" t="n">
        <v>0</v>
      </c>
      <c r="K2095" s="159" t="n">
        <v>0</v>
      </c>
      <c r="L2095" s="753">
        <f>J2095+K2095</f>
        <v/>
      </c>
      <c r="M2095" s="748">
        <f>L2095*(G2095+I2095)</f>
        <v/>
      </c>
      <c r="O2095" s="464">
        <f>ISBLANK(D2095)</f>
        <v/>
      </c>
      <c r="P2095" s="464">
        <f>ISBLANK(G2095)</f>
        <v/>
      </c>
      <c r="Q2095" s="464">
        <f>ISBLANK(M2095)</f>
        <v/>
      </c>
      <c r="R2095" s="464">
        <f>IF(AND(O2095=P2095,O2095=Q2095),,"!!!")</f>
        <v/>
      </c>
      <c r="T2095" s="464" t="n">
        <v>2084</v>
      </c>
    </row>
    <row customFormat="1" hidden="1" outlineLevel="1" r="2096" s="590">
      <c r="A2096" s="29" t="n"/>
      <c r="B2096" s="606" t="n">
        <v>400</v>
      </c>
      <c r="C2096" s="654" t="inlineStr">
        <is>
          <t>431E</t>
        </is>
      </c>
      <c r="D2096" s="426" t="n">
        <v>30</v>
      </c>
      <c r="E2096" s="597" t="inlineStr">
        <is>
          <t>1200x1500</t>
        </is>
      </c>
      <c r="F2096" s="597" t="inlineStr">
        <is>
          <t>1200x1500</t>
        </is>
      </c>
      <c r="G2096" s="994" t="n">
        <v>39</v>
      </c>
      <c r="H2096" s="39" t="inlineStr">
        <is>
          <t>lm/fm</t>
        </is>
      </c>
      <c r="I2096" s="1030" t="n"/>
      <c r="J2096" s="521" t="n">
        <v>0</v>
      </c>
      <c r="K2096" s="159" t="n">
        <v>0</v>
      </c>
      <c r="L2096" s="753">
        <f>J2096+K2096</f>
        <v/>
      </c>
      <c r="M2096" s="748">
        <f>L2096*(G2096+I2096)</f>
        <v/>
      </c>
      <c r="O2096" s="464">
        <f>ISBLANK(D2096)</f>
        <v/>
      </c>
      <c r="P2096" s="464">
        <f>ISBLANK(G2096)</f>
        <v/>
      </c>
      <c r="Q2096" s="464">
        <f>ISBLANK(M2096)</f>
        <v/>
      </c>
      <c r="R2096" s="464">
        <f>IF(AND(O2096=P2096,O2096=Q2096),,"!!!")</f>
        <v/>
      </c>
      <c r="T2096" s="464" t="n">
        <v>2085</v>
      </c>
    </row>
    <row customFormat="1" hidden="1" outlineLevel="1" r="2097" s="590">
      <c r="A2097" s="29" t="n"/>
      <c r="B2097" s="606" t="n">
        <v>400</v>
      </c>
      <c r="C2097" s="654" t="inlineStr">
        <is>
          <t>431E</t>
        </is>
      </c>
      <c r="D2097" s="426" t="n">
        <v>31</v>
      </c>
      <c r="E2097" s="597" t="inlineStr">
        <is>
          <t>1240x855</t>
        </is>
      </c>
      <c r="F2097" s="597" t="inlineStr">
        <is>
          <t>1240x855</t>
        </is>
      </c>
      <c r="G2097" s="994" t="n">
        <v>1</v>
      </c>
      <c r="H2097" s="39" t="inlineStr">
        <is>
          <t>lm/fm</t>
        </is>
      </c>
      <c r="I2097" s="1030" t="n"/>
      <c r="J2097" s="521" t="n">
        <v>0</v>
      </c>
      <c r="K2097" s="159" t="n">
        <v>0</v>
      </c>
      <c r="L2097" s="753">
        <f>J2097+K2097</f>
        <v/>
      </c>
      <c r="M2097" s="748">
        <f>L2097*(G2097+I2097)</f>
        <v/>
      </c>
      <c r="O2097" s="464">
        <f>ISBLANK(D2097)</f>
        <v/>
      </c>
      <c r="P2097" s="464">
        <f>ISBLANK(G2097)</f>
        <v/>
      </c>
      <c r="Q2097" s="464">
        <f>ISBLANK(M2097)</f>
        <v/>
      </c>
      <c r="R2097" s="464">
        <f>IF(AND(O2097=P2097,O2097=Q2097),,"!!!")</f>
        <v/>
      </c>
      <c r="T2097" s="464" t="n">
        <v>2086</v>
      </c>
    </row>
    <row customFormat="1" hidden="1" outlineLevel="1" r="2098" s="590">
      <c r="A2098" s="29" t="n"/>
      <c r="B2098" s="606" t="n">
        <v>400</v>
      </c>
      <c r="C2098" s="654" t="inlineStr">
        <is>
          <t>431E</t>
        </is>
      </c>
      <c r="D2098" s="426" t="n">
        <v>32</v>
      </c>
      <c r="E2098" s="597" t="inlineStr">
        <is>
          <t>1250x600</t>
        </is>
      </c>
      <c r="F2098" s="597" t="inlineStr">
        <is>
          <t>1250x600</t>
        </is>
      </c>
      <c r="G2098" s="994" t="n">
        <v>144</v>
      </c>
      <c r="H2098" s="39" t="inlineStr">
        <is>
          <t>lm/fm</t>
        </is>
      </c>
      <c r="I2098" s="1030" t="n"/>
      <c r="J2098" s="521" t="n">
        <v>0</v>
      </c>
      <c r="K2098" s="159" t="n">
        <v>0</v>
      </c>
      <c r="L2098" s="753">
        <f>J2098+K2098</f>
        <v/>
      </c>
      <c r="M2098" s="748">
        <f>L2098*(G2098+I2098)</f>
        <v/>
      </c>
      <c r="O2098" s="464">
        <f>ISBLANK(D2098)</f>
        <v/>
      </c>
      <c r="P2098" s="464">
        <f>ISBLANK(G2098)</f>
        <v/>
      </c>
      <c r="Q2098" s="464">
        <f>ISBLANK(M2098)</f>
        <v/>
      </c>
      <c r="R2098" s="464">
        <f>IF(AND(O2098=P2098,O2098=Q2098),,"!!!")</f>
        <v/>
      </c>
      <c r="T2098" s="464" t="n">
        <v>2087</v>
      </c>
    </row>
    <row customFormat="1" hidden="1" outlineLevel="1" r="2099" s="590">
      <c r="A2099" s="29" t="n"/>
      <c r="B2099" s="606" t="n">
        <v>400</v>
      </c>
      <c r="C2099" s="654" t="inlineStr">
        <is>
          <t>431E</t>
        </is>
      </c>
      <c r="D2099" s="426" t="n">
        <v>33</v>
      </c>
      <c r="E2099" s="597" t="inlineStr">
        <is>
          <t>1300x600</t>
        </is>
      </c>
      <c r="F2099" s="597" t="inlineStr">
        <is>
          <t>1300x600</t>
        </is>
      </c>
      <c r="G2099" s="994" t="n">
        <v>8</v>
      </c>
      <c r="H2099" s="39" t="inlineStr">
        <is>
          <t>lm/fm</t>
        </is>
      </c>
      <c r="I2099" s="1030" t="n"/>
      <c r="J2099" s="521" t="n">
        <v>0</v>
      </c>
      <c r="K2099" s="159" t="n">
        <v>0</v>
      </c>
      <c r="L2099" s="753">
        <f>J2099+K2099</f>
        <v/>
      </c>
      <c r="M2099" s="748">
        <f>L2099*(G2099+I2099)</f>
        <v/>
      </c>
      <c r="O2099" s="464">
        <f>ISBLANK(D2099)</f>
        <v/>
      </c>
      <c r="P2099" s="464">
        <f>ISBLANK(G2099)</f>
        <v/>
      </c>
      <c r="Q2099" s="464">
        <f>ISBLANK(M2099)</f>
        <v/>
      </c>
      <c r="R2099" s="464">
        <f>IF(AND(O2099=P2099,O2099=Q2099),,"!!!")</f>
        <v/>
      </c>
      <c r="T2099" s="464" t="n">
        <v>2088</v>
      </c>
    </row>
    <row customFormat="1" hidden="1" outlineLevel="1" r="2100" s="590">
      <c r="A2100" s="29" t="n"/>
      <c r="B2100" s="606" t="n">
        <v>400</v>
      </c>
      <c r="C2100" s="654" t="inlineStr">
        <is>
          <t>431E</t>
        </is>
      </c>
      <c r="D2100" s="426" t="n">
        <v>34</v>
      </c>
      <c r="E2100" s="597" t="inlineStr">
        <is>
          <t>1300x900</t>
        </is>
      </c>
      <c r="F2100" s="597" t="inlineStr">
        <is>
          <t>1300x900</t>
        </is>
      </c>
      <c r="G2100" s="994" t="n">
        <v>39</v>
      </c>
      <c r="H2100" s="39" t="inlineStr">
        <is>
          <t>lm/fm</t>
        </is>
      </c>
      <c r="I2100" s="1030" t="n"/>
      <c r="J2100" s="521" t="n">
        <v>0</v>
      </c>
      <c r="K2100" s="159" t="n">
        <v>0</v>
      </c>
      <c r="L2100" s="753">
        <f>J2100+K2100</f>
        <v/>
      </c>
      <c r="M2100" s="748">
        <f>L2100*(G2100+I2100)</f>
        <v/>
      </c>
      <c r="O2100" s="464">
        <f>ISBLANK(D2100)</f>
        <v/>
      </c>
      <c r="P2100" s="464">
        <f>ISBLANK(G2100)</f>
        <v/>
      </c>
      <c r="Q2100" s="464">
        <f>ISBLANK(M2100)</f>
        <v/>
      </c>
      <c r="R2100" s="464">
        <f>IF(AND(O2100=P2100,O2100=Q2100),,"!!!")</f>
        <v/>
      </c>
      <c r="T2100" s="464" t="n">
        <v>2089</v>
      </c>
    </row>
    <row customFormat="1" hidden="1" outlineLevel="1" r="2101" s="590">
      <c r="A2101" s="29" t="n"/>
      <c r="B2101" s="606" t="n">
        <v>400</v>
      </c>
      <c r="C2101" s="654" t="inlineStr">
        <is>
          <t>431E</t>
        </is>
      </c>
      <c r="D2101" s="426" t="n">
        <v>35</v>
      </c>
      <c r="E2101" s="597" t="inlineStr">
        <is>
          <t>1300x1100</t>
        </is>
      </c>
      <c r="F2101" s="597" t="inlineStr">
        <is>
          <t>1300x1100</t>
        </is>
      </c>
      <c r="G2101" s="994" t="n">
        <v>45</v>
      </c>
      <c r="H2101" s="39" t="inlineStr">
        <is>
          <t>lm/fm</t>
        </is>
      </c>
      <c r="I2101" s="1030" t="n"/>
      <c r="J2101" s="521" t="n">
        <v>0</v>
      </c>
      <c r="K2101" s="159" t="n">
        <v>0</v>
      </c>
      <c r="L2101" s="753">
        <f>J2101+K2101</f>
        <v/>
      </c>
      <c r="M2101" s="748">
        <f>L2101*(G2101+I2101)</f>
        <v/>
      </c>
      <c r="O2101" s="464">
        <f>ISBLANK(D2101)</f>
        <v/>
      </c>
      <c r="P2101" s="464">
        <f>ISBLANK(G2101)</f>
        <v/>
      </c>
      <c r="Q2101" s="464">
        <f>ISBLANK(M2101)</f>
        <v/>
      </c>
      <c r="R2101" s="464">
        <f>IF(AND(O2101=P2101,O2101=Q2101),,"!!!")</f>
        <v/>
      </c>
      <c r="T2101" s="464" t="n">
        <v>2090</v>
      </c>
    </row>
    <row customFormat="1" hidden="1" outlineLevel="1" r="2102" s="590">
      <c r="A2102" s="29" t="n"/>
      <c r="B2102" s="606" t="n">
        <v>400</v>
      </c>
      <c r="C2102" s="654" t="inlineStr">
        <is>
          <t>431E</t>
        </is>
      </c>
      <c r="D2102" s="426" t="n">
        <v>36</v>
      </c>
      <c r="E2102" s="597" t="inlineStr">
        <is>
          <t>1300x1300</t>
        </is>
      </c>
      <c r="F2102" s="597" t="inlineStr">
        <is>
          <t>1300x1300</t>
        </is>
      </c>
      <c r="G2102" s="994" t="n">
        <v>14</v>
      </c>
      <c r="H2102" s="39" t="inlineStr">
        <is>
          <t>lm/fm</t>
        </is>
      </c>
      <c r="I2102" s="1030" t="n"/>
      <c r="J2102" s="521" t="n">
        <v>0</v>
      </c>
      <c r="K2102" s="159" t="n">
        <v>0</v>
      </c>
      <c r="L2102" s="753">
        <f>J2102+K2102</f>
        <v/>
      </c>
      <c r="M2102" s="748">
        <f>L2102*(G2102+I2102)</f>
        <v/>
      </c>
      <c r="O2102" s="464">
        <f>ISBLANK(D2102)</f>
        <v/>
      </c>
      <c r="P2102" s="464">
        <f>ISBLANK(G2102)</f>
        <v/>
      </c>
      <c r="Q2102" s="464">
        <f>ISBLANK(M2102)</f>
        <v/>
      </c>
      <c r="R2102" s="464">
        <f>IF(AND(O2102=P2102,O2102=Q2102),,"!!!")</f>
        <v/>
      </c>
      <c r="T2102" s="464" t="n">
        <v>2091</v>
      </c>
    </row>
    <row customFormat="1" hidden="1" outlineLevel="1" r="2103" s="590">
      <c r="A2103" s="29" t="n"/>
      <c r="B2103" s="606" t="n">
        <v>400</v>
      </c>
      <c r="C2103" s="654" t="inlineStr">
        <is>
          <t>431E</t>
        </is>
      </c>
      <c r="D2103" s="426" t="n">
        <v>37</v>
      </c>
      <c r="E2103" s="597" t="inlineStr">
        <is>
          <t>1500x600</t>
        </is>
      </c>
      <c r="F2103" s="597" t="inlineStr">
        <is>
          <t>1500x600</t>
        </is>
      </c>
      <c r="G2103" s="994" t="n">
        <v>117</v>
      </c>
      <c r="H2103" s="39" t="inlineStr">
        <is>
          <t>lm/fm</t>
        </is>
      </c>
      <c r="I2103" s="1030" t="n"/>
      <c r="J2103" s="521" t="n">
        <v>0</v>
      </c>
      <c r="K2103" s="159" t="n">
        <v>0</v>
      </c>
      <c r="L2103" s="753">
        <f>J2103+K2103</f>
        <v/>
      </c>
      <c r="M2103" s="748">
        <f>L2103*(G2103+I2103)</f>
        <v/>
      </c>
      <c r="O2103" s="464">
        <f>ISBLANK(D2103)</f>
        <v/>
      </c>
      <c r="P2103" s="464">
        <f>ISBLANK(G2103)</f>
        <v/>
      </c>
      <c r="Q2103" s="464">
        <f>ISBLANK(M2103)</f>
        <v/>
      </c>
      <c r="R2103" s="464">
        <f>IF(AND(O2103=P2103,O2103=Q2103),,"!!!")</f>
        <v/>
      </c>
      <c r="T2103" s="464" t="n">
        <v>2092</v>
      </c>
    </row>
    <row customFormat="1" hidden="1" outlineLevel="1" r="2104" s="590">
      <c r="A2104" s="29" t="n"/>
      <c r="B2104" s="606" t="n">
        <v>400</v>
      </c>
      <c r="C2104" s="654" t="inlineStr">
        <is>
          <t>431E</t>
        </is>
      </c>
      <c r="D2104" s="426" t="n">
        <v>38</v>
      </c>
      <c r="E2104" s="597" t="inlineStr">
        <is>
          <t>1600x750</t>
        </is>
      </c>
      <c r="F2104" s="597" t="inlineStr">
        <is>
          <t>1600x750</t>
        </is>
      </c>
      <c r="G2104" s="994" t="n">
        <v>11</v>
      </c>
      <c r="H2104" s="39" t="inlineStr">
        <is>
          <t>lm/fm</t>
        </is>
      </c>
      <c r="I2104" s="1030" t="n"/>
      <c r="J2104" s="521" t="n">
        <v>0</v>
      </c>
      <c r="K2104" s="159" t="n">
        <v>0</v>
      </c>
      <c r="L2104" s="753">
        <f>J2104+K2104</f>
        <v/>
      </c>
      <c r="M2104" s="748">
        <f>L2104*(G2104+I2104)</f>
        <v/>
      </c>
      <c r="O2104" s="464">
        <f>ISBLANK(D2104)</f>
        <v/>
      </c>
      <c r="P2104" s="464">
        <f>ISBLANK(G2104)</f>
        <v/>
      </c>
      <c r="Q2104" s="464">
        <f>ISBLANK(M2104)</f>
        <v/>
      </c>
      <c r="R2104" s="464">
        <f>IF(AND(O2104=P2104,O2104=Q2104),,"!!!")</f>
        <v/>
      </c>
      <c r="T2104" s="464" t="n">
        <v>2093</v>
      </c>
    </row>
    <row customFormat="1" hidden="1" outlineLevel="1" r="2105" s="590">
      <c r="A2105" s="29" t="n"/>
      <c r="B2105" s="606" t="n">
        <v>400</v>
      </c>
      <c r="C2105" s="654" t="inlineStr">
        <is>
          <t>431E</t>
        </is>
      </c>
      <c r="D2105" s="426" t="n">
        <v>39</v>
      </c>
      <c r="E2105" s="597" t="inlineStr">
        <is>
          <t>1750x600</t>
        </is>
      </c>
      <c r="F2105" s="597" t="inlineStr">
        <is>
          <t>1750x600</t>
        </is>
      </c>
      <c r="G2105" s="994" t="n">
        <v>18</v>
      </c>
      <c r="H2105" s="39" t="inlineStr">
        <is>
          <t>lm/fm</t>
        </is>
      </c>
      <c r="I2105" s="1030" t="n"/>
      <c r="J2105" s="521" t="n">
        <v>0</v>
      </c>
      <c r="K2105" s="159" t="n">
        <v>0</v>
      </c>
      <c r="L2105" s="753">
        <f>J2105+K2105</f>
        <v/>
      </c>
      <c r="M2105" s="748">
        <f>L2105*(G2105+I2105)</f>
        <v/>
      </c>
      <c r="O2105" s="464">
        <f>ISBLANK(D2105)</f>
        <v/>
      </c>
      <c r="P2105" s="464">
        <f>ISBLANK(G2105)</f>
        <v/>
      </c>
      <c r="Q2105" s="464">
        <f>ISBLANK(M2105)</f>
        <v/>
      </c>
      <c r="R2105" s="464">
        <f>IF(AND(O2105=P2105,O2105=Q2105),,"!!!")</f>
        <v/>
      </c>
      <c r="T2105" s="464" t="n">
        <v>2094</v>
      </c>
    </row>
    <row customFormat="1" hidden="1" outlineLevel="1" r="2106" s="590">
      <c r="A2106" s="29" t="n"/>
      <c r="B2106" s="606" t="n">
        <v>400</v>
      </c>
      <c r="C2106" s="654" t="inlineStr">
        <is>
          <t>431E</t>
        </is>
      </c>
      <c r="D2106" s="426" t="n">
        <v>40</v>
      </c>
      <c r="E2106" s="597" t="inlineStr">
        <is>
          <t>1800x1200</t>
        </is>
      </c>
      <c r="F2106" s="597" t="inlineStr">
        <is>
          <t>1800x1200</t>
        </is>
      </c>
      <c r="G2106" s="994" t="n">
        <v>99</v>
      </c>
      <c r="H2106" s="39" t="inlineStr">
        <is>
          <t>lm/fm</t>
        </is>
      </c>
      <c r="I2106" s="1030" t="n"/>
      <c r="J2106" s="521" t="n">
        <v>0</v>
      </c>
      <c r="K2106" s="159" t="n">
        <v>0</v>
      </c>
      <c r="L2106" s="753">
        <f>J2106+K2106</f>
        <v/>
      </c>
      <c r="M2106" s="748">
        <f>L2106*(G2106+I2106)</f>
        <v/>
      </c>
      <c r="O2106" s="464">
        <f>ISBLANK(D2106)</f>
        <v/>
      </c>
      <c r="P2106" s="464">
        <f>ISBLANK(G2106)</f>
        <v/>
      </c>
      <c r="Q2106" s="464">
        <f>ISBLANK(M2106)</f>
        <v/>
      </c>
      <c r="R2106" s="464">
        <f>IF(AND(O2106=P2106,O2106=Q2106),,"!!!")</f>
        <v/>
      </c>
      <c r="T2106" s="464" t="n">
        <v>2095</v>
      </c>
    </row>
    <row customFormat="1" hidden="1" outlineLevel="1" r="2107" s="590">
      <c r="A2107" s="29" t="n"/>
      <c r="B2107" s="606" t="n">
        <v>400</v>
      </c>
      <c r="C2107" s="654" t="inlineStr">
        <is>
          <t>431E</t>
        </is>
      </c>
      <c r="D2107" s="426" t="n">
        <v>41</v>
      </c>
      <c r="E2107" s="597" t="inlineStr">
        <is>
          <t>2000x600</t>
        </is>
      </c>
      <c r="F2107" s="597" t="inlineStr">
        <is>
          <t>2000x600</t>
        </is>
      </c>
      <c r="G2107" s="994" t="n">
        <v>11</v>
      </c>
      <c r="H2107" s="39" t="inlineStr">
        <is>
          <t>lm/fm</t>
        </is>
      </c>
      <c r="I2107" s="1030" t="n"/>
      <c r="J2107" s="521" t="n">
        <v>0</v>
      </c>
      <c r="K2107" s="159" t="n">
        <v>0</v>
      </c>
      <c r="L2107" s="753">
        <f>J2107+K2107</f>
        <v/>
      </c>
      <c r="M2107" s="748">
        <f>L2107*(G2107+I2107)</f>
        <v/>
      </c>
      <c r="O2107" s="464">
        <f>ISBLANK(D2107)</f>
        <v/>
      </c>
      <c r="P2107" s="464">
        <f>ISBLANK(G2107)</f>
        <v/>
      </c>
      <c r="Q2107" s="464">
        <f>ISBLANK(M2107)</f>
        <v/>
      </c>
      <c r="R2107" s="464">
        <f>IF(AND(O2107=P2107,O2107=Q2107),,"!!!")</f>
        <v/>
      </c>
      <c r="T2107" s="464" t="n">
        <v>2096</v>
      </c>
    </row>
    <row customFormat="1" hidden="1" outlineLevel="1" r="2108" s="590">
      <c r="A2108" s="29" t="n"/>
      <c r="B2108" s="606" t="n">
        <v>400</v>
      </c>
      <c r="C2108" s="654" t="inlineStr">
        <is>
          <t>431E</t>
        </is>
      </c>
      <c r="D2108" s="426" t="n">
        <v>42</v>
      </c>
      <c r="E2108" s="597" t="inlineStr">
        <is>
          <t>2000x1500</t>
        </is>
      </c>
      <c r="F2108" s="597" t="inlineStr">
        <is>
          <t>2000x1500</t>
        </is>
      </c>
      <c r="G2108" s="994" t="n">
        <v>4</v>
      </c>
      <c r="H2108" s="39" t="inlineStr">
        <is>
          <t>lm/fm</t>
        </is>
      </c>
      <c r="I2108" s="1030" t="n"/>
      <c r="J2108" s="521" t="n">
        <v>0</v>
      </c>
      <c r="K2108" s="159" t="n">
        <v>0</v>
      </c>
      <c r="L2108" s="753">
        <f>J2108+K2108</f>
        <v/>
      </c>
      <c r="M2108" s="748">
        <f>L2108*(G2108+I2108)</f>
        <v/>
      </c>
      <c r="O2108" s="464">
        <f>ISBLANK(D2108)</f>
        <v/>
      </c>
      <c r="P2108" s="464">
        <f>ISBLANK(G2108)</f>
        <v/>
      </c>
      <c r="Q2108" s="464">
        <f>ISBLANK(M2108)</f>
        <v/>
      </c>
      <c r="R2108" s="464">
        <f>IF(AND(O2108=P2108,O2108=Q2108),,"!!!")</f>
        <v/>
      </c>
      <c r="T2108" s="464" t="n">
        <v>2097</v>
      </c>
    </row>
    <row customFormat="1" hidden="1" outlineLevel="1" r="2109" s="590">
      <c r="A2109" s="29" t="n"/>
      <c r="B2109" s="606" t="n">
        <v>400</v>
      </c>
      <c r="C2109" s="654" t="inlineStr">
        <is>
          <t>431E</t>
        </is>
      </c>
      <c r="D2109" s="426" t="n">
        <v>43</v>
      </c>
      <c r="E2109" s="597" t="inlineStr">
        <is>
          <t>ø100</t>
        </is>
      </c>
      <c r="F2109" s="597" t="inlineStr">
        <is>
          <t>ø100</t>
        </is>
      </c>
      <c r="G2109" s="994" t="n">
        <v>17</v>
      </c>
      <c r="H2109" s="39" t="inlineStr">
        <is>
          <t>lm/fm</t>
        </is>
      </c>
      <c r="I2109" s="1030" t="n"/>
      <c r="J2109" s="521" t="n">
        <v>0</v>
      </c>
      <c r="K2109" s="159" t="n">
        <v>0</v>
      </c>
      <c r="L2109" s="753">
        <f>J2109+K2109</f>
        <v/>
      </c>
      <c r="M2109" s="748">
        <f>L2109*(G2109+I2109)</f>
        <v/>
      </c>
      <c r="O2109" s="464">
        <f>ISBLANK(D2109)</f>
        <v/>
      </c>
      <c r="P2109" s="464">
        <f>ISBLANK(G2109)</f>
        <v/>
      </c>
      <c r="Q2109" s="464">
        <f>ISBLANK(M2109)</f>
        <v/>
      </c>
      <c r="R2109" s="464">
        <f>IF(AND(O2109=P2109,O2109=Q2109),,"!!!")</f>
        <v/>
      </c>
      <c r="T2109" s="464" t="n">
        <v>2098</v>
      </c>
    </row>
    <row customFormat="1" hidden="1" outlineLevel="1" r="2110" s="590">
      <c r="A2110" s="29" t="n"/>
      <c r="B2110" s="606" t="n">
        <v>400</v>
      </c>
      <c r="C2110" s="654" t="inlineStr">
        <is>
          <t>431E</t>
        </is>
      </c>
      <c r="D2110" s="426" t="n">
        <v>44</v>
      </c>
      <c r="E2110" s="597" t="inlineStr">
        <is>
          <t>ø125</t>
        </is>
      </c>
      <c r="F2110" s="597" t="inlineStr">
        <is>
          <t>ø125</t>
        </is>
      </c>
      <c r="G2110" s="994" t="n">
        <v>5</v>
      </c>
      <c r="H2110" s="39" t="inlineStr">
        <is>
          <t>lm/fm</t>
        </is>
      </c>
      <c r="I2110" s="1030" t="n"/>
      <c r="J2110" s="521" t="n">
        <v>0</v>
      </c>
      <c r="K2110" s="159" t="n">
        <v>0</v>
      </c>
      <c r="L2110" s="753">
        <f>J2110+K2110</f>
        <v/>
      </c>
      <c r="M2110" s="748">
        <f>L2110*(G2110+I2110)</f>
        <v/>
      </c>
      <c r="O2110" s="464">
        <f>ISBLANK(D2110)</f>
        <v/>
      </c>
      <c r="P2110" s="464">
        <f>ISBLANK(G2110)</f>
        <v/>
      </c>
      <c r="Q2110" s="464">
        <f>ISBLANK(M2110)</f>
        <v/>
      </c>
      <c r="R2110" s="464">
        <f>IF(AND(O2110=P2110,O2110=Q2110),,"!!!")</f>
        <v/>
      </c>
      <c r="T2110" s="464" t="n">
        <v>2099</v>
      </c>
    </row>
    <row customFormat="1" hidden="1" outlineLevel="1" r="2111" s="590">
      <c r="A2111" s="29" t="n"/>
      <c r="B2111" s="606" t="n">
        <v>400</v>
      </c>
      <c r="C2111" s="654" t="inlineStr">
        <is>
          <t>431E</t>
        </is>
      </c>
      <c r="D2111" s="426" t="n">
        <v>45</v>
      </c>
      <c r="E2111" s="597" t="inlineStr">
        <is>
          <t>ø160</t>
        </is>
      </c>
      <c r="F2111" s="597" t="inlineStr">
        <is>
          <t>ø160</t>
        </is>
      </c>
      <c r="G2111" s="994" t="n">
        <v>39</v>
      </c>
      <c r="H2111" s="39" t="inlineStr">
        <is>
          <t>lm/fm</t>
        </is>
      </c>
      <c r="I2111" s="1030" t="n"/>
      <c r="J2111" s="521" t="n">
        <v>0</v>
      </c>
      <c r="K2111" s="159" t="n">
        <v>0</v>
      </c>
      <c r="L2111" s="753">
        <f>J2111+K2111</f>
        <v/>
      </c>
      <c r="M2111" s="748">
        <f>L2111*(G2111+I2111)</f>
        <v/>
      </c>
      <c r="O2111" s="464">
        <f>ISBLANK(D2111)</f>
        <v/>
      </c>
      <c r="P2111" s="464">
        <f>ISBLANK(G2111)</f>
        <v/>
      </c>
      <c r="Q2111" s="464">
        <f>ISBLANK(M2111)</f>
        <v/>
      </c>
      <c r="R2111" s="464">
        <f>IF(AND(O2111=P2111,O2111=Q2111),,"!!!")</f>
        <v/>
      </c>
      <c r="T2111" s="464" t="n">
        <v>2100</v>
      </c>
    </row>
    <row customFormat="1" hidden="1" outlineLevel="1" r="2112" s="590">
      <c r="A2112" s="29" t="n"/>
      <c r="B2112" s="606" t="n">
        <v>400</v>
      </c>
      <c r="C2112" s="654" t="inlineStr">
        <is>
          <t>431E</t>
        </is>
      </c>
      <c r="D2112" s="426" t="n">
        <v>46</v>
      </c>
      <c r="E2112" s="597" t="inlineStr">
        <is>
          <t>ø200</t>
        </is>
      </c>
      <c r="F2112" s="597" t="inlineStr">
        <is>
          <t>ø200</t>
        </is>
      </c>
      <c r="G2112" s="994" t="n">
        <v>101</v>
      </c>
      <c r="H2112" s="39" t="inlineStr">
        <is>
          <t>lm/fm</t>
        </is>
      </c>
      <c r="I2112" s="1030" t="n"/>
      <c r="J2112" s="521" t="n">
        <v>0</v>
      </c>
      <c r="K2112" s="159" t="n">
        <v>0</v>
      </c>
      <c r="L2112" s="753">
        <f>J2112+K2112</f>
        <v/>
      </c>
      <c r="M2112" s="748">
        <f>L2112*(G2112+I2112)</f>
        <v/>
      </c>
      <c r="O2112" s="464">
        <f>ISBLANK(D2112)</f>
        <v/>
      </c>
      <c r="P2112" s="464">
        <f>ISBLANK(G2112)</f>
        <v/>
      </c>
      <c r="Q2112" s="464">
        <f>ISBLANK(M2112)</f>
        <v/>
      </c>
      <c r="R2112" s="464">
        <f>IF(AND(O2112=P2112,O2112=Q2112),,"!!!")</f>
        <v/>
      </c>
      <c r="T2112" s="464" t="n">
        <v>2101</v>
      </c>
    </row>
    <row customFormat="1" hidden="1" outlineLevel="1" r="2113" s="590">
      <c r="A2113" s="29" t="n"/>
      <c r="B2113" s="606" t="n">
        <v>400</v>
      </c>
      <c r="C2113" s="654" t="inlineStr">
        <is>
          <t>431E</t>
        </is>
      </c>
      <c r="D2113" s="426" t="n">
        <v>47</v>
      </c>
      <c r="E2113" s="597" t="inlineStr">
        <is>
          <t>ø250</t>
        </is>
      </c>
      <c r="F2113" s="597" t="inlineStr">
        <is>
          <t>ø250</t>
        </is>
      </c>
      <c r="G2113" s="994" t="n">
        <v>190</v>
      </c>
      <c r="H2113" s="39" t="inlineStr">
        <is>
          <t>lm/fm</t>
        </is>
      </c>
      <c r="I2113" s="1030" t="n"/>
      <c r="J2113" s="521" t="n">
        <v>0</v>
      </c>
      <c r="K2113" s="159" t="n">
        <v>0</v>
      </c>
      <c r="L2113" s="753">
        <f>J2113+K2113</f>
        <v/>
      </c>
      <c r="M2113" s="748">
        <f>L2113*(G2113+I2113)</f>
        <v/>
      </c>
      <c r="O2113" s="464">
        <f>ISBLANK(D2113)</f>
        <v/>
      </c>
      <c r="P2113" s="464">
        <f>ISBLANK(G2113)</f>
        <v/>
      </c>
      <c r="Q2113" s="464">
        <f>ISBLANK(M2113)</f>
        <v/>
      </c>
      <c r="R2113" s="464">
        <f>IF(AND(O2113=P2113,O2113=Q2113),,"!!!")</f>
        <v/>
      </c>
      <c r="T2113" s="464" t="n">
        <v>2102</v>
      </c>
    </row>
    <row customFormat="1" hidden="1" outlineLevel="1" r="2114" s="590">
      <c r="A2114" s="29" t="n"/>
      <c r="B2114" s="606" t="n">
        <v>400</v>
      </c>
      <c r="C2114" s="654" t="inlineStr">
        <is>
          <t>431E</t>
        </is>
      </c>
      <c r="D2114" s="426" t="n">
        <v>48</v>
      </c>
      <c r="E2114" s="597" t="inlineStr">
        <is>
          <t>ø300</t>
        </is>
      </c>
      <c r="F2114" s="597" t="inlineStr">
        <is>
          <t>ø300</t>
        </is>
      </c>
      <c r="G2114" s="994" t="n">
        <v>27</v>
      </c>
      <c r="H2114" s="39" t="inlineStr">
        <is>
          <t>lm/fm</t>
        </is>
      </c>
      <c r="I2114" s="1030" t="n"/>
      <c r="J2114" s="521" t="n">
        <v>0</v>
      </c>
      <c r="K2114" s="159" t="n">
        <v>0</v>
      </c>
      <c r="L2114" s="753">
        <f>J2114+K2114</f>
        <v/>
      </c>
      <c r="M2114" s="748">
        <f>L2114*(G2114+I2114)</f>
        <v/>
      </c>
      <c r="O2114" s="464">
        <f>ISBLANK(D2114)</f>
        <v/>
      </c>
      <c r="P2114" s="464">
        <f>ISBLANK(G2114)</f>
        <v/>
      </c>
      <c r="Q2114" s="464">
        <f>ISBLANK(M2114)</f>
        <v/>
      </c>
      <c r="R2114" s="464">
        <f>IF(AND(O2114=P2114,O2114=Q2114),,"!!!")</f>
        <v/>
      </c>
      <c r="T2114" s="464" t="n">
        <v>2103</v>
      </c>
    </row>
    <row customFormat="1" hidden="1" outlineLevel="1" r="2115" s="590">
      <c r="A2115" s="29" t="n"/>
      <c r="B2115" s="606" t="n">
        <v>400</v>
      </c>
      <c r="C2115" s="654" t="inlineStr">
        <is>
          <t>431E</t>
        </is>
      </c>
      <c r="D2115" s="426" t="n">
        <v>49</v>
      </c>
      <c r="E2115" s="597" t="inlineStr">
        <is>
          <t>ø315</t>
        </is>
      </c>
      <c r="F2115" s="597" t="inlineStr">
        <is>
          <t>ø315</t>
        </is>
      </c>
      <c r="G2115" s="994" t="n">
        <v>60</v>
      </c>
      <c r="H2115" s="39" t="inlineStr">
        <is>
          <t>lm/fm</t>
        </is>
      </c>
      <c r="I2115" s="1030" t="n"/>
      <c r="J2115" s="521" t="n">
        <v>0</v>
      </c>
      <c r="K2115" s="159" t="n">
        <v>0</v>
      </c>
      <c r="L2115" s="753">
        <f>J2115+K2115</f>
        <v/>
      </c>
      <c r="M2115" s="748">
        <f>L2115*(G2115+I2115)</f>
        <v/>
      </c>
      <c r="O2115" s="464">
        <f>ISBLANK(D2115)</f>
        <v/>
      </c>
      <c r="P2115" s="464">
        <f>ISBLANK(G2115)</f>
        <v/>
      </c>
      <c r="Q2115" s="464">
        <f>ISBLANK(M2115)</f>
        <v/>
      </c>
      <c r="R2115" s="464">
        <f>IF(AND(O2115=P2115,O2115=Q2115),,"!!!")</f>
        <v/>
      </c>
      <c r="T2115" s="464" t="n">
        <v>2104</v>
      </c>
    </row>
    <row customFormat="1" hidden="1" outlineLevel="1" r="2116" s="590">
      <c r="A2116" s="29" t="n"/>
      <c r="B2116" s="606" t="n">
        <v>400</v>
      </c>
      <c r="C2116" s="654" t="inlineStr">
        <is>
          <t>431E</t>
        </is>
      </c>
      <c r="D2116" s="426" t="n">
        <v>50</v>
      </c>
      <c r="E2116" s="597" t="inlineStr">
        <is>
          <t>ø350</t>
        </is>
      </c>
      <c r="F2116" s="597" t="inlineStr">
        <is>
          <t>ø350</t>
        </is>
      </c>
      <c r="G2116" s="994" t="n">
        <v>15</v>
      </c>
      <c r="H2116" s="39" t="inlineStr">
        <is>
          <t>lm/fm</t>
        </is>
      </c>
      <c r="I2116" s="1030" t="n"/>
      <c r="J2116" s="521" t="n">
        <v>0</v>
      </c>
      <c r="K2116" s="159" t="n">
        <v>0</v>
      </c>
      <c r="L2116" s="753">
        <f>J2116+K2116</f>
        <v/>
      </c>
      <c r="M2116" s="748">
        <f>L2116*(G2116+I2116)</f>
        <v/>
      </c>
      <c r="O2116" s="464">
        <f>ISBLANK(D2116)</f>
        <v/>
      </c>
      <c r="P2116" s="464">
        <f>ISBLANK(G2116)</f>
        <v/>
      </c>
      <c r="Q2116" s="464">
        <f>ISBLANK(M2116)</f>
        <v/>
      </c>
      <c r="R2116" s="464">
        <f>IF(AND(O2116=P2116,O2116=Q2116),,"!!!")</f>
        <v/>
      </c>
      <c r="T2116" s="464" t="n">
        <v>2105</v>
      </c>
    </row>
    <row customFormat="1" hidden="1" outlineLevel="1" r="2117" s="590">
      <c r="A2117" s="29" t="n"/>
      <c r="B2117" s="606" t="n">
        <v>400</v>
      </c>
      <c r="C2117" s="654" t="inlineStr">
        <is>
          <t>431E</t>
        </is>
      </c>
      <c r="D2117" s="426" t="n">
        <v>51</v>
      </c>
      <c r="E2117" s="597" t="inlineStr">
        <is>
          <t>ø390</t>
        </is>
      </c>
      <c r="F2117" s="597" t="inlineStr">
        <is>
          <t>ø390</t>
        </is>
      </c>
      <c r="G2117" s="994" t="n">
        <v>3</v>
      </c>
      <c r="H2117" s="39" t="inlineStr">
        <is>
          <t>lm/fm</t>
        </is>
      </c>
      <c r="I2117" s="1030" t="n"/>
      <c r="J2117" s="521" t="n">
        <v>0</v>
      </c>
      <c r="K2117" s="159" t="n">
        <v>0</v>
      </c>
      <c r="L2117" s="753">
        <f>J2117+K2117</f>
        <v/>
      </c>
      <c r="M2117" s="748">
        <f>L2117*(G2117+I2117)</f>
        <v/>
      </c>
      <c r="O2117" s="464">
        <f>ISBLANK(D2117)</f>
        <v/>
      </c>
      <c r="P2117" s="464">
        <f>ISBLANK(G2117)</f>
        <v/>
      </c>
      <c r="Q2117" s="464">
        <f>ISBLANK(M2117)</f>
        <v/>
      </c>
      <c r="R2117" s="464">
        <f>IF(AND(O2117=P2117,O2117=Q2117),,"!!!")</f>
        <v/>
      </c>
      <c r="T2117" s="464" t="n">
        <v>2106</v>
      </c>
    </row>
    <row customFormat="1" hidden="1" outlineLevel="1" r="2118" s="590">
      <c r="A2118" s="29" t="n"/>
      <c r="B2118" s="606" t="n">
        <v>400</v>
      </c>
      <c r="C2118" s="654" t="inlineStr">
        <is>
          <t>431E</t>
        </is>
      </c>
      <c r="D2118" s="426" t="n">
        <v>52</v>
      </c>
      <c r="E2118" s="597" t="inlineStr">
        <is>
          <t>ø400</t>
        </is>
      </c>
      <c r="F2118" s="597" t="inlineStr">
        <is>
          <t>ø400</t>
        </is>
      </c>
      <c r="G2118" s="994" t="n">
        <v>53</v>
      </c>
      <c r="H2118" s="39" t="inlineStr">
        <is>
          <t>lm/fm</t>
        </is>
      </c>
      <c r="I2118" s="1030" t="n"/>
      <c r="J2118" s="521" t="n">
        <v>0</v>
      </c>
      <c r="K2118" s="159" t="n">
        <v>0</v>
      </c>
      <c r="L2118" s="753">
        <f>J2118+K2118</f>
        <v/>
      </c>
      <c r="M2118" s="748">
        <f>L2118*(G2118+I2118)</f>
        <v/>
      </c>
      <c r="O2118" s="464">
        <f>ISBLANK(D2118)</f>
        <v/>
      </c>
      <c r="P2118" s="464">
        <f>ISBLANK(G2118)</f>
        <v/>
      </c>
      <c r="Q2118" s="464">
        <f>ISBLANK(M2118)</f>
        <v/>
      </c>
      <c r="R2118" s="464">
        <f>IF(AND(O2118=P2118,O2118=Q2118),,"!!!")</f>
        <v/>
      </c>
      <c r="T2118" s="464" t="n">
        <v>2107</v>
      </c>
    </row>
    <row customFormat="1" hidden="1" outlineLevel="1" r="2119" s="590">
      <c r="A2119" s="29" t="n"/>
      <c r="B2119" s="606" t="n">
        <v>400</v>
      </c>
      <c r="C2119" s="654" t="inlineStr">
        <is>
          <t>431E</t>
        </is>
      </c>
      <c r="D2119" s="426" t="n">
        <v>53</v>
      </c>
      <c r="E2119" s="597" t="inlineStr">
        <is>
          <t>ø450</t>
        </is>
      </c>
      <c r="F2119" s="597" t="inlineStr">
        <is>
          <t>ø450</t>
        </is>
      </c>
      <c r="G2119" s="994" t="n">
        <v>108</v>
      </c>
      <c r="H2119" s="39" t="inlineStr">
        <is>
          <t>lm/fm</t>
        </is>
      </c>
      <c r="I2119" s="1030" t="n"/>
      <c r="J2119" s="521" t="n">
        <v>0</v>
      </c>
      <c r="K2119" s="159" t="n">
        <v>0</v>
      </c>
      <c r="L2119" s="753">
        <f>J2119+K2119</f>
        <v/>
      </c>
      <c r="M2119" s="748">
        <f>L2119*(G2119+I2119)</f>
        <v/>
      </c>
      <c r="O2119" s="464">
        <f>ISBLANK(D2119)</f>
        <v/>
      </c>
      <c r="P2119" s="464">
        <f>ISBLANK(G2119)</f>
        <v/>
      </c>
      <c r="Q2119" s="464">
        <f>ISBLANK(M2119)</f>
        <v/>
      </c>
      <c r="R2119" s="464">
        <f>IF(AND(O2119=P2119,O2119=Q2119),,"!!!")</f>
        <v/>
      </c>
      <c r="T2119" s="464" t="n">
        <v>2108</v>
      </c>
    </row>
    <row customFormat="1" hidden="1" outlineLevel="1" r="2120" s="590">
      <c r="A2120" s="29" t="n"/>
      <c r="B2120" s="606" t="n">
        <v>400</v>
      </c>
      <c r="C2120" s="654" t="inlineStr">
        <is>
          <t>431E</t>
        </is>
      </c>
      <c r="D2120" s="426" t="n">
        <v>54</v>
      </c>
      <c r="E2120" s="597" t="inlineStr">
        <is>
          <t>ø560</t>
        </is>
      </c>
      <c r="F2120" s="597" t="inlineStr">
        <is>
          <t>ø560</t>
        </is>
      </c>
      <c r="G2120" s="994" t="n">
        <v>691</v>
      </c>
      <c r="H2120" s="39" t="inlineStr">
        <is>
          <t>lm/fm</t>
        </is>
      </c>
      <c r="I2120" s="1030" t="n"/>
      <c r="J2120" s="521" t="n">
        <v>0</v>
      </c>
      <c r="K2120" s="159" t="n">
        <v>0</v>
      </c>
      <c r="L2120" s="753">
        <f>J2120+K2120</f>
        <v/>
      </c>
      <c r="M2120" s="748">
        <f>L2120*(G2120+I2120)</f>
        <v/>
      </c>
      <c r="O2120" s="464">
        <f>ISBLANK(D2120)</f>
        <v/>
      </c>
      <c r="P2120" s="464">
        <f>ISBLANK(G2120)</f>
        <v/>
      </c>
      <c r="Q2120" s="464">
        <f>ISBLANK(M2120)</f>
        <v/>
      </c>
      <c r="R2120" s="464">
        <f>IF(AND(O2120=P2120,O2120=Q2120),,"!!!")</f>
        <v/>
      </c>
      <c r="T2120" s="464" t="n">
        <v>2109</v>
      </c>
    </row>
    <row customFormat="1" hidden="1" outlineLevel="1" r="2121" s="590">
      <c r="A2121" s="29" t="n"/>
      <c r="B2121" s="606" t="n">
        <v>400</v>
      </c>
      <c r="C2121" s="654" t="inlineStr">
        <is>
          <t>431E</t>
        </is>
      </c>
      <c r="D2121" s="426" t="n">
        <v>55</v>
      </c>
      <c r="E2121" s="597" t="inlineStr">
        <is>
          <t>ø630</t>
        </is>
      </c>
      <c r="F2121" s="597" t="inlineStr">
        <is>
          <t>ø630</t>
        </is>
      </c>
      <c r="G2121" s="994" t="n">
        <v>233</v>
      </c>
      <c r="H2121" s="39" t="inlineStr">
        <is>
          <t>lm/fm</t>
        </is>
      </c>
      <c r="I2121" s="1030" t="n"/>
      <c r="J2121" s="521" t="n">
        <v>0</v>
      </c>
      <c r="K2121" s="159" t="n">
        <v>0</v>
      </c>
      <c r="L2121" s="753">
        <f>J2121+K2121</f>
        <v/>
      </c>
      <c r="M2121" s="748">
        <f>L2121*(G2121+I2121)</f>
        <v/>
      </c>
      <c r="O2121" s="464">
        <f>ISBLANK(D2121)</f>
        <v/>
      </c>
      <c r="P2121" s="464">
        <f>ISBLANK(G2121)</f>
        <v/>
      </c>
      <c r="Q2121" s="464">
        <f>ISBLANK(M2121)</f>
        <v/>
      </c>
      <c r="R2121" s="464">
        <f>IF(AND(O2121=P2121,O2121=Q2121),,"!!!")</f>
        <v/>
      </c>
      <c r="T2121" s="464" t="n">
        <v>2110</v>
      </c>
    </row>
    <row customFormat="1" hidden="1" outlineLevel="1" r="2122" s="590">
      <c r="A2122" s="29" t="n"/>
      <c r="B2122" s="606" t="n">
        <v>400</v>
      </c>
      <c r="C2122" s="654" t="inlineStr">
        <is>
          <t>431E</t>
        </is>
      </c>
      <c r="D2122" s="426" t="n">
        <v>56</v>
      </c>
      <c r="E2122" s="597" t="inlineStr">
        <is>
          <t>ø700</t>
        </is>
      </c>
      <c r="F2122" s="597" t="inlineStr">
        <is>
          <t>ø700</t>
        </is>
      </c>
      <c r="G2122" s="994" t="n">
        <v>24</v>
      </c>
      <c r="H2122" s="39" t="inlineStr">
        <is>
          <t>lm/fm</t>
        </is>
      </c>
      <c r="I2122" s="1030" t="n"/>
      <c r="J2122" s="521" t="n">
        <v>0</v>
      </c>
      <c r="K2122" s="159" t="n">
        <v>0</v>
      </c>
      <c r="L2122" s="753">
        <f>J2122+K2122</f>
        <v/>
      </c>
      <c r="M2122" s="748">
        <f>L2122*(G2122+I2122)</f>
        <v/>
      </c>
      <c r="O2122" s="464">
        <f>ISBLANK(D2122)</f>
        <v/>
      </c>
      <c r="P2122" s="464">
        <f>ISBLANK(G2122)</f>
        <v/>
      </c>
      <c r="Q2122" s="464">
        <f>ISBLANK(M2122)</f>
        <v/>
      </c>
      <c r="R2122" s="464">
        <f>IF(AND(O2122=P2122,O2122=Q2122),,"!!!")</f>
        <v/>
      </c>
      <c r="T2122" s="464" t="n">
        <v>2111</v>
      </c>
    </row>
    <row customFormat="1" hidden="1" outlineLevel="1" r="2123" s="590">
      <c r="A2123" s="29" t="n"/>
      <c r="B2123" s="606" t="n">
        <v>400</v>
      </c>
      <c r="C2123" s="654" t="inlineStr">
        <is>
          <t>431E</t>
        </is>
      </c>
      <c r="D2123" s="426" t="n">
        <v>57</v>
      </c>
      <c r="E2123" s="597" t="inlineStr">
        <is>
          <t>ø710</t>
        </is>
      </c>
      <c r="F2123" s="597" t="inlineStr">
        <is>
          <t>ø710</t>
        </is>
      </c>
      <c r="G2123" s="994" t="n">
        <v>129</v>
      </c>
      <c r="H2123" s="39" t="inlineStr">
        <is>
          <t>lm/fm</t>
        </is>
      </c>
      <c r="I2123" s="1030" t="n"/>
      <c r="J2123" s="521" t="n">
        <v>0</v>
      </c>
      <c r="K2123" s="159" t="n">
        <v>0</v>
      </c>
      <c r="L2123" s="753">
        <f>J2123+K2123</f>
        <v/>
      </c>
      <c r="M2123" s="748">
        <f>L2123*(G2123+I2123)</f>
        <v/>
      </c>
      <c r="O2123" s="464">
        <f>ISBLANK(D2123)</f>
        <v/>
      </c>
      <c r="P2123" s="464">
        <f>ISBLANK(G2123)</f>
        <v/>
      </c>
      <c r="Q2123" s="464">
        <f>ISBLANK(M2123)</f>
        <v/>
      </c>
      <c r="R2123" s="464">
        <f>IF(AND(O2123=P2123,O2123=Q2123),,"!!!")</f>
        <v/>
      </c>
      <c r="T2123" s="464" t="n">
        <v>2112</v>
      </c>
    </row>
    <row customFormat="1" hidden="1" outlineLevel="1" r="2124" s="590">
      <c r="A2124" s="29" t="n"/>
      <c r="B2124" s="606" t="n">
        <v>400</v>
      </c>
      <c r="C2124" s="654" t="inlineStr">
        <is>
          <t>431E</t>
        </is>
      </c>
      <c r="D2124" s="426" t="n">
        <v>58</v>
      </c>
      <c r="E2124" s="597" t="inlineStr">
        <is>
          <t>ø800</t>
        </is>
      </c>
      <c r="F2124" s="597" t="inlineStr">
        <is>
          <t>ø800</t>
        </is>
      </c>
      <c r="G2124" s="994" t="n">
        <v>70</v>
      </c>
      <c r="H2124" s="39" t="inlineStr">
        <is>
          <t>lm/fm</t>
        </is>
      </c>
      <c r="I2124" s="1030" t="n"/>
      <c r="J2124" s="521" t="n">
        <v>0</v>
      </c>
      <c r="K2124" s="159" t="n">
        <v>0</v>
      </c>
      <c r="L2124" s="753">
        <f>J2124+K2124</f>
        <v/>
      </c>
      <c r="M2124" s="748">
        <f>L2124*(G2124+I2124)</f>
        <v/>
      </c>
      <c r="O2124" s="464">
        <f>ISBLANK(D2124)</f>
        <v/>
      </c>
      <c r="P2124" s="464">
        <f>ISBLANK(G2124)</f>
        <v/>
      </c>
      <c r="Q2124" s="464">
        <f>ISBLANK(M2124)</f>
        <v/>
      </c>
      <c r="R2124" s="464">
        <f>IF(AND(O2124=P2124,O2124=Q2124),,"!!!")</f>
        <v/>
      </c>
      <c r="T2124" s="464" t="n">
        <v>2113</v>
      </c>
    </row>
    <row customFormat="1" hidden="1" outlineLevel="1" r="2125" s="590">
      <c r="A2125" s="29" t="n"/>
      <c r="B2125" s="606" t="n">
        <v>400</v>
      </c>
      <c r="C2125" s="654" t="inlineStr">
        <is>
          <t>431E</t>
        </is>
      </c>
      <c r="D2125" s="426" t="n">
        <v>59</v>
      </c>
      <c r="E2125" s="597" t="inlineStr">
        <is>
          <t>ø900</t>
        </is>
      </c>
      <c r="F2125" s="597" t="inlineStr">
        <is>
          <t>ø900</t>
        </is>
      </c>
      <c r="G2125" s="994" t="n">
        <v>64</v>
      </c>
      <c r="H2125" s="39" t="inlineStr">
        <is>
          <t>lm/fm</t>
        </is>
      </c>
      <c r="I2125" s="1030" t="n"/>
      <c r="J2125" s="521" t="n">
        <v>0</v>
      </c>
      <c r="K2125" s="159" t="n">
        <v>0</v>
      </c>
      <c r="L2125" s="753">
        <f>J2125+K2125</f>
        <v/>
      </c>
      <c r="M2125" s="748">
        <f>L2125*(G2125+I2125)</f>
        <v/>
      </c>
      <c r="O2125" s="464">
        <f>ISBLANK(D2125)</f>
        <v/>
      </c>
      <c r="P2125" s="464">
        <f>ISBLANK(G2125)</f>
        <v/>
      </c>
      <c r="Q2125" s="464">
        <f>ISBLANK(M2125)</f>
        <v/>
      </c>
      <c r="R2125" s="464">
        <f>IF(AND(O2125=P2125,O2125=Q2125),,"!!!")</f>
        <v/>
      </c>
      <c r="T2125" s="464" t="n">
        <v>2114</v>
      </c>
    </row>
    <row customFormat="1" hidden="1" outlineLevel="1" r="2126" s="590">
      <c r="A2126" s="29" t="n"/>
      <c r="B2126" s="606" t="n">
        <v>400</v>
      </c>
      <c r="C2126" s="654" t="inlineStr">
        <is>
          <t>431E</t>
        </is>
      </c>
      <c r="D2126" s="426" t="n">
        <v>60</v>
      </c>
      <c r="E2126" s="597" t="inlineStr">
        <is>
          <t>Bend, round - ø560-ø560 - 30.00°</t>
        </is>
      </c>
      <c r="F2126" s="597" t="inlineStr">
        <is>
          <t>Könyökidom kör keresztmetszet - ø560-ø560 - 30.00°</t>
        </is>
      </c>
      <c r="G2126" s="994" t="n">
        <v>1</v>
      </c>
      <c r="H2126" s="39" t="inlineStr">
        <is>
          <t>pc/db</t>
        </is>
      </c>
      <c r="I2126" s="1030" t="n"/>
      <c r="J2126" s="521" t="n">
        <v>0</v>
      </c>
      <c r="K2126" s="159" t="n">
        <v>0</v>
      </c>
      <c r="L2126" s="753">
        <f>J2126+K2126</f>
        <v/>
      </c>
      <c r="M2126" s="748">
        <f>L2126*(G2126+I2126)</f>
        <v/>
      </c>
      <c r="O2126" s="464">
        <f>ISBLANK(D2126)</f>
        <v/>
      </c>
      <c r="P2126" s="464">
        <f>ISBLANK(G2126)</f>
        <v/>
      </c>
      <c r="Q2126" s="464">
        <f>ISBLANK(M2126)</f>
        <v/>
      </c>
      <c r="R2126" s="464">
        <f>IF(AND(O2126=P2126,O2126=Q2126),,"!!!")</f>
        <v/>
      </c>
      <c r="T2126" s="464" t="n">
        <v>2115</v>
      </c>
    </row>
    <row customFormat="1" hidden="1" outlineLevel="1" r="2127" s="590">
      <c r="A2127" s="29" t="n"/>
      <c r="B2127" s="606" t="n">
        <v>400</v>
      </c>
      <c r="C2127" s="654" t="inlineStr">
        <is>
          <t>431E</t>
        </is>
      </c>
      <c r="D2127" s="426" t="n">
        <v>61</v>
      </c>
      <c r="E2127" s="597" t="inlineStr">
        <is>
          <t>Bend, round - ø200-ø200 - 30.00°</t>
        </is>
      </c>
      <c r="F2127" s="597" t="inlineStr">
        <is>
          <t>Könyökidom kör keresztmetszet - ø200-ø200 - 30.00°</t>
        </is>
      </c>
      <c r="G2127" s="994" t="n">
        <v>2</v>
      </c>
      <c r="H2127" s="39" t="inlineStr">
        <is>
          <t>pc/db</t>
        </is>
      </c>
      <c r="I2127" s="1030" t="n"/>
      <c r="J2127" s="521" t="n">
        <v>0</v>
      </c>
      <c r="K2127" s="159" t="n">
        <v>0</v>
      </c>
      <c r="L2127" s="753">
        <f>J2127+K2127</f>
        <v/>
      </c>
      <c r="M2127" s="748">
        <f>L2127*(G2127+I2127)</f>
        <v/>
      </c>
      <c r="O2127" s="464">
        <f>ISBLANK(D2127)</f>
        <v/>
      </c>
      <c r="P2127" s="464">
        <f>ISBLANK(G2127)</f>
        <v/>
      </c>
      <c r="Q2127" s="464">
        <f>ISBLANK(M2127)</f>
        <v/>
      </c>
      <c r="R2127" s="464">
        <f>IF(AND(O2127=P2127,O2127=Q2127),,"!!!")</f>
        <v/>
      </c>
      <c r="T2127" s="464" t="n">
        <v>2116</v>
      </c>
    </row>
    <row customFormat="1" hidden="1" outlineLevel="1" r="2128" s="590">
      <c r="A2128" s="29" t="n"/>
      <c r="B2128" s="606" t="n">
        <v>400</v>
      </c>
      <c r="C2128" s="654" t="inlineStr">
        <is>
          <t>431E</t>
        </is>
      </c>
      <c r="D2128" s="426" t="n">
        <v>62</v>
      </c>
      <c r="E2128" s="597" t="inlineStr">
        <is>
          <t>Bend, round - ø560-ø560 - 30.00°</t>
        </is>
      </c>
      <c r="F2128" s="597" t="inlineStr">
        <is>
          <t>Könyökidom kör keresztmetszet - ø560-ø560 - 30.00°</t>
        </is>
      </c>
      <c r="G2128" s="994" t="n">
        <v>4</v>
      </c>
      <c r="H2128" s="39" t="inlineStr">
        <is>
          <t>pc/db</t>
        </is>
      </c>
      <c r="I2128" s="1030" t="n"/>
      <c r="J2128" s="521" t="n">
        <v>0</v>
      </c>
      <c r="K2128" s="159" t="n">
        <v>0</v>
      </c>
      <c r="L2128" s="753">
        <f>J2128+K2128</f>
        <v/>
      </c>
      <c r="M2128" s="748">
        <f>L2128*(G2128+I2128)</f>
        <v/>
      </c>
      <c r="O2128" s="464">
        <f>ISBLANK(D2128)</f>
        <v/>
      </c>
      <c r="P2128" s="464">
        <f>ISBLANK(G2128)</f>
        <v/>
      </c>
      <c r="Q2128" s="464">
        <f>ISBLANK(M2128)</f>
        <v/>
      </c>
      <c r="R2128" s="464">
        <f>IF(AND(O2128=P2128,O2128=Q2128),,"!!!")</f>
        <v/>
      </c>
      <c r="T2128" s="464" t="n">
        <v>2117</v>
      </c>
    </row>
    <row customFormat="1" hidden="1" outlineLevel="1" r="2129" s="590">
      <c r="A2129" s="29" t="n"/>
      <c r="B2129" s="606" t="n">
        <v>400</v>
      </c>
      <c r="C2129" s="654" t="inlineStr">
        <is>
          <t>431E</t>
        </is>
      </c>
      <c r="D2129" s="426" t="n">
        <v>63</v>
      </c>
      <c r="E2129" s="597" t="inlineStr">
        <is>
          <t>Bend, round - ø200-ø200 - 30.00°</t>
        </is>
      </c>
      <c r="F2129" s="597" t="inlineStr">
        <is>
          <t>Könyökidom kör keresztmetszet - ø200-ø200 - 30.00°</t>
        </is>
      </c>
      <c r="G2129" s="994" t="n">
        <v>1</v>
      </c>
      <c r="H2129" s="39" t="inlineStr">
        <is>
          <t>pc/db</t>
        </is>
      </c>
      <c r="I2129" s="1030" t="n"/>
      <c r="J2129" s="521" t="n">
        <v>0</v>
      </c>
      <c r="K2129" s="159" t="n">
        <v>0</v>
      </c>
      <c r="L2129" s="753">
        <f>J2129+K2129</f>
        <v/>
      </c>
      <c r="M2129" s="748">
        <f>L2129*(G2129+I2129)</f>
        <v/>
      </c>
      <c r="O2129" s="464">
        <f>ISBLANK(D2129)</f>
        <v/>
      </c>
      <c r="P2129" s="464">
        <f>ISBLANK(G2129)</f>
        <v/>
      </c>
      <c r="Q2129" s="464">
        <f>ISBLANK(M2129)</f>
        <v/>
      </c>
      <c r="R2129" s="464">
        <f>IF(AND(O2129=P2129,O2129=Q2129),,"!!!")</f>
        <v/>
      </c>
      <c r="T2129" s="464" t="n">
        <v>2118</v>
      </c>
    </row>
    <row customFormat="1" hidden="1" outlineLevel="1" r="2130" s="590">
      <c r="A2130" s="29" t="n"/>
      <c r="B2130" s="606" t="n">
        <v>400</v>
      </c>
      <c r="C2130" s="654" t="inlineStr">
        <is>
          <t>431E</t>
        </is>
      </c>
      <c r="D2130" s="426" t="n">
        <v>64</v>
      </c>
      <c r="E2130" s="597" t="inlineStr">
        <is>
          <t>Bend, round - ø560-ø560 - 45.00°</t>
        </is>
      </c>
      <c r="F2130" s="597" t="inlineStr">
        <is>
          <t>Könyökidom kör keresztmetszet - ø560-ø560 - 45.00°</t>
        </is>
      </c>
      <c r="G2130" s="994" t="n">
        <v>1</v>
      </c>
      <c r="H2130" s="39" t="inlineStr">
        <is>
          <t>pc/db</t>
        </is>
      </c>
      <c r="I2130" s="1030" t="n"/>
      <c r="J2130" s="521" t="n">
        <v>0</v>
      </c>
      <c r="K2130" s="159" t="n">
        <v>0</v>
      </c>
      <c r="L2130" s="753">
        <f>J2130+K2130</f>
        <v/>
      </c>
      <c r="M2130" s="748">
        <f>L2130*(G2130+I2130)</f>
        <v/>
      </c>
      <c r="O2130" s="464">
        <f>ISBLANK(D2130)</f>
        <v/>
      </c>
      <c r="P2130" s="464">
        <f>ISBLANK(G2130)</f>
        <v/>
      </c>
      <c r="Q2130" s="464">
        <f>ISBLANK(M2130)</f>
        <v/>
      </c>
      <c r="R2130" s="464">
        <f>IF(AND(O2130=P2130,O2130=Q2130),,"!!!")</f>
        <v/>
      </c>
      <c r="T2130" s="464" t="n">
        <v>2119</v>
      </c>
    </row>
    <row customFormat="1" hidden="1" outlineLevel="1" r="2131" s="590">
      <c r="A2131" s="29" t="n"/>
      <c r="B2131" s="606" t="n">
        <v>400</v>
      </c>
      <c r="C2131" s="654" t="inlineStr">
        <is>
          <t>431E</t>
        </is>
      </c>
      <c r="D2131" s="426" t="n">
        <v>65</v>
      </c>
      <c r="E2131" s="597" t="inlineStr">
        <is>
          <t>Bend, round - ø315-ø315 - 45.00°</t>
        </is>
      </c>
      <c r="F2131" s="597" t="inlineStr">
        <is>
          <t>Könyökidom kör keresztmetszet - ø315-ø315 - 45.00°</t>
        </is>
      </c>
      <c r="G2131" s="994" t="n">
        <v>2</v>
      </c>
      <c r="H2131" s="39" t="inlineStr">
        <is>
          <t>pc/db</t>
        </is>
      </c>
      <c r="I2131" s="1030" t="n"/>
      <c r="J2131" s="521" t="n">
        <v>0</v>
      </c>
      <c r="K2131" s="159" t="n">
        <v>0</v>
      </c>
      <c r="L2131" s="753">
        <f>J2131+K2131</f>
        <v/>
      </c>
      <c r="M2131" s="748">
        <f>L2131*(G2131+I2131)</f>
        <v/>
      </c>
      <c r="O2131" s="464">
        <f>ISBLANK(D2131)</f>
        <v/>
      </c>
      <c r="P2131" s="464">
        <f>ISBLANK(G2131)</f>
        <v/>
      </c>
      <c r="Q2131" s="464">
        <f>ISBLANK(M2131)</f>
        <v/>
      </c>
      <c r="R2131" s="464">
        <f>IF(AND(O2131=P2131,O2131=Q2131),,"!!!")</f>
        <v/>
      </c>
      <c r="T2131" s="464" t="n">
        <v>2120</v>
      </c>
    </row>
    <row customFormat="1" hidden="1" outlineLevel="1" r="2132" s="590">
      <c r="A2132" s="29" t="n"/>
      <c r="B2132" s="606" t="n">
        <v>400</v>
      </c>
      <c r="C2132" s="654" t="inlineStr">
        <is>
          <t>431E</t>
        </is>
      </c>
      <c r="D2132" s="426" t="n">
        <v>66</v>
      </c>
      <c r="E2132" s="597" t="inlineStr">
        <is>
          <t>Bend, round - ø560-ø560 - 45.00°</t>
        </is>
      </c>
      <c r="F2132" s="597" t="inlineStr">
        <is>
          <t>Könyökidom kör keresztmetszet - ø560-ø560 - 45.00°</t>
        </is>
      </c>
      <c r="G2132" s="994" t="n">
        <v>60</v>
      </c>
      <c r="H2132" s="39" t="inlineStr">
        <is>
          <t>pc/db</t>
        </is>
      </c>
      <c r="I2132" s="1030" t="n"/>
      <c r="J2132" s="521" t="n">
        <v>0</v>
      </c>
      <c r="K2132" s="159" t="n">
        <v>0</v>
      </c>
      <c r="L2132" s="753">
        <f>J2132+K2132</f>
        <v/>
      </c>
      <c r="M2132" s="748">
        <f>L2132*(G2132+I2132)</f>
        <v/>
      </c>
      <c r="O2132" s="464">
        <f>ISBLANK(D2132)</f>
        <v/>
      </c>
      <c r="P2132" s="464">
        <f>ISBLANK(G2132)</f>
        <v/>
      </c>
      <c r="Q2132" s="464">
        <f>ISBLANK(M2132)</f>
        <v/>
      </c>
      <c r="R2132" s="464">
        <f>IF(AND(O2132=P2132,O2132=Q2132),,"!!!")</f>
        <v/>
      </c>
      <c r="T2132" s="464" t="n">
        <v>2121</v>
      </c>
    </row>
    <row customFormat="1" hidden="1" outlineLevel="1" r="2133" s="590">
      <c r="A2133" s="29" t="n"/>
      <c r="B2133" s="606" t="n">
        <v>400</v>
      </c>
      <c r="C2133" s="654" t="inlineStr">
        <is>
          <t>431E</t>
        </is>
      </c>
      <c r="D2133" s="426" t="n">
        <v>67</v>
      </c>
      <c r="E2133" s="597" t="inlineStr">
        <is>
          <t>Bend, round - ø200-ø200 - 49.00°</t>
        </is>
      </c>
      <c r="F2133" s="597" t="inlineStr">
        <is>
          <t>Könyökidom kör keresztmetszet - ø200-ø200 - 49.00°</t>
        </is>
      </c>
      <c r="G2133" s="994" t="n">
        <v>2</v>
      </c>
      <c r="H2133" s="39" t="inlineStr">
        <is>
          <t>pc/db</t>
        </is>
      </c>
      <c r="I2133" s="1030" t="n"/>
      <c r="J2133" s="521" t="n">
        <v>0</v>
      </c>
      <c r="K2133" s="159" t="n">
        <v>0</v>
      </c>
      <c r="L2133" s="753">
        <f>J2133+K2133</f>
        <v/>
      </c>
      <c r="M2133" s="748">
        <f>L2133*(G2133+I2133)</f>
        <v/>
      </c>
      <c r="O2133" s="464">
        <f>ISBLANK(D2133)</f>
        <v/>
      </c>
      <c r="P2133" s="464">
        <f>ISBLANK(G2133)</f>
        <v/>
      </c>
      <c r="Q2133" s="464">
        <f>ISBLANK(M2133)</f>
        <v/>
      </c>
      <c r="R2133" s="464">
        <f>IF(AND(O2133=P2133,O2133=Q2133),,"!!!")</f>
        <v/>
      </c>
      <c r="T2133" s="464" t="n">
        <v>2122</v>
      </c>
    </row>
    <row customFormat="1" hidden="1" outlineLevel="1" r="2134" s="590">
      <c r="A2134" s="29" t="n"/>
      <c r="B2134" s="606" t="n">
        <v>400</v>
      </c>
      <c r="C2134" s="654" t="inlineStr">
        <is>
          <t>431E</t>
        </is>
      </c>
      <c r="D2134" s="426" t="n">
        <v>68</v>
      </c>
      <c r="E2134" s="597" t="inlineStr">
        <is>
          <t>Bend, round - ø100-ø100 - 90.00°</t>
        </is>
      </c>
      <c r="F2134" s="597" t="inlineStr">
        <is>
          <t>Könyökidom kör keresztmetszet - ø100-ø100 - 90.00°</t>
        </is>
      </c>
      <c r="G2134" s="994" t="n">
        <v>5</v>
      </c>
      <c r="H2134" s="39" t="inlineStr">
        <is>
          <t>pc/db</t>
        </is>
      </c>
      <c r="I2134" s="1030" t="n"/>
      <c r="J2134" s="521" t="n">
        <v>0</v>
      </c>
      <c r="K2134" s="159" t="n">
        <v>0</v>
      </c>
      <c r="L2134" s="753">
        <f>J2134+K2134</f>
        <v/>
      </c>
      <c r="M2134" s="748">
        <f>L2134*(G2134+I2134)</f>
        <v/>
      </c>
      <c r="O2134" s="464">
        <f>ISBLANK(D2134)</f>
        <v/>
      </c>
      <c r="P2134" s="464">
        <f>ISBLANK(G2134)</f>
        <v/>
      </c>
      <c r="Q2134" s="464">
        <f>ISBLANK(M2134)</f>
        <v/>
      </c>
      <c r="R2134" s="464">
        <f>IF(AND(O2134=P2134,O2134=Q2134),,"!!!")</f>
        <v/>
      </c>
      <c r="T2134" s="464" t="n">
        <v>2123</v>
      </c>
    </row>
    <row customFormat="1" hidden="1" outlineLevel="1" r="2135" s="590">
      <c r="A2135" s="29" t="n"/>
      <c r="B2135" s="606" t="n">
        <v>400</v>
      </c>
      <c r="C2135" s="654" t="inlineStr">
        <is>
          <t>431E</t>
        </is>
      </c>
      <c r="D2135" s="426" t="n">
        <v>69</v>
      </c>
      <c r="E2135" s="597" t="inlineStr">
        <is>
          <t>Bend, round - ø125-ø125 - 90.00°</t>
        </is>
      </c>
      <c r="F2135" s="597" t="inlineStr">
        <is>
          <t>Könyökidom kör keresztmetszet - ø125-ø125 - 90.00°</t>
        </is>
      </c>
      <c r="G2135" s="994" t="n">
        <v>1</v>
      </c>
      <c r="H2135" s="39" t="inlineStr">
        <is>
          <t>pc/db</t>
        </is>
      </c>
      <c r="I2135" s="1030" t="n"/>
      <c r="J2135" s="521" t="n">
        <v>0</v>
      </c>
      <c r="K2135" s="159" t="n">
        <v>0</v>
      </c>
      <c r="L2135" s="753">
        <f>J2135+K2135</f>
        <v/>
      </c>
      <c r="M2135" s="748">
        <f>L2135*(G2135+I2135)</f>
        <v/>
      </c>
      <c r="O2135" s="464">
        <f>ISBLANK(D2135)</f>
        <v/>
      </c>
      <c r="P2135" s="464">
        <f>ISBLANK(G2135)</f>
        <v/>
      </c>
      <c r="Q2135" s="464">
        <f>ISBLANK(M2135)</f>
        <v/>
      </c>
      <c r="R2135" s="464">
        <f>IF(AND(O2135=P2135,O2135=Q2135),,"!!!")</f>
        <v/>
      </c>
      <c r="T2135" s="464" t="n">
        <v>2124</v>
      </c>
    </row>
    <row customFormat="1" hidden="1" outlineLevel="1" r="2136" s="590">
      <c r="A2136" s="29" t="n"/>
      <c r="B2136" s="606" t="n">
        <v>400</v>
      </c>
      <c r="C2136" s="654" t="inlineStr">
        <is>
          <t>431E</t>
        </is>
      </c>
      <c r="D2136" s="426" t="n">
        <v>70</v>
      </c>
      <c r="E2136" s="597" t="inlineStr">
        <is>
          <t>Bend, round - ø160-ø160 - 90.00°</t>
        </is>
      </c>
      <c r="F2136" s="597" t="inlineStr">
        <is>
          <t>Könyökidom kör keresztmetszet - ø160-ø160 - 90.00°</t>
        </is>
      </c>
      <c r="G2136" s="994" t="n">
        <v>9</v>
      </c>
      <c r="H2136" s="39" t="inlineStr">
        <is>
          <t>pc/db</t>
        </is>
      </c>
      <c r="I2136" s="1030" t="n"/>
      <c r="J2136" s="521" t="n">
        <v>0</v>
      </c>
      <c r="K2136" s="159" t="n">
        <v>0</v>
      </c>
      <c r="L2136" s="753">
        <f>J2136+K2136</f>
        <v/>
      </c>
      <c r="M2136" s="748">
        <f>L2136*(G2136+I2136)</f>
        <v/>
      </c>
      <c r="O2136" s="464">
        <f>ISBLANK(D2136)</f>
        <v/>
      </c>
      <c r="P2136" s="464">
        <f>ISBLANK(G2136)</f>
        <v/>
      </c>
      <c r="Q2136" s="464">
        <f>ISBLANK(M2136)</f>
        <v/>
      </c>
      <c r="R2136" s="464">
        <f>IF(AND(O2136=P2136,O2136=Q2136),,"!!!")</f>
        <v/>
      </c>
      <c r="T2136" s="464" t="n">
        <v>2125</v>
      </c>
    </row>
    <row customFormat="1" hidden="1" outlineLevel="1" r="2137" s="590">
      <c r="A2137" s="29" t="n"/>
      <c r="B2137" s="606" t="n">
        <v>400</v>
      </c>
      <c r="C2137" s="654" t="inlineStr">
        <is>
          <t>431E</t>
        </is>
      </c>
      <c r="D2137" s="426" t="n">
        <v>71</v>
      </c>
      <c r="E2137" s="597" t="inlineStr">
        <is>
          <t>Bend, round - ø200-ø200 - 90.00°</t>
        </is>
      </c>
      <c r="F2137" s="597" t="inlineStr">
        <is>
          <t>Könyökidom kör keresztmetszet - ø200-ø200 - 90.00°</t>
        </is>
      </c>
      <c r="G2137" s="994" t="n">
        <v>15</v>
      </c>
      <c r="H2137" s="39" t="inlineStr">
        <is>
          <t>pc/db</t>
        </is>
      </c>
      <c r="I2137" s="1030" t="n"/>
      <c r="J2137" s="521" t="n">
        <v>0</v>
      </c>
      <c r="K2137" s="159" t="n">
        <v>0</v>
      </c>
      <c r="L2137" s="753">
        <f>J2137+K2137</f>
        <v/>
      </c>
      <c r="M2137" s="748">
        <f>L2137*(G2137+I2137)</f>
        <v/>
      </c>
      <c r="O2137" s="464">
        <f>ISBLANK(D2137)</f>
        <v/>
      </c>
      <c r="P2137" s="464">
        <f>ISBLANK(G2137)</f>
        <v/>
      </c>
      <c r="Q2137" s="464">
        <f>ISBLANK(M2137)</f>
        <v/>
      </c>
      <c r="R2137" s="464">
        <f>IF(AND(O2137=P2137,O2137=Q2137),,"!!!")</f>
        <v/>
      </c>
      <c r="T2137" s="464" t="n">
        <v>2126</v>
      </c>
    </row>
    <row customFormat="1" hidden="1" outlineLevel="1" r="2138" s="590">
      <c r="A2138" s="29" t="n"/>
      <c r="B2138" s="606" t="n">
        <v>400</v>
      </c>
      <c r="C2138" s="654" t="inlineStr">
        <is>
          <t>431E</t>
        </is>
      </c>
      <c r="D2138" s="426" t="n">
        <v>72</v>
      </c>
      <c r="E2138" s="597" t="inlineStr">
        <is>
          <t>Bend, round - ø250-ø250 - 90.00°</t>
        </is>
      </c>
      <c r="F2138" s="597" t="inlineStr">
        <is>
          <t>Könyökidom kör keresztmetszet - ø250-ø250 - 90.00°</t>
        </is>
      </c>
      <c r="G2138" s="994" t="n">
        <v>17</v>
      </c>
      <c r="H2138" s="39" t="inlineStr">
        <is>
          <t>pc/db</t>
        </is>
      </c>
      <c r="I2138" s="1030" t="n"/>
      <c r="J2138" s="521" t="n">
        <v>0</v>
      </c>
      <c r="K2138" s="159" t="n">
        <v>0</v>
      </c>
      <c r="L2138" s="753">
        <f>J2138+K2138</f>
        <v/>
      </c>
      <c r="M2138" s="748">
        <f>L2138*(G2138+I2138)</f>
        <v/>
      </c>
      <c r="O2138" s="464">
        <f>ISBLANK(D2138)</f>
        <v/>
      </c>
      <c r="P2138" s="464">
        <f>ISBLANK(G2138)</f>
        <v/>
      </c>
      <c r="Q2138" s="464">
        <f>ISBLANK(M2138)</f>
        <v/>
      </c>
      <c r="R2138" s="464">
        <f>IF(AND(O2138=P2138,O2138=Q2138),,"!!!")</f>
        <v/>
      </c>
      <c r="T2138" s="464" t="n">
        <v>2127</v>
      </c>
    </row>
    <row customFormat="1" hidden="1" outlineLevel="1" r="2139" s="590">
      <c r="A2139" s="29" t="n"/>
      <c r="B2139" s="606" t="n">
        <v>400</v>
      </c>
      <c r="C2139" s="654" t="inlineStr">
        <is>
          <t>431E</t>
        </is>
      </c>
      <c r="D2139" s="426" t="n">
        <v>73</v>
      </c>
      <c r="E2139" s="597" t="inlineStr">
        <is>
          <t>Bend, round - ø300-ø300 - 90.00°</t>
        </is>
      </c>
      <c r="F2139" s="597" t="inlineStr">
        <is>
          <t>Könyökidom kör keresztmetszet - ø300-ø300 - 90.00°</t>
        </is>
      </c>
      <c r="G2139" s="994" t="n">
        <v>3</v>
      </c>
      <c r="H2139" s="39" t="inlineStr">
        <is>
          <t>pc/db</t>
        </is>
      </c>
      <c r="I2139" s="1030" t="n"/>
      <c r="J2139" s="521" t="n">
        <v>0</v>
      </c>
      <c r="K2139" s="159" t="n">
        <v>0</v>
      </c>
      <c r="L2139" s="753">
        <f>J2139+K2139</f>
        <v/>
      </c>
      <c r="M2139" s="748">
        <f>L2139*(G2139+I2139)</f>
        <v/>
      </c>
      <c r="O2139" s="464">
        <f>ISBLANK(D2139)</f>
        <v/>
      </c>
      <c r="P2139" s="464">
        <f>ISBLANK(G2139)</f>
        <v/>
      </c>
      <c r="Q2139" s="464">
        <f>ISBLANK(M2139)</f>
        <v/>
      </c>
      <c r="R2139" s="464">
        <f>IF(AND(O2139=P2139,O2139=Q2139),,"!!!")</f>
        <v/>
      </c>
      <c r="T2139" s="464" t="n">
        <v>2128</v>
      </c>
    </row>
    <row customFormat="1" hidden="1" outlineLevel="1" r="2140" s="590">
      <c r="A2140" s="29" t="n"/>
      <c r="B2140" s="606" t="n">
        <v>400</v>
      </c>
      <c r="C2140" s="654" t="inlineStr">
        <is>
          <t>431E</t>
        </is>
      </c>
      <c r="D2140" s="426" t="n">
        <v>74</v>
      </c>
      <c r="E2140" s="597" t="inlineStr">
        <is>
          <t>Bend, round - ø315-ø315 - 90.00°</t>
        </is>
      </c>
      <c r="F2140" s="597" t="inlineStr">
        <is>
          <t>Könyökidom kör keresztmetszet - ø315-ø315 - 90.00°</t>
        </is>
      </c>
      <c r="G2140" s="994" t="n">
        <v>1</v>
      </c>
      <c r="H2140" s="39" t="inlineStr">
        <is>
          <t>pc/db</t>
        </is>
      </c>
      <c r="I2140" s="1030" t="n"/>
      <c r="J2140" s="521" t="n">
        <v>0</v>
      </c>
      <c r="K2140" s="159" t="n">
        <v>0</v>
      </c>
      <c r="L2140" s="753">
        <f>J2140+K2140</f>
        <v/>
      </c>
      <c r="M2140" s="748">
        <f>L2140*(G2140+I2140)</f>
        <v/>
      </c>
      <c r="O2140" s="464">
        <f>ISBLANK(D2140)</f>
        <v/>
      </c>
      <c r="P2140" s="464">
        <f>ISBLANK(G2140)</f>
        <v/>
      </c>
      <c r="Q2140" s="464">
        <f>ISBLANK(M2140)</f>
        <v/>
      </c>
      <c r="R2140" s="464">
        <f>IF(AND(O2140=P2140,O2140=Q2140),,"!!!")</f>
        <v/>
      </c>
      <c r="T2140" s="464" t="n">
        <v>2129</v>
      </c>
    </row>
    <row customFormat="1" hidden="1" outlineLevel="1" r="2141" s="590">
      <c r="A2141" s="29" t="n"/>
      <c r="B2141" s="606" t="n">
        <v>400</v>
      </c>
      <c r="C2141" s="654" t="inlineStr">
        <is>
          <t>431E</t>
        </is>
      </c>
      <c r="D2141" s="426" t="n">
        <v>75</v>
      </c>
      <c r="E2141" s="597" t="inlineStr">
        <is>
          <t>Bend, round - ø390-ø390 - 90.00°</t>
        </is>
      </c>
      <c r="F2141" s="597" t="inlineStr">
        <is>
          <t>Könyökidom kör keresztmetszet - ø390-ø390 - 90.00°</t>
        </is>
      </c>
      <c r="G2141" s="994" t="n">
        <v>1</v>
      </c>
      <c r="H2141" s="39" t="inlineStr">
        <is>
          <t>pc/db</t>
        </is>
      </c>
      <c r="I2141" s="1030" t="n"/>
      <c r="J2141" s="521" t="n">
        <v>0</v>
      </c>
      <c r="K2141" s="159" t="n">
        <v>0</v>
      </c>
      <c r="L2141" s="753">
        <f>J2141+K2141</f>
        <v/>
      </c>
      <c r="M2141" s="748">
        <f>L2141*(G2141+I2141)</f>
        <v/>
      </c>
      <c r="O2141" s="464">
        <f>ISBLANK(D2141)</f>
        <v/>
      </c>
      <c r="P2141" s="464">
        <f>ISBLANK(G2141)</f>
        <v/>
      </c>
      <c r="Q2141" s="464">
        <f>ISBLANK(M2141)</f>
        <v/>
      </c>
      <c r="R2141" s="464">
        <f>IF(AND(O2141=P2141,O2141=Q2141),,"!!!")</f>
        <v/>
      </c>
      <c r="T2141" s="464" t="n">
        <v>2130</v>
      </c>
    </row>
    <row customFormat="1" hidden="1" outlineLevel="1" r="2142" s="590">
      <c r="A2142" s="29" t="n"/>
      <c r="B2142" s="606" t="n">
        <v>400</v>
      </c>
      <c r="C2142" s="654" t="inlineStr">
        <is>
          <t>431E</t>
        </is>
      </c>
      <c r="D2142" s="426" t="n">
        <v>76</v>
      </c>
      <c r="E2142" s="597" t="inlineStr">
        <is>
          <t>Bend, round - ø560-ø560 - 90.00°</t>
        </is>
      </c>
      <c r="F2142" s="597" t="inlineStr">
        <is>
          <t>Könyökidom kör keresztmetszet - ø560-ø560 - 90.00°</t>
        </is>
      </c>
      <c r="G2142" s="994" t="n">
        <v>33</v>
      </c>
      <c r="H2142" s="39" t="inlineStr">
        <is>
          <t>pc/db</t>
        </is>
      </c>
      <c r="I2142" s="1030" t="n"/>
      <c r="J2142" s="521" t="n">
        <v>0</v>
      </c>
      <c r="K2142" s="159" t="n">
        <v>0</v>
      </c>
      <c r="L2142" s="753">
        <f>J2142+K2142</f>
        <v/>
      </c>
      <c r="M2142" s="748">
        <f>L2142*(G2142+I2142)</f>
        <v/>
      </c>
      <c r="O2142" s="464">
        <f>ISBLANK(D2142)</f>
        <v/>
      </c>
      <c r="P2142" s="464">
        <f>ISBLANK(G2142)</f>
        <v/>
      </c>
      <c r="Q2142" s="464">
        <f>ISBLANK(M2142)</f>
        <v/>
      </c>
      <c r="R2142" s="464">
        <f>IF(AND(O2142=P2142,O2142=Q2142),,"!!!")</f>
        <v/>
      </c>
      <c r="T2142" s="464" t="n">
        <v>2131</v>
      </c>
    </row>
    <row customFormat="1" hidden="1" outlineLevel="1" r="2143" s="590">
      <c r="A2143" s="29" t="n"/>
      <c r="B2143" s="606" t="n">
        <v>400</v>
      </c>
      <c r="C2143" s="654" t="inlineStr">
        <is>
          <t>431E</t>
        </is>
      </c>
      <c r="D2143" s="426" t="n">
        <v>77</v>
      </c>
      <c r="E2143" s="597" t="inlineStr">
        <is>
          <t>Bend, round - ø700-ø700 - 90.00°</t>
        </is>
      </c>
      <c r="F2143" s="597" t="inlineStr">
        <is>
          <t>Könyökidom kör keresztmetszet - ø700-ø700 - 90.00°</t>
        </is>
      </c>
      <c r="G2143" s="994" t="n">
        <v>1</v>
      </c>
      <c r="H2143" s="39" t="inlineStr">
        <is>
          <t>pc/db</t>
        </is>
      </c>
      <c r="I2143" s="1030" t="n"/>
      <c r="J2143" s="521" t="n">
        <v>0</v>
      </c>
      <c r="K2143" s="159" t="n">
        <v>0</v>
      </c>
      <c r="L2143" s="753">
        <f>J2143+K2143</f>
        <v/>
      </c>
      <c r="M2143" s="748">
        <f>L2143*(G2143+I2143)</f>
        <v/>
      </c>
      <c r="O2143" s="464">
        <f>ISBLANK(D2143)</f>
        <v/>
      </c>
      <c r="P2143" s="464">
        <f>ISBLANK(G2143)</f>
        <v/>
      </c>
      <c r="Q2143" s="464">
        <f>ISBLANK(M2143)</f>
        <v/>
      </c>
      <c r="R2143" s="464">
        <f>IF(AND(O2143=P2143,O2143=Q2143),,"!!!")</f>
        <v/>
      </c>
      <c r="T2143" s="464" t="n">
        <v>2132</v>
      </c>
    </row>
    <row customFormat="1" hidden="1" outlineLevel="1" r="2144" s="590">
      <c r="A2144" s="29" t="n"/>
      <c r="B2144" s="606" t="n">
        <v>400</v>
      </c>
      <c r="C2144" s="654" t="inlineStr">
        <is>
          <t>431E</t>
        </is>
      </c>
      <c r="D2144" s="426" t="n">
        <v>78</v>
      </c>
      <c r="E2144" s="597" t="inlineStr">
        <is>
          <t>Bend, round - ø560-ø560 - 90.00°</t>
        </is>
      </c>
      <c r="F2144" s="597" t="inlineStr">
        <is>
          <t>Könyökidom kör keresztmetszet - ø560-ø560 - 90.00°</t>
        </is>
      </c>
      <c r="G2144" s="994" t="n">
        <v>12</v>
      </c>
      <c r="H2144" s="39" t="inlineStr">
        <is>
          <t>pc/db</t>
        </is>
      </c>
      <c r="I2144" s="1030" t="n"/>
      <c r="J2144" s="521" t="n">
        <v>0</v>
      </c>
      <c r="K2144" s="159" t="n">
        <v>0</v>
      </c>
      <c r="L2144" s="753">
        <f>J2144+K2144</f>
        <v/>
      </c>
      <c r="M2144" s="748">
        <f>L2144*(G2144+I2144)</f>
        <v/>
      </c>
      <c r="O2144" s="464">
        <f>ISBLANK(D2144)</f>
        <v/>
      </c>
      <c r="P2144" s="464">
        <f>ISBLANK(G2144)</f>
        <v/>
      </c>
      <c r="Q2144" s="464">
        <f>ISBLANK(M2144)</f>
        <v/>
      </c>
      <c r="R2144" s="464">
        <f>IF(AND(O2144=P2144,O2144=Q2144),,"!!!")</f>
        <v/>
      </c>
      <c r="T2144" s="464" t="n">
        <v>2133</v>
      </c>
    </row>
    <row customFormat="1" hidden="1" outlineLevel="1" r="2145" s="590">
      <c r="A2145" s="29" t="n"/>
      <c r="B2145" s="606" t="n">
        <v>400</v>
      </c>
      <c r="C2145" s="654" t="inlineStr">
        <is>
          <t>431E</t>
        </is>
      </c>
      <c r="D2145" s="426" t="n">
        <v>79</v>
      </c>
      <c r="E2145" s="597" t="inlineStr">
        <is>
          <t>Bend, round - ø630-ø630 - 90.00°</t>
        </is>
      </c>
      <c r="F2145" s="597" t="inlineStr">
        <is>
          <t>Könyökidom kör keresztmetszet - ø630-ø630 - 90.00°</t>
        </is>
      </c>
      <c r="G2145" s="994" t="n">
        <v>2</v>
      </c>
      <c r="H2145" s="39" t="inlineStr">
        <is>
          <t>pc/db</t>
        </is>
      </c>
      <c r="I2145" s="1030" t="n"/>
      <c r="J2145" s="521" t="n">
        <v>0</v>
      </c>
      <c r="K2145" s="159" t="n">
        <v>0</v>
      </c>
      <c r="L2145" s="753">
        <f>J2145+K2145</f>
        <v/>
      </c>
      <c r="M2145" s="748">
        <f>L2145*(G2145+I2145)</f>
        <v/>
      </c>
      <c r="O2145" s="464">
        <f>ISBLANK(D2145)</f>
        <v/>
      </c>
      <c r="P2145" s="464">
        <f>ISBLANK(G2145)</f>
        <v/>
      </c>
      <c r="Q2145" s="464">
        <f>ISBLANK(M2145)</f>
        <v/>
      </c>
      <c r="R2145" s="464">
        <f>IF(AND(O2145=P2145,O2145=Q2145),,"!!!")</f>
        <v/>
      </c>
      <c r="T2145" s="464" t="n">
        <v>2134</v>
      </c>
    </row>
    <row customFormat="1" hidden="1" outlineLevel="1" r="2146" s="590">
      <c r="A2146" s="29" t="n"/>
      <c r="B2146" s="606" t="n">
        <v>400</v>
      </c>
      <c r="C2146" s="654" t="inlineStr">
        <is>
          <t>431E</t>
        </is>
      </c>
      <c r="D2146" s="426" t="n">
        <v>80</v>
      </c>
      <c r="E2146" s="597" t="inlineStr">
        <is>
          <t>Radius elbow - 700x1000-700x1000 - 90.00°</t>
        </is>
      </c>
      <c r="F2146" s="597" t="inlineStr">
        <is>
          <t>Könyökidom négyszög keresztmetszet - 700x1000-700x1000 - 90.00°</t>
        </is>
      </c>
      <c r="G2146" s="994" t="n">
        <v>1</v>
      </c>
      <c r="H2146" s="39" t="inlineStr">
        <is>
          <t>pc/db</t>
        </is>
      </c>
      <c r="I2146" s="1030" t="n"/>
      <c r="J2146" s="521" t="n">
        <v>0</v>
      </c>
      <c r="K2146" s="159" t="n">
        <v>0</v>
      </c>
      <c r="L2146" s="753">
        <f>J2146+K2146</f>
        <v/>
      </c>
      <c r="M2146" s="748">
        <f>L2146*(G2146+I2146)</f>
        <v/>
      </c>
      <c r="O2146" s="464">
        <f>ISBLANK(D2146)</f>
        <v/>
      </c>
      <c r="P2146" s="464">
        <f>ISBLANK(G2146)</f>
        <v/>
      </c>
      <c r="Q2146" s="464">
        <f>ISBLANK(M2146)</f>
        <v/>
      </c>
      <c r="R2146" s="464">
        <f>IF(AND(O2146=P2146,O2146=Q2146),,"!!!")</f>
        <v/>
      </c>
      <c r="T2146" s="464" t="n">
        <v>2135</v>
      </c>
    </row>
    <row customFormat="1" hidden="1" outlineLevel="1" r="2147" s="590">
      <c r="A2147" s="29" t="n"/>
      <c r="B2147" s="606" t="n">
        <v>400</v>
      </c>
      <c r="C2147" s="654" t="inlineStr">
        <is>
          <t>431E</t>
        </is>
      </c>
      <c r="D2147" s="426" t="n">
        <v>81</v>
      </c>
      <c r="E2147" s="597" t="inlineStr">
        <is>
          <t>Radius elbow - 1000x700-1000x700 - 90.00°</t>
        </is>
      </c>
      <c r="F2147" s="597" t="inlineStr">
        <is>
          <t>Könyökidom négyszög keresztmetszet - 1000x700-1000x700 - 90.00°</t>
        </is>
      </c>
      <c r="G2147" s="994" t="n">
        <v>1</v>
      </c>
      <c r="H2147" s="39" t="inlineStr">
        <is>
          <t>pc/db</t>
        </is>
      </c>
      <c r="I2147" s="1030" t="n"/>
      <c r="J2147" s="521" t="n">
        <v>0</v>
      </c>
      <c r="K2147" s="159" t="n">
        <v>0</v>
      </c>
      <c r="L2147" s="753">
        <f>J2147+K2147</f>
        <v/>
      </c>
      <c r="M2147" s="748">
        <f>L2147*(G2147+I2147)</f>
        <v/>
      </c>
      <c r="O2147" s="464">
        <f>ISBLANK(D2147)</f>
        <v/>
      </c>
      <c r="P2147" s="464">
        <f>ISBLANK(G2147)</f>
        <v/>
      </c>
      <c r="Q2147" s="464">
        <f>ISBLANK(M2147)</f>
        <v/>
      </c>
      <c r="R2147" s="464">
        <f>IF(AND(O2147=P2147,O2147=Q2147),,"!!!")</f>
        <v/>
      </c>
      <c r="T2147" s="464" t="n">
        <v>2136</v>
      </c>
    </row>
    <row customFormat="1" hidden="1" outlineLevel="1" r="2148" s="590">
      <c r="A2148" s="29" t="n"/>
      <c r="B2148" s="606" t="n">
        <v>400</v>
      </c>
      <c r="C2148" s="654" t="inlineStr">
        <is>
          <t>431E</t>
        </is>
      </c>
      <c r="D2148" s="426" t="n">
        <v>82</v>
      </c>
      <c r="E2148" s="597" t="inlineStr">
        <is>
          <t>Radius elbow - 300x300-300x300 - 45.00°</t>
        </is>
      </c>
      <c r="F2148" s="597" t="inlineStr">
        <is>
          <t>Könyökidom négyszög keresztmetszet - 300x300-300x300 - 45.00°</t>
        </is>
      </c>
      <c r="G2148" s="994" t="n">
        <v>2</v>
      </c>
      <c r="H2148" s="39" t="inlineStr">
        <is>
          <t>pc/db</t>
        </is>
      </c>
      <c r="I2148" s="1030" t="n"/>
      <c r="J2148" s="521" t="n">
        <v>0</v>
      </c>
      <c r="K2148" s="159" t="n">
        <v>0</v>
      </c>
      <c r="L2148" s="753">
        <f>J2148+K2148</f>
        <v/>
      </c>
      <c r="M2148" s="748">
        <f>L2148*(G2148+I2148)</f>
        <v/>
      </c>
      <c r="O2148" s="464">
        <f>ISBLANK(D2148)</f>
        <v/>
      </c>
      <c r="P2148" s="464">
        <f>ISBLANK(G2148)</f>
        <v/>
      </c>
      <c r="Q2148" s="464">
        <f>ISBLANK(M2148)</f>
        <v/>
      </c>
      <c r="R2148" s="464">
        <f>IF(AND(O2148=P2148,O2148=Q2148),,"!!!")</f>
        <v/>
      </c>
      <c r="T2148" s="464" t="n">
        <v>2137</v>
      </c>
    </row>
    <row customFormat="1" hidden="1" outlineLevel="1" r="2149" s="590">
      <c r="A2149" s="29" t="n"/>
      <c r="B2149" s="606" t="n">
        <v>400</v>
      </c>
      <c r="C2149" s="654" t="inlineStr">
        <is>
          <t>431E</t>
        </is>
      </c>
      <c r="D2149" s="426" t="n">
        <v>83</v>
      </c>
      <c r="E2149" s="597" t="inlineStr">
        <is>
          <t>Radius elbow - 150x165-150x165 - 90.00°</t>
        </is>
      </c>
      <c r="F2149" s="597" t="inlineStr">
        <is>
          <t>Könyökidom négyszög keresztmetszet - 150x165-150x165 - 90.00°</t>
        </is>
      </c>
      <c r="G2149" s="994" t="n">
        <v>1</v>
      </c>
      <c r="H2149" s="39" t="inlineStr">
        <is>
          <t>pc/db</t>
        </is>
      </c>
      <c r="I2149" s="1030" t="n"/>
      <c r="J2149" s="521" t="n">
        <v>0</v>
      </c>
      <c r="K2149" s="159" t="n">
        <v>0</v>
      </c>
      <c r="L2149" s="753">
        <f>J2149+K2149</f>
        <v/>
      </c>
      <c r="M2149" s="748">
        <f>L2149*(G2149+I2149)</f>
        <v/>
      </c>
      <c r="O2149" s="464">
        <f>ISBLANK(D2149)</f>
        <v/>
      </c>
      <c r="P2149" s="464">
        <f>ISBLANK(G2149)</f>
        <v/>
      </c>
      <c r="Q2149" s="464">
        <f>ISBLANK(M2149)</f>
        <v/>
      </c>
      <c r="R2149" s="464">
        <f>IF(AND(O2149=P2149,O2149=Q2149),,"!!!")</f>
        <v/>
      </c>
      <c r="T2149" s="464" t="n">
        <v>2138</v>
      </c>
    </row>
    <row customFormat="1" hidden="1" outlineLevel="1" r="2150" s="590">
      <c r="A2150" s="29" t="n"/>
      <c r="B2150" s="606" t="n">
        <v>400</v>
      </c>
      <c r="C2150" s="654" t="inlineStr">
        <is>
          <t>431E</t>
        </is>
      </c>
      <c r="D2150" s="426" t="n">
        <v>84</v>
      </c>
      <c r="E2150" s="597" t="inlineStr">
        <is>
          <t>Radius elbow - 200x315-200x315 - 90.00°</t>
        </is>
      </c>
      <c r="F2150" s="597" t="inlineStr">
        <is>
          <t>Könyökidom négyszög keresztmetszet - 200x315-200x315 - 90.00°</t>
        </is>
      </c>
      <c r="G2150" s="994" t="n">
        <v>4</v>
      </c>
      <c r="H2150" s="39" t="inlineStr">
        <is>
          <t>pc/db</t>
        </is>
      </c>
      <c r="I2150" s="1030" t="n"/>
      <c r="J2150" s="521" t="n">
        <v>0</v>
      </c>
      <c r="K2150" s="159" t="n">
        <v>0</v>
      </c>
      <c r="L2150" s="753">
        <f>J2150+K2150</f>
        <v/>
      </c>
      <c r="M2150" s="748">
        <f>L2150*(G2150+I2150)</f>
        <v/>
      </c>
      <c r="O2150" s="464">
        <f>ISBLANK(D2150)</f>
        <v/>
      </c>
      <c r="P2150" s="464">
        <f>ISBLANK(G2150)</f>
        <v/>
      </c>
      <c r="Q2150" s="464">
        <f>ISBLANK(M2150)</f>
        <v/>
      </c>
      <c r="R2150" s="464">
        <f>IF(AND(O2150=P2150,O2150=Q2150),,"!!!")</f>
        <v/>
      </c>
      <c r="T2150" s="464" t="n">
        <v>2139</v>
      </c>
    </row>
    <row customFormat="1" hidden="1" outlineLevel="1" r="2151" s="590">
      <c r="A2151" s="29" t="n"/>
      <c r="B2151" s="606" t="n">
        <v>400</v>
      </c>
      <c r="C2151" s="654" t="inlineStr">
        <is>
          <t>431E</t>
        </is>
      </c>
      <c r="D2151" s="426" t="n">
        <v>85</v>
      </c>
      <c r="E2151" s="597" t="inlineStr">
        <is>
          <t>Radius elbow - 300x300-300x300 - 90.00°</t>
        </is>
      </c>
      <c r="F2151" s="597" t="inlineStr">
        <is>
          <t>Könyökidom négyszög keresztmetszet - 300x300-300x300 - 90.00°</t>
        </is>
      </c>
      <c r="G2151" s="994" t="n">
        <v>4</v>
      </c>
      <c r="H2151" s="39" t="inlineStr">
        <is>
          <t>pc/db</t>
        </is>
      </c>
      <c r="I2151" s="1030" t="n"/>
      <c r="J2151" s="521" t="n">
        <v>0</v>
      </c>
      <c r="K2151" s="159" t="n">
        <v>0</v>
      </c>
      <c r="L2151" s="753">
        <f>J2151+K2151</f>
        <v/>
      </c>
      <c r="M2151" s="748">
        <f>L2151*(G2151+I2151)</f>
        <v/>
      </c>
      <c r="O2151" s="464">
        <f>ISBLANK(D2151)</f>
        <v/>
      </c>
      <c r="P2151" s="464">
        <f>ISBLANK(G2151)</f>
        <v/>
      </c>
      <c r="Q2151" s="464">
        <f>ISBLANK(M2151)</f>
        <v/>
      </c>
      <c r="R2151" s="464">
        <f>IF(AND(O2151=P2151,O2151=Q2151),,"!!!")</f>
        <v/>
      </c>
      <c r="T2151" s="464" t="n">
        <v>2140</v>
      </c>
    </row>
    <row customFormat="1" hidden="1" outlineLevel="1" r="2152" s="590">
      <c r="A2152" s="29" t="n"/>
      <c r="B2152" s="606" t="n">
        <v>400</v>
      </c>
      <c r="C2152" s="654" t="inlineStr">
        <is>
          <t>431E</t>
        </is>
      </c>
      <c r="D2152" s="426" t="n">
        <v>86</v>
      </c>
      <c r="E2152" s="597" t="inlineStr">
        <is>
          <t>Radius elbow - 350x350-300x350 - 90.00°</t>
        </is>
      </c>
      <c r="F2152" s="597" t="inlineStr">
        <is>
          <t>Könyökidom négyszög keresztmetszet - 350x350-300x350 - 90.00°</t>
        </is>
      </c>
      <c r="G2152" s="994" t="n">
        <v>1</v>
      </c>
      <c r="H2152" s="39" t="inlineStr">
        <is>
          <t>pc/db</t>
        </is>
      </c>
      <c r="I2152" s="1030" t="n"/>
      <c r="J2152" s="521" t="n">
        <v>0</v>
      </c>
      <c r="K2152" s="159" t="n">
        <v>0</v>
      </c>
      <c r="L2152" s="753">
        <f>J2152+K2152</f>
        <v/>
      </c>
      <c r="M2152" s="748">
        <f>L2152*(G2152+I2152)</f>
        <v/>
      </c>
      <c r="O2152" s="464">
        <f>ISBLANK(D2152)</f>
        <v/>
      </c>
      <c r="P2152" s="464">
        <f>ISBLANK(G2152)</f>
        <v/>
      </c>
      <c r="Q2152" s="464">
        <f>ISBLANK(M2152)</f>
        <v/>
      </c>
      <c r="R2152" s="464">
        <f>IF(AND(O2152=P2152,O2152=Q2152),,"!!!")</f>
        <v/>
      </c>
      <c r="T2152" s="464" t="n">
        <v>2141</v>
      </c>
    </row>
    <row customFormat="1" hidden="1" outlineLevel="1" r="2153" s="590">
      <c r="A2153" s="29" t="n"/>
      <c r="B2153" s="606" t="n">
        <v>400</v>
      </c>
      <c r="C2153" s="654" t="inlineStr">
        <is>
          <t>431E</t>
        </is>
      </c>
      <c r="D2153" s="426" t="n">
        <v>87</v>
      </c>
      <c r="E2153" s="597" t="inlineStr">
        <is>
          <t>Radius elbow - 350x350-350x350 - 90.00°</t>
        </is>
      </c>
      <c r="F2153" s="597" t="inlineStr">
        <is>
          <t>Könyökidom négyszög keresztmetszet - 350x350-350x350 - 90.00°</t>
        </is>
      </c>
      <c r="G2153" s="994" t="n">
        <v>3</v>
      </c>
      <c r="H2153" s="39" t="inlineStr">
        <is>
          <t>pc/db</t>
        </is>
      </c>
      <c r="I2153" s="1030" t="n"/>
      <c r="J2153" s="521" t="n">
        <v>0</v>
      </c>
      <c r="K2153" s="159" t="n">
        <v>0</v>
      </c>
      <c r="L2153" s="753">
        <f>J2153+K2153</f>
        <v/>
      </c>
      <c r="M2153" s="748">
        <f>L2153*(G2153+I2153)</f>
        <v/>
      </c>
      <c r="O2153" s="464">
        <f>ISBLANK(D2153)</f>
        <v/>
      </c>
      <c r="P2153" s="464">
        <f>ISBLANK(G2153)</f>
        <v/>
      </c>
      <c r="Q2153" s="464">
        <f>ISBLANK(M2153)</f>
        <v/>
      </c>
      <c r="R2153" s="464">
        <f>IF(AND(O2153=P2153,O2153=Q2153),,"!!!")</f>
        <v/>
      </c>
      <c r="T2153" s="464" t="n">
        <v>2142</v>
      </c>
    </row>
    <row customFormat="1" hidden="1" outlineLevel="1" r="2154" s="590">
      <c r="A2154" s="29" t="n"/>
      <c r="B2154" s="606" t="n">
        <v>400</v>
      </c>
      <c r="C2154" s="654" t="inlineStr">
        <is>
          <t>431E</t>
        </is>
      </c>
      <c r="D2154" s="426" t="n">
        <v>88</v>
      </c>
      <c r="E2154" s="597" t="inlineStr">
        <is>
          <t>Radius elbow - 425x425-350x425 - 90.00°</t>
        </is>
      </c>
      <c r="F2154" s="597" t="inlineStr">
        <is>
          <t>Könyökidom négyszög keresztmetszet - 425x425-350x425 - 90.00°</t>
        </is>
      </c>
      <c r="G2154" s="994" t="n">
        <v>1</v>
      </c>
      <c r="H2154" s="39" t="inlineStr">
        <is>
          <t>pc/db</t>
        </is>
      </c>
      <c r="I2154" s="1030" t="n"/>
      <c r="J2154" s="521" t="n">
        <v>0</v>
      </c>
      <c r="K2154" s="159" t="n">
        <v>0</v>
      </c>
      <c r="L2154" s="753">
        <f>J2154+K2154</f>
        <v/>
      </c>
      <c r="M2154" s="748">
        <f>L2154*(G2154+I2154)</f>
        <v/>
      </c>
      <c r="O2154" s="464">
        <f>ISBLANK(D2154)</f>
        <v/>
      </c>
      <c r="P2154" s="464">
        <f>ISBLANK(G2154)</f>
        <v/>
      </c>
      <c r="Q2154" s="464">
        <f>ISBLANK(M2154)</f>
        <v/>
      </c>
      <c r="R2154" s="464">
        <f>IF(AND(O2154=P2154,O2154=Q2154),,"!!!")</f>
        <v/>
      </c>
      <c r="T2154" s="464" t="n">
        <v>2143</v>
      </c>
    </row>
    <row customFormat="1" hidden="1" outlineLevel="1" r="2155" s="590">
      <c r="A2155" s="29" t="n"/>
      <c r="B2155" s="606" t="n">
        <v>400</v>
      </c>
      <c r="C2155" s="654" t="inlineStr">
        <is>
          <t>431E</t>
        </is>
      </c>
      <c r="D2155" s="426" t="n">
        <v>89</v>
      </c>
      <c r="E2155" s="597" t="inlineStr">
        <is>
          <t>Radius elbow - 450x450-450x450 - 90.00°</t>
        </is>
      </c>
      <c r="F2155" s="597" t="inlineStr">
        <is>
          <t>Könyökidom négyszög keresztmetszet - 450x450-450x450 - 90.00°</t>
        </is>
      </c>
      <c r="G2155" s="994" t="n">
        <v>1</v>
      </c>
      <c r="H2155" s="39" t="inlineStr">
        <is>
          <t>pc/db</t>
        </is>
      </c>
      <c r="I2155" s="1030" t="n"/>
      <c r="J2155" s="521" t="n">
        <v>0</v>
      </c>
      <c r="K2155" s="159" t="n">
        <v>0</v>
      </c>
      <c r="L2155" s="753">
        <f>J2155+K2155</f>
        <v/>
      </c>
      <c r="M2155" s="748">
        <f>L2155*(G2155+I2155)</f>
        <v/>
      </c>
      <c r="O2155" s="464">
        <f>ISBLANK(D2155)</f>
        <v/>
      </c>
      <c r="P2155" s="464">
        <f>ISBLANK(G2155)</f>
        <v/>
      </c>
      <c r="Q2155" s="464">
        <f>ISBLANK(M2155)</f>
        <v/>
      </c>
      <c r="R2155" s="464">
        <f>IF(AND(O2155=P2155,O2155=Q2155),,"!!!")</f>
        <v/>
      </c>
      <c r="T2155" s="464" t="n">
        <v>2144</v>
      </c>
    </row>
    <row customFormat="1" hidden="1" outlineLevel="1" r="2156" s="590">
      <c r="A2156" s="29" t="n"/>
      <c r="B2156" s="606" t="n">
        <v>400</v>
      </c>
      <c r="C2156" s="654" t="inlineStr">
        <is>
          <t>431E</t>
        </is>
      </c>
      <c r="D2156" s="426" t="n">
        <v>90</v>
      </c>
      <c r="E2156" s="597" t="inlineStr">
        <is>
          <t>Radius elbow - 550x425-425x425 - 90.00°</t>
        </is>
      </c>
      <c r="F2156" s="597" t="inlineStr">
        <is>
          <t>Könyökidom négyszög keresztmetszet - 550x425-425x425 - 90.00°</t>
        </is>
      </c>
      <c r="G2156" s="994" t="n">
        <v>1</v>
      </c>
      <c r="H2156" s="39" t="inlineStr">
        <is>
          <t>pc/db</t>
        </is>
      </c>
      <c r="I2156" s="1030" t="n"/>
      <c r="J2156" s="521" t="n">
        <v>0</v>
      </c>
      <c r="K2156" s="159" t="n">
        <v>0</v>
      </c>
      <c r="L2156" s="753">
        <f>J2156+K2156</f>
        <v/>
      </c>
      <c r="M2156" s="748">
        <f>L2156*(G2156+I2156)</f>
        <v/>
      </c>
      <c r="O2156" s="464">
        <f>ISBLANK(D2156)</f>
        <v/>
      </c>
      <c r="P2156" s="464">
        <f>ISBLANK(G2156)</f>
        <v/>
      </c>
      <c r="Q2156" s="464">
        <f>ISBLANK(M2156)</f>
        <v/>
      </c>
      <c r="R2156" s="464">
        <f>IF(AND(O2156=P2156,O2156=Q2156),,"!!!")</f>
        <v/>
      </c>
      <c r="T2156" s="464" t="n">
        <v>2145</v>
      </c>
    </row>
    <row customFormat="1" hidden="1" outlineLevel="1" r="2157" s="590">
      <c r="A2157" s="29" t="n"/>
      <c r="B2157" s="606" t="n">
        <v>400</v>
      </c>
      <c r="C2157" s="654" t="inlineStr">
        <is>
          <t>431E</t>
        </is>
      </c>
      <c r="D2157" s="426" t="n">
        <v>91</v>
      </c>
      <c r="E2157" s="597" t="inlineStr">
        <is>
          <t>Radius elbow - 700x1000-450x1000 - 90.00°</t>
        </is>
      </c>
      <c r="F2157" s="597" t="inlineStr">
        <is>
          <t>Könyökidom négyszög keresztmetszet - 700x1000-450x1000 - 90.00°</t>
        </is>
      </c>
      <c r="G2157" s="994" t="n">
        <v>1</v>
      </c>
      <c r="H2157" s="39" t="inlineStr">
        <is>
          <t>pc/db</t>
        </is>
      </c>
      <c r="I2157" s="1030" t="n"/>
      <c r="J2157" s="521" t="n">
        <v>0</v>
      </c>
      <c r="K2157" s="159" t="n">
        <v>0</v>
      </c>
      <c r="L2157" s="753">
        <f>J2157+K2157</f>
        <v/>
      </c>
      <c r="M2157" s="748">
        <f>L2157*(G2157+I2157)</f>
        <v/>
      </c>
      <c r="O2157" s="464">
        <f>ISBLANK(D2157)</f>
        <v/>
      </c>
      <c r="P2157" s="464">
        <f>ISBLANK(G2157)</f>
        <v/>
      </c>
      <c r="Q2157" s="464">
        <f>ISBLANK(M2157)</f>
        <v/>
      </c>
      <c r="R2157" s="464">
        <f>IF(AND(O2157=P2157,O2157=Q2157),,"!!!")</f>
        <v/>
      </c>
      <c r="T2157" s="464" t="n">
        <v>2146</v>
      </c>
    </row>
    <row customFormat="1" hidden="1" outlineLevel="1" r="2158" s="590">
      <c r="A2158" s="29" t="n"/>
      <c r="B2158" s="606" t="n">
        <v>400</v>
      </c>
      <c r="C2158" s="654" t="inlineStr">
        <is>
          <t>431E</t>
        </is>
      </c>
      <c r="D2158" s="426" t="n">
        <v>92</v>
      </c>
      <c r="E2158" s="597" t="inlineStr">
        <is>
          <t>Radius elbow - 800x700-800x700 - 90.00°</t>
        </is>
      </c>
      <c r="F2158" s="597" t="inlineStr">
        <is>
          <t>Könyökidom négyszög keresztmetszet - 800x700-800x700 - 90.00°</t>
        </is>
      </c>
      <c r="G2158" s="994" t="n">
        <v>1</v>
      </c>
      <c r="H2158" s="39" t="inlineStr">
        <is>
          <t>pc/db</t>
        </is>
      </c>
      <c r="I2158" s="1030" t="n"/>
      <c r="J2158" s="521" t="n">
        <v>0</v>
      </c>
      <c r="K2158" s="159" t="n">
        <v>0</v>
      </c>
      <c r="L2158" s="753">
        <f>J2158+K2158</f>
        <v/>
      </c>
      <c r="M2158" s="748">
        <f>L2158*(G2158+I2158)</f>
        <v/>
      </c>
      <c r="O2158" s="464">
        <f>ISBLANK(D2158)</f>
        <v/>
      </c>
      <c r="P2158" s="464">
        <f>ISBLANK(G2158)</f>
        <v/>
      </c>
      <c r="Q2158" s="464">
        <f>ISBLANK(M2158)</f>
        <v/>
      </c>
      <c r="R2158" s="464">
        <f>IF(AND(O2158=P2158,O2158=Q2158),,"!!!")</f>
        <v/>
      </c>
      <c r="T2158" s="464" t="n">
        <v>2147</v>
      </c>
    </row>
    <row customFormat="1" customHeight="1" hidden="1" ht="22.5" outlineLevel="1" r="2159" s="590">
      <c r="A2159" s="29" t="n"/>
      <c r="B2159" s="606" t="n">
        <v>400</v>
      </c>
      <c r="C2159" s="654" t="inlineStr">
        <is>
          <t>431E</t>
        </is>
      </c>
      <c r="D2159" s="426" t="n">
        <v>93</v>
      </c>
      <c r="E2159" s="597" t="inlineStr">
        <is>
          <t>Radius elbow - 1000x1000-600x1000 - 90.00°</t>
        </is>
      </c>
      <c r="F2159" s="597" t="inlineStr">
        <is>
          <t>Könyökidom négyszög keresztmetszet - 1000x1000-600x1000 - 90.00°</t>
        </is>
      </c>
      <c r="G2159" s="994" t="n">
        <v>1</v>
      </c>
      <c r="H2159" s="39" t="inlineStr">
        <is>
          <t>pc/db</t>
        </is>
      </c>
      <c r="I2159" s="1030" t="n"/>
      <c r="J2159" s="521" t="n">
        <v>0</v>
      </c>
      <c r="K2159" s="159" t="n">
        <v>0</v>
      </c>
      <c r="L2159" s="753">
        <f>J2159+K2159</f>
        <v/>
      </c>
      <c r="M2159" s="748">
        <f>L2159*(G2159+I2159)</f>
        <v/>
      </c>
      <c r="O2159" s="464">
        <f>ISBLANK(D2159)</f>
        <v/>
      </c>
      <c r="P2159" s="464">
        <f>ISBLANK(G2159)</f>
        <v/>
      </c>
      <c r="Q2159" s="464">
        <f>ISBLANK(M2159)</f>
        <v/>
      </c>
      <c r="R2159" s="464">
        <f>IF(AND(O2159=P2159,O2159=Q2159),,"!!!")</f>
        <v/>
      </c>
      <c r="T2159" s="464" t="n">
        <v>2148</v>
      </c>
    </row>
    <row customFormat="1" customHeight="1" hidden="1" ht="22.5" outlineLevel="1" r="2160" s="590">
      <c r="A2160" s="29" t="n"/>
      <c r="B2160" s="606" t="n">
        <v>400</v>
      </c>
      <c r="C2160" s="654" t="inlineStr">
        <is>
          <t>431E</t>
        </is>
      </c>
      <c r="D2160" s="426" t="n">
        <v>94</v>
      </c>
      <c r="E2160" s="597" t="inlineStr">
        <is>
          <t>Radius elbow - 1000x1000-1000x1000 - 90.00°</t>
        </is>
      </c>
      <c r="F2160" s="597" t="inlineStr">
        <is>
          <t>Könyökidom négyszög keresztmetszet - 1000x1000-1000x1000 - 90.00°</t>
        </is>
      </c>
      <c r="G2160" s="994" t="n">
        <v>3</v>
      </c>
      <c r="H2160" s="39" t="inlineStr">
        <is>
          <t>pc/db</t>
        </is>
      </c>
      <c r="I2160" s="1030" t="n"/>
      <c r="J2160" s="521" t="n">
        <v>0</v>
      </c>
      <c r="K2160" s="159" t="n">
        <v>0</v>
      </c>
      <c r="L2160" s="753">
        <f>J2160+K2160</f>
        <v/>
      </c>
      <c r="M2160" s="748">
        <f>L2160*(G2160+I2160)</f>
        <v/>
      </c>
      <c r="O2160" s="464">
        <f>ISBLANK(D2160)</f>
        <v/>
      </c>
      <c r="P2160" s="464">
        <f>ISBLANK(G2160)</f>
        <v/>
      </c>
      <c r="Q2160" s="464">
        <f>ISBLANK(M2160)</f>
        <v/>
      </c>
      <c r="R2160" s="464">
        <f>IF(AND(O2160=P2160,O2160=Q2160),,"!!!")</f>
        <v/>
      </c>
      <c r="T2160" s="464" t="n">
        <v>2149</v>
      </c>
    </row>
    <row customFormat="1" customHeight="1" hidden="1" ht="22.5" outlineLevel="1" r="2161" s="590">
      <c r="A2161" s="29" t="n"/>
      <c r="B2161" s="606" t="n">
        <v>400</v>
      </c>
      <c r="C2161" s="654" t="inlineStr">
        <is>
          <t>431E</t>
        </is>
      </c>
      <c r="D2161" s="426" t="n">
        <v>95</v>
      </c>
      <c r="E2161" s="597" t="inlineStr">
        <is>
          <t>Radius elbow - 1100x1100-1100x1100 - 90.00°</t>
        </is>
      </c>
      <c r="F2161" s="597" t="inlineStr">
        <is>
          <t>Könyökidom négyszög keresztmetszet - 1100x1100-1100x1100 - 90.00°</t>
        </is>
      </c>
      <c r="G2161" s="994" t="n">
        <v>1</v>
      </c>
      <c r="H2161" s="39" t="inlineStr">
        <is>
          <t>pc/db</t>
        </is>
      </c>
      <c r="I2161" s="1030" t="n"/>
      <c r="J2161" s="521" t="n">
        <v>0</v>
      </c>
      <c r="K2161" s="159" t="n">
        <v>0</v>
      </c>
      <c r="L2161" s="753">
        <f>J2161+K2161</f>
        <v/>
      </c>
      <c r="M2161" s="748">
        <f>L2161*(G2161+I2161)</f>
        <v/>
      </c>
      <c r="O2161" s="464">
        <f>ISBLANK(D2161)</f>
        <v/>
      </c>
      <c r="P2161" s="464">
        <f>ISBLANK(G2161)</f>
        <v/>
      </c>
      <c r="Q2161" s="464">
        <f>ISBLANK(M2161)</f>
        <v/>
      </c>
      <c r="R2161" s="464">
        <f>IF(AND(O2161=P2161,O2161=Q2161),,"!!!")</f>
        <v/>
      </c>
      <c r="T2161" s="464" t="n">
        <v>2150</v>
      </c>
    </row>
    <row customFormat="1" customHeight="1" hidden="1" ht="22.5" outlineLevel="1" r="2162" s="590">
      <c r="A2162" s="29" t="n"/>
      <c r="B2162" s="606" t="n">
        <v>400</v>
      </c>
      <c r="C2162" s="654" t="inlineStr">
        <is>
          <t>431E</t>
        </is>
      </c>
      <c r="D2162" s="426" t="n">
        <v>96</v>
      </c>
      <c r="E2162" s="597" t="inlineStr">
        <is>
          <t>Radius elbow - 1200x1300-1100x1300 - 90.00°</t>
        </is>
      </c>
      <c r="F2162" s="597" t="inlineStr">
        <is>
          <t>Könyökidom négyszög keresztmetszet - 1200x1300-1100x1300 - 90.00°</t>
        </is>
      </c>
      <c r="G2162" s="994" t="n">
        <v>2</v>
      </c>
      <c r="H2162" s="39" t="inlineStr">
        <is>
          <t>pc/db</t>
        </is>
      </c>
      <c r="I2162" s="1030" t="n"/>
      <c r="J2162" s="521" t="n">
        <v>0</v>
      </c>
      <c r="K2162" s="159" t="n">
        <v>0</v>
      </c>
      <c r="L2162" s="753">
        <f>J2162+K2162</f>
        <v/>
      </c>
      <c r="M2162" s="748">
        <f>L2162*(G2162+I2162)</f>
        <v/>
      </c>
      <c r="O2162" s="464">
        <f>ISBLANK(D2162)</f>
        <v/>
      </c>
      <c r="P2162" s="464">
        <f>ISBLANK(G2162)</f>
        <v/>
      </c>
      <c r="Q2162" s="464">
        <f>ISBLANK(M2162)</f>
        <v/>
      </c>
      <c r="R2162" s="464">
        <f>IF(AND(O2162=P2162,O2162=Q2162),,"!!!")</f>
        <v/>
      </c>
      <c r="T2162" s="464" t="n">
        <v>2151</v>
      </c>
    </row>
    <row customFormat="1" customHeight="1" hidden="1" ht="22.5" outlineLevel="1" r="2163" s="590">
      <c r="A2163" s="29" t="n"/>
      <c r="B2163" s="606" t="n">
        <v>400</v>
      </c>
      <c r="C2163" s="654" t="inlineStr">
        <is>
          <t>431E</t>
        </is>
      </c>
      <c r="D2163" s="426" t="n">
        <v>97</v>
      </c>
      <c r="E2163" s="597" t="inlineStr">
        <is>
          <t>Radius elbow - 1200x1800-900x1800 - 90.00°</t>
        </is>
      </c>
      <c r="F2163" s="597" t="inlineStr">
        <is>
          <t>Könyökidom négyszög keresztmetszet - 1200x1800-900x1800 - 90.00°</t>
        </is>
      </c>
      <c r="G2163" s="994" t="n">
        <v>4</v>
      </c>
      <c r="H2163" s="39" t="inlineStr">
        <is>
          <t>pc/db</t>
        </is>
      </c>
      <c r="I2163" s="1030" t="n"/>
      <c r="J2163" s="521" t="n">
        <v>0</v>
      </c>
      <c r="K2163" s="159" t="n">
        <v>0</v>
      </c>
      <c r="L2163" s="753">
        <f>J2163+K2163</f>
        <v/>
      </c>
      <c r="M2163" s="748">
        <f>L2163*(G2163+I2163)</f>
        <v/>
      </c>
      <c r="O2163" s="464">
        <f>ISBLANK(D2163)</f>
        <v/>
      </c>
      <c r="P2163" s="464">
        <f>ISBLANK(G2163)</f>
        <v/>
      </c>
      <c r="Q2163" s="464">
        <f>ISBLANK(M2163)</f>
        <v/>
      </c>
      <c r="R2163" s="464">
        <f>IF(AND(O2163=P2163,O2163=Q2163),,"!!!")</f>
        <v/>
      </c>
      <c r="T2163" s="464" t="n">
        <v>2152</v>
      </c>
    </row>
    <row customFormat="1" customHeight="1" hidden="1" ht="22.5" outlineLevel="1" r="2164" s="590">
      <c r="A2164" s="29" t="n"/>
      <c r="B2164" s="606" t="n">
        <v>400</v>
      </c>
      <c r="C2164" s="654" t="inlineStr">
        <is>
          <t>431E</t>
        </is>
      </c>
      <c r="D2164" s="426" t="n">
        <v>98</v>
      </c>
      <c r="E2164" s="597" t="inlineStr">
        <is>
          <t>Radius elbow - 1300x1100-1100x1100 - 90.00°</t>
        </is>
      </c>
      <c r="F2164" s="597" t="inlineStr">
        <is>
          <t>Könyökidom négyszög keresztmetszet - 1300x1100-1100x1100 - 90.00°</t>
        </is>
      </c>
      <c r="G2164" s="994" t="n">
        <v>1</v>
      </c>
      <c r="H2164" s="39" t="inlineStr">
        <is>
          <t>pc/db</t>
        </is>
      </c>
      <c r="I2164" s="1030" t="n"/>
      <c r="J2164" s="521" t="n">
        <v>0</v>
      </c>
      <c r="K2164" s="159" t="n">
        <v>0</v>
      </c>
      <c r="L2164" s="753">
        <f>J2164+K2164</f>
        <v/>
      </c>
      <c r="M2164" s="748">
        <f>L2164*(G2164+I2164)</f>
        <v/>
      </c>
      <c r="O2164" s="464">
        <f>ISBLANK(D2164)</f>
        <v/>
      </c>
      <c r="P2164" s="464">
        <f>ISBLANK(G2164)</f>
        <v/>
      </c>
      <c r="Q2164" s="464">
        <f>ISBLANK(M2164)</f>
        <v/>
      </c>
      <c r="R2164" s="464">
        <f>IF(AND(O2164=P2164,O2164=Q2164),,"!!!")</f>
        <v/>
      </c>
      <c r="T2164" s="464" t="n">
        <v>2153</v>
      </c>
    </row>
    <row customFormat="1" customHeight="1" hidden="1" ht="22.5" outlineLevel="1" r="2165" s="590">
      <c r="A2165" s="29" t="n"/>
      <c r="B2165" s="606" t="n">
        <v>400</v>
      </c>
      <c r="C2165" s="654" t="inlineStr">
        <is>
          <t>431E</t>
        </is>
      </c>
      <c r="D2165" s="426" t="n">
        <v>99</v>
      </c>
      <c r="E2165" s="597" t="inlineStr">
        <is>
          <t>Radius elbow - 1300x1100-1300x1100 - 90.00°</t>
        </is>
      </c>
      <c r="F2165" s="597" t="inlineStr">
        <is>
          <t>Könyökidom négyszög keresztmetszet - 1300x1100-1300x1100 - 90.00°</t>
        </is>
      </c>
      <c r="G2165" s="994" t="n">
        <v>3</v>
      </c>
      <c r="H2165" s="39" t="inlineStr">
        <is>
          <t>pc/db</t>
        </is>
      </c>
      <c r="I2165" s="1030" t="n"/>
      <c r="J2165" s="521" t="n">
        <v>0</v>
      </c>
      <c r="K2165" s="159" t="n">
        <v>0</v>
      </c>
      <c r="L2165" s="753">
        <f>J2165+K2165</f>
        <v/>
      </c>
      <c r="M2165" s="748">
        <f>L2165*(G2165+I2165)</f>
        <v/>
      </c>
      <c r="O2165" s="464">
        <f>ISBLANK(D2165)</f>
        <v/>
      </c>
      <c r="P2165" s="464">
        <f>ISBLANK(G2165)</f>
        <v/>
      </c>
      <c r="Q2165" s="464">
        <f>ISBLANK(M2165)</f>
        <v/>
      </c>
      <c r="R2165" s="464">
        <f>IF(AND(O2165=P2165,O2165=Q2165),,"!!!")</f>
        <v/>
      </c>
      <c r="T2165" s="464" t="n">
        <v>2154</v>
      </c>
    </row>
    <row customFormat="1" customHeight="1" hidden="1" ht="22.5" outlineLevel="1" r="2166" s="590">
      <c r="A2166" s="29" t="n"/>
      <c r="B2166" s="606" t="n">
        <v>400</v>
      </c>
      <c r="C2166" s="654" t="inlineStr">
        <is>
          <t>431E</t>
        </is>
      </c>
      <c r="D2166" s="426" t="n">
        <v>100</v>
      </c>
      <c r="E2166" s="597" t="inlineStr">
        <is>
          <t>Radius elbow - 1300x1300-1100x1300 - 90.00°</t>
        </is>
      </c>
      <c r="F2166" s="597" t="inlineStr">
        <is>
          <t>Könyökidom négyszög keresztmetszet - 1300x1300-1100x1300 - 90.00°</t>
        </is>
      </c>
      <c r="G2166" s="994" t="n">
        <v>1</v>
      </c>
      <c r="H2166" s="39" t="inlineStr">
        <is>
          <t>pc/db</t>
        </is>
      </c>
      <c r="I2166" s="1030" t="n"/>
      <c r="J2166" s="521" t="n">
        <v>0</v>
      </c>
      <c r="K2166" s="159" t="n">
        <v>0</v>
      </c>
      <c r="L2166" s="753">
        <f>J2166+K2166</f>
        <v/>
      </c>
      <c r="M2166" s="748">
        <f>L2166*(G2166+I2166)</f>
        <v/>
      </c>
      <c r="O2166" s="464">
        <f>ISBLANK(D2166)</f>
        <v/>
      </c>
      <c r="P2166" s="464">
        <f>ISBLANK(G2166)</f>
        <v/>
      </c>
      <c r="Q2166" s="464">
        <f>ISBLANK(M2166)</f>
        <v/>
      </c>
      <c r="R2166" s="464">
        <f>IF(AND(O2166=P2166,O2166=Q2166),,"!!!")</f>
        <v/>
      </c>
      <c r="T2166" s="464" t="n">
        <v>2155</v>
      </c>
    </row>
    <row customFormat="1" customHeight="1" hidden="1" ht="22.5" outlineLevel="1" r="2167" s="590">
      <c r="A2167" s="29" t="n"/>
      <c r="B2167" s="606" t="n">
        <v>400</v>
      </c>
      <c r="C2167" s="654" t="inlineStr">
        <is>
          <t>431E</t>
        </is>
      </c>
      <c r="D2167" s="426" t="n">
        <v>101</v>
      </c>
      <c r="E2167" s="597" t="inlineStr">
        <is>
          <t>Radius elbow - 1500x2000-1200x2000 - 90.00°</t>
        </is>
      </c>
      <c r="F2167" s="597" t="inlineStr">
        <is>
          <t>Könyökidom négyszög keresztmetszet - 1500x2000-1200x2000 - 90.00°</t>
        </is>
      </c>
      <c r="G2167" s="994" t="n">
        <v>2</v>
      </c>
      <c r="H2167" s="39" t="inlineStr">
        <is>
          <t>pc/db</t>
        </is>
      </c>
      <c r="I2167" s="1030" t="n"/>
      <c r="J2167" s="521" t="n">
        <v>0</v>
      </c>
      <c r="K2167" s="159" t="n">
        <v>0</v>
      </c>
      <c r="L2167" s="753">
        <f>J2167+K2167</f>
        <v/>
      </c>
      <c r="M2167" s="748">
        <f>L2167*(G2167+I2167)</f>
        <v/>
      </c>
      <c r="O2167" s="464">
        <f>ISBLANK(D2167)</f>
        <v/>
      </c>
      <c r="P2167" s="464">
        <f>ISBLANK(G2167)</f>
        <v/>
      </c>
      <c r="Q2167" s="464">
        <f>ISBLANK(M2167)</f>
        <v/>
      </c>
      <c r="R2167" s="464">
        <f>IF(AND(O2167=P2167,O2167=Q2167),,"!!!")</f>
        <v/>
      </c>
      <c r="T2167" s="464" t="n">
        <v>2156</v>
      </c>
    </row>
    <row customFormat="1" customHeight="1" hidden="1" ht="22.5" outlineLevel="1" r="2168" s="590">
      <c r="A2168" s="29" t="n"/>
      <c r="B2168" s="606" t="n">
        <v>400</v>
      </c>
      <c r="C2168" s="654" t="inlineStr">
        <is>
          <t>431E</t>
        </is>
      </c>
      <c r="D2168" s="426" t="n">
        <v>102</v>
      </c>
      <c r="E2168" s="597" t="inlineStr">
        <is>
          <t>Radius elbow - 1545x1000-700x1000 - 90.00°</t>
        </is>
      </c>
      <c r="F2168" s="597" t="inlineStr">
        <is>
          <t>Könyökidom négyszög keresztmetszet - 1545x1000-700x1000 - 90.00°</t>
        </is>
      </c>
      <c r="G2168" s="994" t="n">
        <v>1</v>
      </c>
      <c r="H2168" s="39" t="inlineStr">
        <is>
          <t>pc/db</t>
        </is>
      </c>
      <c r="I2168" s="1030" t="n"/>
      <c r="J2168" s="521" t="n">
        <v>0</v>
      </c>
      <c r="K2168" s="159" t="n">
        <v>0</v>
      </c>
      <c r="L2168" s="753">
        <f>J2168+K2168</f>
        <v/>
      </c>
      <c r="M2168" s="748">
        <f>L2168*(G2168+I2168)</f>
        <v/>
      </c>
      <c r="O2168" s="464">
        <f>ISBLANK(D2168)</f>
        <v/>
      </c>
      <c r="P2168" s="464">
        <f>ISBLANK(G2168)</f>
        <v/>
      </c>
      <c r="Q2168" s="464">
        <f>ISBLANK(M2168)</f>
        <v/>
      </c>
      <c r="R2168" s="464">
        <f>IF(AND(O2168=P2168,O2168=Q2168),,"!!!")</f>
        <v/>
      </c>
      <c r="T2168" s="464" t="n">
        <v>2157</v>
      </c>
    </row>
    <row customFormat="1" hidden="1" outlineLevel="1" r="2169" s="590">
      <c r="A2169" s="29" t="n"/>
      <c r="B2169" s="606" t="n">
        <v>400</v>
      </c>
      <c r="C2169" s="654" t="inlineStr">
        <is>
          <t>431E</t>
        </is>
      </c>
      <c r="D2169" s="426" t="n">
        <v>103</v>
      </c>
      <c r="E2169" s="597" t="inlineStr">
        <is>
          <t>Transition, rect. - round - 300x300-ø300</t>
        </is>
      </c>
      <c r="F2169" s="597" t="inlineStr">
        <is>
          <t>Négyszög-Kör átmenet - 300x300-ø300</t>
        </is>
      </c>
      <c r="G2169" s="994" t="n">
        <v>1</v>
      </c>
      <c r="H2169" s="39" t="inlineStr">
        <is>
          <t>pc/db</t>
        </is>
      </c>
      <c r="I2169" s="1030" t="n"/>
      <c r="J2169" s="521" t="n">
        <v>0</v>
      </c>
      <c r="K2169" s="159" t="n">
        <v>0</v>
      </c>
      <c r="L2169" s="753">
        <f>J2169+K2169</f>
        <v/>
      </c>
      <c r="M2169" s="748">
        <f>L2169*(G2169+I2169)</f>
        <v/>
      </c>
      <c r="O2169" s="464">
        <f>ISBLANK(D2169)</f>
        <v/>
      </c>
      <c r="P2169" s="464">
        <f>ISBLANK(G2169)</f>
        <v/>
      </c>
      <c r="Q2169" s="464">
        <f>ISBLANK(M2169)</f>
        <v/>
      </c>
      <c r="R2169" s="464">
        <f>IF(AND(O2169=P2169,O2169=Q2169),,"!!!")</f>
        <v/>
      </c>
      <c r="T2169" s="464" t="n">
        <v>2158</v>
      </c>
    </row>
    <row customFormat="1" hidden="1" outlineLevel="1" r="2170" s="590">
      <c r="A2170" s="29" t="n"/>
      <c r="B2170" s="606" t="n">
        <v>400</v>
      </c>
      <c r="C2170" s="654" t="inlineStr">
        <is>
          <t>431E</t>
        </is>
      </c>
      <c r="D2170" s="426" t="n">
        <v>104</v>
      </c>
      <c r="E2170" s="597" t="inlineStr">
        <is>
          <t>Transition, rect. - round - 315x115-ø200</t>
        </is>
      </c>
      <c r="F2170" s="597" t="inlineStr">
        <is>
          <t>Négyszög-Kör átmenet - 315x115-ø200</t>
        </is>
      </c>
      <c r="G2170" s="994" t="n">
        <v>2</v>
      </c>
      <c r="H2170" s="39" t="inlineStr">
        <is>
          <t>pc/db</t>
        </is>
      </c>
      <c r="I2170" s="1030" t="n"/>
      <c r="J2170" s="521" t="n">
        <v>0</v>
      </c>
      <c r="K2170" s="159" t="n">
        <v>0</v>
      </c>
      <c r="L2170" s="753">
        <f>J2170+K2170</f>
        <v/>
      </c>
      <c r="M2170" s="748">
        <f>L2170*(G2170+I2170)</f>
        <v/>
      </c>
      <c r="O2170" s="464">
        <f>ISBLANK(D2170)</f>
        <v/>
      </c>
      <c r="P2170" s="464">
        <f>ISBLANK(G2170)</f>
        <v/>
      </c>
      <c r="Q2170" s="464">
        <f>ISBLANK(M2170)</f>
        <v/>
      </c>
      <c r="R2170" s="464">
        <f>IF(AND(O2170=P2170,O2170=Q2170),,"!!!")</f>
        <v/>
      </c>
      <c r="T2170" s="464" t="n">
        <v>2159</v>
      </c>
    </row>
    <row customFormat="1" hidden="1" outlineLevel="1" r="2171" s="590">
      <c r="A2171" s="29" t="n"/>
      <c r="B2171" s="606" t="n">
        <v>400</v>
      </c>
      <c r="C2171" s="654" t="inlineStr">
        <is>
          <t>431E</t>
        </is>
      </c>
      <c r="D2171" s="426" t="n">
        <v>105</v>
      </c>
      <c r="E2171" s="597" t="inlineStr">
        <is>
          <t>Transition, rect. - round - 410x675-ø390</t>
        </is>
      </c>
      <c r="F2171" s="597" t="inlineStr">
        <is>
          <t>Négyszög-Kör átmenet - 410x675-ø390</t>
        </is>
      </c>
      <c r="G2171" s="994" t="n">
        <v>1</v>
      </c>
      <c r="H2171" s="39" t="inlineStr">
        <is>
          <t>pc/db</t>
        </is>
      </c>
      <c r="I2171" s="1030" t="n"/>
      <c r="J2171" s="521" t="n">
        <v>0</v>
      </c>
      <c r="K2171" s="159" t="n">
        <v>0</v>
      </c>
      <c r="L2171" s="753">
        <f>J2171+K2171</f>
        <v/>
      </c>
      <c r="M2171" s="748">
        <f>L2171*(G2171+I2171)</f>
        <v/>
      </c>
      <c r="O2171" s="464">
        <f>ISBLANK(D2171)</f>
        <v/>
      </c>
      <c r="P2171" s="464">
        <f>ISBLANK(G2171)</f>
        <v/>
      </c>
      <c r="Q2171" s="464">
        <f>ISBLANK(M2171)</f>
        <v/>
      </c>
      <c r="R2171" s="464">
        <f>IF(AND(O2171=P2171,O2171=Q2171),,"!!!")</f>
        <v/>
      </c>
      <c r="T2171" s="464" t="n">
        <v>2160</v>
      </c>
    </row>
    <row customFormat="1" hidden="1" outlineLevel="1" r="2172" s="590">
      <c r="A2172" s="29" t="n"/>
      <c r="B2172" s="606" t="n">
        <v>400</v>
      </c>
      <c r="C2172" s="654" t="inlineStr">
        <is>
          <t>431E</t>
        </is>
      </c>
      <c r="D2172" s="426" t="n">
        <v>106</v>
      </c>
      <c r="E2172" s="597" t="inlineStr">
        <is>
          <t>Transition, rect. - round - 750x600-ø630</t>
        </is>
      </c>
      <c r="F2172" s="597" t="inlineStr">
        <is>
          <t>Négyszög-Kör átmenet - 750x600-ø630</t>
        </is>
      </c>
      <c r="G2172" s="994" t="n">
        <v>4</v>
      </c>
      <c r="H2172" s="39" t="inlineStr">
        <is>
          <t>pc/db</t>
        </is>
      </c>
      <c r="I2172" s="1030" t="n"/>
      <c r="J2172" s="521" t="n">
        <v>0</v>
      </c>
      <c r="K2172" s="159" t="n">
        <v>0</v>
      </c>
      <c r="L2172" s="753">
        <f>J2172+K2172</f>
        <v/>
      </c>
      <c r="M2172" s="748">
        <f>L2172*(G2172+I2172)</f>
        <v/>
      </c>
      <c r="O2172" s="464">
        <f>ISBLANK(D2172)</f>
        <v/>
      </c>
      <c r="P2172" s="464">
        <f>ISBLANK(G2172)</f>
        <v/>
      </c>
      <c r="Q2172" s="464">
        <f>ISBLANK(M2172)</f>
        <v/>
      </c>
      <c r="R2172" s="464">
        <f>IF(AND(O2172=P2172,O2172=Q2172),,"!!!")</f>
        <v/>
      </c>
      <c r="T2172" s="464" t="n">
        <v>2161</v>
      </c>
    </row>
    <row customFormat="1" hidden="1" outlineLevel="1" r="2173" s="590">
      <c r="A2173" s="29" t="n"/>
      <c r="B2173" s="606" t="n">
        <v>400</v>
      </c>
      <c r="C2173" s="654" t="inlineStr">
        <is>
          <t>431E</t>
        </is>
      </c>
      <c r="D2173" s="426" t="n">
        <v>107</v>
      </c>
      <c r="E2173" s="597" t="inlineStr">
        <is>
          <t>Transition, rect. - round - 900x700-ø700</t>
        </is>
      </c>
      <c r="F2173" s="597" t="inlineStr">
        <is>
          <t>Négyszög-Kör átmenet - 900x700-ø700</t>
        </is>
      </c>
      <c r="G2173" s="994" t="n">
        <v>2</v>
      </c>
      <c r="H2173" s="39" t="inlineStr">
        <is>
          <t>pc/db</t>
        </is>
      </c>
      <c r="I2173" s="1030" t="n"/>
      <c r="J2173" s="521" t="n">
        <v>0</v>
      </c>
      <c r="K2173" s="159" t="n">
        <v>0</v>
      </c>
      <c r="L2173" s="753">
        <f>J2173+K2173</f>
        <v/>
      </c>
      <c r="M2173" s="748">
        <f>L2173*(G2173+I2173)</f>
        <v/>
      </c>
      <c r="O2173" s="464">
        <f>ISBLANK(D2173)</f>
        <v/>
      </c>
      <c r="P2173" s="464">
        <f>ISBLANK(G2173)</f>
        <v/>
      </c>
      <c r="Q2173" s="464">
        <f>ISBLANK(M2173)</f>
        <v/>
      </c>
      <c r="R2173" s="464">
        <f>IF(AND(O2173=P2173,O2173=Q2173),,"!!!")</f>
        <v/>
      </c>
      <c r="T2173" s="464" t="n">
        <v>2162</v>
      </c>
    </row>
    <row customFormat="1" hidden="1" outlineLevel="1" r="2174" s="590">
      <c r="A2174" s="29" t="n"/>
      <c r="B2174" s="606" t="n">
        <v>400</v>
      </c>
      <c r="C2174" s="654" t="inlineStr">
        <is>
          <t>431E</t>
        </is>
      </c>
      <c r="D2174" s="426" t="n">
        <v>108</v>
      </c>
      <c r="E2174" s="597" t="inlineStr">
        <is>
          <t>Transition, rect. - round - 900x900-ø800</t>
        </is>
      </c>
      <c r="F2174" s="597" t="inlineStr">
        <is>
          <t>Négyszög-Kör átmenet - 900x900-ø800</t>
        </is>
      </c>
      <c r="G2174" s="994" t="n">
        <v>4</v>
      </c>
      <c r="H2174" s="39" t="inlineStr">
        <is>
          <t>pc/db</t>
        </is>
      </c>
      <c r="I2174" s="1030" t="n"/>
      <c r="J2174" s="521" t="n">
        <v>0</v>
      </c>
      <c r="K2174" s="159" t="n">
        <v>0</v>
      </c>
      <c r="L2174" s="753">
        <f>J2174+K2174</f>
        <v/>
      </c>
      <c r="M2174" s="748">
        <f>L2174*(G2174+I2174)</f>
        <v/>
      </c>
      <c r="O2174" s="464">
        <f>ISBLANK(D2174)</f>
        <v/>
      </c>
      <c r="P2174" s="464">
        <f>ISBLANK(G2174)</f>
        <v/>
      </c>
      <c r="Q2174" s="464">
        <f>ISBLANK(M2174)</f>
        <v/>
      </c>
      <c r="R2174" s="464">
        <f>IF(AND(O2174=P2174,O2174=Q2174),,"!!!")</f>
        <v/>
      </c>
      <c r="T2174" s="464" t="n">
        <v>2163</v>
      </c>
    </row>
    <row customFormat="1" hidden="1" outlineLevel="1" r="2175" s="590">
      <c r="A2175" s="29" t="n"/>
      <c r="B2175" s="606" t="n">
        <v>400</v>
      </c>
      <c r="C2175" s="654" t="inlineStr">
        <is>
          <t>431E</t>
        </is>
      </c>
      <c r="D2175" s="426" t="n">
        <v>109</v>
      </c>
      <c r="E2175" s="597" t="inlineStr">
        <is>
          <t>Transition, rect. - round - 900x900-ø900</t>
        </is>
      </c>
      <c r="F2175" s="597" t="inlineStr">
        <is>
          <t>Négyszög-Kör átmenet - 900x900-ø900</t>
        </is>
      </c>
      <c r="G2175" s="994" t="n">
        <v>4</v>
      </c>
      <c r="H2175" s="39" t="inlineStr">
        <is>
          <t>pc/db</t>
        </is>
      </c>
      <c r="I2175" s="1030" t="n"/>
      <c r="J2175" s="521" t="n">
        <v>0</v>
      </c>
      <c r="K2175" s="159" t="n">
        <v>0</v>
      </c>
      <c r="L2175" s="753">
        <f>J2175+K2175</f>
        <v/>
      </c>
      <c r="M2175" s="748">
        <f>L2175*(G2175+I2175)</f>
        <v/>
      </c>
      <c r="O2175" s="464">
        <f>ISBLANK(D2175)</f>
        <v/>
      </c>
      <c r="P2175" s="464">
        <f>ISBLANK(G2175)</f>
        <v/>
      </c>
      <c r="Q2175" s="464">
        <f>ISBLANK(M2175)</f>
        <v/>
      </c>
      <c r="R2175" s="464">
        <f>IF(AND(O2175=P2175,O2175=Q2175),,"!!!")</f>
        <v/>
      </c>
      <c r="T2175" s="464" t="n">
        <v>2164</v>
      </c>
    </row>
    <row customFormat="1" hidden="1" outlineLevel="1" r="2176" s="590">
      <c r="A2176" s="29" t="n"/>
      <c r="B2176" s="606" t="n">
        <v>400</v>
      </c>
      <c r="C2176" s="654" t="inlineStr">
        <is>
          <t>431E</t>
        </is>
      </c>
      <c r="D2176" s="426" t="n">
        <v>110</v>
      </c>
      <c r="E2176" s="597" t="inlineStr">
        <is>
          <t>Transition, rect. - round - 1200x1500-ø900</t>
        </is>
      </c>
      <c r="F2176" s="597" t="inlineStr">
        <is>
          <t>Négyszög-Kör átmenet - 1200x1500-ø900</t>
        </is>
      </c>
      <c r="G2176" s="994" t="n">
        <v>4</v>
      </c>
      <c r="H2176" s="39" t="inlineStr">
        <is>
          <t>pc/db</t>
        </is>
      </c>
      <c r="I2176" s="1030" t="n"/>
      <c r="J2176" s="521" t="n">
        <v>0</v>
      </c>
      <c r="K2176" s="159" t="n">
        <v>0</v>
      </c>
      <c r="L2176" s="753">
        <f>J2176+K2176</f>
        <v/>
      </c>
      <c r="M2176" s="748">
        <f>L2176*(G2176+I2176)</f>
        <v/>
      </c>
      <c r="O2176" s="464">
        <f>ISBLANK(D2176)</f>
        <v/>
      </c>
      <c r="P2176" s="464">
        <f>ISBLANK(G2176)</f>
        <v/>
      </c>
      <c r="Q2176" s="464">
        <f>ISBLANK(M2176)</f>
        <v/>
      </c>
      <c r="R2176" s="464">
        <f>IF(AND(O2176=P2176,O2176=Q2176),,"!!!")</f>
        <v/>
      </c>
      <c r="T2176" s="464" t="n">
        <v>2165</v>
      </c>
    </row>
    <row customFormat="1" hidden="1" outlineLevel="1" r="2177" s="590">
      <c r="A2177" s="29" t="n"/>
      <c r="B2177" s="606" t="n">
        <v>400</v>
      </c>
      <c r="C2177" s="654" t="inlineStr">
        <is>
          <t>431E</t>
        </is>
      </c>
      <c r="D2177" s="426" t="n">
        <v>111</v>
      </c>
      <c r="E2177" s="597" t="inlineStr">
        <is>
          <t>Transition, rect. - round - 1300x600-ø630</t>
        </is>
      </c>
      <c r="F2177" s="597" t="inlineStr">
        <is>
          <t>Négyszög-Kör átmenet - 1300x600-ø630</t>
        </is>
      </c>
      <c r="G2177" s="994" t="n">
        <v>1</v>
      </c>
      <c r="H2177" s="39" t="inlineStr">
        <is>
          <t>pc/db</t>
        </is>
      </c>
      <c r="I2177" s="1030" t="n"/>
      <c r="J2177" s="521" t="n">
        <v>0</v>
      </c>
      <c r="K2177" s="159" t="n">
        <v>0</v>
      </c>
      <c r="L2177" s="753">
        <f>J2177+K2177</f>
        <v/>
      </c>
      <c r="M2177" s="748">
        <f>L2177*(G2177+I2177)</f>
        <v/>
      </c>
      <c r="O2177" s="464">
        <f>ISBLANK(D2177)</f>
        <v/>
      </c>
      <c r="P2177" s="464">
        <f>ISBLANK(G2177)</f>
        <v/>
      </c>
      <c r="Q2177" s="464">
        <f>ISBLANK(M2177)</f>
        <v/>
      </c>
      <c r="R2177" s="464">
        <f>IF(AND(O2177=P2177,O2177=Q2177),,"!!!")</f>
        <v/>
      </c>
      <c r="T2177" s="464" t="n">
        <v>2166</v>
      </c>
    </row>
    <row customFormat="1" hidden="1" outlineLevel="1" r="2178" s="590">
      <c r="A2178" s="29" t="n"/>
      <c r="B2178" s="606" t="n">
        <v>400</v>
      </c>
      <c r="C2178" s="654" t="inlineStr">
        <is>
          <t>431E</t>
        </is>
      </c>
      <c r="D2178" s="426" t="n">
        <v>112</v>
      </c>
      <c r="E2178" s="597" t="inlineStr">
        <is>
          <t>Transition, rect. - round - 1500x600-ø630</t>
        </is>
      </c>
      <c r="F2178" s="597" t="inlineStr">
        <is>
          <t>Négyszög-Kör átmenet - 1500x600-ø630</t>
        </is>
      </c>
      <c r="G2178" s="994" t="n">
        <v>1</v>
      </c>
      <c r="H2178" s="39" t="inlineStr">
        <is>
          <t>pc/db</t>
        </is>
      </c>
      <c r="I2178" s="1030" t="n"/>
      <c r="J2178" s="521" t="n">
        <v>0</v>
      </c>
      <c r="K2178" s="159" t="n">
        <v>0</v>
      </c>
      <c r="L2178" s="753">
        <f>J2178+K2178</f>
        <v/>
      </c>
      <c r="M2178" s="748">
        <f>L2178*(G2178+I2178)</f>
        <v/>
      </c>
      <c r="O2178" s="464">
        <f>ISBLANK(D2178)</f>
        <v/>
      </c>
      <c r="P2178" s="464">
        <f>ISBLANK(G2178)</f>
        <v/>
      </c>
      <c r="Q2178" s="464">
        <f>ISBLANK(M2178)</f>
        <v/>
      </c>
      <c r="R2178" s="464">
        <f>IF(AND(O2178=P2178,O2178=Q2178),,"!!!")</f>
        <v/>
      </c>
      <c r="T2178" s="464" t="n">
        <v>2167</v>
      </c>
    </row>
    <row customFormat="1" hidden="1" outlineLevel="1" r="2179" s="590">
      <c r="A2179" s="29" t="n"/>
      <c r="B2179" s="606" t="n">
        <v>400</v>
      </c>
      <c r="C2179" s="654" t="inlineStr">
        <is>
          <t>431E</t>
        </is>
      </c>
      <c r="D2179" s="426" t="n">
        <v>113</v>
      </c>
      <c r="E2179" s="597" t="inlineStr">
        <is>
          <t>Transition, rect. - round - 1600x750-ø630</t>
        </is>
      </c>
      <c r="F2179" s="597" t="inlineStr">
        <is>
          <t>Négyszög-Kör átmenet - 1600x750-ø630</t>
        </is>
      </c>
      <c r="G2179" s="994" t="n">
        <v>1</v>
      </c>
      <c r="H2179" s="39" t="inlineStr">
        <is>
          <t>pc/db</t>
        </is>
      </c>
      <c r="I2179" s="1030" t="n"/>
      <c r="J2179" s="521" t="n">
        <v>0</v>
      </c>
      <c r="K2179" s="159" t="n">
        <v>0</v>
      </c>
      <c r="L2179" s="753">
        <f>J2179+K2179</f>
        <v/>
      </c>
      <c r="M2179" s="748">
        <f>L2179*(G2179+I2179)</f>
        <v/>
      </c>
      <c r="O2179" s="464">
        <f>ISBLANK(D2179)</f>
        <v/>
      </c>
      <c r="P2179" s="464">
        <f>ISBLANK(G2179)</f>
        <v/>
      </c>
      <c r="Q2179" s="464">
        <f>ISBLANK(M2179)</f>
        <v/>
      </c>
      <c r="R2179" s="464">
        <f>IF(AND(O2179=P2179,O2179=Q2179),,"!!!")</f>
        <v/>
      </c>
      <c r="T2179" s="464" t="n">
        <v>2168</v>
      </c>
    </row>
    <row customFormat="1" hidden="1" outlineLevel="1" r="2180" s="590">
      <c r="A2180" s="29" t="n"/>
      <c r="B2180" s="606" t="n">
        <v>400</v>
      </c>
      <c r="C2180" s="654" t="inlineStr">
        <is>
          <t>431E</t>
        </is>
      </c>
      <c r="D2180" s="426" t="n">
        <v>114</v>
      </c>
      <c r="E2180" s="597" t="inlineStr">
        <is>
          <t>Reducer, round - ø160-ø100</t>
        </is>
      </c>
      <c r="F2180" s="597" t="inlineStr">
        <is>
          <t>Szűkítő kör keresztmetszet - ø160-ø100</t>
        </is>
      </c>
      <c r="G2180" s="994" t="n">
        <v>1</v>
      </c>
      <c r="H2180" s="39" t="inlineStr">
        <is>
          <t>pc/db</t>
        </is>
      </c>
      <c r="I2180" s="1030" t="n"/>
      <c r="J2180" s="521" t="n">
        <v>0</v>
      </c>
      <c r="K2180" s="159" t="n">
        <v>0</v>
      </c>
      <c r="L2180" s="753">
        <f>J2180+K2180</f>
        <v/>
      </c>
      <c r="M2180" s="748">
        <f>L2180*(G2180+I2180)</f>
        <v/>
      </c>
      <c r="O2180" s="464">
        <f>ISBLANK(D2180)</f>
        <v/>
      </c>
      <c r="P2180" s="464">
        <f>ISBLANK(G2180)</f>
        <v/>
      </c>
      <c r="Q2180" s="464">
        <f>ISBLANK(M2180)</f>
        <v/>
      </c>
      <c r="R2180" s="464">
        <f>IF(AND(O2180=P2180,O2180=Q2180),,"!!!")</f>
        <v/>
      </c>
      <c r="T2180" s="464" t="n">
        <v>2169</v>
      </c>
    </row>
    <row customFormat="1" hidden="1" outlineLevel="1" r="2181" s="590">
      <c r="A2181" s="29" t="n"/>
      <c r="B2181" s="606" t="n">
        <v>400</v>
      </c>
      <c r="C2181" s="654" t="inlineStr">
        <is>
          <t>431E</t>
        </is>
      </c>
      <c r="D2181" s="426" t="n">
        <v>115</v>
      </c>
      <c r="E2181" s="597" t="inlineStr">
        <is>
          <t>Reducer, round - ø160-ø125</t>
        </is>
      </c>
      <c r="F2181" s="597" t="inlineStr">
        <is>
          <t>Szűkítő kör keresztmetszet - ø160-ø125</t>
        </is>
      </c>
      <c r="G2181" s="994" t="n">
        <v>1</v>
      </c>
      <c r="H2181" s="39" t="inlineStr">
        <is>
          <t>pc/db</t>
        </is>
      </c>
      <c r="I2181" s="1030" t="n"/>
      <c r="J2181" s="521" t="n">
        <v>0</v>
      </c>
      <c r="K2181" s="159" t="n">
        <v>0</v>
      </c>
      <c r="L2181" s="753">
        <f>J2181+K2181</f>
        <v/>
      </c>
      <c r="M2181" s="748">
        <f>L2181*(G2181+I2181)</f>
        <v/>
      </c>
      <c r="O2181" s="464">
        <f>ISBLANK(D2181)</f>
        <v/>
      </c>
      <c r="P2181" s="464">
        <f>ISBLANK(G2181)</f>
        <v/>
      </c>
      <c r="Q2181" s="464">
        <f>ISBLANK(M2181)</f>
        <v/>
      </c>
      <c r="R2181" s="464">
        <f>IF(AND(O2181=P2181,O2181=Q2181),,"!!!")</f>
        <v/>
      </c>
      <c r="T2181" s="464" t="n">
        <v>2170</v>
      </c>
    </row>
    <row customFormat="1" hidden="1" outlineLevel="1" r="2182" s="590">
      <c r="A2182" s="29" t="n"/>
      <c r="B2182" s="606" t="n">
        <v>400</v>
      </c>
      <c r="C2182" s="654" t="inlineStr">
        <is>
          <t>431E</t>
        </is>
      </c>
      <c r="D2182" s="426" t="n">
        <v>116</v>
      </c>
      <c r="E2182" s="597" t="inlineStr">
        <is>
          <t>Reducer, round - ø160-ø158</t>
        </is>
      </c>
      <c r="F2182" s="597" t="inlineStr">
        <is>
          <t>Szűkítő kör keresztmetszet - ø160-ø158</t>
        </is>
      </c>
      <c r="G2182" s="994" t="n">
        <v>20</v>
      </c>
      <c r="H2182" s="39" t="inlineStr">
        <is>
          <t>pc/db</t>
        </is>
      </c>
      <c r="I2182" s="1030" t="n"/>
      <c r="J2182" s="521" t="n">
        <v>0</v>
      </c>
      <c r="K2182" s="159" t="n">
        <v>0</v>
      </c>
      <c r="L2182" s="753">
        <f>J2182+K2182</f>
        <v/>
      </c>
      <c r="M2182" s="748">
        <f>L2182*(G2182+I2182)</f>
        <v/>
      </c>
      <c r="O2182" s="464">
        <f>ISBLANK(D2182)</f>
        <v/>
      </c>
      <c r="P2182" s="464">
        <f>ISBLANK(G2182)</f>
        <v/>
      </c>
      <c r="Q2182" s="464">
        <f>ISBLANK(M2182)</f>
        <v/>
      </c>
      <c r="R2182" s="464">
        <f>IF(AND(O2182=P2182,O2182=Q2182),,"!!!")</f>
        <v/>
      </c>
      <c r="T2182" s="464" t="n">
        <v>2171</v>
      </c>
    </row>
    <row customFormat="1" hidden="1" outlineLevel="1" r="2183" s="590">
      <c r="A2183" s="29" t="n"/>
      <c r="B2183" s="606" t="n">
        <v>400</v>
      </c>
      <c r="C2183" s="654" t="inlineStr">
        <is>
          <t>431E</t>
        </is>
      </c>
      <c r="D2183" s="426" t="n">
        <v>117</v>
      </c>
      <c r="E2183" s="597" t="inlineStr">
        <is>
          <t>Reducer, round - ø200-ø100</t>
        </is>
      </c>
      <c r="F2183" s="597" t="inlineStr">
        <is>
          <t>Szűkítő kör keresztmetszet - ø200-ø100</t>
        </is>
      </c>
      <c r="G2183" s="994" t="n">
        <v>3</v>
      </c>
      <c r="H2183" s="39" t="inlineStr">
        <is>
          <t>pc/db</t>
        </is>
      </c>
      <c r="I2183" s="1030" t="n"/>
      <c r="J2183" s="521" t="n">
        <v>0</v>
      </c>
      <c r="K2183" s="159" t="n">
        <v>0</v>
      </c>
      <c r="L2183" s="753">
        <f>J2183+K2183</f>
        <v/>
      </c>
      <c r="M2183" s="748">
        <f>L2183*(G2183+I2183)</f>
        <v/>
      </c>
      <c r="O2183" s="464">
        <f>ISBLANK(D2183)</f>
        <v/>
      </c>
      <c r="P2183" s="464">
        <f>ISBLANK(G2183)</f>
        <v/>
      </c>
      <c r="Q2183" s="464">
        <f>ISBLANK(M2183)</f>
        <v/>
      </c>
      <c r="R2183" s="464">
        <f>IF(AND(O2183=P2183,O2183=Q2183),,"!!!")</f>
        <v/>
      </c>
      <c r="T2183" s="464" t="n">
        <v>2172</v>
      </c>
    </row>
    <row customFormat="1" hidden="1" outlineLevel="1" r="2184" s="590">
      <c r="A2184" s="29" t="n"/>
      <c r="B2184" s="606" t="n">
        <v>400</v>
      </c>
      <c r="C2184" s="654" t="inlineStr">
        <is>
          <t>431E</t>
        </is>
      </c>
      <c r="D2184" s="426" t="n">
        <v>118</v>
      </c>
      <c r="E2184" s="597" t="inlineStr">
        <is>
          <t>Reducer, round - ø200-ø160</t>
        </is>
      </c>
      <c r="F2184" s="597" t="inlineStr">
        <is>
          <t>Szűkítő kör keresztmetszet - ø200-ø160</t>
        </is>
      </c>
      <c r="G2184" s="994" t="n">
        <v>9</v>
      </c>
      <c r="H2184" s="39" t="inlineStr">
        <is>
          <t>pc/db</t>
        </is>
      </c>
      <c r="I2184" s="1030" t="n"/>
      <c r="J2184" s="521" t="n">
        <v>0</v>
      </c>
      <c r="K2184" s="159" t="n">
        <v>0</v>
      </c>
      <c r="L2184" s="753">
        <f>J2184+K2184</f>
        <v/>
      </c>
      <c r="M2184" s="748">
        <f>L2184*(G2184+I2184)</f>
        <v/>
      </c>
      <c r="O2184" s="464">
        <f>ISBLANK(D2184)</f>
        <v/>
      </c>
      <c r="P2184" s="464">
        <f>ISBLANK(G2184)</f>
        <v/>
      </c>
      <c r="Q2184" s="464">
        <f>ISBLANK(M2184)</f>
        <v/>
      </c>
      <c r="R2184" s="464">
        <f>IF(AND(O2184=P2184,O2184=Q2184),,"!!!")</f>
        <v/>
      </c>
      <c r="T2184" s="464" t="n">
        <v>2173</v>
      </c>
    </row>
    <row customFormat="1" hidden="1" outlineLevel="1" r="2185" s="590">
      <c r="A2185" s="29" t="n"/>
      <c r="B2185" s="606" t="n">
        <v>400</v>
      </c>
      <c r="C2185" s="654" t="inlineStr">
        <is>
          <t>431E</t>
        </is>
      </c>
      <c r="D2185" s="426" t="n">
        <v>119</v>
      </c>
      <c r="E2185" s="597" t="inlineStr">
        <is>
          <t>Reducer, round - ø200-ø198</t>
        </is>
      </c>
      <c r="F2185" s="597" t="inlineStr">
        <is>
          <t>Szűkítő kör keresztmetszet - ø200-ø198</t>
        </is>
      </c>
      <c r="G2185" s="994" t="n">
        <v>21</v>
      </c>
      <c r="H2185" s="39" t="inlineStr">
        <is>
          <t>pc/db</t>
        </is>
      </c>
      <c r="I2185" s="1030" t="n"/>
      <c r="J2185" s="521" t="n">
        <v>0</v>
      </c>
      <c r="K2185" s="159" t="n">
        <v>0</v>
      </c>
      <c r="L2185" s="753">
        <f>J2185+K2185</f>
        <v/>
      </c>
      <c r="M2185" s="748">
        <f>L2185*(G2185+I2185)</f>
        <v/>
      </c>
      <c r="O2185" s="464">
        <f>ISBLANK(D2185)</f>
        <v/>
      </c>
      <c r="P2185" s="464">
        <f>ISBLANK(G2185)</f>
        <v/>
      </c>
      <c r="Q2185" s="464">
        <f>ISBLANK(M2185)</f>
        <v/>
      </c>
      <c r="R2185" s="464">
        <f>IF(AND(O2185=P2185,O2185=Q2185),,"!!!")</f>
        <v/>
      </c>
      <c r="T2185" s="464" t="n">
        <v>2174</v>
      </c>
    </row>
    <row customFormat="1" hidden="1" outlineLevel="1" r="2186" s="590">
      <c r="A2186" s="29" t="n"/>
      <c r="B2186" s="606" t="n">
        <v>400</v>
      </c>
      <c r="C2186" s="654" t="inlineStr">
        <is>
          <t>431E</t>
        </is>
      </c>
      <c r="D2186" s="426" t="n">
        <v>120</v>
      </c>
      <c r="E2186" s="597" t="inlineStr">
        <is>
          <t>Reducer, round - ø250-ø160</t>
        </is>
      </c>
      <c r="F2186" s="597" t="inlineStr">
        <is>
          <t>Szűkítő kör keresztmetszet - ø250-ø160</t>
        </is>
      </c>
      <c r="G2186" s="994" t="n">
        <v>1</v>
      </c>
      <c r="H2186" s="39" t="inlineStr">
        <is>
          <t>pc/db</t>
        </is>
      </c>
      <c r="I2186" s="1030" t="n"/>
      <c r="J2186" s="521" t="n">
        <v>0</v>
      </c>
      <c r="K2186" s="159" t="n">
        <v>0</v>
      </c>
      <c r="L2186" s="753">
        <f>J2186+K2186</f>
        <v/>
      </c>
      <c r="M2186" s="748">
        <f>L2186*(G2186+I2186)</f>
        <v/>
      </c>
      <c r="O2186" s="464">
        <f>ISBLANK(D2186)</f>
        <v/>
      </c>
      <c r="P2186" s="464">
        <f>ISBLANK(G2186)</f>
        <v/>
      </c>
      <c r="Q2186" s="464">
        <f>ISBLANK(M2186)</f>
        <v/>
      </c>
      <c r="R2186" s="464">
        <f>IF(AND(O2186=P2186,O2186=Q2186),,"!!!")</f>
        <v/>
      </c>
      <c r="T2186" s="464" t="n">
        <v>2175</v>
      </c>
    </row>
    <row customFormat="1" hidden="1" outlineLevel="1" r="2187" s="590">
      <c r="A2187" s="29" t="n"/>
      <c r="B2187" s="606" t="n">
        <v>400</v>
      </c>
      <c r="C2187" s="654" t="inlineStr">
        <is>
          <t>431E</t>
        </is>
      </c>
      <c r="D2187" s="426" t="n">
        <v>121</v>
      </c>
      <c r="E2187" s="597" t="inlineStr">
        <is>
          <t>Reducer, round - ø250-ø200</t>
        </is>
      </c>
      <c r="F2187" s="597" t="inlineStr">
        <is>
          <t>Szűkítő kör keresztmetszet - ø250-ø200</t>
        </is>
      </c>
      <c r="G2187" s="994" t="n">
        <v>8</v>
      </c>
      <c r="H2187" s="39" t="inlineStr">
        <is>
          <t>pc/db</t>
        </is>
      </c>
      <c r="I2187" s="1030" t="n"/>
      <c r="J2187" s="521" t="n">
        <v>0</v>
      </c>
      <c r="K2187" s="159" t="n">
        <v>0</v>
      </c>
      <c r="L2187" s="753">
        <f>J2187+K2187</f>
        <v/>
      </c>
      <c r="M2187" s="748">
        <f>L2187*(G2187+I2187)</f>
        <v/>
      </c>
      <c r="O2187" s="464">
        <f>ISBLANK(D2187)</f>
        <v/>
      </c>
      <c r="P2187" s="464">
        <f>ISBLANK(G2187)</f>
        <v/>
      </c>
      <c r="Q2187" s="464">
        <f>ISBLANK(M2187)</f>
        <v/>
      </c>
      <c r="R2187" s="464">
        <f>IF(AND(O2187=P2187,O2187=Q2187),,"!!!")</f>
        <v/>
      </c>
      <c r="T2187" s="464" t="n">
        <v>2176</v>
      </c>
    </row>
    <row customFormat="1" hidden="1" outlineLevel="1" r="2188" s="590">
      <c r="A2188" s="29" t="n"/>
      <c r="B2188" s="606" t="n">
        <v>400</v>
      </c>
      <c r="C2188" s="654" t="inlineStr">
        <is>
          <t>431E</t>
        </is>
      </c>
      <c r="D2188" s="426" t="n">
        <v>122</v>
      </c>
      <c r="E2188" s="597" t="inlineStr">
        <is>
          <t>Reducer, round - ø250-ø248</t>
        </is>
      </c>
      <c r="F2188" s="597" t="inlineStr">
        <is>
          <t>Szűkítő kör keresztmetszet - ø250-ø248</t>
        </is>
      </c>
      <c r="G2188" s="994" t="n">
        <v>54</v>
      </c>
      <c r="H2188" s="39" t="inlineStr">
        <is>
          <t>pc/db</t>
        </is>
      </c>
      <c r="I2188" s="1030" t="n"/>
      <c r="J2188" s="521" t="n">
        <v>0</v>
      </c>
      <c r="K2188" s="159" t="n">
        <v>0</v>
      </c>
      <c r="L2188" s="753">
        <f>J2188+K2188</f>
        <v/>
      </c>
      <c r="M2188" s="748">
        <f>L2188*(G2188+I2188)</f>
        <v/>
      </c>
      <c r="O2188" s="464">
        <f>ISBLANK(D2188)</f>
        <v/>
      </c>
      <c r="P2188" s="464">
        <f>ISBLANK(G2188)</f>
        <v/>
      </c>
      <c r="Q2188" s="464">
        <f>ISBLANK(M2188)</f>
        <v/>
      </c>
      <c r="R2188" s="464">
        <f>IF(AND(O2188=P2188,O2188=Q2188),,"!!!")</f>
        <v/>
      </c>
      <c r="T2188" s="464" t="n">
        <v>2177</v>
      </c>
    </row>
    <row customFormat="1" hidden="1" outlineLevel="1" r="2189" s="590">
      <c r="A2189" s="29" t="n"/>
      <c r="B2189" s="606" t="n">
        <v>400</v>
      </c>
      <c r="C2189" s="654" t="inlineStr">
        <is>
          <t>431E</t>
        </is>
      </c>
      <c r="D2189" s="426" t="n">
        <v>123</v>
      </c>
      <c r="E2189" s="597" t="inlineStr">
        <is>
          <t>Reducer, round - ø300-ø200</t>
        </is>
      </c>
      <c r="F2189" s="597" t="inlineStr">
        <is>
          <t>Szűkítő kör keresztmetszet - ø300-ø200</t>
        </is>
      </c>
      <c r="G2189" s="994" t="n">
        <v>1</v>
      </c>
      <c r="H2189" s="39" t="inlineStr">
        <is>
          <t>pc/db</t>
        </is>
      </c>
      <c r="I2189" s="1030" t="n"/>
      <c r="J2189" s="521" t="n">
        <v>0</v>
      </c>
      <c r="K2189" s="159" t="n">
        <v>0</v>
      </c>
      <c r="L2189" s="753">
        <f>J2189+K2189</f>
        <v/>
      </c>
      <c r="M2189" s="748">
        <f>L2189*(G2189+I2189)</f>
        <v/>
      </c>
      <c r="O2189" s="464">
        <f>ISBLANK(D2189)</f>
        <v/>
      </c>
      <c r="P2189" s="464">
        <f>ISBLANK(G2189)</f>
        <v/>
      </c>
      <c r="Q2189" s="464">
        <f>ISBLANK(M2189)</f>
        <v/>
      </c>
      <c r="R2189" s="464">
        <f>IF(AND(O2189=P2189,O2189=Q2189),,"!!!")</f>
        <v/>
      </c>
      <c r="T2189" s="464" t="n">
        <v>2178</v>
      </c>
    </row>
    <row customFormat="1" hidden="1" outlineLevel="1" r="2190" s="590">
      <c r="A2190" s="29" t="n"/>
      <c r="B2190" s="606" t="n">
        <v>400</v>
      </c>
      <c r="C2190" s="654" t="inlineStr">
        <is>
          <t>431E</t>
        </is>
      </c>
      <c r="D2190" s="426" t="n">
        <v>124</v>
      </c>
      <c r="E2190" s="597" t="inlineStr">
        <is>
          <t>Reducer, round - ø300-ø250</t>
        </is>
      </c>
      <c r="F2190" s="597" t="inlineStr">
        <is>
          <t>Szűkítő kör keresztmetszet - ø300-ø250</t>
        </is>
      </c>
      <c r="G2190" s="994" t="n">
        <v>4</v>
      </c>
      <c r="H2190" s="39" t="inlineStr">
        <is>
          <t>pc/db</t>
        </is>
      </c>
      <c r="I2190" s="1030" t="n"/>
      <c r="J2190" s="521" t="n">
        <v>0</v>
      </c>
      <c r="K2190" s="159" t="n">
        <v>0</v>
      </c>
      <c r="L2190" s="753">
        <f>J2190+K2190</f>
        <v/>
      </c>
      <c r="M2190" s="748">
        <f>L2190*(G2190+I2190)</f>
        <v/>
      </c>
      <c r="O2190" s="464">
        <f>ISBLANK(D2190)</f>
        <v/>
      </c>
      <c r="P2190" s="464">
        <f>ISBLANK(G2190)</f>
        <v/>
      </c>
      <c r="Q2190" s="464">
        <f>ISBLANK(M2190)</f>
        <v/>
      </c>
      <c r="R2190" s="464">
        <f>IF(AND(O2190=P2190,O2190=Q2190),,"!!!")</f>
        <v/>
      </c>
      <c r="T2190" s="464" t="n">
        <v>2179</v>
      </c>
    </row>
    <row customFormat="1" hidden="1" outlineLevel="1" r="2191" s="590">
      <c r="A2191" s="29" t="n"/>
      <c r="B2191" s="606" t="n">
        <v>400</v>
      </c>
      <c r="C2191" s="654" t="inlineStr">
        <is>
          <t>431E</t>
        </is>
      </c>
      <c r="D2191" s="426" t="n">
        <v>125</v>
      </c>
      <c r="E2191" s="597" t="inlineStr">
        <is>
          <t>Reducer, round - ø315-ø200</t>
        </is>
      </c>
      <c r="F2191" s="597" t="inlineStr">
        <is>
          <t>Szűkítő kör keresztmetszet - ø315-ø200</t>
        </is>
      </c>
      <c r="G2191" s="994" t="n">
        <v>1</v>
      </c>
      <c r="H2191" s="39" t="inlineStr">
        <is>
          <t>pc/db</t>
        </is>
      </c>
      <c r="I2191" s="1030" t="n"/>
      <c r="J2191" s="521" t="n">
        <v>0</v>
      </c>
      <c r="K2191" s="159" t="n">
        <v>0</v>
      </c>
      <c r="L2191" s="753">
        <f>J2191+K2191</f>
        <v/>
      </c>
      <c r="M2191" s="748">
        <f>L2191*(G2191+I2191)</f>
        <v/>
      </c>
      <c r="O2191" s="464">
        <f>ISBLANK(D2191)</f>
        <v/>
      </c>
      <c r="P2191" s="464">
        <f>ISBLANK(G2191)</f>
        <v/>
      </c>
      <c r="Q2191" s="464">
        <f>ISBLANK(M2191)</f>
        <v/>
      </c>
      <c r="R2191" s="464">
        <f>IF(AND(O2191=P2191,O2191=Q2191),,"!!!")</f>
        <v/>
      </c>
      <c r="T2191" s="464" t="n">
        <v>2180</v>
      </c>
    </row>
    <row customFormat="1" hidden="1" outlineLevel="1" r="2192" s="590">
      <c r="A2192" s="29" t="n"/>
      <c r="B2192" s="606" t="n">
        <v>400</v>
      </c>
      <c r="C2192" s="654" t="inlineStr">
        <is>
          <t>431E</t>
        </is>
      </c>
      <c r="D2192" s="426" t="n">
        <v>126</v>
      </c>
      <c r="E2192" s="597" t="inlineStr">
        <is>
          <t>Reducer, round - ø315-ø250</t>
        </is>
      </c>
      <c r="F2192" s="597" t="inlineStr">
        <is>
          <t>Szűkítő kör keresztmetszet - ø315-ø250</t>
        </is>
      </c>
      <c r="G2192" s="994" t="n">
        <v>7</v>
      </c>
      <c r="H2192" s="39" t="inlineStr">
        <is>
          <t>pc/db</t>
        </is>
      </c>
      <c r="I2192" s="1030" t="n"/>
      <c r="J2192" s="521" t="n">
        <v>0</v>
      </c>
      <c r="K2192" s="159" t="n">
        <v>0</v>
      </c>
      <c r="L2192" s="753">
        <f>J2192+K2192</f>
        <v/>
      </c>
      <c r="M2192" s="748">
        <f>L2192*(G2192+I2192)</f>
        <v/>
      </c>
      <c r="O2192" s="464">
        <f>ISBLANK(D2192)</f>
        <v/>
      </c>
      <c r="P2192" s="464">
        <f>ISBLANK(G2192)</f>
        <v/>
      </c>
      <c r="Q2192" s="464">
        <f>ISBLANK(M2192)</f>
        <v/>
      </c>
      <c r="R2192" s="464">
        <f>IF(AND(O2192=P2192,O2192=Q2192),,"!!!")</f>
        <v/>
      </c>
      <c r="T2192" s="464" t="n">
        <v>2181</v>
      </c>
    </row>
    <row customFormat="1" hidden="1" outlineLevel="1" r="2193" s="590">
      <c r="A2193" s="29" t="n"/>
      <c r="B2193" s="606" t="n">
        <v>400</v>
      </c>
      <c r="C2193" s="654" t="inlineStr">
        <is>
          <t>431E</t>
        </is>
      </c>
      <c r="D2193" s="426" t="n">
        <v>127</v>
      </c>
      <c r="E2193" s="597" t="inlineStr">
        <is>
          <t>Reducer, round - ø315-ø300</t>
        </is>
      </c>
      <c r="F2193" s="597" t="inlineStr">
        <is>
          <t>Szűkítő kör keresztmetszet - ø315-ø300</t>
        </is>
      </c>
      <c r="G2193" s="994" t="n">
        <v>1</v>
      </c>
      <c r="H2193" s="39" t="inlineStr">
        <is>
          <t>pc/db</t>
        </is>
      </c>
      <c r="I2193" s="1030" t="n"/>
      <c r="J2193" s="521" t="n">
        <v>0</v>
      </c>
      <c r="K2193" s="159" t="n">
        <v>0</v>
      </c>
      <c r="L2193" s="753">
        <f>J2193+K2193</f>
        <v/>
      </c>
      <c r="M2193" s="748">
        <f>L2193*(G2193+I2193)</f>
        <v/>
      </c>
      <c r="O2193" s="464">
        <f>ISBLANK(D2193)</f>
        <v/>
      </c>
      <c r="P2193" s="464">
        <f>ISBLANK(G2193)</f>
        <v/>
      </c>
      <c r="Q2193" s="464">
        <f>ISBLANK(M2193)</f>
        <v/>
      </c>
      <c r="R2193" s="464">
        <f>IF(AND(O2193=P2193,O2193=Q2193),,"!!!")</f>
        <v/>
      </c>
      <c r="T2193" s="464" t="n">
        <v>2182</v>
      </c>
    </row>
    <row customFormat="1" hidden="1" outlineLevel="1" r="2194" s="590">
      <c r="A2194" s="29" t="n"/>
      <c r="B2194" s="606" t="n">
        <v>400</v>
      </c>
      <c r="C2194" s="654" t="inlineStr">
        <is>
          <t>431E</t>
        </is>
      </c>
      <c r="D2194" s="426" t="n">
        <v>128</v>
      </c>
      <c r="E2194" s="597" t="inlineStr">
        <is>
          <t>Reducer, round - ø350-ø300</t>
        </is>
      </c>
      <c r="F2194" s="597" t="inlineStr">
        <is>
          <t>Szűkítő kör keresztmetszet - ø350-ø300</t>
        </is>
      </c>
      <c r="G2194" s="994" t="n">
        <v>2</v>
      </c>
      <c r="H2194" s="39" t="inlineStr">
        <is>
          <t>pc/db</t>
        </is>
      </c>
      <c r="I2194" s="1030" t="n"/>
      <c r="J2194" s="521" t="n">
        <v>0</v>
      </c>
      <c r="K2194" s="159" t="n">
        <v>0</v>
      </c>
      <c r="L2194" s="753">
        <f>J2194+K2194</f>
        <v/>
      </c>
      <c r="M2194" s="748">
        <f>L2194*(G2194+I2194)</f>
        <v/>
      </c>
      <c r="O2194" s="464">
        <f>ISBLANK(D2194)</f>
        <v/>
      </c>
      <c r="P2194" s="464">
        <f>ISBLANK(G2194)</f>
        <v/>
      </c>
      <c r="Q2194" s="464">
        <f>ISBLANK(M2194)</f>
        <v/>
      </c>
      <c r="R2194" s="464">
        <f>IF(AND(O2194=P2194,O2194=Q2194),,"!!!")</f>
        <v/>
      </c>
      <c r="T2194" s="464" t="n">
        <v>2183</v>
      </c>
    </row>
    <row customFormat="1" hidden="1" outlineLevel="1" r="2195" s="590">
      <c r="A2195" s="29" t="n"/>
      <c r="B2195" s="606" t="n">
        <v>400</v>
      </c>
      <c r="C2195" s="654" t="inlineStr">
        <is>
          <t>431E</t>
        </is>
      </c>
      <c r="D2195" s="426" t="n">
        <v>129</v>
      </c>
      <c r="E2195" s="597" t="inlineStr">
        <is>
          <t>Reducer, round - ø350-ø315</t>
        </is>
      </c>
      <c r="F2195" s="597" t="inlineStr">
        <is>
          <t>Szűkítő kör keresztmetszet - ø350-ø315</t>
        </is>
      </c>
      <c r="G2195" s="994" t="n">
        <v>1</v>
      </c>
      <c r="H2195" s="39" t="inlineStr">
        <is>
          <t>pc/db</t>
        </is>
      </c>
      <c r="I2195" s="1030" t="n"/>
      <c r="J2195" s="521" t="n">
        <v>0</v>
      </c>
      <c r="K2195" s="159" t="n">
        <v>0</v>
      </c>
      <c r="L2195" s="753">
        <f>J2195+K2195</f>
        <v/>
      </c>
      <c r="M2195" s="748">
        <f>L2195*(G2195+I2195)</f>
        <v/>
      </c>
      <c r="O2195" s="464">
        <f>ISBLANK(D2195)</f>
        <v/>
      </c>
      <c r="P2195" s="464">
        <f>ISBLANK(G2195)</f>
        <v/>
      </c>
      <c r="Q2195" s="464">
        <f>ISBLANK(M2195)</f>
        <v/>
      </c>
      <c r="R2195" s="464">
        <f>IF(AND(O2195=P2195,O2195=Q2195),,"!!!")</f>
        <v/>
      </c>
      <c r="T2195" s="464" t="n">
        <v>2184</v>
      </c>
    </row>
    <row customFormat="1" hidden="1" outlineLevel="1" r="2196" s="590">
      <c r="A2196" s="29" t="n"/>
      <c r="B2196" s="606" t="n">
        <v>400</v>
      </c>
      <c r="C2196" s="654" t="inlineStr">
        <is>
          <t>431E</t>
        </is>
      </c>
      <c r="D2196" s="426" t="n">
        <v>130</v>
      </c>
      <c r="E2196" s="597" t="inlineStr">
        <is>
          <t>Reducer, round - ø390-ø300</t>
        </is>
      </c>
      <c r="F2196" s="597" t="inlineStr">
        <is>
          <t>Szűkítő kör keresztmetszet - ø390-ø300</t>
        </is>
      </c>
      <c r="G2196" s="994" t="n">
        <v>1</v>
      </c>
      <c r="H2196" s="39" t="inlineStr">
        <is>
          <t>pc/db</t>
        </is>
      </c>
      <c r="I2196" s="1030" t="n"/>
      <c r="J2196" s="521" t="n">
        <v>0</v>
      </c>
      <c r="K2196" s="159" t="n">
        <v>0</v>
      </c>
      <c r="L2196" s="753">
        <f>J2196+K2196</f>
        <v/>
      </c>
      <c r="M2196" s="748">
        <f>L2196*(G2196+I2196)</f>
        <v/>
      </c>
      <c r="O2196" s="464">
        <f>ISBLANK(D2196)</f>
        <v/>
      </c>
      <c r="P2196" s="464">
        <f>ISBLANK(G2196)</f>
        <v/>
      </c>
      <c r="Q2196" s="464">
        <f>ISBLANK(M2196)</f>
        <v/>
      </c>
      <c r="R2196" s="464">
        <f>IF(AND(O2196=P2196,O2196=Q2196),,"!!!")</f>
        <v/>
      </c>
      <c r="T2196" s="464" t="n">
        <v>2185</v>
      </c>
    </row>
    <row customFormat="1" hidden="1" outlineLevel="1" r="2197" s="590">
      <c r="A2197" s="29" t="n"/>
      <c r="B2197" s="606" t="n">
        <v>400</v>
      </c>
      <c r="C2197" s="654" t="inlineStr">
        <is>
          <t>431E</t>
        </is>
      </c>
      <c r="D2197" s="426" t="n">
        <v>131</v>
      </c>
      <c r="E2197" s="597" t="inlineStr">
        <is>
          <t>Reducer, round - ø400-ø200</t>
        </is>
      </c>
      <c r="F2197" s="597" t="inlineStr">
        <is>
          <t>Szűkítő kör keresztmetszet - ø400-ø200</t>
        </is>
      </c>
      <c r="G2197" s="994" t="n">
        <v>1</v>
      </c>
      <c r="H2197" s="39" t="inlineStr">
        <is>
          <t>pc/db</t>
        </is>
      </c>
      <c r="I2197" s="1030" t="n"/>
      <c r="J2197" s="521" t="n">
        <v>0</v>
      </c>
      <c r="K2197" s="159" t="n">
        <v>0</v>
      </c>
      <c r="L2197" s="753">
        <f>J2197+K2197</f>
        <v/>
      </c>
      <c r="M2197" s="748">
        <f>L2197*(G2197+I2197)</f>
        <v/>
      </c>
      <c r="O2197" s="464">
        <f>ISBLANK(D2197)</f>
        <v/>
      </c>
      <c r="P2197" s="464">
        <f>ISBLANK(G2197)</f>
        <v/>
      </c>
      <c r="Q2197" s="464">
        <f>ISBLANK(M2197)</f>
        <v/>
      </c>
      <c r="R2197" s="464">
        <f>IF(AND(O2197=P2197,O2197=Q2197),,"!!!")</f>
        <v/>
      </c>
      <c r="T2197" s="464" t="n">
        <v>2186</v>
      </c>
    </row>
    <row customFormat="1" hidden="1" outlineLevel="1" r="2198" s="590">
      <c r="A2198" s="29" t="n"/>
      <c r="B2198" s="606" t="n">
        <v>400</v>
      </c>
      <c r="C2198" s="654" t="inlineStr">
        <is>
          <t>431E</t>
        </is>
      </c>
      <c r="D2198" s="426" t="n">
        <v>132</v>
      </c>
      <c r="E2198" s="597" t="inlineStr">
        <is>
          <t>Reducer, round - ø400-ø250</t>
        </is>
      </c>
      <c r="F2198" s="597" t="inlineStr">
        <is>
          <t>Szűkítő kör keresztmetszet - ø400-ø250</t>
        </is>
      </c>
      <c r="G2198" s="994" t="n">
        <v>2</v>
      </c>
      <c r="H2198" s="39" t="inlineStr">
        <is>
          <t>pc/db</t>
        </is>
      </c>
      <c r="I2198" s="1030" t="n"/>
      <c r="J2198" s="521" t="n">
        <v>0</v>
      </c>
      <c r="K2198" s="159" t="n">
        <v>0</v>
      </c>
      <c r="L2198" s="753">
        <f>J2198+K2198</f>
        <v/>
      </c>
      <c r="M2198" s="748">
        <f>L2198*(G2198+I2198)</f>
        <v/>
      </c>
      <c r="O2198" s="464">
        <f>ISBLANK(D2198)</f>
        <v/>
      </c>
      <c r="P2198" s="464">
        <f>ISBLANK(G2198)</f>
        <v/>
      </c>
      <c r="Q2198" s="464">
        <f>ISBLANK(M2198)</f>
        <v/>
      </c>
      <c r="R2198" s="464">
        <f>IF(AND(O2198=P2198,O2198=Q2198),,"!!!")</f>
        <v/>
      </c>
      <c r="T2198" s="464" t="n">
        <v>2187</v>
      </c>
    </row>
    <row customFormat="1" hidden="1" outlineLevel="1" r="2199" s="590">
      <c r="A2199" s="29" t="n"/>
      <c r="B2199" s="606" t="n">
        <v>400</v>
      </c>
      <c r="C2199" s="654" t="inlineStr">
        <is>
          <t>431E</t>
        </is>
      </c>
      <c r="D2199" s="426" t="n">
        <v>133</v>
      </c>
      <c r="E2199" s="597" t="inlineStr">
        <is>
          <t>Reducer, round - ø400-ø315</t>
        </is>
      </c>
      <c r="F2199" s="597" t="inlineStr">
        <is>
          <t>Szűkítő kör keresztmetszet - ø400-ø315</t>
        </is>
      </c>
      <c r="G2199" s="994" t="n">
        <v>2</v>
      </c>
      <c r="H2199" s="39" t="inlineStr">
        <is>
          <t>pc/db</t>
        </is>
      </c>
      <c r="I2199" s="1030" t="n"/>
      <c r="J2199" s="521" t="n">
        <v>0</v>
      </c>
      <c r="K2199" s="159" t="n">
        <v>0</v>
      </c>
      <c r="L2199" s="753">
        <f>J2199+K2199</f>
        <v/>
      </c>
      <c r="M2199" s="748">
        <f>L2199*(G2199+I2199)</f>
        <v/>
      </c>
      <c r="O2199" s="464">
        <f>ISBLANK(D2199)</f>
        <v/>
      </c>
      <c r="P2199" s="464">
        <f>ISBLANK(G2199)</f>
        <v/>
      </c>
      <c r="Q2199" s="464">
        <f>ISBLANK(M2199)</f>
        <v/>
      </c>
      <c r="R2199" s="464">
        <f>IF(AND(O2199=P2199,O2199=Q2199),,"!!!")</f>
        <v/>
      </c>
      <c r="T2199" s="464" t="n">
        <v>2188</v>
      </c>
    </row>
    <row customFormat="1" hidden="1" outlineLevel="1" r="2200" s="590">
      <c r="A2200" s="29" t="n"/>
      <c r="B2200" s="606" t="n">
        <v>400</v>
      </c>
      <c r="C2200" s="654" t="inlineStr">
        <is>
          <t>431E</t>
        </is>
      </c>
      <c r="D2200" s="426" t="n">
        <v>134</v>
      </c>
      <c r="E2200" s="597" t="inlineStr">
        <is>
          <t>Reducer, round - ø400-ø350</t>
        </is>
      </c>
      <c r="F2200" s="597" t="inlineStr">
        <is>
          <t>Szűkítő kör keresztmetszet - ø400-ø350</t>
        </is>
      </c>
      <c r="G2200" s="994" t="n">
        <v>3</v>
      </c>
      <c r="H2200" s="39" t="inlineStr">
        <is>
          <t>pc/db</t>
        </is>
      </c>
      <c r="I2200" s="1030" t="n"/>
      <c r="J2200" s="521" t="n">
        <v>0</v>
      </c>
      <c r="K2200" s="159" t="n">
        <v>0</v>
      </c>
      <c r="L2200" s="753">
        <f>J2200+K2200</f>
        <v/>
      </c>
      <c r="M2200" s="748">
        <f>L2200*(G2200+I2200)</f>
        <v/>
      </c>
      <c r="O2200" s="464">
        <f>ISBLANK(D2200)</f>
        <v/>
      </c>
      <c r="P2200" s="464">
        <f>ISBLANK(G2200)</f>
        <v/>
      </c>
      <c r="Q2200" s="464">
        <f>ISBLANK(M2200)</f>
        <v/>
      </c>
      <c r="R2200" s="464">
        <f>IF(AND(O2200=P2200,O2200=Q2200),,"!!!")</f>
        <v/>
      </c>
      <c r="T2200" s="464" t="n">
        <v>2189</v>
      </c>
    </row>
    <row customFormat="1" hidden="1" outlineLevel="1" r="2201" s="590">
      <c r="A2201" s="29" t="n"/>
      <c r="B2201" s="606" t="n">
        <v>400</v>
      </c>
      <c r="C2201" s="654" t="inlineStr">
        <is>
          <t>431E</t>
        </is>
      </c>
      <c r="D2201" s="426" t="n">
        <v>135</v>
      </c>
      <c r="E2201" s="597" t="inlineStr">
        <is>
          <t>Reducer, round - ø450-ø250</t>
        </is>
      </c>
      <c r="F2201" s="597" t="inlineStr">
        <is>
          <t>Szűkítő kör keresztmetszet - ø450-ø250</t>
        </is>
      </c>
      <c r="G2201" s="994" t="n">
        <v>2</v>
      </c>
      <c r="H2201" s="39" t="inlineStr">
        <is>
          <t>pc/db</t>
        </is>
      </c>
      <c r="I2201" s="1030" t="n"/>
      <c r="J2201" s="521" t="n">
        <v>0</v>
      </c>
      <c r="K2201" s="159" t="n">
        <v>0</v>
      </c>
      <c r="L2201" s="753">
        <f>J2201+K2201</f>
        <v/>
      </c>
      <c r="M2201" s="748">
        <f>L2201*(G2201+I2201)</f>
        <v/>
      </c>
      <c r="O2201" s="464">
        <f>ISBLANK(D2201)</f>
        <v/>
      </c>
      <c r="P2201" s="464">
        <f>ISBLANK(G2201)</f>
        <v/>
      </c>
      <c r="Q2201" s="464">
        <f>ISBLANK(M2201)</f>
        <v/>
      </c>
      <c r="R2201" s="464">
        <f>IF(AND(O2201=P2201,O2201=Q2201),,"!!!")</f>
        <v/>
      </c>
      <c r="T2201" s="464" t="n">
        <v>2190</v>
      </c>
    </row>
    <row customFormat="1" hidden="1" outlineLevel="1" r="2202" s="590">
      <c r="A2202" s="29" t="n"/>
      <c r="B2202" s="606" t="n">
        <v>400</v>
      </c>
      <c r="C2202" s="654" t="inlineStr">
        <is>
          <t>431E</t>
        </is>
      </c>
      <c r="D2202" s="426" t="n">
        <v>136</v>
      </c>
      <c r="E2202" s="597" t="inlineStr">
        <is>
          <t>Reducer, round - ø450-ø315</t>
        </is>
      </c>
      <c r="F2202" s="597" t="inlineStr">
        <is>
          <t>Szűkítő kör keresztmetszet - ø450-ø315</t>
        </is>
      </c>
      <c r="G2202" s="994" t="n">
        <v>5</v>
      </c>
      <c r="H2202" s="39" t="inlineStr">
        <is>
          <t>pc/db</t>
        </is>
      </c>
      <c r="I2202" s="1030" t="n"/>
      <c r="J2202" s="521" t="n">
        <v>0</v>
      </c>
      <c r="K2202" s="159" t="n">
        <v>0</v>
      </c>
      <c r="L2202" s="753">
        <f>J2202+K2202</f>
        <v/>
      </c>
      <c r="M2202" s="748">
        <f>L2202*(G2202+I2202)</f>
        <v/>
      </c>
      <c r="O2202" s="464">
        <f>ISBLANK(D2202)</f>
        <v/>
      </c>
      <c r="P2202" s="464">
        <f>ISBLANK(G2202)</f>
        <v/>
      </c>
      <c r="Q2202" s="464">
        <f>ISBLANK(M2202)</f>
        <v/>
      </c>
      <c r="R2202" s="464">
        <f>IF(AND(O2202=P2202,O2202=Q2202),,"!!!")</f>
        <v/>
      </c>
      <c r="T2202" s="464" t="n">
        <v>2191</v>
      </c>
    </row>
    <row customFormat="1" hidden="1" outlineLevel="1" r="2203" s="590">
      <c r="A2203" s="29" t="n"/>
      <c r="B2203" s="606" t="n">
        <v>400</v>
      </c>
      <c r="C2203" s="654" t="inlineStr">
        <is>
          <t>431E</t>
        </is>
      </c>
      <c r="D2203" s="426" t="n">
        <v>137</v>
      </c>
      <c r="E2203" s="597" t="inlineStr">
        <is>
          <t>Reducer, round - ø450-ø400</t>
        </is>
      </c>
      <c r="F2203" s="597" t="inlineStr">
        <is>
          <t>Szűkítő kör keresztmetszet - ø450-ø400</t>
        </is>
      </c>
      <c r="G2203" s="994" t="n">
        <v>3</v>
      </c>
      <c r="H2203" s="39" t="inlineStr">
        <is>
          <t>pc/db</t>
        </is>
      </c>
      <c r="I2203" s="1030" t="n"/>
      <c r="J2203" s="521" t="n">
        <v>0</v>
      </c>
      <c r="K2203" s="159" t="n">
        <v>0</v>
      </c>
      <c r="L2203" s="753">
        <f>J2203+K2203</f>
        <v/>
      </c>
      <c r="M2203" s="748">
        <f>L2203*(G2203+I2203)</f>
        <v/>
      </c>
      <c r="O2203" s="464">
        <f>ISBLANK(D2203)</f>
        <v/>
      </c>
      <c r="P2203" s="464">
        <f>ISBLANK(G2203)</f>
        <v/>
      </c>
      <c r="Q2203" s="464">
        <f>ISBLANK(M2203)</f>
        <v/>
      </c>
      <c r="R2203" s="464">
        <f>IF(AND(O2203=P2203,O2203=Q2203),,"!!!")</f>
        <v/>
      </c>
      <c r="T2203" s="464" t="n">
        <v>2192</v>
      </c>
    </row>
    <row customFormat="1" hidden="1" outlineLevel="1" r="2204" s="590">
      <c r="A2204" s="29" t="n"/>
      <c r="B2204" s="606" t="n">
        <v>400</v>
      </c>
      <c r="C2204" s="654" t="inlineStr">
        <is>
          <t>431E</t>
        </is>
      </c>
      <c r="D2204" s="426" t="n">
        <v>138</v>
      </c>
      <c r="E2204" s="597" t="inlineStr">
        <is>
          <t>Reducer, round - ø630-ø560</t>
        </is>
      </c>
      <c r="F2204" s="597" t="inlineStr">
        <is>
          <t>Szűkítő kör keresztmetszet - ø630-ø560</t>
        </is>
      </c>
      <c r="G2204" s="994" t="n">
        <v>23</v>
      </c>
      <c r="H2204" s="39" t="inlineStr">
        <is>
          <t>pc/db</t>
        </is>
      </c>
      <c r="I2204" s="1030" t="n"/>
      <c r="J2204" s="521" t="n">
        <v>0</v>
      </c>
      <c r="K2204" s="159" t="n">
        <v>0</v>
      </c>
      <c r="L2204" s="753">
        <f>J2204+K2204</f>
        <v/>
      </c>
      <c r="M2204" s="748">
        <f>L2204*(G2204+I2204)</f>
        <v/>
      </c>
      <c r="O2204" s="464">
        <f>ISBLANK(D2204)</f>
        <v/>
      </c>
      <c r="P2204" s="464">
        <f>ISBLANK(G2204)</f>
        <v/>
      </c>
      <c r="Q2204" s="464">
        <f>ISBLANK(M2204)</f>
        <v/>
      </c>
      <c r="R2204" s="464">
        <f>IF(AND(O2204=P2204,O2204=Q2204),,"!!!")</f>
        <v/>
      </c>
      <c r="T2204" s="464" t="n">
        <v>2193</v>
      </c>
    </row>
    <row customFormat="1" hidden="1" outlineLevel="1" r="2205" s="590">
      <c r="A2205" s="29" t="n"/>
      <c r="B2205" s="606" t="n">
        <v>400</v>
      </c>
      <c r="C2205" s="654" t="inlineStr">
        <is>
          <t>431E</t>
        </is>
      </c>
      <c r="D2205" s="426" t="n">
        <v>139</v>
      </c>
      <c r="E2205" s="597" t="inlineStr">
        <is>
          <t>Reducer, round - ø700-ø560</t>
        </is>
      </c>
      <c r="F2205" s="597" t="inlineStr">
        <is>
          <t>Szűkítő kör keresztmetszet - ø700-ø560</t>
        </is>
      </c>
      <c r="G2205" s="994" t="n">
        <v>2</v>
      </c>
      <c r="H2205" s="39" t="inlineStr">
        <is>
          <t>pc/db</t>
        </is>
      </c>
      <c r="I2205" s="1030" t="n"/>
      <c r="J2205" s="521" t="n">
        <v>0</v>
      </c>
      <c r="K2205" s="159" t="n">
        <v>0</v>
      </c>
      <c r="L2205" s="753">
        <f>J2205+K2205</f>
        <v/>
      </c>
      <c r="M2205" s="748">
        <f>L2205*(G2205+I2205)</f>
        <v/>
      </c>
      <c r="O2205" s="464">
        <f>ISBLANK(D2205)</f>
        <v/>
      </c>
      <c r="P2205" s="464">
        <f>ISBLANK(G2205)</f>
        <v/>
      </c>
      <c r="Q2205" s="464">
        <f>ISBLANK(M2205)</f>
        <v/>
      </c>
      <c r="R2205" s="464">
        <f>IF(AND(O2205=P2205,O2205=Q2205),,"!!!")</f>
        <v/>
      </c>
      <c r="T2205" s="464" t="n">
        <v>2194</v>
      </c>
    </row>
    <row customFormat="1" hidden="1" outlineLevel="1" r="2206" s="590">
      <c r="A2206" s="29" t="n"/>
      <c r="B2206" s="606" t="n">
        <v>400</v>
      </c>
      <c r="C2206" s="654" t="inlineStr">
        <is>
          <t>431E</t>
        </is>
      </c>
      <c r="D2206" s="426" t="n">
        <v>140</v>
      </c>
      <c r="E2206" s="597" t="inlineStr">
        <is>
          <t>Reducer, round - ø710-ø630</t>
        </is>
      </c>
      <c r="F2206" s="597" t="inlineStr">
        <is>
          <t>Szűkítő kör keresztmetszet - ø710-ø630</t>
        </is>
      </c>
      <c r="G2206" s="994" t="n">
        <v>8</v>
      </c>
      <c r="H2206" s="39" t="inlineStr">
        <is>
          <t>pc/db</t>
        </is>
      </c>
      <c r="I2206" s="1030" t="n"/>
      <c r="J2206" s="521" t="n">
        <v>0</v>
      </c>
      <c r="K2206" s="159" t="n">
        <v>0</v>
      </c>
      <c r="L2206" s="753">
        <f>J2206+K2206</f>
        <v/>
      </c>
      <c r="M2206" s="748">
        <f>L2206*(G2206+I2206)</f>
        <v/>
      </c>
      <c r="O2206" s="464">
        <f>ISBLANK(D2206)</f>
        <v/>
      </c>
      <c r="P2206" s="464">
        <f>ISBLANK(G2206)</f>
        <v/>
      </c>
      <c r="Q2206" s="464">
        <f>ISBLANK(M2206)</f>
        <v/>
      </c>
      <c r="R2206" s="464">
        <f>IF(AND(O2206=P2206,O2206=Q2206),,"!!!")</f>
        <v/>
      </c>
      <c r="T2206" s="464" t="n">
        <v>2195</v>
      </c>
    </row>
    <row customFormat="1" hidden="1" outlineLevel="1" r="2207" s="590">
      <c r="A2207" s="29" t="n"/>
      <c r="B2207" s="606" t="n">
        <v>400</v>
      </c>
      <c r="C2207" s="654" t="inlineStr">
        <is>
          <t>431E</t>
        </is>
      </c>
      <c r="D2207" s="426" t="n">
        <v>141</v>
      </c>
      <c r="E2207" s="597" t="inlineStr">
        <is>
          <t>Reducer, round - ø800-ø710</t>
        </is>
      </c>
      <c r="F2207" s="597" t="inlineStr">
        <is>
          <t>Szűkítő kör keresztmetszet - ø800-ø710</t>
        </is>
      </c>
      <c r="G2207" s="994" t="n">
        <v>8</v>
      </c>
      <c r="H2207" s="39" t="inlineStr">
        <is>
          <t>pc/db</t>
        </is>
      </c>
      <c r="I2207" s="1030" t="n"/>
      <c r="J2207" s="521" t="n">
        <v>0</v>
      </c>
      <c r="K2207" s="159" t="n">
        <v>0</v>
      </c>
      <c r="L2207" s="753">
        <f>J2207+K2207</f>
        <v/>
      </c>
      <c r="M2207" s="748">
        <f>L2207*(G2207+I2207)</f>
        <v/>
      </c>
      <c r="O2207" s="464">
        <f>ISBLANK(D2207)</f>
        <v/>
      </c>
      <c r="P2207" s="464">
        <f>ISBLANK(G2207)</f>
        <v/>
      </c>
      <c r="Q2207" s="464">
        <f>ISBLANK(M2207)</f>
        <v/>
      </c>
      <c r="R2207" s="464">
        <f>IF(AND(O2207=P2207,O2207=Q2207),,"!!!")</f>
        <v/>
      </c>
      <c r="T2207" s="464" t="n">
        <v>2196</v>
      </c>
    </row>
    <row customFormat="1" hidden="1" outlineLevel="1" r="2208" s="590">
      <c r="A2208" s="29" t="n"/>
      <c r="B2208" s="606" t="n">
        <v>400</v>
      </c>
      <c r="C2208" s="654" t="inlineStr">
        <is>
          <t>431E</t>
        </is>
      </c>
      <c r="D2208" s="426" t="n">
        <v>142</v>
      </c>
      <c r="E2208" s="597" t="inlineStr">
        <is>
          <t>Reducer, round - ø900-ø630</t>
        </is>
      </c>
      <c r="F2208" s="597" t="inlineStr">
        <is>
          <t>Szűkítő kör keresztmetszet - ø900-ø630</t>
        </is>
      </c>
      <c r="G2208" s="994" t="n">
        <v>8</v>
      </c>
      <c r="H2208" s="39" t="inlineStr">
        <is>
          <t>pc/db</t>
        </is>
      </c>
      <c r="I2208" s="1030" t="n"/>
      <c r="J2208" s="521" t="n">
        <v>0</v>
      </c>
      <c r="K2208" s="159" t="n">
        <v>0</v>
      </c>
      <c r="L2208" s="753">
        <f>J2208+K2208</f>
        <v/>
      </c>
      <c r="M2208" s="748">
        <f>L2208*(G2208+I2208)</f>
        <v/>
      </c>
      <c r="O2208" s="464">
        <f>ISBLANK(D2208)</f>
        <v/>
      </c>
      <c r="P2208" s="464">
        <f>ISBLANK(G2208)</f>
        <v/>
      </c>
      <c r="Q2208" s="464">
        <f>ISBLANK(M2208)</f>
        <v/>
      </c>
      <c r="R2208" s="464">
        <f>IF(AND(O2208=P2208,O2208=Q2208),,"!!!")</f>
        <v/>
      </c>
      <c r="T2208" s="464" t="n">
        <v>2197</v>
      </c>
    </row>
    <row customFormat="1" hidden="1" outlineLevel="1" r="2209" s="590">
      <c r="A2209" s="29" t="n"/>
      <c r="B2209" s="606" t="n">
        <v>400</v>
      </c>
      <c r="C2209" s="654" t="inlineStr">
        <is>
          <t>431E</t>
        </is>
      </c>
      <c r="D2209" s="426" t="n">
        <v>143</v>
      </c>
      <c r="E2209" s="597" t="inlineStr">
        <is>
          <t>Reducer, round - ø900-ø800</t>
        </is>
      </c>
      <c r="F2209" s="597" t="inlineStr">
        <is>
          <t>Szűkítő kör keresztmetszet - ø900-ø800</t>
        </is>
      </c>
      <c r="G2209" s="994" t="n">
        <v>4</v>
      </c>
      <c r="H2209" s="39" t="inlineStr">
        <is>
          <t>pc/db</t>
        </is>
      </c>
      <c r="I2209" s="1030" t="n"/>
      <c r="J2209" s="521" t="n">
        <v>0</v>
      </c>
      <c r="K2209" s="159" t="n">
        <v>0</v>
      </c>
      <c r="L2209" s="753">
        <f>J2209+K2209</f>
        <v/>
      </c>
      <c r="M2209" s="748">
        <f>L2209*(G2209+I2209)</f>
        <v/>
      </c>
      <c r="O2209" s="464">
        <f>ISBLANK(D2209)</f>
        <v/>
      </c>
      <c r="P2209" s="464">
        <f>ISBLANK(G2209)</f>
        <v/>
      </c>
      <c r="Q2209" s="464">
        <f>ISBLANK(M2209)</f>
        <v/>
      </c>
      <c r="R2209" s="464">
        <f>IF(AND(O2209=P2209,O2209=Q2209),,"!!!")</f>
        <v/>
      </c>
      <c r="T2209" s="464" t="n">
        <v>2198</v>
      </c>
    </row>
    <row customFormat="1" hidden="1" outlineLevel="1" r="2210" s="590">
      <c r="A2210" s="29" t="n"/>
      <c r="B2210" s="606" t="n">
        <v>400</v>
      </c>
      <c r="C2210" s="654" t="inlineStr">
        <is>
          <t>431E</t>
        </is>
      </c>
      <c r="D2210" s="426" t="n">
        <v>144</v>
      </c>
      <c r="E2210" s="597" t="inlineStr">
        <is>
          <t>Reducer, rectangular - 300x300-200x315</t>
        </is>
      </c>
      <c r="F2210" s="597" t="inlineStr">
        <is>
          <t>Szűkítő négyszög keresztmetszet - 300x300-200x315</t>
        </is>
      </c>
      <c r="G2210" s="994" t="n">
        <v>1</v>
      </c>
      <c r="H2210" s="39" t="inlineStr">
        <is>
          <t>pc/db</t>
        </is>
      </c>
      <c r="I2210" s="1030" t="n"/>
      <c r="J2210" s="521" t="n">
        <v>0</v>
      </c>
      <c r="K2210" s="159" t="n">
        <v>0</v>
      </c>
      <c r="L2210" s="753">
        <f>J2210+K2210</f>
        <v/>
      </c>
      <c r="M2210" s="748">
        <f>L2210*(G2210+I2210)</f>
        <v/>
      </c>
      <c r="O2210" s="464">
        <f>ISBLANK(D2210)</f>
        <v/>
      </c>
      <c r="P2210" s="464">
        <f>ISBLANK(G2210)</f>
        <v/>
      </c>
      <c r="Q2210" s="464">
        <f>ISBLANK(M2210)</f>
        <v/>
      </c>
      <c r="R2210" s="464">
        <f>IF(AND(O2210=P2210,O2210=Q2210),,"!!!")</f>
        <v/>
      </c>
      <c r="T2210" s="464" t="n">
        <v>2199</v>
      </c>
    </row>
    <row customFormat="1" hidden="1" outlineLevel="1" r="2211" s="590">
      <c r="A2211" s="29" t="n"/>
      <c r="B2211" s="606" t="n">
        <v>400</v>
      </c>
      <c r="C2211" s="654" t="inlineStr">
        <is>
          <t>431E</t>
        </is>
      </c>
      <c r="D2211" s="426" t="n">
        <v>145</v>
      </c>
      <c r="E2211" s="597" t="inlineStr">
        <is>
          <t>Reducer, rectangular - 300x350-300x300</t>
        </is>
      </c>
      <c r="F2211" s="597" t="inlineStr">
        <is>
          <t>Szűkítő négyszög keresztmetszet - 300x350-300x300</t>
        </is>
      </c>
      <c r="G2211" s="994" t="n">
        <v>1</v>
      </c>
      <c r="H2211" s="39" t="inlineStr">
        <is>
          <t>pc/db</t>
        </is>
      </c>
      <c r="I2211" s="1030" t="n"/>
      <c r="J2211" s="521" t="n">
        <v>0</v>
      </c>
      <c r="K2211" s="159" t="n">
        <v>0</v>
      </c>
      <c r="L2211" s="753">
        <f>J2211+K2211</f>
        <v/>
      </c>
      <c r="M2211" s="748">
        <f>L2211*(G2211+I2211)</f>
        <v/>
      </c>
      <c r="O2211" s="464">
        <f>ISBLANK(D2211)</f>
        <v/>
      </c>
      <c r="P2211" s="464">
        <f>ISBLANK(G2211)</f>
        <v/>
      </c>
      <c r="Q2211" s="464">
        <f>ISBLANK(M2211)</f>
        <v/>
      </c>
      <c r="R2211" s="464">
        <f>IF(AND(O2211=P2211,O2211=Q2211),,"!!!")</f>
        <v/>
      </c>
      <c r="T2211" s="464" t="n">
        <v>2200</v>
      </c>
    </row>
    <row customFormat="1" hidden="1" outlineLevel="1" r="2212" s="590">
      <c r="A2212" s="29" t="n"/>
      <c r="B2212" s="606" t="n">
        <v>400</v>
      </c>
      <c r="C2212" s="654" t="inlineStr">
        <is>
          <t>431E</t>
        </is>
      </c>
      <c r="D2212" s="426" t="n">
        <v>146</v>
      </c>
      <c r="E2212" s="597" t="inlineStr">
        <is>
          <t>Reducer, rectangular - 350x400-350x350</t>
        </is>
      </c>
      <c r="F2212" s="597" t="inlineStr">
        <is>
          <t>Szűkítő négyszög keresztmetszet - 350x400-350x350</t>
        </is>
      </c>
      <c r="G2212" s="994" t="n">
        <v>1</v>
      </c>
      <c r="H2212" s="39" t="inlineStr">
        <is>
          <t>pc/db</t>
        </is>
      </c>
      <c r="I2212" s="1030" t="n"/>
      <c r="J2212" s="521" t="n">
        <v>0</v>
      </c>
      <c r="K2212" s="159" t="n">
        <v>0</v>
      </c>
      <c r="L2212" s="753">
        <f>J2212+K2212</f>
        <v/>
      </c>
      <c r="M2212" s="748">
        <f>L2212*(G2212+I2212)</f>
        <v/>
      </c>
      <c r="O2212" s="464">
        <f>ISBLANK(D2212)</f>
        <v/>
      </c>
      <c r="P2212" s="464">
        <f>ISBLANK(G2212)</f>
        <v/>
      </c>
      <c r="Q2212" s="464">
        <f>ISBLANK(M2212)</f>
        <v/>
      </c>
      <c r="R2212" s="464">
        <f>IF(AND(O2212=P2212,O2212=Q2212),,"!!!")</f>
        <v/>
      </c>
      <c r="T2212" s="464" t="n">
        <v>2201</v>
      </c>
    </row>
    <row customFormat="1" hidden="1" outlineLevel="1" r="2213" s="590">
      <c r="A2213" s="29" t="n"/>
      <c r="B2213" s="606" t="n">
        <v>400</v>
      </c>
      <c r="C2213" s="654" t="inlineStr">
        <is>
          <t>431E</t>
        </is>
      </c>
      <c r="D2213" s="426" t="n">
        <v>147</v>
      </c>
      <c r="E2213" s="597" t="inlineStr">
        <is>
          <t>Reducer, rectangular - 350x425-400x345</t>
        </is>
      </c>
      <c r="F2213" s="597" t="inlineStr">
        <is>
          <t>Szűkítő négyszög keresztmetszet - 350x425-400x345</t>
        </is>
      </c>
      <c r="G2213" s="994" t="n">
        <v>2</v>
      </c>
      <c r="H2213" s="39" t="inlineStr">
        <is>
          <t>pc/db</t>
        </is>
      </c>
      <c r="I2213" s="1030" t="n"/>
      <c r="J2213" s="521" t="n">
        <v>0</v>
      </c>
      <c r="K2213" s="159" t="n">
        <v>0</v>
      </c>
      <c r="L2213" s="753">
        <f>J2213+K2213</f>
        <v/>
      </c>
      <c r="M2213" s="748">
        <f>L2213*(G2213+I2213)</f>
        <v/>
      </c>
      <c r="O2213" s="464">
        <f>ISBLANK(D2213)</f>
        <v/>
      </c>
      <c r="P2213" s="464">
        <f>ISBLANK(G2213)</f>
        <v/>
      </c>
      <c r="Q2213" s="464">
        <f>ISBLANK(M2213)</f>
        <v/>
      </c>
      <c r="R2213" s="464">
        <f>IF(AND(O2213=P2213,O2213=Q2213),,"!!!")</f>
        <v/>
      </c>
      <c r="T2213" s="464" t="n">
        <v>2202</v>
      </c>
    </row>
    <row customFormat="1" hidden="1" outlineLevel="1" r="2214" s="590">
      <c r="A2214" s="29" t="n"/>
      <c r="B2214" s="606" t="n">
        <v>400</v>
      </c>
      <c r="C2214" s="654" t="inlineStr">
        <is>
          <t>431E</t>
        </is>
      </c>
      <c r="D2214" s="426" t="n">
        <v>148</v>
      </c>
      <c r="E2214" s="597" t="inlineStr">
        <is>
          <t>Reducer, rectangular - 350x550-350x350</t>
        </is>
      </c>
      <c r="F2214" s="597" t="inlineStr">
        <is>
          <t>Szűkítő négyszög keresztmetszet - 350x550-350x350</t>
        </is>
      </c>
      <c r="G2214" s="994" t="n">
        <v>1</v>
      </c>
      <c r="H2214" s="39" t="inlineStr">
        <is>
          <t>pc/db</t>
        </is>
      </c>
      <c r="I2214" s="1030" t="n"/>
      <c r="J2214" s="521" t="n">
        <v>0</v>
      </c>
      <c r="K2214" s="159" t="n">
        <v>0</v>
      </c>
      <c r="L2214" s="753">
        <f>J2214+K2214</f>
        <v/>
      </c>
      <c r="M2214" s="748">
        <f>L2214*(G2214+I2214)</f>
        <v/>
      </c>
      <c r="O2214" s="464">
        <f>ISBLANK(D2214)</f>
        <v/>
      </c>
      <c r="P2214" s="464">
        <f>ISBLANK(G2214)</f>
        <v/>
      </c>
      <c r="Q2214" s="464">
        <f>ISBLANK(M2214)</f>
        <v/>
      </c>
      <c r="R2214" s="464">
        <f>IF(AND(O2214=P2214,O2214=Q2214),,"!!!")</f>
        <v/>
      </c>
      <c r="T2214" s="464" t="n">
        <v>2203</v>
      </c>
    </row>
    <row customFormat="1" hidden="1" outlineLevel="1" r="2215" s="590">
      <c r="A2215" s="29" t="n"/>
      <c r="B2215" s="606" t="n">
        <v>400</v>
      </c>
      <c r="C2215" s="654" t="inlineStr">
        <is>
          <t>431E</t>
        </is>
      </c>
      <c r="D2215" s="426" t="n">
        <v>149</v>
      </c>
      <c r="E2215" s="597" t="inlineStr">
        <is>
          <t>Reducer, rectangular - 400x345-350x350</t>
        </is>
      </c>
      <c r="F2215" s="597" t="inlineStr">
        <is>
          <t>Szűkítő négyszög keresztmetszet - 400x345-350x350</t>
        </is>
      </c>
      <c r="G2215" s="994" t="n">
        <v>2</v>
      </c>
      <c r="H2215" s="39" t="inlineStr">
        <is>
          <t>pc/db</t>
        </is>
      </c>
      <c r="I2215" s="1030" t="n"/>
      <c r="J2215" s="521" t="n">
        <v>0</v>
      </c>
      <c r="K2215" s="159" t="n">
        <v>0</v>
      </c>
      <c r="L2215" s="753">
        <f>J2215+K2215</f>
        <v/>
      </c>
      <c r="M2215" s="748">
        <f>L2215*(G2215+I2215)</f>
        <v/>
      </c>
      <c r="O2215" s="464">
        <f>ISBLANK(D2215)</f>
        <v/>
      </c>
      <c r="P2215" s="464">
        <f>ISBLANK(G2215)</f>
        <v/>
      </c>
      <c r="Q2215" s="464">
        <f>ISBLANK(M2215)</f>
        <v/>
      </c>
      <c r="R2215" s="464">
        <f>IF(AND(O2215=P2215,O2215=Q2215),,"!!!")</f>
        <v/>
      </c>
      <c r="T2215" s="464" t="n">
        <v>2204</v>
      </c>
    </row>
    <row customFormat="1" hidden="1" outlineLevel="1" r="2216" s="590">
      <c r="A2216" s="29" t="n"/>
      <c r="B2216" s="606" t="n">
        <v>400</v>
      </c>
      <c r="C2216" s="654" t="inlineStr">
        <is>
          <t>431E</t>
        </is>
      </c>
      <c r="D2216" s="426" t="n">
        <v>150</v>
      </c>
      <c r="E2216" s="597" t="inlineStr">
        <is>
          <t>Reducer, rectangular - 450x165-150x165</t>
        </is>
      </c>
      <c r="F2216" s="597" t="inlineStr">
        <is>
          <t>Szűkítő négyszög keresztmetszet - 450x165-150x165</t>
        </is>
      </c>
      <c r="G2216" s="994" t="n">
        <v>1</v>
      </c>
      <c r="H2216" s="39" t="inlineStr">
        <is>
          <t>pc/db</t>
        </is>
      </c>
      <c r="I2216" s="1030" t="n"/>
      <c r="J2216" s="521" t="n">
        <v>0</v>
      </c>
      <c r="K2216" s="159" t="n">
        <v>0</v>
      </c>
      <c r="L2216" s="753">
        <f>J2216+K2216</f>
        <v/>
      </c>
      <c r="M2216" s="748">
        <f>L2216*(G2216+I2216)</f>
        <v/>
      </c>
      <c r="O2216" s="464">
        <f>ISBLANK(D2216)</f>
        <v/>
      </c>
      <c r="P2216" s="464">
        <f>ISBLANK(G2216)</f>
        <v/>
      </c>
      <c r="Q2216" s="464">
        <f>ISBLANK(M2216)</f>
        <v/>
      </c>
      <c r="R2216" s="464">
        <f>IF(AND(O2216=P2216,O2216=Q2216),,"!!!")</f>
        <v/>
      </c>
      <c r="T2216" s="464" t="n">
        <v>2205</v>
      </c>
    </row>
    <row customFormat="1" hidden="1" outlineLevel="1" r="2217" s="590">
      <c r="A2217" s="29" t="n"/>
      <c r="B2217" s="606" t="n">
        <v>400</v>
      </c>
      <c r="C2217" s="654" t="inlineStr">
        <is>
          <t>431E</t>
        </is>
      </c>
      <c r="D2217" s="426" t="n">
        <v>151</v>
      </c>
      <c r="E2217" s="597" t="inlineStr">
        <is>
          <t>Reducer, rectangular - 450x450-400x400</t>
        </is>
      </c>
      <c r="F2217" s="597" t="inlineStr">
        <is>
          <t>Szűkítő négyszög keresztmetszet - 450x450-400x400</t>
        </is>
      </c>
      <c r="G2217" s="994" t="n">
        <v>1</v>
      </c>
      <c r="H2217" s="39" t="inlineStr">
        <is>
          <t>pc/db</t>
        </is>
      </c>
      <c r="I2217" s="1030" t="n"/>
      <c r="J2217" s="521" t="n">
        <v>0</v>
      </c>
      <c r="K2217" s="159" t="n">
        <v>0</v>
      </c>
      <c r="L2217" s="753">
        <f>J2217+K2217</f>
        <v/>
      </c>
      <c r="M2217" s="748">
        <f>L2217*(G2217+I2217)</f>
        <v/>
      </c>
      <c r="O2217" s="464">
        <f>ISBLANK(D2217)</f>
        <v/>
      </c>
      <c r="P2217" s="464">
        <f>ISBLANK(G2217)</f>
        <v/>
      </c>
      <c r="Q2217" s="464">
        <f>ISBLANK(M2217)</f>
        <v/>
      </c>
      <c r="R2217" s="464">
        <f>IF(AND(O2217=P2217,O2217=Q2217),,"!!!")</f>
        <v/>
      </c>
      <c r="T2217" s="464" t="n">
        <v>2206</v>
      </c>
    </row>
    <row customFormat="1" hidden="1" outlineLevel="1" r="2218" s="590">
      <c r="A2218" s="29" t="n"/>
      <c r="B2218" s="606" t="n">
        <v>400</v>
      </c>
      <c r="C2218" s="654" t="inlineStr">
        <is>
          <t>431E</t>
        </is>
      </c>
      <c r="D2218" s="426" t="n">
        <v>152</v>
      </c>
      <c r="E2218" s="597" t="inlineStr">
        <is>
          <t>Reducer, rectangular - 500x500-450x450</t>
        </is>
      </c>
      <c r="F2218" s="597" t="inlineStr">
        <is>
          <t>Szűkítő négyszög keresztmetszet - 500x500-450x450</t>
        </is>
      </c>
      <c r="G2218" s="994" t="n">
        <v>1</v>
      </c>
      <c r="H2218" s="39" t="inlineStr">
        <is>
          <t>pc/db</t>
        </is>
      </c>
      <c r="I2218" s="1030" t="n"/>
      <c r="J2218" s="521" t="n">
        <v>0</v>
      </c>
      <c r="K2218" s="159" t="n">
        <v>0</v>
      </c>
      <c r="L2218" s="753">
        <f>J2218+K2218</f>
        <v/>
      </c>
      <c r="M2218" s="748">
        <f>L2218*(G2218+I2218)</f>
        <v/>
      </c>
      <c r="O2218" s="464">
        <f>ISBLANK(D2218)</f>
        <v/>
      </c>
      <c r="P2218" s="464">
        <f>ISBLANK(G2218)</f>
        <v/>
      </c>
      <c r="Q2218" s="464">
        <f>ISBLANK(M2218)</f>
        <v/>
      </c>
      <c r="R2218" s="464">
        <f>IF(AND(O2218=P2218,O2218=Q2218),,"!!!")</f>
        <v/>
      </c>
      <c r="T2218" s="464" t="n">
        <v>2207</v>
      </c>
    </row>
    <row customFormat="1" hidden="1" outlineLevel="1" r="2219" s="590">
      <c r="A2219" s="29" t="n"/>
      <c r="B2219" s="606" t="n">
        <v>400</v>
      </c>
      <c r="C2219" s="654" t="inlineStr">
        <is>
          <t>431E</t>
        </is>
      </c>
      <c r="D2219" s="426" t="n">
        <v>153</v>
      </c>
      <c r="E2219" s="597" t="inlineStr">
        <is>
          <t>Reducer, rectangular - 550x550-550x425</t>
        </is>
      </c>
      <c r="F2219" s="597" t="inlineStr">
        <is>
          <t>Szűkítő négyszög keresztmetszet - 550x550-550x425</t>
        </is>
      </c>
      <c r="G2219" s="994" t="n">
        <v>1</v>
      </c>
      <c r="H2219" s="39" t="inlineStr">
        <is>
          <t>pc/db</t>
        </is>
      </c>
      <c r="I2219" s="1030" t="n"/>
      <c r="J2219" s="521" t="n">
        <v>0</v>
      </c>
      <c r="K2219" s="159" t="n">
        <v>0</v>
      </c>
      <c r="L2219" s="753">
        <f>J2219+K2219</f>
        <v/>
      </c>
      <c r="M2219" s="748">
        <f>L2219*(G2219+I2219)</f>
        <v/>
      </c>
      <c r="O2219" s="464">
        <f>ISBLANK(D2219)</f>
        <v/>
      </c>
      <c r="P2219" s="464">
        <f>ISBLANK(G2219)</f>
        <v/>
      </c>
      <c r="Q2219" s="464">
        <f>ISBLANK(M2219)</f>
        <v/>
      </c>
      <c r="R2219" s="464">
        <f>IF(AND(O2219=P2219,O2219=Q2219),,"!!!")</f>
        <v/>
      </c>
      <c r="T2219" s="464" t="n">
        <v>2208</v>
      </c>
    </row>
    <row customFormat="1" hidden="1" outlineLevel="1" r="2220" s="590">
      <c r="A2220" s="29" t="n"/>
      <c r="B2220" s="606" t="n">
        <v>400</v>
      </c>
      <c r="C2220" s="654" t="inlineStr">
        <is>
          <t>431E</t>
        </is>
      </c>
      <c r="D2220" s="426" t="n">
        <v>154</v>
      </c>
      <c r="E2220" s="597" t="inlineStr">
        <is>
          <t>Reducer, rectangular - 600x510-550x550</t>
        </is>
      </c>
      <c r="F2220" s="597" t="inlineStr">
        <is>
          <t>Szűkítő négyszög keresztmetszet - 600x510-550x550</t>
        </is>
      </c>
      <c r="G2220" s="994" t="n">
        <v>2</v>
      </c>
      <c r="H2220" s="39" t="inlineStr">
        <is>
          <t>pc/db</t>
        </is>
      </c>
      <c r="I2220" s="1030" t="n"/>
      <c r="J2220" s="521" t="n">
        <v>0</v>
      </c>
      <c r="K2220" s="159" t="n">
        <v>0</v>
      </c>
      <c r="L2220" s="753">
        <f>J2220+K2220</f>
        <v/>
      </c>
      <c r="M2220" s="748">
        <f>L2220*(G2220+I2220)</f>
        <v/>
      </c>
      <c r="O2220" s="464">
        <f>ISBLANK(D2220)</f>
        <v/>
      </c>
      <c r="P2220" s="464">
        <f>ISBLANK(G2220)</f>
        <v/>
      </c>
      <c r="Q2220" s="464">
        <f>ISBLANK(M2220)</f>
        <v/>
      </c>
      <c r="R2220" s="464">
        <f>IF(AND(O2220=P2220,O2220=Q2220),,"!!!")</f>
        <v/>
      </c>
      <c r="T2220" s="464" t="n">
        <v>2209</v>
      </c>
    </row>
    <row customFormat="1" hidden="1" outlineLevel="1" r="2221" s="590">
      <c r="A2221" s="29" t="n"/>
      <c r="B2221" s="606" t="n">
        <v>400</v>
      </c>
      <c r="C2221" s="654" t="inlineStr">
        <is>
          <t>431E</t>
        </is>
      </c>
      <c r="D2221" s="426" t="n">
        <v>155</v>
      </c>
      <c r="E2221" s="597" t="inlineStr">
        <is>
          <t>Reducer, rectangular - 630x550-500x500</t>
        </is>
      </c>
      <c r="F2221" s="597" t="inlineStr">
        <is>
          <t>Szűkítő négyszög keresztmetszet - 630x550-500x500</t>
        </is>
      </c>
      <c r="G2221" s="994" t="n">
        <v>1</v>
      </c>
      <c r="H2221" s="39" t="inlineStr">
        <is>
          <t>pc/db</t>
        </is>
      </c>
      <c r="I2221" s="1030" t="n"/>
      <c r="J2221" s="521" t="n">
        <v>0</v>
      </c>
      <c r="K2221" s="159" t="n">
        <v>0</v>
      </c>
      <c r="L2221" s="753">
        <f>J2221+K2221</f>
        <v/>
      </c>
      <c r="M2221" s="748">
        <f>L2221*(G2221+I2221)</f>
        <v/>
      </c>
      <c r="O2221" s="464">
        <f>ISBLANK(D2221)</f>
        <v/>
      </c>
      <c r="P2221" s="464">
        <f>ISBLANK(G2221)</f>
        <v/>
      </c>
      <c r="Q2221" s="464">
        <f>ISBLANK(M2221)</f>
        <v/>
      </c>
      <c r="R2221" s="464">
        <f>IF(AND(O2221=P2221,O2221=Q2221),,"!!!")</f>
        <v/>
      </c>
      <c r="T2221" s="464" t="n">
        <v>2210</v>
      </c>
    </row>
    <row customFormat="1" hidden="1" outlineLevel="1" r="2222" s="590">
      <c r="A2222" s="29" t="n"/>
      <c r="B2222" s="606" t="n">
        <v>400</v>
      </c>
      <c r="C2222" s="654" t="inlineStr">
        <is>
          <t>431E</t>
        </is>
      </c>
      <c r="D2222" s="426" t="n">
        <v>156</v>
      </c>
      <c r="E2222" s="597" t="inlineStr">
        <is>
          <t>Reducer, rectangular - 800x550-400x400</t>
        </is>
      </c>
      <c r="F2222" s="597" t="inlineStr">
        <is>
          <t>Szűkítő négyszög keresztmetszet - 800x550-400x400</t>
        </is>
      </c>
      <c r="G2222" s="994" t="n">
        <v>1</v>
      </c>
      <c r="H2222" s="39" t="inlineStr">
        <is>
          <t>pc/db</t>
        </is>
      </c>
      <c r="I2222" s="1030" t="n"/>
      <c r="J2222" s="521" t="n">
        <v>0</v>
      </c>
      <c r="K2222" s="159" t="n">
        <v>0</v>
      </c>
      <c r="L2222" s="753">
        <f>J2222+K2222</f>
        <v/>
      </c>
      <c r="M2222" s="748">
        <f>L2222*(G2222+I2222)</f>
        <v/>
      </c>
      <c r="O2222" s="464">
        <f>ISBLANK(D2222)</f>
        <v/>
      </c>
      <c r="P2222" s="464">
        <f>ISBLANK(G2222)</f>
        <v/>
      </c>
      <c r="Q2222" s="464">
        <f>ISBLANK(M2222)</f>
        <v/>
      </c>
      <c r="R2222" s="464">
        <f>IF(AND(O2222=P2222,O2222=Q2222),,"!!!")</f>
        <v/>
      </c>
      <c r="T2222" s="464" t="n">
        <v>2211</v>
      </c>
    </row>
    <row customFormat="1" hidden="1" outlineLevel="1" r="2223" s="590">
      <c r="A2223" s="29" t="n"/>
      <c r="B2223" s="606" t="n">
        <v>400</v>
      </c>
      <c r="C2223" s="654" t="inlineStr">
        <is>
          <t>431E</t>
        </is>
      </c>
      <c r="D2223" s="426" t="n">
        <v>157</v>
      </c>
      <c r="E2223" s="597" t="inlineStr">
        <is>
          <t>Reducer, rectangular - 800x675-800x550</t>
        </is>
      </c>
      <c r="F2223" s="597" t="inlineStr">
        <is>
          <t>Szűkítő négyszög keresztmetszet - 800x675-800x550</t>
        </is>
      </c>
      <c r="G2223" s="994" t="n">
        <v>4</v>
      </c>
      <c r="H2223" s="39" t="inlineStr">
        <is>
          <t>pc/db</t>
        </is>
      </c>
      <c r="I2223" s="1030" t="n"/>
      <c r="J2223" s="521" t="n">
        <v>0</v>
      </c>
      <c r="K2223" s="159" t="n">
        <v>0</v>
      </c>
      <c r="L2223" s="753">
        <f>J2223+K2223</f>
        <v/>
      </c>
      <c r="M2223" s="748">
        <f>L2223*(G2223+I2223)</f>
        <v/>
      </c>
      <c r="O2223" s="464">
        <f>ISBLANK(D2223)</f>
        <v/>
      </c>
      <c r="P2223" s="464">
        <f>ISBLANK(G2223)</f>
        <v/>
      </c>
      <c r="Q2223" s="464">
        <f>ISBLANK(M2223)</f>
        <v/>
      </c>
      <c r="R2223" s="464">
        <f>IF(AND(O2223=P2223,O2223=Q2223),,"!!!")</f>
        <v/>
      </c>
      <c r="T2223" s="464" t="n">
        <v>2212</v>
      </c>
    </row>
    <row customFormat="1" hidden="1" outlineLevel="1" r="2224" s="590">
      <c r="A2224" s="29" t="n"/>
      <c r="B2224" s="606" t="n">
        <v>400</v>
      </c>
      <c r="C2224" s="654" t="inlineStr">
        <is>
          <t>431E</t>
        </is>
      </c>
      <c r="D2224" s="426" t="n">
        <v>158</v>
      </c>
      <c r="E2224" s="597" t="inlineStr">
        <is>
          <t>Reducer, rectangular - 800x700-800x550</t>
        </is>
      </c>
      <c r="F2224" s="597" t="inlineStr">
        <is>
          <t>Szűkítő négyszög keresztmetszet - 800x700-800x550</t>
        </is>
      </c>
      <c r="G2224" s="994" t="n">
        <v>1</v>
      </c>
      <c r="H2224" s="39" t="inlineStr">
        <is>
          <t>pc/db</t>
        </is>
      </c>
      <c r="I2224" s="1030" t="n"/>
      <c r="J2224" s="521" t="n">
        <v>0</v>
      </c>
      <c r="K2224" s="159" t="n">
        <v>0</v>
      </c>
      <c r="L2224" s="753">
        <f>J2224+K2224</f>
        <v/>
      </c>
      <c r="M2224" s="748">
        <f>L2224*(G2224+I2224)</f>
        <v/>
      </c>
      <c r="O2224" s="464">
        <f>ISBLANK(D2224)</f>
        <v/>
      </c>
      <c r="P2224" s="464">
        <f>ISBLANK(G2224)</f>
        <v/>
      </c>
      <c r="Q2224" s="464">
        <f>ISBLANK(M2224)</f>
        <v/>
      </c>
      <c r="R2224" s="464">
        <f>IF(AND(O2224=P2224,O2224=Q2224),,"!!!")</f>
        <v/>
      </c>
      <c r="T2224" s="464" t="n">
        <v>2213</v>
      </c>
    </row>
    <row customFormat="1" hidden="1" outlineLevel="1" r="2225" s="590">
      <c r="A2225" s="29" t="n"/>
      <c r="B2225" s="606" t="n">
        <v>400</v>
      </c>
      <c r="C2225" s="654" t="inlineStr">
        <is>
          <t>431E</t>
        </is>
      </c>
      <c r="D2225" s="426" t="n">
        <v>159</v>
      </c>
      <c r="E2225" s="597" t="inlineStr">
        <is>
          <t>Reducer, rectangular - 800x1005-700x1000</t>
        </is>
      </c>
      <c r="F2225" s="597" t="inlineStr">
        <is>
          <t>Szűkítő négyszög keresztmetszet - 800x1005-700x1000</t>
        </is>
      </c>
      <c r="G2225" s="994" t="n">
        <v>2</v>
      </c>
      <c r="H2225" s="39" t="inlineStr">
        <is>
          <t>pc/db</t>
        </is>
      </c>
      <c r="I2225" s="1030" t="n"/>
      <c r="J2225" s="521" t="n">
        <v>0</v>
      </c>
      <c r="K2225" s="159" t="n">
        <v>0</v>
      </c>
      <c r="L2225" s="753">
        <f>J2225+K2225</f>
        <v/>
      </c>
      <c r="M2225" s="748">
        <f>L2225*(G2225+I2225)</f>
        <v/>
      </c>
      <c r="O2225" s="464">
        <f>ISBLANK(D2225)</f>
        <v/>
      </c>
      <c r="P2225" s="464">
        <f>ISBLANK(G2225)</f>
        <v/>
      </c>
      <c r="Q2225" s="464">
        <f>ISBLANK(M2225)</f>
        <v/>
      </c>
      <c r="R2225" s="464">
        <f>IF(AND(O2225=P2225,O2225=Q2225),,"!!!")</f>
        <v/>
      </c>
      <c r="T2225" s="464" t="n">
        <v>2214</v>
      </c>
    </row>
    <row customFormat="1" hidden="1" outlineLevel="1" r="2226" s="590">
      <c r="A2226" s="29" t="n"/>
      <c r="B2226" s="606" t="n">
        <v>400</v>
      </c>
      <c r="C2226" s="654" t="inlineStr">
        <is>
          <t>431E</t>
        </is>
      </c>
      <c r="D2226" s="426" t="n">
        <v>160</v>
      </c>
      <c r="E2226" s="597" t="inlineStr">
        <is>
          <t>Reducer, rectangular - 1000x510-1000x450</t>
        </is>
      </c>
      <c r="F2226" s="597" t="inlineStr">
        <is>
          <t>Szűkítő négyszög keresztmetszet - 1000x510-1000x450</t>
        </is>
      </c>
      <c r="G2226" s="994" t="n">
        <v>4</v>
      </c>
      <c r="H2226" s="39" t="inlineStr">
        <is>
          <t>pc/db</t>
        </is>
      </c>
      <c r="I2226" s="1030" t="n"/>
      <c r="J2226" s="521" t="n">
        <v>0</v>
      </c>
      <c r="K2226" s="159" t="n">
        <v>0</v>
      </c>
      <c r="L2226" s="753">
        <f>J2226+K2226</f>
        <v/>
      </c>
      <c r="M2226" s="748">
        <f>L2226*(G2226+I2226)</f>
        <v/>
      </c>
      <c r="O2226" s="464">
        <f>ISBLANK(D2226)</f>
        <v/>
      </c>
      <c r="P2226" s="464">
        <f>ISBLANK(G2226)</f>
        <v/>
      </c>
      <c r="Q2226" s="464">
        <f>ISBLANK(M2226)</f>
        <v/>
      </c>
      <c r="R2226" s="464">
        <f>IF(AND(O2226=P2226,O2226=Q2226),,"!!!")</f>
        <v/>
      </c>
      <c r="T2226" s="464" t="n">
        <v>2215</v>
      </c>
    </row>
    <row customFormat="1" hidden="1" outlineLevel="1" r="2227" s="590">
      <c r="A2227" s="29" t="n"/>
      <c r="B2227" s="606" t="n">
        <v>400</v>
      </c>
      <c r="C2227" s="654" t="inlineStr">
        <is>
          <t>431E</t>
        </is>
      </c>
      <c r="D2227" s="426" t="n">
        <v>161</v>
      </c>
      <c r="E2227" s="597" t="inlineStr">
        <is>
          <t>Reducer, rectangular - 1000x600-750x600</t>
        </is>
      </c>
      <c r="F2227" s="597" t="inlineStr">
        <is>
          <t>Szűkítő négyszög keresztmetszet - 1000x600-750x600</t>
        </is>
      </c>
      <c r="G2227" s="994" t="n">
        <v>4</v>
      </c>
      <c r="H2227" s="39" t="inlineStr">
        <is>
          <t>pc/db</t>
        </is>
      </c>
      <c r="I2227" s="1030" t="n"/>
      <c r="J2227" s="521" t="n">
        <v>0</v>
      </c>
      <c r="K2227" s="159" t="n">
        <v>0</v>
      </c>
      <c r="L2227" s="753">
        <f>J2227+K2227</f>
        <v/>
      </c>
      <c r="M2227" s="748">
        <f>L2227*(G2227+I2227)</f>
        <v/>
      </c>
      <c r="O2227" s="464">
        <f>ISBLANK(D2227)</f>
        <v/>
      </c>
      <c r="P2227" s="464">
        <f>ISBLANK(G2227)</f>
        <v/>
      </c>
      <c r="Q2227" s="464">
        <f>ISBLANK(M2227)</f>
        <v/>
      </c>
      <c r="R2227" s="464">
        <f>IF(AND(O2227=P2227,O2227=Q2227),,"!!!")</f>
        <v/>
      </c>
      <c r="T2227" s="464" t="n">
        <v>2216</v>
      </c>
    </row>
    <row customFormat="1" hidden="1" outlineLevel="1" r="2228" s="590">
      <c r="A2228" s="29" t="n"/>
      <c r="B2228" s="606" t="n">
        <v>400</v>
      </c>
      <c r="C2228" s="654" t="inlineStr">
        <is>
          <t>431E</t>
        </is>
      </c>
      <c r="D2228" s="426" t="n">
        <v>162</v>
      </c>
      <c r="E2228" s="597" t="inlineStr">
        <is>
          <t>Reducer, rectangular - 1000x1005-1000x1000</t>
        </is>
      </c>
      <c r="F2228" s="597" t="inlineStr">
        <is>
          <t>Szűkítő négyszög keresztmetszet - 1000x1005-1000x1000</t>
        </is>
      </c>
      <c r="G2228" s="994" t="n">
        <v>2</v>
      </c>
      <c r="H2228" s="39" t="inlineStr">
        <is>
          <t>pc/db</t>
        </is>
      </c>
      <c r="I2228" s="1030" t="n"/>
      <c r="J2228" s="521" t="n">
        <v>0</v>
      </c>
      <c r="K2228" s="159" t="n">
        <v>0</v>
      </c>
      <c r="L2228" s="753">
        <f>J2228+K2228</f>
        <v/>
      </c>
      <c r="M2228" s="748">
        <f>L2228*(G2228+I2228)</f>
        <v/>
      </c>
      <c r="O2228" s="464">
        <f>ISBLANK(D2228)</f>
        <v/>
      </c>
      <c r="P2228" s="464">
        <f>ISBLANK(G2228)</f>
        <v/>
      </c>
      <c r="Q2228" s="464">
        <f>ISBLANK(M2228)</f>
        <v/>
      </c>
      <c r="R2228" s="464">
        <f>IF(AND(O2228=P2228,O2228=Q2228),,"!!!")</f>
        <v/>
      </c>
      <c r="T2228" s="464" t="n">
        <v>2217</v>
      </c>
    </row>
    <row customFormat="1" hidden="1" outlineLevel="1" r="2229" s="590">
      <c r="A2229" s="29" t="n"/>
      <c r="B2229" s="606" t="n">
        <v>400</v>
      </c>
      <c r="C2229" s="654" t="inlineStr">
        <is>
          <t>431E</t>
        </is>
      </c>
      <c r="D2229" s="426" t="n">
        <v>163</v>
      </c>
      <c r="E2229" s="597" t="inlineStr">
        <is>
          <t>Reducer, rectangular - 1200x700-900x700</t>
        </is>
      </c>
      <c r="F2229" s="597" t="inlineStr">
        <is>
          <t>Szűkítő négyszög keresztmetszet - 1200x700-900x700</t>
        </is>
      </c>
      <c r="G2229" s="994" t="n">
        <v>2</v>
      </c>
      <c r="H2229" s="39" t="inlineStr">
        <is>
          <t>pc/db</t>
        </is>
      </c>
      <c r="I2229" s="1030" t="n"/>
      <c r="J2229" s="521" t="n">
        <v>0</v>
      </c>
      <c r="K2229" s="159" t="n">
        <v>0</v>
      </c>
      <c r="L2229" s="753">
        <f>J2229+K2229</f>
        <v/>
      </c>
      <c r="M2229" s="748">
        <f>L2229*(G2229+I2229)</f>
        <v/>
      </c>
      <c r="O2229" s="464">
        <f>ISBLANK(D2229)</f>
        <v/>
      </c>
      <c r="P2229" s="464">
        <f>ISBLANK(G2229)</f>
        <v/>
      </c>
      <c r="Q2229" s="464">
        <f>ISBLANK(M2229)</f>
        <v/>
      </c>
      <c r="R2229" s="464">
        <f>IF(AND(O2229=P2229,O2229=Q2229),,"!!!")</f>
        <v/>
      </c>
      <c r="T2229" s="464" t="n">
        <v>2218</v>
      </c>
    </row>
    <row customFormat="1" hidden="1" outlineLevel="1" r="2230" s="590">
      <c r="A2230" s="29" t="n"/>
      <c r="B2230" s="606" t="n">
        <v>400</v>
      </c>
      <c r="C2230" s="654" t="inlineStr">
        <is>
          <t>431E</t>
        </is>
      </c>
      <c r="D2230" s="426" t="n">
        <v>164</v>
      </c>
      <c r="E2230" s="597" t="inlineStr">
        <is>
          <t>Reducer, rectangular - 1240x855-700x800</t>
        </is>
      </c>
      <c r="F2230" s="597" t="inlineStr">
        <is>
          <t>Szűkítő négyszög keresztmetszet - 1240x855-700x800</t>
        </is>
      </c>
      <c r="G2230" s="994" t="n">
        <v>1</v>
      </c>
      <c r="H2230" s="39" t="inlineStr">
        <is>
          <t>pc/db</t>
        </is>
      </c>
      <c r="I2230" s="1030" t="n"/>
      <c r="J2230" s="521" t="n">
        <v>0</v>
      </c>
      <c r="K2230" s="159" t="n">
        <v>0</v>
      </c>
      <c r="L2230" s="753">
        <f>J2230+K2230</f>
        <v/>
      </c>
      <c r="M2230" s="748">
        <f>L2230*(G2230+I2230)</f>
        <v/>
      </c>
      <c r="O2230" s="464">
        <f>ISBLANK(D2230)</f>
        <v/>
      </c>
      <c r="P2230" s="464">
        <f>ISBLANK(G2230)</f>
        <v/>
      </c>
      <c r="Q2230" s="464">
        <f>ISBLANK(M2230)</f>
        <v/>
      </c>
      <c r="R2230" s="464">
        <f>IF(AND(O2230=P2230,O2230=Q2230),,"!!!")</f>
        <v/>
      </c>
      <c r="T2230" s="464" t="n">
        <v>2219</v>
      </c>
    </row>
    <row customFormat="1" hidden="1" outlineLevel="1" r="2231" s="590">
      <c r="A2231" s="29" t="n"/>
      <c r="B2231" s="606" t="n">
        <v>400</v>
      </c>
      <c r="C2231" s="654" t="inlineStr">
        <is>
          <t>431E</t>
        </is>
      </c>
      <c r="D2231" s="426" t="n">
        <v>165</v>
      </c>
      <c r="E2231" s="597" t="inlineStr">
        <is>
          <t>Reducer, rectangular - 1250x600-1000x600</t>
        </is>
      </c>
      <c r="F2231" s="597" t="inlineStr">
        <is>
          <t>Szűkítő négyszög keresztmetszet - 1250x600-1000x600</t>
        </is>
      </c>
      <c r="G2231" s="994" t="n">
        <v>4</v>
      </c>
      <c r="H2231" s="39" t="inlineStr">
        <is>
          <t>pc/db</t>
        </is>
      </c>
      <c r="I2231" s="1030" t="n"/>
      <c r="J2231" s="521" t="n">
        <v>0</v>
      </c>
      <c r="K2231" s="159" t="n">
        <v>0</v>
      </c>
      <c r="L2231" s="753">
        <f>J2231+K2231</f>
        <v/>
      </c>
      <c r="M2231" s="748">
        <f>L2231*(G2231+I2231)</f>
        <v/>
      </c>
      <c r="O2231" s="464">
        <f>ISBLANK(D2231)</f>
        <v/>
      </c>
      <c r="P2231" s="464">
        <f>ISBLANK(G2231)</f>
        <v/>
      </c>
      <c r="Q2231" s="464">
        <f>ISBLANK(M2231)</f>
        <v/>
      </c>
      <c r="R2231" s="464">
        <f>IF(AND(O2231=P2231,O2231=Q2231),,"!!!")</f>
        <v/>
      </c>
      <c r="T2231" s="464" t="n">
        <v>2220</v>
      </c>
    </row>
    <row customFormat="1" hidden="1" outlineLevel="1" r="2232" s="590">
      <c r="A2232" s="29" t="n"/>
      <c r="B2232" s="606" t="n">
        <v>400</v>
      </c>
      <c r="C2232" s="654" t="inlineStr">
        <is>
          <t>431E</t>
        </is>
      </c>
      <c r="D2232" s="426" t="n">
        <v>166</v>
      </c>
      <c r="E2232" s="597" t="inlineStr">
        <is>
          <t>Reducer, rectangular - 1300x600-1250x600</t>
        </is>
      </c>
      <c r="F2232" s="597" t="inlineStr">
        <is>
          <t>Szűkítő négyszög keresztmetszet - 1300x600-1250x600</t>
        </is>
      </c>
      <c r="G2232" s="994" t="n">
        <v>1</v>
      </c>
      <c r="H2232" s="39" t="inlineStr">
        <is>
          <t>pc/db</t>
        </is>
      </c>
      <c r="I2232" s="1030" t="n"/>
      <c r="J2232" s="521" t="n">
        <v>0</v>
      </c>
      <c r="K2232" s="159" t="n">
        <v>0</v>
      </c>
      <c r="L2232" s="753">
        <f>J2232+K2232</f>
        <v/>
      </c>
      <c r="M2232" s="748">
        <f>L2232*(G2232+I2232)</f>
        <v/>
      </c>
      <c r="O2232" s="464">
        <f>ISBLANK(D2232)</f>
        <v/>
      </c>
      <c r="P2232" s="464">
        <f>ISBLANK(G2232)</f>
        <v/>
      </c>
      <c r="Q2232" s="464">
        <f>ISBLANK(M2232)</f>
        <v/>
      </c>
      <c r="R2232" s="464">
        <f>IF(AND(O2232=P2232,O2232=Q2232),,"!!!")</f>
        <v/>
      </c>
      <c r="T2232" s="464" t="n">
        <v>2221</v>
      </c>
    </row>
    <row customFormat="1" hidden="1" outlineLevel="1" r="2233" s="590">
      <c r="A2233" s="29" t="n"/>
      <c r="B2233" s="606" t="n">
        <v>400</v>
      </c>
      <c r="C2233" s="654" t="inlineStr">
        <is>
          <t>431E</t>
        </is>
      </c>
      <c r="D2233" s="426" t="n">
        <v>167</v>
      </c>
      <c r="E2233" s="597" t="inlineStr">
        <is>
          <t>Reducer, rectangular - 1500x600-1250x600</t>
        </is>
      </c>
      <c r="F2233" s="597" t="inlineStr">
        <is>
          <t>Szűkítő négyszög keresztmetszet - 1500x600-1250x600</t>
        </is>
      </c>
      <c r="G2233" s="994" t="n">
        <v>3</v>
      </c>
      <c r="H2233" s="39" t="inlineStr">
        <is>
          <t>pc/db</t>
        </is>
      </c>
      <c r="I2233" s="1030" t="n"/>
      <c r="J2233" s="521" t="n">
        <v>0</v>
      </c>
      <c r="K2233" s="159" t="n">
        <v>0</v>
      </c>
      <c r="L2233" s="753">
        <f>J2233+K2233</f>
        <v/>
      </c>
      <c r="M2233" s="748">
        <f>L2233*(G2233+I2233)</f>
        <v/>
      </c>
      <c r="O2233" s="464">
        <f>ISBLANK(D2233)</f>
        <v/>
      </c>
      <c r="P2233" s="464">
        <f>ISBLANK(G2233)</f>
        <v/>
      </c>
      <c r="Q2233" s="464">
        <f>ISBLANK(M2233)</f>
        <v/>
      </c>
      <c r="R2233" s="464">
        <f>IF(AND(O2233=P2233,O2233=Q2233),,"!!!")</f>
        <v/>
      </c>
      <c r="T2233" s="464" t="n">
        <v>2222</v>
      </c>
    </row>
    <row customFormat="1" hidden="1" outlineLevel="1" r="2234" s="590">
      <c r="A2234" s="29" t="n"/>
      <c r="B2234" s="606" t="n">
        <v>400</v>
      </c>
      <c r="C2234" s="654" t="inlineStr">
        <is>
          <t>431E</t>
        </is>
      </c>
      <c r="D2234" s="426" t="n">
        <v>168</v>
      </c>
      <c r="E2234" s="597" t="inlineStr">
        <is>
          <t>Reducer, rectangular - 1545x1160-1545x1000</t>
        </is>
      </c>
      <c r="F2234" s="597" t="inlineStr">
        <is>
          <t>Szűkítő négyszög keresztmetszet - 1545x1160-1545x1000</t>
        </is>
      </c>
      <c r="G2234" s="994" t="n">
        <v>1</v>
      </c>
      <c r="H2234" s="39" t="inlineStr">
        <is>
          <t>pc/db</t>
        </is>
      </c>
      <c r="I2234" s="1030" t="n"/>
      <c r="J2234" s="521" t="n">
        <v>0</v>
      </c>
      <c r="K2234" s="159" t="n">
        <v>0</v>
      </c>
      <c r="L2234" s="753">
        <f>J2234+K2234</f>
        <v/>
      </c>
      <c r="M2234" s="748">
        <f>L2234*(G2234+I2234)</f>
        <v/>
      </c>
      <c r="O2234" s="464">
        <f>ISBLANK(D2234)</f>
        <v/>
      </c>
      <c r="P2234" s="464">
        <f>ISBLANK(G2234)</f>
        <v/>
      </c>
      <c r="Q2234" s="464">
        <f>ISBLANK(M2234)</f>
        <v/>
      </c>
      <c r="R2234" s="464">
        <f>IF(AND(O2234=P2234,O2234=Q2234),,"!!!")</f>
        <v/>
      </c>
      <c r="T2234" s="464" t="n">
        <v>2223</v>
      </c>
    </row>
    <row customFormat="1" hidden="1" outlineLevel="1" r="2235" s="590">
      <c r="A2235" s="29" t="n"/>
      <c r="B2235" s="606" t="n">
        <v>400</v>
      </c>
      <c r="C2235" s="654" t="inlineStr">
        <is>
          <t>431E</t>
        </is>
      </c>
      <c r="D2235" s="426" t="n">
        <v>169</v>
      </c>
      <c r="E2235" s="597" t="inlineStr">
        <is>
          <t>Reducer, rectangular - 1600x750-1500x600</t>
        </is>
      </c>
      <c r="F2235" s="597" t="inlineStr">
        <is>
          <t>Szűkítő négyszög keresztmetszet - 1600x750-1500x600</t>
        </is>
      </c>
      <c r="G2235" s="994" t="n">
        <v>1</v>
      </c>
      <c r="H2235" s="39" t="inlineStr">
        <is>
          <t>pc/db</t>
        </is>
      </c>
      <c r="I2235" s="1030" t="n"/>
      <c r="J2235" s="521" t="n">
        <v>0</v>
      </c>
      <c r="K2235" s="159" t="n">
        <v>0</v>
      </c>
      <c r="L2235" s="753">
        <f>J2235+K2235</f>
        <v/>
      </c>
      <c r="M2235" s="748">
        <f>L2235*(G2235+I2235)</f>
        <v/>
      </c>
      <c r="O2235" s="464">
        <f>ISBLANK(D2235)</f>
        <v/>
      </c>
      <c r="P2235" s="464">
        <f>ISBLANK(G2235)</f>
        <v/>
      </c>
      <c r="Q2235" s="464">
        <f>ISBLANK(M2235)</f>
        <v/>
      </c>
      <c r="R2235" s="464">
        <f>IF(AND(O2235=P2235,O2235=Q2235),,"!!!")</f>
        <v/>
      </c>
      <c r="T2235" s="464" t="n">
        <v>2224</v>
      </c>
    </row>
    <row customFormat="1" hidden="1" outlineLevel="1" r="2236" s="590">
      <c r="A2236" s="29" t="n"/>
      <c r="B2236" s="606" t="n">
        <v>400</v>
      </c>
      <c r="C2236" s="654" t="inlineStr">
        <is>
          <t>431E</t>
        </is>
      </c>
      <c r="D2236" s="426" t="n">
        <v>170</v>
      </c>
      <c r="E2236" s="597" t="inlineStr">
        <is>
          <t>Reducer, rectangular - 1750x600-1500x600</t>
        </is>
      </c>
      <c r="F2236" s="597" t="inlineStr">
        <is>
          <t>Szűkítő négyszög keresztmetszet - 1750x600-1500x600</t>
        </is>
      </c>
      <c r="G2236" s="994" t="n">
        <v>1</v>
      </c>
      <c r="H2236" s="39" t="inlineStr">
        <is>
          <t>pc/db</t>
        </is>
      </c>
      <c r="I2236" s="1030" t="n"/>
      <c r="J2236" s="521" t="n">
        <v>0</v>
      </c>
      <c r="K2236" s="159" t="n">
        <v>0</v>
      </c>
      <c r="L2236" s="753">
        <f>J2236+K2236</f>
        <v/>
      </c>
      <c r="M2236" s="748">
        <f>L2236*(G2236+I2236)</f>
        <v/>
      </c>
      <c r="O2236" s="464">
        <f>ISBLANK(D2236)</f>
        <v/>
      </c>
      <c r="P2236" s="464">
        <f>ISBLANK(G2236)</f>
        <v/>
      </c>
      <c r="Q2236" s="464">
        <f>ISBLANK(M2236)</f>
        <v/>
      </c>
      <c r="R2236" s="464">
        <f>IF(AND(O2236=P2236,O2236=Q2236),,"!!!")</f>
        <v/>
      </c>
      <c r="T2236" s="464" t="n">
        <v>2225</v>
      </c>
    </row>
    <row customFormat="1" hidden="1" outlineLevel="1" r="2237" s="590">
      <c r="A2237" s="29" t="n"/>
      <c r="B2237" s="606" t="n">
        <v>400</v>
      </c>
      <c r="C2237" s="654" t="inlineStr">
        <is>
          <t>431E</t>
        </is>
      </c>
      <c r="D2237" s="426" t="n">
        <v>171</v>
      </c>
      <c r="E2237" s="597" t="inlineStr">
        <is>
          <t>Reducer, rectangular - 1800x900-1300x900</t>
        </is>
      </c>
      <c r="F2237" s="597" t="inlineStr">
        <is>
          <t>Szűkítő négyszög keresztmetszet - 1800x900-1300x900</t>
        </is>
      </c>
      <c r="G2237" s="994" t="n">
        <v>4</v>
      </c>
      <c r="H2237" s="39" t="inlineStr">
        <is>
          <t>pc/db</t>
        </is>
      </c>
      <c r="I2237" s="1030" t="n"/>
      <c r="J2237" s="521" t="n">
        <v>0</v>
      </c>
      <c r="K2237" s="159" t="n">
        <v>0</v>
      </c>
      <c r="L2237" s="753">
        <f>J2237+K2237</f>
        <v/>
      </c>
      <c r="M2237" s="748">
        <f>L2237*(G2237+I2237)</f>
        <v/>
      </c>
      <c r="O2237" s="464">
        <f>ISBLANK(D2237)</f>
        <v/>
      </c>
      <c r="P2237" s="464">
        <f>ISBLANK(G2237)</f>
        <v/>
      </c>
      <c r="Q2237" s="464">
        <f>ISBLANK(M2237)</f>
        <v/>
      </c>
      <c r="R2237" s="464">
        <f>IF(AND(O2237=P2237,O2237=Q2237),,"!!!")</f>
        <v/>
      </c>
      <c r="T2237" s="464" t="n">
        <v>2226</v>
      </c>
    </row>
    <row customFormat="1" hidden="1" outlineLevel="1" r="2238" s="590">
      <c r="A2238" s="29" t="n"/>
      <c r="B2238" s="606" t="n">
        <v>400</v>
      </c>
      <c r="C2238" s="654" t="inlineStr">
        <is>
          <t>431E</t>
        </is>
      </c>
      <c r="D2238" s="426" t="n">
        <v>172</v>
      </c>
      <c r="E2238" s="597" t="inlineStr">
        <is>
          <t>Reducer, rectangular - 2000x600-1750x600</t>
        </is>
      </c>
      <c r="F2238" s="597" t="inlineStr">
        <is>
          <t>Szűkítő négyszög keresztmetszet - 2000x600-1750x600</t>
        </is>
      </c>
      <c r="G2238" s="994" t="n">
        <v>1</v>
      </c>
      <c r="H2238" s="39" t="inlineStr">
        <is>
          <t>pc/db</t>
        </is>
      </c>
      <c r="I2238" s="1030" t="n"/>
      <c r="J2238" s="521" t="n">
        <v>0</v>
      </c>
      <c r="K2238" s="159" t="n">
        <v>0</v>
      </c>
      <c r="L2238" s="753">
        <f>J2238+K2238</f>
        <v/>
      </c>
      <c r="M2238" s="748">
        <f>L2238*(G2238+I2238)</f>
        <v/>
      </c>
      <c r="O2238" s="464">
        <f>ISBLANK(D2238)</f>
        <v/>
      </c>
      <c r="P2238" s="464">
        <f>ISBLANK(G2238)</f>
        <v/>
      </c>
      <c r="Q2238" s="464">
        <f>ISBLANK(M2238)</f>
        <v/>
      </c>
      <c r="R2238" s="464">
        <f>IF(AND(O2238=P2238,O2238=Q2238),,"!!!")</f>
        <v/>
      </c>
      <c r="T2238" s="464" t="n">
        <v>2227</v>
      </c>
    </row>
    <row customFormat="1" hidden="1" outlineLevel="1" r="2239" s="590">
      <c r="A2239" s="29" t="n"/>
      <c r="B2239" s="606" t="n">
        <v>400</v>
      </c>
      <c r="C2239" s="654" t="inlineStr">
        <is>
          <t>431E</t>
        </is>
      </c>
      <c r="D2239" s="426" t="n">
        <v>173</v>
      </c>
      <c r="E2239" s="597" t="inlineStr">
        <is>
          <t>Reducer, rectangular - 2000x1200-1800x1200</t>
        </is>
      </c>
      <c r="F2239" s="597" t="inlineStr">
        <is>
          <t>Szűkítő négyszög keresztmetszet - 2000x1200-1800x1200</t>
        </is>
      </c>
      <c r="G2239" s="994" t="n">
        <v>2</v>
      </c>
      <c r="H2239" s="39" t="inlineStr">
        <is>
          <t>pc/db</t>
        </is>
      </c>
      <c r="I2239" s="1030" t="n"/>
      <c r="J2239" s="521" t="n">
        <v>0</v>
      </c>
      <c r="K2239" s="159" t="n">
        <v>0</v>
      </c>
      <c r="L2239" s="753">
        <f>J2239+K2239</f>
        <v/>
      </c>
      <c r="M2239" s="748">
        <f>L2239*(G2239+I2239)</f>
        <v/>
      </c>
      <c r="O2239" s="464">
        <f>ISBLANK(D2239)</f>
        <v/>
      </c>
      <c r="P2239" s="464">
        <f>ISBLANK(G2239)</f>
        <v/>
      </c>
      <c r="Q2239" s="464">
        <f>ISBLANK(M2239)</f>
        <v/>
      </c>
      <c r="R2239" s="464">
        <f>IF(AND(O2239=P2239,O2239=Q2239),,"!!!")</f>
        <v/>
      </c>
      <c r="T2239" s="464" t="n">
        <v>2228</v>
      </c>
    </row>
    <row customFormat="1" hidden="1" outlineLevel="1" r="2240" s="590">
      <c r="A2240" s="29" t="n"/>
      <c r="B2240" s="606" t="n">
        <v>400</v>
      </c>
      <c r="C2240" s="654" t="inlineStr">
        <is>
          <t>431E</t>
        </is>
      </c>
      <c r="D2240" s="426" t="n">
        <v>174</v>
      </c>
      <c r="E2240" s="597" t="inlineStr">
        <is>
          <t>Reducer, rectangular - 2155x1770-1000x1000</t>
        </is>
      </c>
      <c r="F2240" s="597" t="inlineStr">
        <is>
          <t>Szűkítő négyszög keresztmetszet - 2155x1770-1000x1000</t>
        </is>
      </c>
      <c r="G2240" s="994" t="n">
        <v>1</v>
      </c>
      <c r="H2240" s="39" t="inlineStr">
        <is>
          <t>pc/db</t>
        </is>
      </c>
      <c r="I2240" s="1030" t="n"/>
      <c r="J2240" s="521" t="n">
        <v>0</v>
      </c>
      <c r="K2240" s="159" t="n">
        <v>0</v>
      </c>
      <c r="L2240" s="753">
        <f>J2240+K2240</f>
        <v/>
      </c>
      <c r="M2240" s="748">
        <f>L2240*(G2240+I2240)</f>
        <v/>
      </c>
      <c r="O2240" s="464">
        <f>ISBLANK(D2240)</f>
        <v/>
      </c>
      <c r="P2240" s="464">
        <f>ISBLANK(G2240)</f>
        <v/>
      </c>
      <c r="Q2240" s="464">
        <f>ISBLANK(M2240)</f>
        <v/>
      </c>
      <c r="R2240" s="464">
        <f>IF(AND(O2240=P2240,O2240=Q2240),,"!!!")</f>
        <v/>
      </c>
      <c r="T2240" s="464" t="n">
        <v>2229</v>
      </c>
    </row>
    <row customFormat="1" hidden="1" outlineLevel="1" r="2241" s="590">
      <c r="A2241" s="29" t="n"/>
      <c r="B2241" s="606" t="n">
        <v>400</v>
      </c>
      <c r="C2241" s="654" t="inlineStr">
        <is>
          <t>431E</t>
        </is>
      </c>
      <c r="D2241" s="426" t="n">
        <v>175</v>
      </c>
      <c r="E2241" s="597" t="inlineStr">
        <is>
          <t>Reducer, rectangular - 2460x1465-1100x1100</t>
        </is>
      </c>
      <c r="F2241" s="597" t="inlineStr">
        <is>
          <t>Szűkítő négyszög keresztmetszet - 2460x1465-1100x1100</t>
        </is>
      </c>
      <c r="G2241" s="994" t="n">
        <v>1</v>
      </c>
      <c r="H2241" s="39" t="inlineStr">
        <is>
          <t>pc/db</t>
        </is>
      </c>
      <c r="I2241" s="1030" t="n"/>
      <c r="J2241" s="521" t="n">
        <v>0</v>
      </c>
      <c r="K2241" s="159" t="n">
        <v>0</v>
      </c>
      <c r="L2241" s="753">
        <f>J2241+K2241</f>
        <v/>
      </c>
      <c r="M2241" s="748">
        <f>L2241*(G2241+I2241)</f>
        <v/>
      </c>
      <c r="O2241" s="464">
        <f>ISBLANK(D2241)</f>
        <v/>
      </c>
      <c r="P2241" s="464">
        <f>ISBLANK(G2241)</f>
        <v/>
      </c>
      <c r="Q2241" s="464">
        <f>ISBLANK(M2241)</f>
        <v/>
      </c>
      <c r="R2241" s="464">
        <f>IF(AND(O2241=P2241,O2241=Q2241),,"!!!")</f>
        <v/>
      </c>
      <c r="T2241" s="464" t="n">
        <v>2230</v>
      </c>
    </row>
    <row customFormat="1" hidden="1" outlineLevel="1" r="2242" s="590">
      <c r="A2242" s="29" t="n"/>
      <c r="B2242" s="606" t="n">
        <v>400</v>
      </c>
      <c r="C2242" s="654" t="inlineStr">
        <is>
          <t>431E</t>
        </is>
      </c>
      <c r="D2242" s="426" t="n">
        <v>176</v>
      </c>
      <c r="E2242" s="597" t="inlineStr">
        <is>
          <t>Reducer, rectangular - 2460x1465-1300x1100</t>
        </is>
      </c>
      <c r="F2242" s="597" t="inlineStr">
        <is>
          <t>Szűkítő négyszög keresztmetszet - 2460x1465-1300x1100</t>
        </is>
      </c>
      <c r="G2242" s="994" t="n">
        <v>3</v>
      </c>
      <c r="H2242" s="39" t="inlineStr">
        <is>
          <t>pc/db</t>
        </is>
      </c>
      <c r="I2242" s="1030" t="n"/>
      <c r="J2242" s="521" t="n">
        <v>0</v>
      </c>
      <c r="K2242" s="159" t="n">
        <v>0</v>
      </c>
      <c r="L2242" s="753">
        <f>J2242+K2242</f>
        <v/>
      </c>
      <c r="M2242" s="748">
        <f>L2242*(G2242+I2242)</f>
        <v/>
      </c>
      <c r="O2242" s="464">
        <f>ISBLANK(D2242)</f>
        <v/>
      </c>
      <c r="P2242" s="464">
        <f>ISBLANK(G2242)</f>
        <v/>
      </c>
      <c r="Q2242" s="464">
        <f>ISBLANK(M2242)</f>
        <v/>
      </c>
      <c r="R2242" s="464">
        <f>IF(AND(O2242=P2242,O2242=Q2242),,"!!!")</f>
        <v/>
      </c>
      <c r="T2242" s="464" t="n">
        <v>2231</v>
      </c>
    </row>
    <row customFormat="1" hidden="1" outlineLevel="1" r="2243" s="590">
      <c r="A2243" s="29" t="n"/>
      <c r="B2243" s="606" t="n">
        <v>400</v>
      </c>
      <c r="C2243" s="654" t="inlineStr">
        <is>
          <t>431E</t>
        </is>
      </c>
      <c r="D2243" s="426" t="n">
        <v>177</v>
      </c>
      <c r="E2243" s="597" t="inlineStr">
        <is>
          <t>T-piece, round - ø100-ø100-ø100</t>
        </is>
      </c>
      <c r="F2243" s="597" t="inlineStr">
        <is>
          <t>T-idom kör keresztmetszet - ø100-ø100-ø100</t>
        </is>
      </c>
      <c r="G2243" s="994" t="n">
        <v>1</v>
      </c>
      <c r="H2243" s="39" t="inlineStr">
        <is>
          <t>pc/db</t>
        </is>
      </c>
      <c r="I2243" s="1030" t="n"/>
      <c r="J2243" s="521" t="n">
        <v>0</v>
      </c>
      <c r="K2243" s="159" t="n">
        <v>0</v>
      </c>
      <c r="L2243" s="753">
        <f>J2243+K2243</f>
        <v/>
      </c>
      <c r="M2243" s="748">
        <f>L2243*(G2243+I2243)</f>
        <v/>
      </c>
      <c r="O2243" s="464">
        <f>ISBLANK(D2243)</f>
        <v/>
      </c>
      <c r="P2243" s="464">
        <f>ISBLANK(G2243)</f>
        <v/>
      </c>
      <c r="Q2243" s="464">
        <f>ISBLANK(M2243)</f>
        <v/>
      </c>
      <c r="R2243" s="464">
        <f>IF(AND(O2243=P2243,O2243=Q2243),,"!!!")</f>
        <v/>
      </c>
      <c r="T2243" s="464" t="n">
        <v>2232</v>
      </c>
    </row>
    <row customFormat="1" hidden="1" outlineLevel="1" r="2244" s="590">
      <c r="A2244" s="29" t="n"/>
      <c r="B2244" s="606" t="n">
        <v>400</v>
      </c>
      <c r="C2244" s="654" t="inlineStr">
        <is>
          <t>431E</t>
        </is>
      </c>
      <c r="D2244" s="426" t="n">
        <v>178</v>
      </c>
      <c r="E2244" s="597" t="inlineStr">
        <is>
          <t>T-piece, round - ø160-ø160-ø125</t>
        </is>
      </c>
      <c r="F2244" s="597" t="inlineStr">
        <is>
          <t>T-idom kör keresztmetszet - ø160-ø160-ø125</t>
        </is>
      </c>
      <c r="G2244" s="994" t="n">
        <v>1</v>
      </c>
      <c r="H2244" s="39" t="inlineStr">
        <is>
          <t>pc/db</t>
        </is>
      </c>
      <c r="I2244" s="1030" t="n"/>
      <c r="J2244" s="521" t="n">
        <v>0</v>
      </c>
      <c r="K2244" s="159" t="n">
        <v>0</v>
      </c>
      <c r="L2244" s="753">
        <f>J2244+K2244</f>
        <v/>
      </c>
      <c r="M2244" s="748">
        <f>L2244*(G2244+I2244)</f>
        <v/>
      </c>
      <c r="O2244" s="464">
        <f>ISBLANK(D2244)</f>
        <v/>
      </c>
      <c r="P2244" s="464">
        <f>ISBLANK(G2244)</f>
        <v/>
      </c>
      <c r="Q2244" s="464">
        <f>ISBLANK(M2244)</f>
        <v/>
      </c>
      <c r="R2244" s="464">
        <f>IF(AND(O2244=P2244,O2244=Q2244),,"!!!")</f>
        <v/>
      </c>
      <c r="T2244" s="464" t="n">
        <v>2233</v>
      </c>
    </row>
    <row customFormat="1" hidden="1" outlineLevel="1" r="2245" s="590">
      <c r="A2245" s="29" t="n"/>
      <c r="B2245" s="606" t="n">
        <v>400</v>
      </c>
      <c r="C2245" s="654" t="inlineStr">
        <is>
          <t>431E</t>
        </is>
      </c>
      <c r="D2245" s="426" t="n">
        <v>179</v>
      </c>
      <c r="E2245" s="597" t="inlineStr">
        <is>
          <t>T-piece, round - ø160-ø160-ø160</t>
        </is>
      </c>
      <c r="F2245" s="597" t="inlineStr">
        <is>
          <t>T-idom kör keresztmetszet - ø160-ø160-ø160</t>
        </is>
      </c>
      <c r="G2245" s="994" t="n">
        <v>1</v>
      </c>
      <c r="H2245" s="39" t="inlineStr">
        <is>
          <t>pc/db</t>
        </is>
      </c>
      <c r="I2245" s="1030" t="n"/>
      <c r="J2245" s="521" t="n">
        <v>0</v>
      </c>
      <c r="K2245" s="159" t="n">
        <v>0</v>
      </c>
      <c r="L2245" s="753">
        <f>J2245+K2245</f>
        <v/>
      </c>
      <c r="M2245" s="748">
        <f>L2245*(G2245+I2245)</f>
        <v/>
      </c>
      <c r="O2245" s="464">
        <f>ISBLANK(D2245)</f>
        <v/>
      </c>
      <c r="P2245" s="464">
        <f>ISBLANK(G2245)</f>
        <v/>
      </c>
      <c r="Q2245" s="464">
        <f>ISBLANK(M2245)</f>
        <v/>
      </c>
      <c r="R2245" s="464">
        <f>IF(AND(O2245=P2245,O2245=Q2245),,"!!!")</f>
        <v/>
      </c>
      <c r="T2245" s="464" t="n">
        <v>2234</v>
      </c>
    </row>
    <row customFormat="1" hidden="1" outlineLevel="1" r="2246" s="590">
      <c r="A2246" s="29" t="n"/>
      <c r="B2246" s="606" t="n">
        <v>400</v>
      </c>
      <c r="C2246" s="654" t="inlineStr">
        <is>
          <t>431E</t>
        </is>
      </c>
      <c r="D2246" s="426" t="n">
        <v>180</v>
      </c>
      <c r="E2246" s="597" t="inlineStr">
        <is>
          <t>T-piece, round - ø200-ø160-ø160</t>
        </is>
      </c>
      <c r="F2246" s="597" t="inlineStr">
        <is>
          <t>T-idom kör keresztmetszet - ø200-ø160-ø160</t>
        </is>
      </c>
      <c r="G2246" s="994" t="n">
        <v>2</v>
      </c>
      <c r="H2246" s="39" t="inlineStr">
        <is>
          <t>pc/db</t>
        </is>
      </c>
      <c r="I2246" s="1030" t="n"/>
      <c r="J2246" s="521" t="n">
        <v>0</v>
      </c>
      <c r="K2246" s="159" t="n">
        <v>0</v>
      </c>
      <c r="L2246" s="753">
        <f>J2246+K2246</f>
        <v/>
      </c>
      <c r="M2246" s="748">
        <f>L2246*(G2246+I2246)</f>
        <v/>
      </c>
      <c r="O2246" s="464">
        <f>ISBLANK(D2246)</f>
        <v/>
      </c>
      <c r="P2246" s="464">
        <f>ISBLANK(G2246)</f>
        <v/>
      </c>
      <c r="Q2246" s="464">
        <f>ISBLANK(M2246)</f>
        <v/>
      </c>
      <c r="R2246" s="464">
        <f>IF(AND(O2246=P2246,O2246=Q2246),,"!!!")</f>
        <v/>
      </c>
      <c r="T2246" s="464" t="n">
        <v>2235</v>
      </c>
    </row>
    <row customFormat="1" hidden="1" outlineLevel="1" r="2247" s="590">
      <c r="A2247" s="29" t="n"/>
      <c r="B2247" s="606" t="n">
        <v>400</v>
      </c>
      <c r="C2247" s="654" t="inlineStr">
        <is>
          <t>431E</t>
        </is>
      </c>
      <c r="D2247" s="426" t="n">
        <v>181</v>
      </c>
      <c r="E2247" s="597" t="inlineStr">
        <is>
          <t>T-piece, round - ø200-ø200-ø100</t>
        </is>
      </c>
      <c r="F2247" s="597" t="inlineStr">
        <is>
          <t>T-idom kör keresztmetszet - ø200-ø200-ø100</t>
        </is>
      </c>
      <c r="G2247" s="994" t="n">
        <v>2</v>
      </c>
      <c r="H2247" s="39" t="inlineStr">
        <is>
          <t>pc/db</t>
        </is>
      </c>
      <c r="I2247" s="1030" t="n"/>
      <c r="J2247" s="521" t="n">
        <v>0</v>
      </c>
      <c r="K2247" s="159" t="n">
        <v>0</v>
      </c>
      <c r="L2247" s="753">
        <f>J2247+K2247</f>
        <v/>
      </c>
      <c r="M2247" s="748">
        <f>L2247*(G2247+I2247)</f>
        <v/>
      </c>
      <c r="O2247" s="464">
        <f>ISBLANK(D2247)</f>
        <v/>
      </c>
      <c r="P2247" s="464">
        <f>ISBLANK(G2247)</f>
        <v/>
      </c>
      <c r="Q2247" s="464">
        <f>ISBLANK(M2247)</f>
        <v/>
      </c>
      <c r="R2247" s="464">
        <f>IF(AND(O2247=P2247,O2247=Q2247),,"!!!")</f>
        <v/>
      </c>
      <c r="T2247" s="464" t="n">
        <v>2236</v>
      </c>
    </row>
    <row customFormat="1" hidden="1" outlineLevel="1" r="2248" s="590">
      <c r="A2248" s="29" t="n"/>
      <c r="B2248" s="606" t="n">
        <v>400</v>
      </c>
      <c r="C2248" s="654" t="inlineStr">
        <is>
          <t>431E</t>
        </is>
      </c>
      <c r="D2248" s="426" t="n">
        <v>182</v>
      </c>
      <c r="E2248" s="597" t="inlineStr">
        <is>
          <t>T-piece, round - ø200-ø200-ø125</t>
        </is>
      </c>
      <c r="F2248" s="597" t="inlineStr">
        <is>
          <t>T-idom kör keresztmetszet - ø200-ø200-ø125</t>
        </is>
      </c>
      <c r="G2248" s="994" t="n">
        <v>1</v>
      </c>
      <c r="H2248" s="39" t="inlineStr">
        <is>
          <t>pc/db</t>
        </is>
      </c>
      <c r="I2248" s="1030" t="n"/>
      <c r="J2248" s="521" t="n">
        <v>0</v>
      </c>
      <c r="K2248" s="159" t="n">
        <v>0</v>
      </c>
      <c r="L2248" s="753">
        <f>J2248+K2248</f>
        <v/>
      </c>
      <c r="M2248" s="748">
        <f>L2248*(G2248+I2248)</f>
        <v/>
      </c>
      <c r="O2248" s="464">
        <f>ISBLANK(D2248)</f>
        <v/>
      </c>
      <c r="P2248" s="464">
        <f>ISBLANK(G2248)</f>
        <v/>
      </c>
      <c r="Q2248" s="464">
        <f>ISBLANK(M2248)</f>
        <v/>
      </c>
      <c r="R2248" s="464">
        <f>IF(AND(O2248=P2248,O2248=Q2248),,"!!!")</f>
        <v/>
      </c>
      <c r="T2248" s="464" t="n">
        <v>2237</v>
      </c>
    </row>
    <row customFormat="1" hidden="1" outlineLevel="1" r="2249" s="590">
      <c r="A2249" s="29" t="n"/>
      <c r="B2249" s="606" t="n">
        <v>400</v>
      </c>
      <c r="C2249" s="654" t="inlineStr">
        <is>
          <t>431E</t>
        </is>
      </c>
      <c r="D2249" s="426" t="n">
        <v>183</v>
      </c>
      <c r="E2249" s="597" t="inlineStr">
        <is>
          <t>T-piece, round - ø200-ø200-ø160</t>
        </is>
      </c>
      <c r="F2249" s="597" t="inlineStr">
        <is>
          <t>T-idom kör keresztmetszet - ø200-ø200-ø160</t>
        </is>
      </c>
      <c r="G2249" s="994" t="n">
        <v>5</v>
      </c>
      <c r="H2249" s="39" t="inlineStr">
        <is>
          <t>pc/db</t>
        </is>
      </c>
      <c r="I2249" s="1030" t="n"/>
      <c r="J2249" s="521" t="n">
        <v>0</v>
      </c>
      <c r="K2249" s="159" t="n">
        <v>0</v>
      </c>
      <c r="L2249" s="753">
        <f>J2249+K2249</f>
        <v/>
      </c>
      <c r="M2249" s="748">
        <f>L2249*(G2249+I2249)</f>
        <v/>
      </c>
      <c r="O2249" s="464">
        <f>ISBLANK(D2249)</f>
        <v/>
      </c>
      <c r="P2249" s="464">
        <f>ISBLANK(G2249)</f>
        <v/>
      </c>
      <c r="Q2249" s="464">
        <f>ISBLANK(M2249)</f>
        <v/>
      </c>
      <c r="R2249" s="464">
        <f>IF(AND(O2249=P2249,O2249=Q2249),,"!!!")</f>
        <v/>
      </c>
      <c r="T2249" s="464" t="n">
        <v>2238</v>
      </c>
    </row>
    <row customFormat="1" hidden="1" outlineLevel="1" r="2250" s="590">
      <c r="A2250" s="29" t="n"/>
      <c r="B2250" s="606" t="n">
        <v>400</v>
      </c>
      <c r="C2250" s="654" t="inlineStr">
        <is>
          <t>431E</t>
        </is>
      </c>
      <c r="D2250" s="426" t="n">
        <v>184</v>
      </c>
      <c r="E2250" s="597" t="inlineStr">
        <is>
          <t>T-piece, round - ø200-ø200-ø200</t>
        </is>
      </c>
      <c r="F2250" s="597" t="inlineStr">
        <is>
          <t>T-idom kör keresztmetszet - ø200-ø200-ø200</t>
        </is>
      </c>
      <c r="G2250" s="994" t="n">
        <v>12</v>
      </c>
      <c r="H2250" s="39" t="inlineStr">
        <is>
          <t>pc/db</t>
        </is>
      </c>
      <c r="I2250" s="1030" t="n"/>
      <c r="J2250" s="521" t="n">
        <v>0</v>
      </c>
      <c r="K2250" s="159" t="n">
        <v>0</v>
      </c>
      <c r="L2250" s="753">
        <f>J2250+K2250</f>
        <v/>
      </c>
      <c r="M2250" s="748">
        <f>L2250*(G2250+I2250)</f>
        <v/>
      </c>
      <c r="O2250" s="464">
        <f>ISBLANK(D2250)</f>
        <v/>
      </c>
      <c r="P2250" s="464">
        <f>ISBLANK(G2250)</f>
        <v/>
      </c>
      <c r="Q2250" s="464">
        <f>ISBLANK(M2250)</f>
        <v/>
      </c>
      <c r="R2250" s="464">
        <f>IF(AND(O2250=P2250,O2250=Q2250),,"!!!")</f>
        <v/>
      </c>
      <c r="T2250" s="464" t="n">
        <v>2239</v>
      </c>
    </row>
    <row customFormat="1" hidden="1" outlineLevel="1" r="2251" s="590">
      <c r="A2251" s="29" t="n"/>
      <c r="B2251" s="606" t="n">
        <v>400</v>
      </c>
      <c r="C2251" s="654" t="inlineStr">
        <is>
          <t>431E</t>
        </is>
      </c>
      <c r="D2251" s="426" t="n">
        <v>185</v>
      </c>
      <c r="E2251" s="597" t="inlineStr">
        <is>
          <t>T-piece, round - ø250-ø200-ø200</t>
        </is>
      </c>
      <c r="F2251" s="597" t="inlineStr">
        <is>
          <t>T-idom kör keresztmetszet - ø250-ø200-ø200</t>
        </is>
      </c>
      <c r="G2251" s="994" t="n">
        <v>3</v>
      </c>
      <c r="H2251" s="39" t="inlineStr">
        <is>
          <t>pc/db</t>
        </is>
      </c>
      <c r="I2251" s="1030" t="n"/>
      <c r="J2251" s="521" t="n">
        <v>0</v>
      </c>
      <c r="K2251" s="159" t="n">
        <v>0</v>
      </c>
      <c r="L2251" s="753">
        <f>J2251+K2251</f>
        <v/>
      </c>
      <c r="M2251" s="748">
        <f>L2251*(G2251+I2251)</f>
        <v/>
      </c>
      <c r="O2251" s="464">
        <f>ISBLANK(D2251)</f>
        <v/>
      </c>
      <c r="P2251" s="464">
        <f>ISBLANK(G2251)</f>
        <v/>
      </c>
      <c r="Q2251" s="464">
        <f>ISBLANK(M2251)</f>
        <v/>
      </c>
      <c r="R2251" s="464">
        <f>IF(AND(O2251=P2251,O2251=Q2251),,"!!!")</f>
        <v/>
      </c>
      <c r="T2251" s="464" t="n">
        <v>2240</v>
      </c>
    </row>
    <row customFormat="1" hidden="1" outlineLevel="1" r="2252" s="590">
      <c r="A2252" s="29" t="n"/>
      <c r="B2252" s="606" t="n">
        <v>400</v>
      </c>
      <c r="C2252" s="654" t="inlineStr">
        <is>
          <t>431E</t>
        </is>
      </c>
      <c r="D2252" s="426" t="n">
        <v>186</v>
      </c>
      <c r="E2252" s="597" t="inlineStr">
        <is>
          <t>T-piece, round - ø250-ø250-ø100</t>
        </is>
      </c>
      <c r="F2252" s="597" t="inlineStr">
        <is>
          <t>T-idom kör keresztmetszet - ø250-ø250-ø100</t>
        </is>
      </c>
      <c r="G2252" s="994" t="n">
        <v>1</v>
      </c>
      <c r="H2252" s="39" t="inlineStr">
        <is>
          <t>pc/db</t>
        </is>
      </c>
      <c r="I2252" s="1030" t="n"/>
      <c r="J2252" s="521" t="n">
        <v>0</v>
      </c>
      <c r="K2252" s="159" t="n">
        <v>0</v>
      </c>
      <c r="L2252" s="753">
        <f>J2252+K2252</f>
        <v/>
      </c>
      <c r="M2252" s="748">
        <f>L2252*(G2252+I2252)</f>
        <v/>
      </c>
      <c r="O2252" s="464">
        <f>ISBLANK(D2252)</f>
        <v/>
      </c>
      <c r="P2252" s="464">
        <f>ISBLANK(G2252)</f>
        <v/>
      </c>
      <c r="Q2252" s="464">
        <f>ISBLANK(M2252)</f>
        <v/>
      </c>
      <c r="R2252" s="464">
        <f>IF(AND(O2252=P2252,O2252=Q2252),,"!!!")</f>
        <v/>
      </c>
      <c r="T2252" s="464" t="n">
        <v>2241</v>
      </c>
    </row>
    <row customFormat="1" hidden="1" outlineLevel="1" r="2253" s="590">
      <c r="A2253" s="29" t="n"/>
      <c r="B2253" s="606" t="n">
        <v>400</v>
      </c>
      <c r="C2253" s="654" t="inlineStr">
        <is>
          <t>431E</t>
        </is>
      </c>
      <c r="D2253" s="426" t="n">
        <v>187</v>
      </c>
      <c r="E2253" s="597" t="inlineStr">
        <is>
          <t>T-piece, round - ø250-ø250-ø125</t>
        </is>
      </c>
      <c r="F2253" s="597" t="inlineStr">
        <is>
          <t>T-idom kör keresztmetszet - ø250-ø250-ø125</t>
        </is>
      </c>
      <c r="G2253" s="994" t="n">
        <v>1</v>
      </c>
      <c r="H2253" s="39" t="inlineStr">
        <is>
          <t>pc/db</t>
        </is>
      </c>
      <c r="I2253" s="1030" t="n"/>
      <c r="J2253" s="521" t="n">
        <v>0</v>
      </c>
      <c r="K2253" s="159" t="n">
        <v>0</v>
      </c>
      <c r="L2253" s="753">
        <f>J2253+K2253</f>
        <v/>
      </c>
      <c r="M2253" s="748">
        <f>L2253*(G2253+I2253)</f>
        <v/>
      </c>
      <c r="O2253" s="464">
        <f>ISBLANK(D2253)</f>
        <v/>
      </c>
      <c r="P2253" s="464">
        <f>ISBLANK(G2253)</f>
        <v/>
      </c>
      <c r="Q2253" s="464">
        <f>ISBLANK(M2253)</f>
        <v/>
      </c>
      <c r="R2253" s="464">
        <f>IF(AND(O2253=P2253,O2253=Q2253),,"!!!")</f>
        <v/>
      </c>
      <c r="T2253" s="464" t="n">
        <v>2242</v>
      </c>
    </row>
    <row customFormat="1" hidden="1" outlineLevel="1" r="2254" s="590">
      <c r="A2254" s="29" t="n"/>
      <c r="B2254" s="606" t="n">
        <v>400</v>
      </c>
      <c r="C2254" s="654" t="inlineStr">
        <is>
          <t>431E</t>
        </is>
      </c>
      <c r="D2254" s="426" t="n">
        <v>188</v>
      </c>
      <c r="E2254" s="597" t="inlineStr">
        <is>
          <t>T-piece, round - ø250-ø250-ø160</t>
        </is>
      </c>
      <c r="F2254" s="597" t="inlineStr">
        <is>
          <t>T-idom kör keresztmetszet - ø250-ø250-ø160</t>
        </is>
      </c>
      <c r="G2254" s="994" t="n">
        <v>4</v>
      </c>
      <c r="H2254" s="39" t="inlineStr">
        <is>
          <t>pc/db</t>
        </is>
      </c>
      <c r="I2254" s="1030" t="n"/>
      <c r="J2254" s="521" t="n">
        <v>0</v>
      </c>
      <c r="K2254" s="159" t="n">
        <v>0</v>
      </c>
      <c r="L2254" s="753">
        <f>J2254+K2254</f>
        <v/>
      </c>
      <c r="M2254" s="748">
        <f>L2254*(G2254+I2254)</f>
        <v/>
      </c>
      <c r="O2254" s="464">
        <f>ISBLANK(D2254)</f>
        <v/>
      </c>
      <c r="P2254" s="464">
        <f>ISBLANK(G2254)</f>
        <v/>
      </c>
      <c r="Q2254" s="464">
        <f>ISBLANK(M2254)</f>
        <v/>
      </c>
      <c r="R2254" s="464">
        <f>IF(AND(O2254=P2254,O2254=Q2254),,"!!!")</f>
        <v/>
      </c>
      <c r="T2254" s="464" t="n">
        <v>2243</v>
      </c>
    </row>
    <row customFormat="1" hidden="1" outlineLevel="1" r="2255" s="590">
      <c r="A2255" s="29" t="n"/>
      <c r="B2255" s="606" t="n">
        <v>400</v>
      </c>
      <c r="C2255" s="654" t="inlineStr">
        <is>
          <t>431E</t>
        </is>
      </c>
      <c r="D2255" s="426" t="n">
        <v>189</v>
      </c>
      <c r="E2255" s="597" t="inlineStr">
        <is>
          <t>T-piece, round - ø250-ø250-ø200</t>
        </is>
      </c>
      <c r="F2255" s="597" t="inlineStr">
        <is>
          <t>T-idom kör keresztmetszet - ø250-ø250-ø200</t>
        </is>
      </c>
      <c r="G2255" s="994" t="n">
        <v>1</v>
      </c>
      <c r="H2255" s="39" t="inlineStr">
        <is>
          <t>pc/db</t>
        </is>
      </c>
      <c r="I2255" s="1030" t="n"/>
      <c r="J2255" s="521" t="n">
        <v>0</v>
      </c>
      <c r="K2255" s="159" t="n">
        <v>0</v>
      </c>
      <c r="L2255" s="753">
        <f>J2255+K2255</f>
        <v/>
      </c>
      <c r="M2255" s="748">
        <f>L2255*(G2255+I2255)</f>
        <v/>
      </c>
      <c r="O2255" s="464">
        <f>ISBLANK(D2255)</f>
        <v/>
      </c>
      <c r="P2255" s="464">
        <f>ISBLANK(G2255)</f>
        <v/>
      </c>
      <c r="Q2255" s="464">
        <f>ISBLANK(M2255)</f>
        <v/>
      </c>
      <c r="R2255" s="464">
        <f>IF(AND(O2255=P2255,O2255=Q2255),,"!!!")</f>
        <v/>
      </c>
      <c r="T2255" s="464" t="n">
        <v>2244</v>
      </c>
    </row>
    <row customFormat="1" hidden="1" outlineLevel="1" r="2256" s="590">
      <c r="A2256" s="29" t="n"/>
      <c r="B2256" s="606" t="n">
        <v>400</v>
      </c>
      <c r="C2256" s="654" t="inlineStr">
        <is>
          <t>431E</t>
        </is>
      </c>
      <c r="D2256" s="426" t="n">
        <v>190</v>
      </c>
      <c r="E2256" s="597" t="inlineStr">
        <is>
          <t>T-piece, round - ø250-ø250-ø250</t>
        </is>
      </c>
      <c r="F2256" s="597" t="inlineStr">
        <is>
          <t>T-idom kör keresztmetszet - ø250-ø250-ø250</t>
        </is>
      </c>
      <c r="G2256" s="994" t="n">
        <v>5</v>
      </c>
      <c r="H2256" s="39" t="inlineStr">
        <is>
          <t>pc/db</t>
        </is>
      </c>
      <c r="I2256" s="1030" t="n"/>
      <c r="J2256" s="521" t="n">
        <v>0</v>
      </c>
      <c r="K2256" s="159" t="n">
        <v>0</v>
      </c>
      <c r="L2256" s="753">
        <f>J2256+K2256</f>
        <v/>
      </c>
      <c r="M2256" s="748">
        <f>L2256*(G2256+I2256)</f>
        <v/>
      </c>
      <c r="O2256" s="464">
        <f>ISBLANK(D2256)</f>
        <v/>
      </c>
      <c r="P2256" s="464">
        <f>ISBLANK(G2256)</f>
        <v/>
      </c>
      <c r="Q2256" s="464">
        <f>ISBLANK(M2256)</f>
        <v/>
      </c>
      <c r="R2256" s="464">
        <f>IF(AND(O2256=P2256,O2256=Q2256),,"!!!")</f>
        <v/>
      </c>
      <c r="T2256" s="464" t="n">
        <v>2245</v>
      </c>
    </row>
    <row customFormat="1" hidden="1" outlineLevel="1" r="2257" s="590">
      <c r="A2257" s="29" t="n"/>
      <c r="B2257" s="606" t="n">
        <v>400</v>
      </c>
      <c r="C2257" s="654" t="inlineStr">
        <is>
          <t>431E</t>
        </is>
      </c>
      <c r="D2257" s="426" t="n">
        <v>191</v>
      </c>
      <c r="E2257" s="597" t="inlineStr">
        <is>
          <t>T-piece, round - ø300-ø250-ø250</t>
        </is>
      </c>
      <c r="F2257" s="597" t="inlineStr">
        <is>
          <t>T-idom kör keresztmetszet - ø300-ø250-ø250</t>
        </is>
      </c>
      <c r="G2257" s="994" t="n">
        <v>1</v>
      </c>
      <c r="H2257" s="39" t="inlineStr">
        <is>
          <t>pc/db</t>
        </is>
      </c>
      <c r="I2257" s="1030" t="n"/>
      <c r="J2257" s="521" t="n">
        <v>0</v>
      </c>
      <c r="K2257" s="159" t="n">
        <v>0</v>
      </c>
      <c r="L2257" s="753">
        <f>J2257+K2257</f>
        <v/>
      </c>
      <c r="M2257" s="748">
        <f>L2257*(G2257+I2257)</f>
        <v/>
      </c>
      <c r="O2257" s="464">
        <f>ISBLANK(D2257)</f>
        <v/>
      </c>
      <c r="P2257" s="464">
        <f>ISBLANK(G2257)</f>
        <v/>
      </c>
      <c r="Q2257" s="464">
        <f>ISBLANK(M2257)</f>
        <v/>
      </c>
      <c r="R2257" s="464">
        <f>IF(AND(O2257=P2257,O2257=Q2257),,"!!!")</f>
        <v/>
      </c>
      <c r="T2257" s="464" t="n">
        <v>2246</v>
      </c>
    </row>
    <row customFormat="1" hidden="1" outlineLevel="1" r="2258" s="590">
      <c r="A2258" s="29" t="n"/>
      <c r="B2258" s="606" t="n">
        <v>400</v>
      </c>
      <c r="C2258" s="654" t="inlineStr">
        <is>
          <t>431E</t>
        </is>
      </c>
      <c r="D2258" s="426" t="n">
        <v>192</v>
      </c>
      <c r="E2258" s="597" t="inlineStr">
        <is>
          <t>T-piece, round - ø300-ø300-ø160</t>
        </is>
      </c>
      <c r="F2258" s="597" t="inlineStr">
        <is>
          <t>T-idom kör keresztmetszet - ø300-ø300-ø160</t>
        </is>
      </c>
      <c r="G2258" s="994" t="n">
        <v>1</v>
      </c>
      <c r="H2258" s="39" t="inlineStr">
        <is>
          <t>pc/db</t>
        </is>
      </c>
      <c r="I2258" s="1030" t="n"/>
      <c r="J2258" s="521" t="n">
        <v>0</v>
      </c>
      <c r="K2258" s="159" t="n">
        <v>0</v>
      </c>
      <c r="L2258" s="753">
        <f>J2258+K2258</f>
        <v/>
      </c>
      <c r="M2258" s="748">
        <f>L2258*(G2258+I2258)</f>
        <v/>
      </c>
      <c r="O2258" s="464">
        <f>ISBLANK(D2258)</f>
        <v/>
      </c>
      <c r="P2258" s="464">
        <f>ISBLANK(G2258)</f>
        <v/>
      </c>
      <c r="Q2258" s="464">
        <f>ISBLANK(M2258)</f>
        <v/>
      </c>
      <c r="R2258" s="464">
        <f>IF(AND(O2258=P2258,O2258=Q2258),,"!!!")</f>
        <v/>
      </c>
      <c r="T2258" s="464" t="n">
        <v>2247</v>
      </c>
    </row>
    <row customFormat="1" hidden="1" outlineLevel="1" r="2259" s="590">
      <c r="A2259" s="29" t="n"/>
      <c r="B2259" s="606" t="n">
        <v>400</v>
      </c>
      <c r="C2259" s="654" t="inlineStr">
        <is>
          <t>431E</t>
        </is>
      </c>
      <c r="D2259" s="426" t="n">
        <v>193</v>
      </c>
      <c r="E2259" s="597" t="inlineStr">
        <is>
          <t>T-piece, round - ø300-ø300-ø250</t>
        </is>
      </c>
      <c r="F2259" s="597" t="inlineStr">
        <is>
          <t>T-idom kör keresztmetszet - ø300-ø300-ø250</t>
        </is>
      </c>
      <c r="G2259" s="994" t="n">
        <v>5</v>
      </c>
      <c r="H2259" s="39" t="inlineStr">
        <is>
          <t>pc/db</t>
        </is>
      </c>
      <c r="I2259" s="1030" t="n"/>
      <c r="J2259" s="521" t="n">
        <v>0</v>
      </c>
      <c r="K2259" s="159" t="n">
        <v>0</v>
      </c>
      <c r="L2259" s="753">
        <f>J2259+K2259</f>
        <v/>
      </c>
      <c r="M2259" s="748">
        <f>L2259*(G2259+I2259)</f>
        <v/>
      </c>
      <c r="O2259" s="464">
        <f>ISBLANK(D2259)</f>
        <v/>
      </c>
      <c r="P2259" s="464">
        <f>ISBLANK(G2259)</f>
        <v/>
      </c>
      <c r="Q2259" s="464">
        <f>ISBLANK(M2259)</f>
        <v/>
      </c>
      <c r="R2259" s="464">
        <f>IF(AND(O2259=P2259,O2259=Q2259),,"!!!")</f>
        <v/>
      </c>
      <c r="T2259" s="464" t="n">
        <v>2248</v>
      </c>
    </row>
    <row customFormat="1" hidden="1" outlineLevel="1" r="2260" s="590">
      <c r="A2260" s="29" t="n"/>
      <c r="B2260" s="606" t="n">
        <v>400</v>
      </c>
      <c r="C2260" s="654" t="inlineStr">
        <is>
          <t>431E</t>
        </is>
      </c>
      <c r="D2260" s="426" t="n">
        <v>194</v>
      </c>
      <c r="E2260" s="597" t="inlineStr">
        <is>
          <t>T-piece, round - ø300-ø300-ø300</t>
        </is>
      </c>
      <c r="F2260" s="597" t="inlineStr">
        <is>
          <t>T-idom kör keresztmetszet - ø300-ø300-ø300</t>
        </is>
      </c>
      <c r="G2260" s="994" t="n">
        <v>1</v>
      </c>
      <c r="H2260" s="39" t="inlineStr">
        <is>
          <t>pc/db</t>
        </is>
      </c>
      <c r="I2260" s="1030" t="n"/>
      <c r="J2260" s="521" t="n">
        <v>0</v>
      </c>
      <c r="K2260" s="159" t="n">
        <v>0</v>
      </c>
      <c r="L2260" s="753">
        <f>J2260+K2260</f>
        <v/>
      </c>
      <c r="M2260" s="748">
        <f>L2260*(G2260+I2260)</f>
        <v/>
      </c>
      <c r="O2260" s="464">
        <f>ISBLANK(D2260)</f>
        <v/>
      </c>
      <c r="P2260" s="464">
        <f>ISBLANK(G2260)</f>
        <v/>
      </c>
      <c r="Q2260" s="464">
        <f>ISBLANK(M2260)</f>
        <v/>
      </c>
      <c r="R2260" s="464">
        <f>IF(AND(O2260=P2260,O2260=Q2260),,"!!!")</f>
        <v/>
      </c>
      <c r="T2260" s="464" t="n">
        <v>2249</v>
      </c>
    </row>
    <row customFormat="1" hidden="1" outlineLevel="1" r="2261" s="590">
      <c r="A2261" s="29" t="n"/>
      <c r="B2261" s="606" t="n">
        <v>400</v>
      </c>
      <c r="C2261" s="654" t="inlineStr">
        <is>
          <t>431E</t>
        </is>
      </c>
      <c r="D2261" s="426" t="n">
        <v>195</v>
      </c>
      <c r="E2261" s="597" t="inlineStr">
        <is>
          <t>T-piece, round - ø315-ø250-ø250</t>
        </is>
      </c>
      <c r="F2261" s="597" t="inlineStr">
        <is>
          <t>T-idom kör keresztmetszet - ø315-ø250-ø250</t>
        </is>
      </c>
      <c r="G2261" s="994" t="n">
        <v>2</v>
      </c>
      <c r="H2261" s="39" t="inlineStr">
        <is>
          <t>pc/db</t>
        </is>
      </c>
      <c r="I2261" s="1030" t="n"/>
      <c r="J2261" s="521" t="n">
        <v>0</v>
      </c>
      <c r="K2261" s="159" t="n">
        <v>0</v>
      </c>
      <c r="L2261" s="753">
        <f>J2261+K2261</f>
        <v/>
      </c>
      <c r="M2261" s="748">
        <f>L2261*(G2261+I2261)</f>
        <v/>
      </c>
      <c r="O2261" s="464">
        <f>ISBLANK(D2261)</f>
        <v/>
      </c>
      <c r="P2261" s="464">
        <f>ISBLANK(G2261)</f>
        <v/>
      </c>
      <c r="Q2261" s="464">
        <f>ISBLANK(M2261)</f>
        <v/>
      </c>
      <c r="R2261" s="464">
        <f>IF(AND(O2261=P2261,O2261=Q2261),,"!!!")</f>
        <v/>
      </c>
      <c r="T2261" s="464" t="n">
        <v>2250</v>
      </c>
    </row>
    <row customFormat="1" hidden="1" outlineLevel="1" r="2262" s="590">
      <c r="A2262" s="29" t="n"/>
      <c r="B2262" s="606" t="n">
        <v>400</v>
      </c>
      <c r="C2262" s="654" t="inlineStr">
        <is>
          <t>431E</t>
        </is>
      </c>
      <c r="D2262" s="426" t="n">
        <v>196</v>
      </c>
      <c r="E2262" s="597" t="inlineStr">
        <is>
          <t>T-piece, round - ø315-ø315-ø200</t>
        </is>
      </c>
      <c r="F2262" s="597" t="inlineStr">
        <is>
          <t>T-idom kör keresztmetszet - ø315-ø315-ø200</t>
        </is>
      </c>
      <c r="G2262" s="994" t="n">
        <v>2</v>
      </c>
      <c r="H2262" s="39" t="inlineStr">
        <is>
          <t>pc/db</t>
        </is>
      </c>
      <c r="I2262" s="1030" t="n"/>
      <c r="J2262" s="521" t="n">
        <v>0</v>
      </c>
      <c r="K2262" s="159" t="n">
        <v>0</v>
      </c>
      <c r="L2262" s="753">
        <f>J2262+K2262</f>
        <v/>
      </c>
      <c r="M2262" s="748">
        <f>L2262*(G2262+I2262)</f>
        <v/>
      </c>
      <c r="O2262" s="464">
        <f>ISBLANK(D2262)</f>
        <v/>
      </c>
      <c r="P2262" s="464">
        <f>ISBLANK(G2262)</f>
        <v/>
      </c>
      <c r="Q2262" s="464">
        <f>ISBLANK(M2262)</f>
        <v/>
      </c>
      <c r="R2262" s="464">
        <f>IF(AND(O2262=P2262,O2262=Q2262),,"!!!")</f>
        <v/>
      </c>
      <c r="T2262" s="464" t="n">
        <v>2251</v>
      </c>
    </row>
    <row customFormat="1" hidden="1" outlineLevel="1" r="2263" s="590">
      <c r="A2263" s="29" t="n"/>
      <c r="B2263" s="606" t="n">
        <v>400</v>
      </c>
      <c r="C2263" s="654" t="inlineStr">
        <is>
          <t>431E</t>
        </is>
      </c>
      <c r="D2263" s="426" t="n">
        <v>197</v>
      </c>
      <c r="E2263" s="597" t="inlineStr">
        <is>
          <t>T-piece, round - ø315-ø315-ø250</t>
        </is>
      </c>
      <c r="F2263" s="597" t="inlineStr">
        <is>
          <t>T-idom kör keresztmetszet - ø315-ø315-ø250</t>
        </is>
      </c>
      <c r="G2263" s="994" t="n">
        <v>9</v>
      </c>
      <c r="H2263" s="39" t="inlineStr">
        <is>
          <t>pc/db</t>
        </is>
      </c>
      <c r="I2263" s="1030" t="n"/>
      <c r="J2263" s="521" t="n">
        <v>0</v>
      </c>
      <c r="K2263" s="159" t="n">
        <v>0</v>
      </c>
      <c r="L2263" s="753">
        <f>J2263+K2263</f>
        <v/>
      </c>
      <c r="M2263" s="748">
        <f>L2263*(G2263+I2263)</f>
        <v/>
      </c>
      <c r="O2263" s="464">
        <f>ISBLANK(D2263)</f>
        <v/>
      </c>
      <c r="P2263" s="464">
        <f>ISBLANK(G2263)</f>
        <v/>
      </c>
      <c r="Q2263" s="464">
        <f>ISBLANK(M2263)</f>
        <v/>
      </c>
      <c r="R2263" s="464">
        <f>IF(AND(O2263=P2263,O2263=Q2263),,"!!!")</f>
        <v/>
      </c>
      <c r="T2263" s="464" t="n">
        <v>2252</v>
      </c>
    </row>
    <row customFormat="1" hidden="1" outlineLevel="1" r="2264" s="590">
      <c r="A2264" s="29" t="n"/>
      <c r="B2264" s="606" t="n">
        <v>400</v>
      </c>
      <c r="C2264" s="654" t="inlineStr">
        <is>
          <t>431E</t>
        </is>
      </c>
      <c r="D2264" s="426" t="n">
        <v>198</v>
      </c>
      <c r="E2264" s="597" t="inlineStr">
        <is>
          <t>T-piece, round - ø350-ø350-ø250</t>
        </is>
      </c>
      <c r="F2264" s="597" t="inlineStr">
        <is>
          <t>T-idom kör keresztmetszet - ø350-ø350-ø250</t>
        </is>
      </c>
      <c r="G2264" s="994" t="n">
        <v>2</v>
      </c>
      <c r="H2264" s="39" t="inlineStr">
        <is>
          <t>pc/db</t>
        </is>
      </c>
      <c r="I2264" s="1030" t="n"/>
      <c r="J2264" s="521" t="n">
        <v>0</v>
      </c>
      <c r="K2264" s="159" t="n">
        <v>0</v>
      </c>
      <c r="L2264" s="753">
        <f>J2264+K2264</f>
        <v/>
      </c>
      <c r="M2264" s="748">
        <f>L2264*(G2264+I2264)</f>
        <v/>
      </c>
      <c r="O2264" s="464">
        <f>ISBLANK(D2264)</f>
        <v/>
      </c>
      <c r="P2264" s="464">
        <f>ISBLANK(G2264)</f>
        <v/>
      </c>
      <c r="Q2264" s="464">
        <f>ISBLANK(M2264)</f>
        <v/>
      </c>
      <c r="R2264" s="464">
        <f>IF(AND(O2264=P2264,O2264=Q2264),,"!!!")</f>
        <v/>
      </c>
      <c r="T2264" s="464" t="n">
        <v>2253</v>
      </c>
    </row>
    <row customFormat="1" hidden="1" outlineLevel="1" r="2265" s="590">
      <c r="A2265" s="29" t="n"/>
      <c r="B2265" s="606" t="n">
        <v>400</v>
      </c>
      <c r="C2265" s="654" t="inlineStr">
        <is>
          <t>431E</t>
        </is>
      </c>
      <c r="D2265" s="426" t="n">
        <v>199</v>
      </c>
      <c r="E2265" s="597" t="inlineStr">
        <is>
          <t>T-piece, round - ø400-ø400-ø100</t>
        </is>
      </c>
      <c r="F2265" s="597" t="inlineStr">
        <is>
          <t>T-idom kör keresztmetszet - ø400-ø400-ø100</t>
        </is>
      </c>
      <c r="G2265" s="994" t="n">
        <v>1</v>
      </c>
      <c r="H2265" s="39" t="inlineStr">
        <is>
          <t>pc/db</t>
        </is>
      </c>
      <c r="I2265" s="1030" t="n"/>
      <c r="J2265" s="521" t="n">
        <v>0</v>
      </c>
      <c r="K2265" s="159" t="n">
        <v>0</v>
      </c>
      <c r="L2265" s="753">
        <f>J2265+K2265</f>
        <v/>
      </c>
      <c r="M2265" s="748">
        <f>L2265*(G2265+I2265)</f>
        <v/>
      </c>
      <c r="O2265" s="464">
        <f>ISBLANK(D2265)</f>
        <v/>
      </c>
      <c r="P2265" s="464">
        <f>ISBLANK(G2265)</f>
        <v/>
      </c>
      <c r="Q2265" s="464">
        <f>ISBLANK(M2265)</f>
        <v/>
      </c>
      <c r="R2265" s="464">
        <f>IF(AND(O2265=P2265,O2265=Q2265),,"!!!")</f>
        <v/>
      </c>
      <c r="T2265" s="464" t="n">
        <v>2254</v>
      </c>
    </row>
    <row customFormat="1" hidden="1" outlineLevel="1" r="2266" s="590">
      <c r="A2266" s="29" t="n"/>
      <c r="B2266" s="606" t="n">
        <v>400</v>
      </c>
      <c r="C2266" s="654" t="inlineStr">
        <is>
          <t>431E</t>
        </is>
      </c>
      <c r="D2266" s="426" t="n">
        <v>200</v>
      </c>
      <c r="E2266" s="597" t="inlineStr">
        <is>
          <t>T-piece, round - ø400-ø400-ø160</t>
        </is>
      </c>
      <c r="F2266" s="597" t="inlineStr">
        <is>
          <t>T-idom kör keresztmetszet - ø400-ø400-ø160</t>
        </is>
      </c>
      <c r="G2266" s="994" t="n">
        <v>2</v>
      </c>
      <c r="H2266" s="39" t="inlineStr">
        <is>
          <t>pc/db</t>
        </is>
      </c>
      <c r="I2266" s="1030" t="n"/>
      <c r="J2266" s="521" t="n">
        <v>0</v>
      </c>
      <c r="K2266" s="159" t="n">
        <v>0</v>
      </c>
      <c r="L2266" s="753">
        <f>J2266+K2266</f>
        <v/>
      </c>
      <c r="M2266" s="748">
        <f>L2266*(G2266+I2266)</f>
        <v/>
      </c>
      <c r="O2266" s="464">
        <f>ISBLANK(D2266)</f>
        <v/>
      </c>
      <c r="P2266" s="464">
        <f>ISBLANK(G2266)</f>
        <v/>
      </c>
      <c r="Q2266" s="464">
        <f>ISBLANK(M2266)</f>
        <v/>
      </c>
      <c r="R2266" s="464">
        <f>IF(AND(O2266=P2266,O2266=Q2266),,"!!!")</f>
        <v/>
      </c>
      <c r="T2266" s="464" t="n">
        <v>2255</v>
      </c>
    </row>
    <row customFormat="1" hidden="1" outlineLevel="1" r="2267" s="590">
      <c r="A2267" s="29" t="n"/>
      <c r="B2267" s="606" t="n">
        <v>400</v>
      </c>
      <c r="C2267" s="654" t="inlineStr">
        <is>
          <t>431E</t>
        </is>
      </c>
      <c r="D2267" s="426" t="n">
        <v>201</v>
      </c>
      <c r="E2267" s="597" t="inlineStr">
        <is>
          <t>T-piece, round - ø400-ø400-ø200</t>
        </is>
      </c>
      <c r="F2267" s="597" t="inlineStr">
        <is>
          <t>T-idom kör keresztmetszet - ø400-ø400-ø200</t>
        </is>
      </c>
      <c r="G2267" s="994" t="n">
        <v>2</v>
      </c>
      <c r="H2267" s="39" t="inlineStr">
        <is>
          <t>pc/db</t>
        </is>
      </c>
      <c r="I2267" s="1030" t="n"/>
      <c r="J2267" s="521" t="n">
        <v>0</v>
      </c>
      <c r="K2267" s="159" t="n">
        <v>0</v>
      </c>
      <c r="L2267" s="753">
        <f>J2267+K2267</f>
        <v/>
      </c>
      <c r="M2267" s="748">
        <f>L2267*(G2267+I2267)</f>
        <v/>
      </c>
      <c r="O2267" s="464">
        <f>ISBLANK(D2267)</f>
        <v/>
      </c>
      <c r="P2267" s="464">
        <f>ISBLANK(G2267)</f>
        <v/>
      </c>
      <c r="Q2267" s="464">
        <f>ISBLANK(M2267)</f>
        <v/>
      </c>
      <c r="R2267" s="464">
        <f>IF(AND(O2267=P2267,O2267=Q2267),,"!!!")</f>
        <v/>
      </c>
      <c r="T2267" s="464" t="n">
        <v>2256</v>
      </c>
    </row>
    <row customFormat="1" hidden="1" outlineLevel="1" r="2268" s="590">
      <c r="A2268" s="29" t="n"/>
      <c r="B2268" s="606" t="n">
        <v>400</v>
      </c>
      <c r="C2268" s="654" t="inlineStr">
        <is>
          <t>431E</t>
        </is>
      </c>
      <c r="D2268" s="426" t="n">
        <v>202</v>
      </c>
      <c r="E2268" s="597" t="inlineStr">
        <is>
          <t>T-piece, round - ø400-ø400-ø250</t>
        </is>
      </c>
      <c r="F2268" s="597" t="inlineStr">
        <is>
          <t>T-idom kör keresztmetszet - ø400-ø400-ø250</t>
        </is>
      </c>
      <c r="G2268" s="994" t="n">
        <v>7</v>
      </c>
      <c r="H2268" s="39" t="inlineStr">
        <is>
          <t>pc/db</t>
        </is>
      </c>
      <c r="I2268" s="1030" t="n"/>
      <c r="J2268" s="521" t="n">
        <v>0</v>
      </c>
      <c r="K2268" s="159" t="n">
        <v>0</v>
      </c>
      <c r="L2268" s="753">
        <f>J2268+K2268</f>
        <v/>
      </c>
      <c r="M2268" s="748">
        <f>L2268*(G2268+I2268)</f>
        <v/>
      </c>
      <c r="O2268" s="464">
        <f>ISBLANK(D2268)</f>
        <v/>
      </c>
      <c r="P2268" s="464">
        <f>ISBLANK(G2268)</f>
        <v/>
      </c>
      <c r="Q2268" s="464">
        <f>ISBLANK(M2268)</f>
        <v/>
      </c>
      <c r="R2268" s="464">
        <f>IF(AND(O2268=P2268,O2268=Q2268),,"!!!")</f>
        <v/>
      </c>
      <c r="T2268" s="464" t="n">
        <v>2257</v>
      </c>
    </row>
    <row customFormat="1" hidden="1" outlineLevel="1" r="2269" s="590">
      <c r="A2269" s="29" t="n"/>
      <c r="B2269" s="606" t="n">
        <v>400</v>
      </c>
      <c r="C2269" s="654" t="inlineStr">
        <is>
          <t>431E</t>
        </is>
      </c>
      <c r="D2269" s="426" t="n">
        <v>203</v>
      </c>
      <c r="E2269" s="597" t="inlineStr">
        <is>
          <t>T-piece, round - ø450-ø450-ø160</t>
        </is>
      </c>
      <c r="F2269" s="597" t="inlineStr">
        <is>
          <t>T-idom kör keresztmetszet - ø450-ø450-ø160</t>
        </is>
      </c>
      <c r="G2269" s="994" t="n">
        <v>2</v>
      </c>
      <c r="H2269" s="39" t="inlineStr">
        <is>
          <t>pc/db</t>
        </is>
      </c>
      <c r="I2269" s="1030" t="n"/>
      <c r="J2269" s="521" t="n">
        <v>0</v>
      </c>
      <c r="K2269" s="159" t="n">
        <v>0</v>
      </c>
      <c r="L2269" s="753">
        <f>J2269+K2269</f>
        <v/>
      </c>
      <c r="M2269" s="748">
        <f>L2269*(G2269+I2269)</f>
        <v/>
      </c>
      <c r="O2269" s="464">
        <f>ISBLANK(D2269)</f>
        <v/>
      </c>
      <c r="P2269" s="464">
        <f>ISBLANK(G2269)</f>
        <v/>
      </c>
      <c r="Q2269" s="464">
        <f>ISBLANK(M2269)</f>
        <v/>
      </c>
      <c r="R2269" s="464">
        <f>IF(AND(O2269=P2269,O2269=Q2269),,"!!!")</f>
        <v/>
      </c>
      <c r="T2269" s="464" t="n">
        <v>2258</v>
      </c>
    </row>
    <row customFormat="1" hidden="1" outlineLevel="1" r="2270" s="590">
      <c r="A2270" s="29" t="n"/>
      <c r="B2270" s="606" t="n">
        <v>400</v>
      </c>
      <c r="C2270" s="654" t="inlineStr">
        <is>
          <t>431E</t>
        </is>
      </c>
      <c r="D2270" s="426" t="n">
        <v>204</v>
      </c>
      <c r="E2270" s="597" t="inlineStr">
        <is>
          <t>T-piece, round - ø450-ø450-ø200</t>
        </is>
      </c>
      <c r="F2270" s="597" t="inlineStr">
        <is>
          <t>T-idom kör keresztmetszet - ø450-ø450-ø200</t>
        </is>
      </c>
      <c r="G2270" s="994" t="n">
        <v>8</v>
      </c>
      <c r="H2270" s="39" t="inlineStr">
        <is>
          <t>pc/db</t>
        </is>
      </c>
      <c r="I2270" s="1030" t="n"/>
      <c r="J2270" s="521" t="n">
        <v>0</v>
      </c>
      <c r="K2270" s="159" t="n">
        <v>0</v>
      </c>
      <c r="L2270" s="753">
        <f>J2270+K2270</f>
        <v/>
      </c>
      <c r="M2270" s="748">
        <f>L2270*(G2270+I2270)</f>
        <v/>
      </c>
      <c r="O2270" s="464">
        <f>ISBLANK(D2270)</f>
        <v/>
      </c>
      <c r="P2270" s="464">
        <f>ISBLANK(G2270)</f>
        <v/>
      </c>
      <c r="Q2270" s="464">
        <f>ISBLANK(M2270)</f>
        <v/>
      </c>
      <c r="R2270" s="464">
        <f>IF(AND(O2270=P2270,O2270=Q2270),,"!!!")</f>
        <v/>
      </c>
      <c r="T2270" s="464" t="n">
        <v>2259</v>
      </c>
    </row>
    <row customFormat="1" hidden="1" outlineLevel="1" r="2271" s="590">
      <c r="A2271" s="29" t="n"/>
      <c r="B2271" s="606" t="n">
        <v>400</v>
      </c>
      <c r="C2271" s="654" t="inlineStr">
        <is>
          <t>431E</t>
        </is>
      </c>
      <c r="D2271" s="426" t="n">
        <v>205</v>
      </c>
      <c r="E2271" s="597" t="inlineStr">
        <is>
          <t>T-piece, round - ø450-ø450-ø250</t>
        </is>
      </c>
      <c r="F2271" s="597" t="inlineStr">
        <is>
          <t>T-idom kör keresztmetszet - ø450-ø450-ø250</t>
        </is>
      </c>
      <c r="G2271" s="994" t="n">
        <v>12</v>
      </c>
      <c r="H2271" s="39" t="inlineStr">
        <is>
          <t>pc/db</t>
        </is>
      </c>
      <c r="I2271" s="1030" t="n"/>
      <c r="J2271" s="521" t="n">
        <v>0</v>
      </c>
      <c r="K2271" s="159" t="n">
        <v>0</v>
      </c>
      <c r="L2271" s="753">
        <f>J2271+K2271</f>
        <v/>
      </c>
      <c r="M2271" s="748">
        <f>L2271*(G2271+I2271)</f>
        <v/>
      </c>
      <c r="O2271" s="464">
        <f>ISBLANK(D2271)</f>
        <v/>
      </c>
      <c r="P2271" s="464">
        <f>ISBLANK(G2271)</f>
        <v/>
      </c>
      <c r="Q2271" s="464">
        <f>ISBLANK(M2271)</f>
        <v/>
      </c>
      <c r="R2271" s="464">
        <f>IF(AND(O2271=P2271,O2271=Q2271),,"!!!")</f>
        <v/>
      </c>
      <c r="T2271" s="464" t="n">
        <v>2260</v>
      </c>
    </row>
    <row customFormat="1" hidden="1" outlineLevel="1" r="2272" s="590">
      <c r="A2272" s="29" t="n"/>
      <c r="B2272" s="606" t="n">
        <v>400</v>
      </c>
      <c r="C2272" s="654" t="inlineStr">
        <is>
          <t>431E</t>
        </is>
      </c>
      <c r="D2272" s="426" t="n">
        <v>206</v>
      </c>
      <c r="E2272" s="597" t="inlineStr">
        <is>
          <t>T-piece, round - ø450-ø450-ø315</t>
        </is>
      </c>
      <c r="F2272" s="597" t="inlineStr">
        <is>
          <t>T-idom kör keresztmetszet - ø450-ø450-ø315</t>
        </is>
      </c>
      <c r="G2272" s="994" t="n">
        <v>2</v>
      </c>
      <c r="H2272" s="39" t="inlineStr">
        <is>
          <t>pc/db</t>
        </is>
      </c>
      <c r="I2272" s="1030" t="n"/>
      <c r="J2272" s="521" t="n">
        <v>0</v>
      </c>
      <c r="K2272" s="159" t="n">
        <v>0</v>
      </c>
      <c r="L2272" s="753">
        <f>J2272+K2272</f>
        <v/>
      </c>
      <c r="M2272" s="748">
        <f>L2272*(G2272+I2272)</f>
        <v/>
      </c>
      <c r="O2272" s="464">
        <f>ISBLANK(D2272)</f>
        <v/>
      </c>
      <c r="P2272" s="464">
        <f>ISBLANK(G2272)</f>
        <v/>
      </c>
      <c r="Q2272" s="464">
        <f>ISBLANK(M2272)</f>
        <v/>
      </c>
      <c r="R2272" s="464">
        <f>IF(AND(O2272=P2272,O2272=Q2272),,"!!!")</f>
        <v/>
      </c>
      <c r="T2272" s="464" t="n">
        <v>2261</v>
      </c>
    </row>
    <row customFormat="1" hidden="1" outlineLevel="1" r="2273" s="590">
      <c r="A2273" s="29" t="n"/>
      <c r="B2273" s="606" t="n">
        <v>400</v>
      </c>
      <c r="C2273" s="654" t="inlineStr">
        <is>
          <t>431E</t>
        </is>
      </c>
      <c r="D2273" s="426" t="n">
        <v>207</v>
      </c>
      <c r="E2273" s="597" t="inlineStr">
        <is>
          <t>T-piece, round - ø450-ø450-ø450</t>
        </is>
      </c>
      <c r="F2273" s="597" t="inlineStr">
        <is>
          <t>T-idom kör keresztmetszet - ø450-ø450-ø450</t>
        </is>
      </c>
      <c r="G2273" s="994" t="n">
        <v>1</v>
      </c>
      <c r="H2273" s="39" t="inlineStr">
        <is>
          <t>pc/db</t>
        </is>
      </c>
      <c r="I2273" s="1030" t="n"/>
      <c r="J2273" s="521" t="n">
        <v>0</v>
      </c>
      <c r="K2273" s="159" t="n">
        <v>0</v>
      </c>
      <c r="L2273" s="753">
        <f>J2273+K2273</f>
        <v/>
      </c>
      <c r="M2273" s="748">
        <f>L2273*(G2273+I2273)</f>
        <v/>
      </c>
      <c r="O2273" s="464">
        <f>ISBLANK(D2273)</f>
        <v/>
      </c>
      <c r="P2273" s="464">
        <f>ISBLANK(G2273)</f>
        <v/>
      </c>
      <c r="Q2273" s="464">
        <f>ISBLANK(M2273)</f>
        <v/>
      </c>
      <c r="R2273" s="464">
        <f>IF(AND(O2273=P2273,O2273=Q2273),,"!!!")</f>
        <v/>
      </c>
      <c r="T2273" s="464" t="n">
        <v>2262</v>
      </c>
    </row>
    <row customFormat="1" hidden="1" outlineLevel="1" r="2274" s="590">
      <c r="A2274" s="29" t="n"/>
      <c r="B2274" s="606" t="n">
        <v>400</v>
      </c>
      <c r="C2274" s="654" t="inlineStr">
        <is>
          <t>431E</t>
        </is>
      </c>
      <c r="D2274" s="426" t="n">
        <v>208</v>
      </c>
      <c r="E2274" s="597" t="inlineStr">
        <is>
          <t>T-piece, round - ø560-ø560-ø560</t>
        </is>
      </c>
      <c r="F2274" s="597" t="inlineStr">
        <is>
          <t>T-idom kör keresztmetszet - ø560-ø560-ø560</t>
        </is>
      </c>
      <c r="G2274" s="994" t="n">
        <v>3</v>
      </c>
      <c r="H2274" s="39" t="inlineStr">
        <is>
          <t>pc/db</t>
        </is>
      </c>
      <c r="I2274" s="1030" t="n"/>
      <c r="J2274" s="521" t="n">
        <v>0</v>
      </c>
      <c r="K2274" s="159" t="n">
        <v>0</v>
      </c>
      <c r="L2274" s="753">
        <f>J2274+K2274</f>
        <v/>
      </c>
      <c r="M2274" s="748">
        <f>L2274*(G2274+I2274)</f>
        <v/>
      </c>
      <c r="O2274" s="464">
        <f>ISBLANK(D2274)</f>
        <v/>
      </c>
      <c r="P2274" s="464">
        <f>ISBLANK(G2274)</f>
        <v/>
      </c>
      <c r="Q2274" s="464">
        <f>ISBLANK(M2274)</f>
        <v/>
      </c>
      <c r="R2274" s="464">
        <f>IF(AND(O2274=P2274,O2274=Q2274),,"!!!")</f>
        <v/>
      </c>
      <c r="T2274" s="464" t="n">
        <v>2263</v>
      </c>
    </row>
    <row customFormat="1" hidden="1" outlineLevel="1" r="2275" s="590">
      <c r="A2275" s="29" t="n"/>
      <c r="B2275" s="606" t="n">
        <v>400</v>
      </c>
      <c r="C2275" s="654" t="inlineStr">
        <is>
          <t>431E</t>
        </is>
      </c>
      <c r="D2275" s="426" t="n">
        <v>209</v>
      </c>
      <c r="E2275" s="597" t="inlineStr">
        <is>
          <t>T-piece, round - ø630-ø630-ø560</t>
        </is>
      </c>
      <c r="F2275" s="597" t="inlineStr">
        <is>
          <t>T-idom kör keresztmetszet - ø630-ø630-ø560</t>
        </is>
      </c>
      <c r="G2275" s="994" t="n">
        <v>22</v>
      </c>
      <c r="H2275" s="39" t="inlineStr">
        <is>
          <t>pc/db</t>
        </is>
      </c>
      <c r="I2275" s="1030" t="n"/>
      <c r="J2275" s="521" t="n">
        <v>0</v>
      </c>
      <c r="K2275" s="159" t="n">
        <v>0</v>
      </c>
      <c r="L2275" s="753">
        <f>J2275+K2275</f>
        <v/>
      </c>
      <c r="M2275" s="748">
        <f>L2275*(G2275+I2275)</f>
        <v/>
      </c>
      <c r="O2275" s="464">
        <f>ISBLANK(D2275)</f>
        <v/>
      </c>
      <c r="P2275" s="464">
        <f>ISBLANK(G2275)</f>
        <v/>
      </c>
      <c r="Q2275" s="464">
        <f>ISBLANK(M2275)</f>
        <v/>
      </c>
      <c r="R2275" s="464">
        <f>IF(AND(O2275=P2275,O2275=Q2275),,"!!!")</f>
        <v/>
      </c>
      <c r="T2275" s="464" t="n">
        <v>2264</v>
      </c>
    </row>
    <row customFormat="1" hidden="1" outlineLevel="1" r="2276" s="590">
      <c r="A2276" s="29" t="n"/>
      <c r="B2276" s="606" t="n">
        <v>400</v>
      </c>
      <c r="C2276" s="654" t="inlineStr">
        <is>
          <t>431E</t>
        </is>
      </c>
      <c r="D2276" s="426" t="n">
        <v>210</v>
      </c>
      <c r="E2276" s="597" t="inlineStr">
        <is>
          <t>T-piece, round - ø700-ø700-ø400</t>
        </is>
      </c>
      <c r="F2276" s="597" t="inlineStr">
        <is>
          <t>T-idom kör keresztmetszet - ø700-ø700-ø400</t>
        </is>
      </c>
      <c r="G2276" s="994" t="n">
        <v>2</v>
      </c>
      <c r="H2276" s="39" t="inlineStr">
        <is>
          <t>pc/db</t>
        </is>
      </c>
      <c r="I2276" s="1030" t="n"/>
      <c r="J2276" s="521" t="n">
        <v>0</v>
      </c>
      <c r="K2276" s="159" t="n">
        <v>0</v>
      </c>
      <c r="L2276" s="753">
        <f>J2276+K2276</f>
        <v/>
      </c>
      <c r="M2276" s="748">
        <f>L2276*(G2276+I2276)</f>
        <v/>
      </c>
      <c r="O2276" s="464">
        <f>ISBLANK(D2276)</f>
        <v/>
      </c>
      <c r="P2276" s="464">
        <f>ISBLANK(G2276)</f>
        <v/>
      </c>
      <c r="Q2276" s="464">
        <f>ISBLANK(M2276)</f>
        <v/>
      </c>
      <c r="R2276" s="464">
        <f>IF(AND(O2276=P2276,O2276=Q2276),,"!!!")</f>
        <v/>
      </c>
      <c r="T2276" s="464" t="n">
        <v>2265</v>
      </c>
    </row>
    <row customFormat="1" hidden="1" outlineLevel="1" r="2277" s="590">
      <c r="A2277" s="29" t="n"/>
      <c r="B2277" s="606" t="n">
        <v>400</v>
      </c>
      <c r="C2277" s="654" t="inlineStr">
        <is>
          <t>431E</t>
        </is>
      </c>
      <c r="D2277" s="426" t="n">
        <v>211</v>
      </c>
      <c r="E2277" s="597" t="inlineStr">
        <is>
          <t>T-piece, round - ø700-ø700-ø560</t>
        </is>
      </c>
      <c r="F2277" s="597" t="inlineStr">
        <is>
          <t>T-idom kör keresztmetszet - ø700-ø700-ø560</t>
        </is>
      </c>
      <c r="G2277" s="994" t="n">
        <v>1</v>
      </c>
      <c r="H2277" s="39" t="inlineStr">
        <is>
          <t>pc/db</t>
        </is>
      </c>
      <c r="I2277" s="1030" t="n"/>
      <c r="J2277" s="521" t="n">
        <v>0</v>
      </c>
      <c r="K2277" s="159" t="n">
        <v>0</v>
      </c>
      <c r="L2277" s="753">
        <f>J2277+K2277</f>
        <v/>
      </c>
      <c r="M2277" s="748">
        <f>L2277*(G2277+I2277)</f>
        <v/>
      </c>
      <c r="O2277" s="464">
        <f>ISBLANK(D2277)</f>
        <v/>
      </c>
      <c r="P2277" s="464">
        <f>ISBLANK(G2277)</f>
        <v/>
      </c>
      <c r="Q2277" s="464">
        <f>ISBLANK(M2277)</f>
        <v/>
      </c>
      <c r="R2277" s="464">
        <f>IF(AND(O2277=P2277,O2277=Q2277),,"!!!")</f>
        <v/>
      </c>
      <c r="T2277" s="464" t="n">
        <v>2266</v>
      </c>
    </row>
    <row customFormat="1" hidden="1" outlineLevel="1" r="2278" s="590">
      <c r="A2278" s="29" t="n"/>
      <c r="B2278" s="606" t="n">
        <v>400</v>
      </c>
      <c r="C2278" s="654" t="inlineStr">
        <is>
          <t>431E</t>
        </is>
      </c>
      <c r="D2278" s="426" t="n">
        <v>212</v>
      </c>
      <c r="E2278" s="597" t="inlineStr">
        <is>
          <t>T-piece, round - ø710-ø710-ø560</t>
        </is>
      </c>
      <c r="F2278" s="597" t="inlineStr">
        <is>
          <t>T-idom kör keresztmetszet - ø710-ø710-ø560</t>
        </is>
      </c>
      <c r="G2278" s="994" t="n">
        <v>8</v>
      </c>
      <c r="H2278" s="39" t="inlineStr">
        <is>
          <t>pc/db</t>
        </is>
      </c>
      <c r="I2278" s="1030" t="n"/>
      <c r="J2278" s="521" t="n">
        <v>0</v>
      </c>
      <c r="K2278" s="159" t="n">
        <v>0</v>
      </c>
      <c r="L2278" s="753">
        <f>J2278+K2278</f>
        <v/>
      </c>
      <c r="M2278" s="748">
        <f>L2278*(G2278+I2278)</f>
        <v/>
      </c>
      <c r="O2278" s="464">
        <f>ISBLANK(D2278)</f>
        <v/>
      </c>
      <c r="P2278" s="464">
        <f>ISBLANK(G2278)</f>
        <v/>
      </c>
      <c r="Q2278" s="464">
        <f>ISBLANK(M2278)</f>
        <v/>
      </c>
      <c r="R2278" s="464">
        <f>IF(AND(O2278=P2278,O2278=Q2278),,"!!!")</f>
        <v/>
      </c>
      <c r="T2278" s="464" t="n">
        <v>2267</v>
      </c>
    </row>
    <row customFormat="1" hidden="1" outlineLevel="1" r="2279" s="590">
      <c r="A2279" s="29" t="n"/>
      <c r="B2279" s="606" t="n">
        <v>400</v>
      </c>
      <c r="C2279" s="654" t="inlineStr">
        <is>
          <t>431E</t>
        </is>
      </c>
      <c r="D2279" s="426" t="n">
        <v>213</v>
      </c>
      <c r="E2279" s="597" t="inlineStr">
        <is>
          <t>T-piece, round - ø800-ø800-ø560</t>
        </is>
      </c>
      <c r="F2279" s="597" t="inlineStr">
        <is>
          <t>T-idom kör keresztmetszet - ø800-ø800-ø560</t>
        </is>
      </c>
      <c r="G2279" s="994" t="n">
        <v>8</v>
      </c>
      <c r="H2279" s="39" t="inlineStr">
        <is>
          <t>pc/db</t>
        </is>
      </c>
      <c r="I2279" s="1030" t="n"/>
      <c r="J2279" s="521" t="n">
        <v>0</v>
      </c>
      <c r="K2279" s="159" t="n">
        <v>0</v>
      </c>
      <c r="L2279" s="753">
        <f>J2279+K2279</f>
        <v/>
      </c>
      <c r="M2279" s="748">
        <f>L2279*(G2279+I2279)</f>
        <v/>
      </c>
      <c r="O2279" s="464">
        <f>ISBLANK(D2279)</f>
        <v/>
      </c>
      <c r="P2279" s="464">
        <f>ISBLANK(G2279)</f>
        <v/>
      </c>
      <c r="Q2279" s="464">
        <f>ISBLANK(M2279)</f>
        <v/>
      </c>
      <c r="R2279" s="464">
        <f>IF(AND(O2279=P2279,O2279=Q2279),,"!!!")</f>
        <v/>
      </c>
      <c r="T2279" s="464" t="n">
        <v>2268</v>
      </c>
    </row>
    <row customFormat="1" hidden="1" outlineLevel="1" r="2280" s="590">
      <c r="A2280" s="29" t="n"/>
      <c r="B2280" s="606" t="n">
        <v>400</v>
      </c>
      <c r="C2280" s="654" t="inlineStr">
        <is>
          <t>431E</t>
        </is>
      </c>
      <c r="D2280" s="426" t="n">
        <v>214</v>
      </c>
      <c r="E2280" s="597" t="inlineStr">
        <is>
          <t>T-piece, round - ø900-ø900-ø560</t>
        </is>
      </c>
      <c r="F2280" s="597" t="inlineStr">
        <is>
          <t>T-idom kör keresztmetszet - ø900-ø900-ø560</t>
        </is>
      </c>
      <c r="G2280" s="994" t="n">
        <v>4</v>
      </c>
      <c r="H2280" s="39" t="inlineStr">
        <is>
          <t>pc/db</t>
        </is>
      </c>
      <c r="I2280" s="1030" t="n"/>
      <c r="J2280" s="521" t="n">
        <v>0</v>
      </c>
      <c r="K2280" s="159" t="n">
        <v>0</v>
      </c>
      <c r="L2280" s="753">
        <f>J2280+K2280</f>
        <v/>
      </c>
      <c r="M2280" s="748">
        <f>L2280*(G2280+I2280)</f>
        <v/>
      </c>
      <c r="O2280" s="464">
        <f>ISBLANK(D2280)</f>
        <v/>
      </c>
      <c r="P2280" s="464">
        <f>ISBLANK(G2280)</f>
        <v/>
      </c>
      <c r="Q2280" s="464">
        <f>ISBLANK(M2280)</f>
        <v/>
      </c>
      <c r="R2280" s="464">
        <f>IF(AND(O2280=P2280,O2280=Q2280),,"!!!")</f>
        <v/>
      </c>
      <c r="T2280" s="464" t="n">
        <v>2269</v>
      </c>
    </row>
    <row customFormat="1" hidden="1" outlineLevel="1" r="2281" s="590">
      <c r="A2281" s="29" t="n"/>
      <c r="B2281" s="606" t="n">
        <v>400</v>
      </c>
      <c r="C2281" s="654" t="inlineStr">
        <is>
          <t>431E</t>
        </is>
      </c>
      <c r="D2281" s="426" t="n">
        <v>215</v>
      </c>
      <c r="E2281" s="597" t="inlineStr">
        <is>
          <t>T-piece, round - ø900-ø900-ø900</t>
        </is>
      </c>
      <c r="F2281" s="597" t="inlineStr">
        <is>
          <t>T-idom kör keresztmetszet - ø900-ø900-ø900</t>
        </is>
      </c>
      <c r="G2281" s="994" t="n">
        <v>4</v>
      </c>
      <c r="H2281" s="39" t="inlineStr">
        <is>
          <t>pc/db</t>
        </is>
      </c>
      <c r="I2281" s="1030" t="n"/>
      <c r="J2281" s="521" t="n">
        <v>0</v>
      </c>
      <c r="K2281" s="159" t="n">
        <v>0</v>
      </c>
      <c r="L2281" s="753">
        <f>J2281+K2281</f>
        <v/>
      </c>
      <c r="M2281" s="748">
        <f>L2281*(G2281+I2281)</f>
        <v/>
      </c>
      <c r="O2281" s="464">
        <f>ISBLANK(D2281)</f>
        <v/>
      </c>
      <c r="P2281" s="464">
        <f>ISBLANK(G2281)</f>
        <v/>
      </c>
      <c r="Q2281" s="464">
        <f>ISBLANK(M2281)</f>
        <v/>
      </c>
      <c r="R2281" s="464">
        <f>IF(AND(O2281=P2281,O2281=Q2281),,"!!!")</f>
        <v/>
      </c>
      <c r="T2281" s="464" t="n">
        <v>2270</v>
      </c>
    </row>
    <row customFormat="1" hidden="1" outlineLevel="1" r="2282" s="590">
      <c r="A2282" s="29" t="n"/>
      <c r="B2282" s="606" t="n">
        <v>400</v>
      </c>
      <c r="C2282" s="654" t="inlineStr">
        <is>
          <t>431E</t>
        </is>
      </c>
      <c r="D2282" s="426" t="n">
        <v>216</v>
      </c>
      <c r="E2282" s="597" t="inlineStr">
        <is>
          <t>T-piece, round - ø160-ø160-ø160</t>
        </is>
      </c>
      <c r="F2282" s="597" t="inlineStr">
        <is>
          <t>T-idom kör keresztmetszet - ø160-ø160-ø160</t>
        </is>
      </c>
      <c r="G2282" s="994" t="n">
        <v>1</v>
      </c>
      <c r="H2282" s="39" t="inlineStr">
        <is>
          <t>pc/db</t>
        </is>
      </c>
      <c r="I2282" s="1030" t="n"/>
      <c r="J2282" s="521" t="n">
        <v>0</v>
      </c>
      <c r="K2282" s="159" t="n">
        <v>0</v>
      </c>
      <c r="L2282" s="753">
        <f>J2282+K2282</f>
        <v/>
      </c>
      <c r="M2282" s="748">
        <f>L2282*(G2282+I2282)</f>
        <v/>
      </c>
      <c r="O2282" s="464">
        <f>ISBLANK(D2282)</f>
        <v/>
      </c>
      <c r="P2282" s="464">
        <f>ISBLANK(G2282)</f>
        <v/>
      </c>
      <c r="Q2282" s="464">
        <f>ISBLANK(M2282)</f>
        <v/>
      </c>
      <c r="R2282" s="464">
        <f>IF(AND(O2282=P2282,O2282=Q2282),,"!!!")</f>
        <v/>
      </c>
      <c r="T2282" s="464" t="n">
        <v>2271</v>
      </c>
    </row>
    <row customFormat="1" hidden="1" outlineLevel="1" r="2283" s="590">
      <c r="A2283" s="29" t="n"/>
      <c r="B2283" s="606" t="n">
        <v>400</v>
      </c>
      <c r="C2283" s="654" t="inlineStr">
        <is>
          <t>431E</t>
        </is>
      </c>
      <c r="D2283" s="426" t="n">
        <v>217</v>
      </c>
      <c r="E2283" s="597" t="inlineStr">
        <is>
          <t>T-piece, rectangular - 400x400-350x400-350x400</t>
        </is>
      </c>
      <c r="F2283" s="597" t="inlineStr">
        <is>
          <t>T-idom négyszög keresztmetszet - 400x400-350x400-350x400</t>
        </is>
      </c>
      <c r="G2283" s="994" t="n">
        <v>1</v>
      </c>
      <c r="H2283" s="39" t="inlineStr">
        <is>
          <t>pc/db</t>
        </is>
      </c>
      <c r="I2283" s="1030" t="n"/>
      <c r="J2283" s="521" t="n">
        <v>0</v>
      </c>
      <c r="K2283" s="159" t="n">
        <v>0</v>
      </c>
      <c r="L2283" s="753">
        <f>J2283+K2283</f>
        <v/>
      </c>
      <c r="M2283" s="748">
        <f>L2283*(G2283+I2283)</f>
        <v/>
      </c>
      <c r="O2283" s="464">
        <f>ISBLANK(D2283)</f>
        <v/>
      </c>
      <c r="P2283" s="464">
        <f>ISBLANK(G2283)</f>
        <v/>
      </c>
      <c r="Q2283" s="464">
        <f>ISBLANK(M2283)</f>
        <v/>
      </c>
      <c r="R2283" s="464">
        <f>IF(AND(O2283=P2283,O2283=Q2283),,"!!!")</f>
        <v/>
      </c>
      <c r="T2283" s="464" t="n">
        <v>2272</v>
      </c>
    </row>
    <row customFormat="1" hidden="1" outlineLevel="1" r="2284" s="590">
      <c r="A2284" s="29" t="n"/>
      <c r="B2284" s="606" t="n">
        <v>400</v>
      </c>
      <c r="C2284" s="654" t="inlineStr">
        <is>
          <t>431E</t>
        </is>
      </c>
      <c r="D2284" s="426" t="n">
        <v>218</v>
      </c>
      <c r="E2284" s="597" t="inlineStr">
        <is>
          <t>T-piece, rectangular - 450x450-165x450-450x450</t>
        </is>
      </c>
      <c r="F2284" s="597" t="inlineStr">
        <is>
          <t>T-idom négyszög keresztmetszet - 450x450-165x450-450x450</t>
        </is>
      </c>
      <c r="G2284" s="994" t="n">
        <v>1</v>
      </c>
      <c r="H2284" s="39" t="inlineStr">
        <is>
          <t>pc/db</t>
        </is>
      </c>
      <c r="I2284" s="1030" t="n"/>
      <c r="J2284" s="521" t="n">
        <v>0</v>
      </c>
      <c r="K2284" s="159" t="n">
        <v>0</v>
      </c>
      <c r="L2284" s="753">
        <f>J2284+K2284</f>
        <v/>
      </c>
      <c r="M2284" s="748">
        <f>L2284*(G2284+I2284)</f>
        <v/>
      </c>
      <c r="O2284" s="464">
        <f>ISBLANK(D2284)</f>
        <v/>
      </c>
      <c r="P2284" s="464">
        <f>ISBLANK(G2284)</f>
        <v/>
      </c>
      <c r="Q2284" s="464">
        <f>ISBLANK(M2284)</f>
        <v/>
      </c>
      <c r="R2284" s="464">
        <f>IF(AND(O2284=P2284,O2284=Q2284),,"!!!")</f>
        <v/>
      </c>
      <c r="T2284" s="464" t="n">
        <v>2273</v>
      </c>
    </row>
    <row customFormat="1" hidden="1" outlineLevel="1" r="2285" s="590">
      <c r="A2285" s="29" t="n"/>
      <c r="B2285" s="606" t="n">
        <v>400</v>
      </c>
      <c r="C2285" s="654" t="inlineStr">
        <is>
          <t>431E</t>
        </is>
      </c>
      <c r="D2285" s="426" t="n">
        <v>219</v>
      </c>
      <c r="E2285" s="597" t="inlineStr">
        <is>
          <t>T-piece, rectangular - 700x800-700x800-700x800</t>
        </is>
      </c>
      <c r="F2285" s="597" t="inlineStr">
        <is>
          <t>T-idom négyszög keresztmetszet - 700x800-700x800-700x800</t>
        </is>
      </c>
      <c r="G2285" s="994" t="n">
        <v>1</v>
      </c>
      <c r="H2285" s="39" t="inlineStr">
        <is>
          <t>pc/db</t>
        </is>
      </c>
      <c r="I2285" s="1030" t="n"/>
      <c r="J2285" s="521" t="n">
        <v>0</v>
      </c>
      <c r="K2285" s="159" t="n">
        <v>0</v>
      </c>
      <c r="L2285" s="753">
        <f>J2285+K2285</f>
        <v/>
      </c>
      <c r="M2285" s="748">
        <f>L2285*(G2285+I2285)</f>
        <v/>
      </c>
      <c r="O2285" s="464">
        <f>ISBLANK(D2285)</f>
        <v/>
      </c>
      <c r="P2285" s="464">
        <f>ISBLANK(G2285)</f>
        <v/>
      </c>
      <c r="Q2285" s="464">
        <f>ISBLANK(M2285)</f>
        <v/>
      </c>
      <c r="R2285" s="464">
        <f>IF(AND(O2285=P2285,O2285=Q2285),,"!!!")</f>
        <v/>
      </c>
      <c r="T2285" s="464" t="n">
        <v>2274</v>
      </c>
    </row>
    <row customFormat="1" hidden="1" outlineLevel="1" r="2286" s="590">
      <c r="A2286" s="29" t="n"/>
      <c r="B2286" s="606" t="n">
        <v>400</v>
      </c>
      <c r="C2286" s="654" t="inlineStr">
        <is>
          <t>431E</t>
        </is>
      </c>
      <c r="D2286" s="426" t="n">
        <v>220</v>
      </c>
      <c r="E2286" s="597" t="inlineStr">
        <is>
          <t>T-piece, rectangular - 800x550-550x550-350x550</t>
        </is>
      </c>
      <c r="F2286" s="597" t="inlineStr">
        <is>
          <t>T-idom négyszög keresztmetszet - 800x550-550x550-350x550</t>
        </is>
      </c>
      <c r="G2286" s="994" t="n">
        <v>1</v>
      </c>
      <c r="H2286" s="39" t="inlineStr">
        <is>
          <t>pc/db</t>
        </is>
      </c>
      <c r="I2286" s="1030" t="n"/>
      <c r="J2286" s="521" t="n">
        <v>0</v>
      </c>
      <c r="K2286" s="159" t="n">
        <v>0</v>
      </c>
      <c r="L2286" s="753">
        <f>J2286+K2286</f>
        <v/>
      </c>
      <c r="M2286" s="748">
        <f>L2286*(G2286+I2286)</f>
        <v/>
      </c>
      <c r="O2286" s="464">
        <f>ISBLANK(D2286)</f>
        <v/>
      </c>
      <c r="P2286" s="464">
        <f>ISBLANK(G2286)</f>
        <v/>
      </c>
      <c r="Q2286" s="464">
        <f>ISBLANK(M2286)</f>
        <v/>
      </c>
      <c r="R2286" s="464">
        <f>IF(AND(O2286=P2286,O2286=Q2286),,"!!!")</f>
        <v/>
      </c>
      <c r="T2286" s="464" t="n">
        <v>2275</v>
      </c>
    </row>
    <row customFormat="1" hidden="1" outlineLevel="1" r="2287" s="590">
      <c r="A2287" s="29" t="n"/>
      <c r="B2287" s="606" t="n">
        <v>400</v>
      </c>
      <c r="C2287" s="654" t="inlineStr">
        <is>
          <t>431E</t>
        </is>
      </c>
      <c r="D2287" s="426" t="n">
        <v>221</v>
      </c>
      <c r="E2287" s="597" t="inlineStr">
        <is>
          <t>T-piece, rectangular - 1300x900-900x900-900x900</t>
        </is>
      </c>
      <c r="F2287" s="597" t="inlineStr">
        <is>
          <t>T-idom négyszög keresztmetszet - 1300x900-900x900-900x900</t>
        </is>
      </c>
      <c r="G2287" s="994" t="n">
        <v>4</v>
      </c>
      <c r="H2287" s="39" t="inlineStr">
        <is>
          <t>pc/db</t>
        </is>
      </c>
      <c r="I2287" s="1030" t="n"/>
      <c r="J2287" s="521" t="n">
        <v>0</v>
      </c>
      <c r="K2287" s="159" t="n">
        <v>0</v>
      </c>
      <c r="L2287" s="753">
        <f>J2287+K2287</f>
        <v/>
      </c>
      <c r="M2287" s="748">
        <f>L2287*(G2287+I2287)</f>
        <v/>
      </c>
      <c r="O2287" s="464">
        <f>ISBLANK(D2287)</f>
        <v/>
      </c>
      <c r="P2287" s="464">
        <f>ISBLANK(G2287)</f>
        <v/>
      </c>
      <c r="Q2287" s="464">
        <f>ISBLANK(M2287)</f>
        <v/>
      </c>
      <c r="R2287" s="464">
        <f>IF(AND(O2287=P2287,O2287=Q2287),,"!!!")</f>
        <v/>
      </c>
      <c r="T2287" s="464" t="n">
        <v>2276</v>
      </c>
    </row>
    <row customFormat="1" hidden="1" outlineLevel="1" r="2288" s="590">
      <c r="A2288" s="29" t="n"/>
      <c r="B2288" s="606" t="n">
        <v>400</v>
      </c>
      <c r="C2288" s="654" t="inlineStr">
        <is>
          <t>431E</t>
        </is>
      </c>
      <c r="D2288" s="426" t="n">
        <v>222</v>
      </c>
      <c r="E2288" s="597" t="inlineStr">
        <is>
          <t>T-piece, rectangular - 1800x1200-700x1200-700x1200</t>
        </is>
      </c>
      <c r="F2288" s="597" t="inlineStr">
        <is>
          <t>T-idom négyszög keresztmetszet - 1800x1200-700x1200-700x1200</t>
        </is>
      </c>
      <c r="G2288" s="994" t="n">
        <v>1</v>
      </c>
      <c r="H2288" s="39" t="inlineStr">
        <is>
          <t>pc/db</t>
        </is>
      </c>
      <c r="I2288" s="1030" t="n"/>
      <c r="J2288" s="521" t="n">
        <v>0</v>
      </c>
      <c r="K2288" s="159" t="n">
        <v>0</v>
      </c>
      <c r="L2288" s="753">
        <f>J2288+K2288</f>
        <v/>
      </c>
      <c r="M2288" s="748">
        <f>L2288*(G2288+I2288)</f>
        <v/>
      </c>
      <c r="O2288" s="464">
        <f>ISBLANK(D2288)</f>
        <v/>
      </c>
      <c r="P2288" s="464">
        <f>ISBLANK(G2288)</f>
        <v/>
      </c>
      <c r="Q2288" s="464">
        <f>ISBLANK(M2288)</f>
        <v/>
      </c>
      <c r="R2288" s="464">
        <f>IF(AND(O2288=P2288,O2288=Q2288),,"!!!")</f>
        <v/>
      </c>
      <c r="T2288" s="464" t="n">
        <v>2277</v>
      </c>
    </row>
    <row customFormat="1" hidden="1" outlineLevel="1" r="2289" s="590">
      <c r="A2289" s="29" t="n"/>
      <c r="B2289" s="606" t="n">
        <v>400</v>
      </c>
      <c r="C2289" s="654" t="inlineStr">
        <is>
          <t>431E</t>
        </is>
      </c>
      <c r="D2289" s="426" t="n">
        <v>223</v>
      </c>
      <c r="E2289" s="597" t="inlineStr">
        <is>
          <t>End cap, rectangular - 200x315-200x315</t>
        </is>
      </c>
      <c r="F2289" s="597" t="inlineStr">
        <is>
          <t>Véglezáró kör keresztmetszet - 200x315-200x315</t>
        </is>
      </c>
      <c r="G2289" s="994" t="n">
        <v>1</v>
      </c>
      <c r="H2289" s="39" t="inlineStr">
        <is>
          <t>pc/db</t>
        </is>
      </c>
      <c r="I2289" s="1030" t="n"/>
      <c r="J2289" s="521" t="n">
        <v>0</v>
      </c>
      <c r="K2289" s="159" t="n">
        <v>0</v>
      </c>
      <c r="L2289" s="753">
        <f>J2289+K2289</f>
        <v/>
      </c>
      <c r="M2289" s="748">
        <f>L2289*(G2289+I2289)</f>
        <v/>
      </c>
      <c r="O2289" s="464">
        <f>ISBLANK(D2289)</f>
        <v/>
      </c>
      <c r="P2289" s="464">
        <f>ISBLANK(G2289)</f>
        <v/>
      </c>
      <c r="Q2289" s="464">
        <f>ISBLANK(M2289)</f>
        <v/>
      </c>
      <c r="R2289" s="464">
        <f>IF(AND(O2289=P2289,O2289=Q2289),,"!!!")</f>
        <v/>
      </c>
      <c r="T2289" s="464" t="n">
        <v>2278</v>
      </c>
    </row>
    <row customFormat="1" hidden="1" outlineLevel="1" r="2290" s="590">
      <c r="A2290" s="29" t="n"/>
      <c r="B2290" s="606" t="n">
        <v>400</v>
      </c>
      <c r="C2290" s="654" t="inlineStr">
        <is>
          <t>431E</t>
        </is>
      </c>
      <c r="D2290" s="426" t="n">
        <v>224</v>
      </c>
      <c r="E2290" s="597" t="inlineStr">
        <is>
          <t>End cap, rectangular - 200x315</t>
        </is>
      </c>
      <c r="F2290" s="597" t="inlineStr">
        <is>
          <t>Véglezáró kör keresztmetszet - 200x315</t>
        </is>
      </c>
      <c r="G2290" s="994" t="n">
        <v>1</v>
      </c>
      <c r="H2290" s="39" t="inlineStr">
        <is>
          <t>pc/db</t>
        </is>
      </c>
      <c r="I2290" s="1030" t="n"/>
      <c r="J2290" s="521" t="n">
        <v>0</v>
      </c>
      <c r="K2290" s="159" t="n">
        <v>0</v>
      </c>
      <c r="L2290" s="753">
        <f>J2290+K2290</f>
        <v/>
      </c>
      <c r="M2290" s="748">
        <f>L2290*(G2290+I2290)</f>
        <v/>
      </c>
      <c r="O2290" s="464">
        <f>ISBLANK(D2290)</f>
        <v/>
      </c>
      <c r="P2290" s="464">
        <f>ISBLANK(G2290)</f>
        <v/>
      </c>
      <c r="Q2290" s="464">
        <f>ISBLANK(M2290)</f>
        <v/>
      </c>
      <c r="R2290" s="464">
        <f>IF(AND(O2290=P2290,O2290=Q2290),,"!!!")</f>
        <v/>
      </c>
      <c r="T2290" s="464" t="n">
        <v>2279</v>
      </c>
    </row>
    <row customFormat="1" hidden="1" outlineLevel="1" r="2291" s="590">
      <c r="A2291" s="29" t="n"/>
      <c r="B2291" s="606" t="n">
        <v>400</v>
      </c>
      <c r="C2291" s="654" t="inlineStr">
        <is>
          <t>431E</t>
        </is>
      </c>
      <c r="D2291" s="426" t="n">
        <v>225</v>
      </c>
      <c r="E2291" s="597" t="inlineStr">
        <is>
          <t>End cap, rectangular - 1000x450</t>
        </is>
      </c>
      <c r="F2291" s="597" t="inlineStr">
        <is>
          <t>Véglezáró kör keresztmetszet - 1000x450</t>
        </is>
      </c>
      <c r="G2291" s="994" t="n">
        <v>3</v>
      </c>
      <c r="H2291" s="39" t="inlineStr">
        <is>
          <t>pc/db</t>
        </is>
      </c>
      <c r="I2291" s="1030" t="n"/>
      <c r="J2291" s="521" t="n">
        <v>0</v>
      </c>
      <c r="K2291" s="159" t="n">
        <v>0</v>
      </c>
      <c r="L2291" s="753">
        <f>J2291+K2291</f>
        <v/>
      </c>
      <c r="M2291" s="748">
        <f>L2291*(G2291+I2291)</f>
        <v/>
      </c>
      <c r="O2291" s="464">
        <f>ISBLANK(D2291)</f>
        <v/>
      </c>
      <c r="P2291" s="464">
        <f>ISBLANK(G2291)</f>
        <v/>
      </c>
      <c r="Q2291" s="464">
        <f>ISBLANK(M2291)</f>
        <v/>
      </c>
      <c r="R2291" s="464">
        <f>IF(AND(O2291=P2291,O2291=Q2291),,"!!!")</f>
        <v/>
      </c>
      <c r="T2291" s="464" t="n">
        <v>2280</v>
      </c>
    </row>
    <row customFormat="1" hidden="1" outlineLevel="1" r="2292" s="590">
      <c r="A2292" s="29" t="n"/>
      <c r="B2292" s="606" t="n">
        <v>400</v>
      </c>
      <c r="C2292" s="654" t="inlineStr">
        <is>
          <t>431E</t>
        </is>
      </c>
      <c r="D2292" s="426" t="n">
        <v>226</v>
      </c>
      <c r="E2292" s="597" t="inlineStr">
        <is>
          <t>End cap, rectangular - 1000x600</t>
        </is>
      </c>
      <c r="F2292" s="597" t="inlineStr">
        <is>
          <t>Véglezáró kör keresztmetszet - 1000x600</t>
        </is>
      </c>
      <c r="G2292" s="994" t="n">
        <v>1</v>
      </c>
      <c r="H2292" s="39" t="inlineStr">
        <is>
          <t>pc/db</t>
        </is>
      </c>
      <c r="I2292" s="1030" t="n"/>
      <c r="J2292" s="521" t="n">
        <v>0</v>
      </c>
      <c r="K2292" s="159" t="n">
        <v>0</v>
      </c>
      <c r="L2292" s="753">
        <f>J2292+K2292</f>
        <v/>
      </c>
      <c r="M2292" s="748">
        <f>L2292*(G2292+I2292)</f>
        <v/>
      </c>
      <c r="O2292" s="464">
        <f>ISBLANK(D2292)</f>
        <v/>
      </c>
      <c r="P2292" s="464">
        <f>ISBLANK(G2292)</f>
        <v/>
      </c>
      <c r="Q2292" s="464">
        <f>ISBLANK(M2292)</f>
        <v/>
      </c>
      <c r="R2292" s="464">
        <f>IF(AND(O2292=P2292,O2292=Q2292),,"!!!")</f>
        <v/>
      </c>
      <c r="T2292" s="464" t="n">
        <v>2281</v>
      </c>
    </row>
    <row customFormat="1" hidden="1" outlineLevel="1" r="2293" s="590">
      <c r="A2293" s="29" t="n"/>
      <c r="B2293" s="606" t="n">
        <v>400</v>
      </c>
      <c r="C2293" s="654" t="inlineStr">
        <is>
          <t>431E</t>
        </is>
      </c>
      <c r="D2293" s="426" t="n">
        <v>227</v>
      </c>
      <c r="E2293" s="597" t="inlineStr">
        <is>
          <t>End cap, rectangular - 2000x600</t>
        </is>
      </c>
      <c r="F2293" s="597" t="inlineStr">
        <is>
          <t>Véglezáró kör keresztmetszet - 2000x600</t>
        </is>
      </c>
      <c r="G2293" s="994" t="n">
        <v>1</v>
      </c>
      <c r="H2293" s="39" t="inlineStr">
        <is>
          <t>pc/db</t>
        </is>
      </c>
      <c r="I2293" s="1030" t="n"/>
      <c r="J2293" s="521" t="n">
        <v>0</v>
      </c>
      <c r="K2293" s="159" t="n">
        <v>0</v>
      </c>
      <c r="L2293" s="753">
        <f>J2293+K2293</f>
        <v/>
      </c>
      <c r="M2293" s="748">
        <f>L2293*(G2293+I2293)</f>
        <v/>
      </c>
      <c r="O2293" s="464">
        <f>ISBLANK(D2293)</f>
        <v/>
      </c>
      <c r="P2293" s="464">
        <f>ISBLANK(G2293)</f>
        <v/>
      </c>
      <c r="Q2293" s="464">
        <f>ISBLANK(M2293)</f>
        <v/>
      </c>
      <c r="R2293" s="464">
        <f>IF(AND(O2293=P2293,O2293=Q2293),,"!!!")</f>
        <v/>
      </c>
      <c r="T2293" s="464" t="n">
        <v>2282</v>
      </c>
    </row>
    <row customFormat="1" hidden="1" outlineLevel="1" r="2294" s="590">
      <c r="A2294" s="29" t="n"/>
      <c r="B2294" s="606" t="n">
        <v>400</v>
      </c>
      <c r="C2294" s="654" t="inlineStr">
        <is>
          <t>431E</t>
        </is>
      </c>
      <c r="D2294" s="426" t="n">
        <v>228</v>
      </c>
      <c r="E2294" s="597" t="inlineStr">
        <is>
          <t>Takeoff for grille - 300x300-300x300</t>
        </is>
      </c>
      <c r="F2294" s="597" t="inlineStr">
        <is>
          <t>Ültető idom rácshoz - 300x300-300x300</t>
        </is>
      </c>
      <c r="G2294" s="994" t="n">
        <v>1</v>
      </c>
      <c r="H2294" s="39" t="inlineStr">
        <is>
          <t>pc/db</t>
        </is>
      </c>
      <c r="I2294" s="1030" t="n"/>
      <c r="J2294" s="521" t="n">
        <v>0</v>
      </c>
      <c r="K2294" s="159" t="n">
        <v>0</v>
      </c>
      <c r="L2294" s="753">
        <f>J2294+K2294</f>
        <v/>
      </c>
      <c r="M2294" s="748">
        <f>L2294*(G2294+I2294)</f>
        <v/>
      </c>
      <c r="O2294" s="464">
        <f>ISBLANK(D2294)</f>
        <v/>
      </c>
      <c r="P2294" s="464">
        <f>ISBLANK(G2294)</f>
        <v/>
      </c>
      <c r="Q2294" s="464">
        <f>ISBLANK(M2294)</f>
        <v/>
      </c>
      <c r="R2294" s="464">
        <f>IF(AND(O2294=P2294,O2294=Q2294),,"!!!")</f>
        <v/>
      </c>
      <c r="T2294" s="464" t="n">
        <v>2283</v>
      </c>
    </row>
    <row customFormat="1" hidden="1" outlineLevel="1" r="2295" s="590">
      <c r="A2295" s="29" t="n"/>
      <c r="B2295" s="606" t="n">
        <v>400</v>
      </c>
      <c r="C2295" s="654" t="inlineStr">
        <is>
          <t>431E</t>
        </is>
      </c>
      <c r="D2295" s="426" t="n">
        <v>229</v>
      </c>
      <c r="E2295" s="597" t="inlineStr">
        <is>
          <t>Takeoff for grille - 315x65-315x65</t>
        </is>
      </c>
      <c r="F2295" s="597" t="inlineStr">
        <is>
          <t>Ültető idom rácshoz - 315x65-315x65</t>
        </is>
      </c>
      <c r="G2295" s="994" t="n">
        <v>1</v>
      </c>
      <c r="H2295" s="39" t="inlineStr">
        <is>
          <t>pc/db</t>
        </is>
      </c>
      <c r="I2295" s="1030" t="n"/>
      <c r="J2295" s="521" t="n">
        <v>0</v>
      </c>
      <c r="K2295" s="159" t="n">
        <v>0</v>
      </c>
      <c r="L2295" s="753">
        <f>J2295+K2295</f>
        <v/>
      </c>
      <c r="M2295" s="748">
        <f>L2295*(G2295+I2295)</f>
        <v/>
      </c>
      <c r="O2295" s="464">
        <f>ISBLANK(D2295)</f>
        <v/>
      </c>
      <c r="P2295" s="464">
        <f>ISBLANK(G2295)</f>
        <v/>
      </c>
      <c r="Q2295" s="464">
        <f>ISBLANK(M2295)</f>
        <v/>
      </c>
      <c r="R2295" s="464">
        <f>IF(AND(O2295=P2295,O2295=Q2295),,"!!!")</f>
        <v/>
      </c>
      <c r="T2295" s="464" t="n">
        <v>2284</v>
      </c>
    </row>
    <row customFormat="1" hidden="1" outlineLevel="1" r="2296" s="590">
      <c r="A2296" s="29" t="n"/>
      <c r="B2296" s="606" t="n">
        <v>400</v>
      </c>
      <c r="C2296" s="654" t="inlineStr">
        <is>
          <t>431E</t>
        </is>
      </c>
      <c r="D2296" s="426" t="n">
        <v>230</v>
      </c>
      <c r="E2296" s="597" t="inlineStr">
        <is>
          <t>Takeoff for grille - 415x165-415x165</t>
        </is>
      </c>
      <c r="F2296" s="597" t="inlineStr">
        <is>
          <t>Ültető idom rácshoz - 415x165-415x165</t>
        </is>
      </c>
      <c r="G2296" s="994" t="n">
        <v>2</v>
      </c>
      <c r="H2296" s="39" t="inlineStr">
        <is>
          <t>pc/db</t>
        </is>
      </c>
      <c r="I2296" s="1030" t="n"/>
      <c r="J2296" s="521" t="n">
        <v>0</v>
      </c>
      <c r="K2296" s="159" t="n">
        <v>0</v>
      </c>
      <c r="L2296" s="753">
        <f>J2296+K2296</f>
        <v/>
      </c>
      <c r="M2296" s="748">
        <f>L2296*(G2296+I2296)</f>
        <v/>
      </c>
      <c r="O2296" s="464">
        <f>ISBLANK(D2296)</f>
        <v/>
      </c>
      <c r="P2296" s="464">
        <f>ISBLANK(G2296)</f>
        <v/>
      </c>
      <c r="Q2296" s="464">
        <f>ISBLANK(M2296)</f>
        <v/>
      </c>
      <c r="R2296" s="464">
        <f>IF(AND(O2296=P2296,O2296=Q2296),,"!!!")</f>
        <v/>
      </c>
      <c r="T2296" s="464" t="n">
        <v>2285</v>
      </c>
    </row>
    <row customFormat="1" hidden="1" outlineLevel="1" r="2297" s="590">
      <c r="A2297" s="29" t="n"/>
      <c r="B2297" s="606" t="n">
        <v>400</v>
      </c>
      <c r="C2297" s="654" t="inlineStr">
        <is>
          <t>431E</t>
        </is>
      </c>
      <c r="D2297" s="426" t="n">
        <v>231</v>
      </c>
      <c r="E2297" s="597" t="inlineStr">
        <is>
          <t>Takeoff for grille - 415x315-415x315</t>
        </is>
      </c>
      <c r="F2297" s="597" t="inlineStr">
        <is>
          <t>Ültető idom rácshoz - 415x315-415x315</t>
        </is>
      </c>
      <c r="G2297" s="994" t="n">
        <v>6</v>
      </c>
      <c r="H2297" s="39" t="inlineStr">
        <is>
          <t>pc/db</t>
        </is>
      </c>
      <c r="I2297" s="1030" t="n"/>
      <c r="J2297" s="521" t="n">
        <v>0</v>
      </c>
      <c r="K2297" s="159" t="n">
        <v>0</v>
      </c>
      <c r="L2297" s="753">
        <f>J2297+K2297</f>
        <v/>
      </c>
      <c r="M2297" s="748">
        <f>L2297*(G2297+I2297)</f>
        <v/>
      </c>
      <c r="O2297" s="464">
        <f>ISBLANK(D2297)</f>
        <v/>
      </c>
      <c r="P2297" s="464">
        <f>ISBLANK(G2297)</f>
        <v/>
      </c>
      <c r="Q2297" s="464">
        <f>ISBLANK(M2297)</f>
        <v/>
      </c>
      <c r="R2297" s="464">
        <f>IF(AND(O2297=P2297,O2297=Q2297),,"!!!")</f>
        <v/>
      </c>
      <c r="T2297" s="464" t="n">
        <v>2286</v>
      </c>
    </row>
    <row customFormat="1" hidden="1" outlineLevel="1" r="2298" s="590">
      <c r="A2298" s="29" t="n"/>
      <c r="B2298" s="606" t="n">
        <v>400</v>
      </c>
      <c r="C2298" s="654" t="inlineStr">
        <is>
          <t>431E</t>
        </is>
      </c>
      <c r="D2298" s="426" t="n">
        <v>232</v>
      </c>
      <c r="E2298" s="597" t="inlineStr">
        <is>
          <t>Takeoff for grille - 450x1000-450x1000</t>
        </is>
      </c>
      <c r="F2298" s="597" t="inlineStr">
        <is>
          <t>Ültető idom rácshoz - 450x1000-450x1000</t>
        </is>
      </c>
      <c r="G2298" s="994" t="n">
        <v>2</v>
      </c>
      <c r="H2298" s="39" t="inlineStr">
        <is>
          <t>pc/db</t>
        </is>
      </c>
      <c r="I2298" s="1030" t="n"/>
      <c r="J2298" s="521" t="n">
        <v>0</v>
      </c>
      <c r="K2298" s="159" t="n">
        <v>0</v>
      </c>
      <c r="L2298" s="753">
        <f>J2298+K2298</f>
        <v/>
      </c>
      <c r="M2298" s="748">
        <f>L2298*(G2298+I2298)</f>
        <v/>
      </c>
      <c r="O2298" s="464">
        <f>ISBLANK(D2298)</f>
        <v/>
      </c>
      <c r="P2298" s="464">
        <f>ISBLANK(G2298)</f>
        <v/>
      </c>
      <c r="Q2298" s="464">
        <f>ISBLANK(M2298)</f>
        <v/>
      </c>
      <c r="R2298" s="464">
        <f>IF(AND(O2298=P2298,O2298=Q2298),,"!!!")</f>
        <v/>
      </c>
      <c r="T2298" s="464" t="n">
        <v>2287</v>
      </c>
    </row>
    <row customFormat="1" hidden="1" outlineLevel="1" r="2299" s="590">
      <c r="A2299" s="29" t="n"/>
      <c r="B2299" s="606" t="n">
        <v>400</v>
      </c>
      <c r="C2299" s="654" t="inlineStr">
        <is>
          <t>431E</t>
        </is>
      </c>
      <c r="D2299" s="426" t="n">
        <v>233</v>
      </c>
      <c r="E2299" s="597" t="inlineStr">
        <is>
          <t>Takeoff for grille - 515x115-515x115</t>
        </is>
      </c>
      <c r="F2299" s="597" t="inlineStr">
        <is>
          <t>Ültető idom rácshoz - 515x115-515x115</t>
        </is>
      </c>
      <c r="G2299" s="994" t="n">
        <v>3</v>
      </c>
      <c r="H2299" s="39" t="inlineStr">
        <is>
          <t>pc/db</t>
        </is>
      </c>
      <c r="I2299" s="1030" t="n"/>
      <c r="J2299" s="521" t="n">
        <v>0</v>
      </c>
      <c r="K2299" s="159" t="n">
        <v>0</v>
      </c>
      <c r="L2299" s="753">
        <f>J2299+K2299</f>
        <v/>
      </c>
      <c r="M2299" s="748">
        <f>L2299*(G2299+I2299)</f>
        <v/>
      </c>
      <c r="O2299" s="464">
        <f>ISBLANK(D2299)</f>
        <v/>
      </c>
      <c r="P2299" s="464">
        <f>ISBLANK(G2299)</f>
        <v/>
      </c>
      <c r="Q2299" s="464">
        <f>ISBLANK(M2299)</f>
        <v/>
      </c>
      <c r="R2299" s="464">
        <f>IF(AND(O2299=P2299,O2299=Q2299),,"!!!")</f>
        <v/>
      </c>
      <c r="T2299" s="464" t="n">
        <v>2288</v>
      </c>
    </row>
    <row customFormat="1" hidden="1" outlineLevel="1" r="2300" s="590">
      <c r="A2300" s="29" t="n"/>
      <c r="B2300" s="606" t="n">
        <v>400</v>
      </c>
      <c r="C2300" s="654" t="inlineStr">
        <is>
          <t>431E</t>
        </is>
      </c>
      <c r="D2300" s="426" t="n">
        <v>234</v>
      </c>
      <c r="E2300" s="597" t="inlineStr">
        <is>
          <t>Takeoff for grille - 1015x315-1015x315</t>
        </is>
      </c>
      <c r="F2300" s="597" t="inlineStr">
        <is>
          <t>Ültető idom rácshoz - 1015x315-1015x315</t>
        </is>
      </c>
      <c r="G2300" s="994" t="n">
        <v>5</v>
      </c>
      <c r="H2300" s="39" t="inlineStr">
        <is>
          <t>pc/db</t>
        </is>
      </c>
      <c r="I2300" s="1030" t="n"/>
      <c r="J2300" s="521" t="n">
        <v>0</v>
      </c>
      <c r="K2300" s="159" t="n">
        <v>0</v>
      </c>
      <c r="L2300" s="753">
        <f>J2300+K2300</f>
        <v/>
      </c>
      <c r="M2300" s="748">
        <f>L2300*(G2300+I2300)</f>
        <v/>
      </c>
      <c r="O2300" s="464">
        <f>ISBLANK(D2300)</f>
        <v/>
      </c>
      <c r="P2300" s="464">
        <f>ISBLANK(G2300)</f>
        <v/>
      </c>
      <c r="Q2300" s="464">
        <f>ISBLANK(M2300)</f>
        <v/>
      </c>
      <c r="R2300" s="464">
        <f>IF(AND(O2300=P2300,O2300=Q2300),,"!!!")</f>
        <v/>
      </c>
      <c r="T2300" s="464" t="n">
        <v>2289</v>
      </c>
    </row>
    <row customFormat="1" hidden="1" outlineLevel="1" r="2301" s="590">
      <c r="A2301" s="29" t="n"/>
      <c r="B2301" s="606" t="n">
        <v>400</v>
      </c>
      <c r="C2301" s="654" t="inlineStr">
        <is>
          <t>431E</t>
        </is>
      </c>
      <c r="D2301" s="426" t="n">
        <v>235</v>
      </c>
      <c r="E2301" s="597" t="inlineStr">
        <is>
          <t>Takeoff for grille - 1200x1300-1200x1300</t>
        </is>
      </c>
      <c r="F2301" s="597" t="inlineStr">
        <is>
          <t>Ültető idom rácshoz - 1200x1300-1200x1300</t>
        </is>
      </c>
      <c r="G2301" s="994" t="n">
        <v>2</v>
      </c>
      <c r="H2301" s="39" t="inlineStr">
        <is>
          <t>pc/db</t>
        </is>
      </c>
      <c r="I2301" s="1030" t="n"/>
      <c r="J2301" s="521" t="n">
        <v>0</v>
      </c>
      <c r="K2301" s="159" t="n">
        <v>0</v>
      </c>
      <c r="L2301" s="753">
        <f>J2301+K2301</f>
        <v/>
      </c>
      <c r="M2301" s="748">
        <f>L2301*(G2301+I2301)</f>
        <v/>
      </c>
      <c r="O2301" s="464">
        <f>ISBLANK(D2301)</f>
        <v/>
      </c>
      <c r="P2301" s="464">
        <f>ISBLANK(G2301)</f>
        <v/>
      </c>
      <c r="Q2301" s="464">
        <f>ISBLANK(M2301)</f>
        <v/>
      </c>
      <c r="R2301" s="464">
        <f>IF(AND(O2301=P2301,O2301=Q2301),,"!!!")</f>
        <v/>
      </c>
      <c r="T2301" s="464" t="n">
        <v>2290</v>
      </c>
    </row>
    <row customFormat="1" hidden="1" outlineLevel="1" r="2302" s="590">
      <c r="A2302" s="29" t="n"/>
      <c r="B2302" s="606" t="n">
        <v>400</v>
      </c>
      <c r="C2302" s="654" t="inlineStr">
        <is>
          <t>431E</t>
        </is>
      </c>
      <c r="D2302" s="426" t="n">
        <v>236</v>
      </c>
      <c r="E2302" s="597" t="inlineStr">
        <is>
          <t>Takeoff for grille - 1300x1100-1300x1100</t>
        </is>
      </c>
      <c r="F2302" s="597" t="inlineStr">
        <is>
          <t>Ültető idom rácshoz - 1300x1100-1300x1100</t>
        </is>
      </c>
      <c r="G2302" s="994" t="n">
        <v>1</v>
      </c>
      <c r="H2302" s="39" t="inlineStr">
        <is>
          <t>pc/db</t>
        </is>
      </c>
      <c r="I2302" s="1030" t="n"/>
      <c r="J2302" s="521" t="n">
        <v>0</v>
      </c>
      <c r="K2302" s="159" t="n">
        <v>0</v>
      </c>
      <c r="L2302" s="753">
        <f>J2302+K2302</f>
        <v/>
      </c>
      <c r="M2302" s="748">
        <f>L2302*(G2302+I2302)</f>
        <v/>
      </c>
      <c r="O2302" s="464">
        <f>ISBLANK(D2302)</f>
        <v/>
      </c>
      <c r="P2302" s="464">
        <f>ISBLANK(G2302)</f>
        <v/>
      </c>
      <c r="Q2302" s="464">
        <f>ISBLANK(M2302)</f>
        <v/>
      </c>
      <c r="R2302" s="464">
        <f>IF(AND(O2302=P2302,O2302=Q2302),,"!!!")</f>
        <v/>
      </c>
      <c r="T2302" s="464" t="n">
        <v>2291</v>
      </c>
    </row>
    <row customFormat="1" hidden="1" outlineLevel="1" r="2303" s="590">
      <c r="A2303" s="29" t="n"/>
      <c r="B2303" s="606" t="n">
        <v>400</v>
      </c>
      <c r="C2303" s="654" t="inlineStr">
        <is>
          <t>431E</t>
        </is>
      </c>
      <c r="D2303" s="426" t="n">
        <v>237</v>
      </c>
      <c r="E2303" s="597" t="inlineStr">
        <is>
          <t>Takeoff for grille - 2000x1500-2000x1500</t>
        </is>
      </c>
      <c r="F2303" s="597" t="inlineStr">
        <is>
          <t>Ültető idom rácshoz - 2000x1500-2000x1500</t>
        </is>
      </c>
      <c r="G2303" s="994" t="n">
        <v>2</v>
      </c>
      <c r="H2303" s="39" t="inlineStr">
        <is>
          <t>pc/db</t>
        </is>
      </c>
      <c r="I2303" s="1030" t="n"/>
      <c r="J2303" s="521" t="n">
        <v>0</v>
      </c>
      <c r="K2303" s="159" t="n">
        <v>0</v>
      </c>
      <c r="L2303" s="753">
        <f>J2303+K2303</f>
        <v/>
      </c>
      <c r="M2303" s="748">
        <f>L2303*(G2303+I2303)</f>
        <v/>
      </c>
      <c r="O2303" s="464">
        <f>ISBLANK(D2303)</f>
        <v/>
      </c>
      <c r="P2303" s="464">
        <f>ISBLANK(G2303)</f>
        <v/>
      </c>
      <c r="Q2303" s="464">
        <f>ISBLANK(M2303)</f>
        <v/>
      </c>
      <c r="R2303" s="464">
        <f>IF(AND(O2303=P2303,O2303=Q2303),,"!!!")</f>
        <v/>
      </c>
      <c r="T2303" s="464" t="n">
        <v>2292</v>
      </c>
    </row>
    <row customFormat="1" hidden="1" outlineLevel="1" r="2304" s="590">
      <c r="A2304" s="29" t="n"/>
      <c r="B2304" s="606" t="n">
        <v>400</v>
      </c>
      <c r="C2304" s="654" t="inlineStr">
        <is>
          <t>431E</t>
        </is>
      </c>
      <c r="D2304" s="426" t="n">
        <v>238</v>
      </c>
      <c r="E2304" s="597" t="inlineStr">
        <is>
          <t>Saddle mount for grille - ø160-ø160</t>
        </is>
      </c>
      <c r="F2304" s="597" t="inlineStr">
        <is>
          <t>Ültetőidom kör keresztmetszet - ø160-ø160</t>
        </is>
      </c>
      <c r="G2304" s="994" t="n">
        <v>2</v>
      </c>
      <c r="H2304" s="39" t="inlineStr">
        <is>
          <t>pc/db</t>
        </is>
      </c>
      <c r="I2304" s="1030" t="n"/>
      <c r="J2304" s="521" t="n">
        <v>0</v>
      </c>
      <c r="K2304" s="159" t="n">
        <v>0</v>
      </c>
      <c r="L2304" s="753">
        <f>J2304+K2304</f>
        <v/>
      </c>
      <c r="M2304" s="748">
        <f>L2304*(G2304+I2304)</f>
        <v/>
      </c>
      <c r="O2304" s="464">
        <f>ISBLANK(D2304)</f>
        <v/>
      </c>
      <c r="P2304" s="464">
        <f>ISBLANK(G2304)</f>
        <v/>
      </c>
      <c r="Q2304" s="464">
        <f>ISBLANK(M2304)</f>
        <v/>
      </c>
      <c r="R2304" s="464">
        <f>IF(AND(O2304=P2304,O2304=Q2304),,"!!!")</f>
        <v/>
      </c>
      <c r="T2304" s="464" t="n">
        <v>2293</v>
      </c>
    </row>
    <row customFormat="1" hidden="1" outlineLevel="1" r="2305" s="590">
      <c r="A2305" s="29" t="n"/>
      <c r="B2305" s="606" t="n">
        <v>400</v>
      </c>
      <c r="C2305" s="654" t="inlineStr">
        <is>
          <t>431E</t>
        </is>
      </c>
      <c r="D2305" s="426" t="n">
        <v>239</v>
      </c>
      <c r="E2305" s="597" t="inlineStr">
        <is>
          <t>Saddle mount for grille - ø250-ø250</t>
        </is>
      </c>
      <c r="F2305" s="597" t="inlineStr">
        <is>
          <t>Ültetőidom kör keresztmetszet - ø250-ø250</t>
        </is>
      </c>
      <c r="G2305" s="994" t="n">
        <v>2</v>
      </c>
      <c r="H2305" s="39" t="inlineStr">
        <is>
          <t>pc/db</t>
        </is>
      </c>
      <c r="I2305" s="1030" t="n"/>
      <c r="J2305" s="521" t="n">
        <v>0</v>
      </c>
      <c r="K2305" s="159" t="n">
        <v>0</v>
      </c>
      <c r="L2305" s="753">
        <f>J2305+K2305</f>
        <v/>
      </c>
      <c r="M2305" s="748">
        <f>L2305*(G2305+I2305)</f>
        <v/>
      </c>
      <c r="O2305" s="464">
        <f>ISBLANK(D2305)</f>
        <v/>
      </c>
      <c r="P2305" s="464">
        <f>ISBLANK(G2305)</f>
        <v/>
      </c>
      <c r="Q2305" s="464">
        <f>ISBLANK(M2305)</f>
        <v/>
      </c>
      <c r="R2305" s="464">
        <f>IF(AND(O2305=P2305,O2305=Q2305),,"!!!")</f>
        <v/>
      </c>
      <c r="T2305" s="464" t="n">
        <v>2294</v>
      </c>
    </row>
    <row customFormat="1" hidden="1" outlineLevel="1" r="2306" s="590">
      <c r="A2306" s="29" t="n"/>
      <c r="B2306" s="606" t="n">
        <v>400</v>
      </c>
      <c r="C2306" s="654" t="inlineStr">
        <is>
          <t>431E</t>
        </is>
      </c>
      <c r="D2306" s="426" t="n">
        <v>240</v>
      </c>
      <c r="E2306" s="597" t="inlineStr">
        <is>
          <t>Saddle mount for grille - ø315-ø315</t>
        </is>
      </c>
      <c r="F2306" s="597" t="inlineStr">
        <is>
          <t>Ültetőidom kör keresztmetszet - ø315-ø315</t>
        </is>
      </c>
      <c r="G2306" s="994" t="n">
        <v>1</v>
      </c>
      <c r="H2306" s="39" t="inlineStr">
        <is>
          <t>pc/db</t>
        </is>
      </c>
      <c r="I2306" s="1030" t="n"/>
      <c r="J2306" s="521" t="n">
        <v>0</v>
      </c>
      <c r="K2306" s="159" t="n">
        <v>0</v>
      </c>
      <c r="L2306" s="753">
        <f>J2306+K2306</f>
        <v/>
      </c>
      <c r="M2306" s="748">
        <f>L2306*(G2306+I2306)</f>
        <v/>
      </c>
      <c r="O2306" s="464">
        <f>ISBLANK(D2306)</f>
        <v/>
      </c>
      <c r="P2306" s="464">
        <f>ISBLANK(G2306)</f>
        <v/>
      </c>
      <c r="Q2306" s="464">
        <f>ISBLANK(M2306)</f>
        <v/>
      </c>
      <c r="R2306" s="464">
        <f>IF(AND(O2306=P2306,O2306=Q2306),,"!!!")</f>
        <v/>
      </c>
      <c r="T2306" s="464" t="n">
        <v>2295</v>
      </c>
    </row>
    <row customFormat="1" hidden="1" outlineLevel="1" r="2307" s="590">
      <c r="A2307" s="29" t="n"/>
      <c r="B2307" s="606" t="n">
        <v>400</v>
      </c>
      <c r="C2307" s="654" t="inlineStr">
        <is>
          <t>431E</t>
        </is>
      </c>
      <c r="D2307" s="426" t="n">
        <v>241</v>
      </c>
      <c r="E2307" s="597" t="inlineStr">
        <is>
          <t>Saddle mount for grille - ø400-ø400</t>
        </is>
      </c>
      <c r="F2307" s="597" t="inlineStr">
        <is>
          <t>Ültetőidom kör keresztmetszet - ø400-ø400</t>
        </is>
      </c>
      <c r="G2307" s="994" t="n">
        <v>9</v>
      </c>
      <c r="H2307" s="39" t="inlineStr">
        <is>
          <t>pc/db</t>
        </is>
      </c>
      <c r="I2307" s="1030" t="n"/>
      <c r="J2307" s="521" t="n">
        <v>0</v>
      </c>
      <c r="K2307" s="159" t="n">
        <v>0</v>
      </c>
      <c r="L2307" s="753">
        <f>J2307+K2307</f>
        <v/>
      </c>
      <c r="M2307" s="748">
        <f>L2307*(G2307+I2307)</f>
        <v/>
      </c>
      <c r="O2307" s="464">
        <f>ISBLANK(D2307)</f>
        <v/>
      </c>
      <c r="P2307" s="464">
        <f>ISBLANK(G2307)</f>
        <v/>
      </c>
      <c r="Q2307" s="464">
        <f>ISBLANK(M2307)</f>
        <v/>
      </c>
      <c r="R2307" s="464">
        <f>IF(AND(O2307=P2307,O2307=Q2307),,"!!!")</f>
        <v/>
      </c>
      <c r="T2307" s="464" t="n">
        <v>2296</v>
      </c>
    </row>
    <row customFormat="1" hidden="1" outlineLevel="1" r="2308" s="590">
      <c r="A2308" s="29" t="n"/>
      <c r="B2308" s="606" t="n">
        <v>400</v>
      </c>
      <c r="C2308" s="654" t="inlineStr">
        <is>
          <t>431E</t>
        </is>
      </c>
      <c r="D2308" s="426" t="n">
        <v>242</v>
      </c>
      <c r="E2308" s="597" t="inlineStr">
        <is>
          <t>Saddle mount for grille - ø450-ø450</t>
        </is>
      </c>
      <c r="F2308" s="597" t="inlineStr">
        <is>
          <t>Ültetőidom kör keresztmetszet - ø450-ø450</t>
        </is>
      </c>
      <c r="G2308" s="994" t="n">
        <v>9</v>
      </c>
      <c r="H2308" s="39" t="inlineStr">
        <is>
          <t>pc/db</t>
        </is>
      </c>
      <c r="I2308" s="1030" t="n"/>
      <c r="J2308" s="521" t="n">
        <v>0</v>
      </c>
      <c r="K2308" s="159" t="n">
        <v>0</v>
      </c>
      <c r="L2308" s="753">
        <f>J2308+K2308</f>
        <v/>
      </c>
      <c r="M2308" s="748">
        <f>L2308*(G2308+I2308)</f>
        <v/>
      </c>
      <c r="O2308" s="464">
        <f>ISBLANK(D2308)</f>
        <v/>
      </c>
      <c r="P2308" s="464">
        <f>ISBLANK(G2308)</f>
        <v/>
      </c>
      <c r="Q2308" s="464">
        <f>ISBLANK(M2308)</f>
        <v/>
      </c>
      <c r="R2308" s="464">
        <f>IF(AND(O2308=P2308,O2308=Q2308),,"!!!")</f>
        <v/>
      </c>
      <c r="T2308" s="464" t="n">
        <v>2297</v>
      </c>
    </row>
    <row customFormat="1" hidden="1" outlineLevel="1" r="2309" s="421">
      <c r="A2309" s="29" t="n"/>
      <c r="B2309" s="606" t="n">
        <v>400</v>
      </c>
      <c r="C2309" s="654" t="inlineStr">
        <is>
          <t>431E</t>
        </is>
      </c>
      <c r="D2309" s="426" t="n">
        <v>243</v>
      </c>
      <c r="E2309" s="597" t="inlineStr">
        <is>
          <t>Saddle mount for grille - ø560-ø560</t>
        </is>
      </c>
      <c r="F2309" s="597" t="inlineStr">
        <is>
          <t>Ültetőidom kör keresztmetszet - ø560-ø560</t>
        </is>
      </c>
      <c r="G2309" s="994" t="n">
        <v>18</v>
      </c>
      <c r="H2309" s="39" t="inlineStr">
        <is>
          <t>pc/db</t>
        </is>
      </c>
      <c r="I2309" s="1030" t="n"/>
      <c r="J2309" s="521" t="n">
        <v>0</v>
      </c>
      <c r="K2309" s="159" t="n">
        <v>0</v>
      </c>
      <c r="L2309" s="753">
        <f>J2309+K2309</f>
        <v/>
      </c>
      <c r="M2309" s="748">
        <f>L2309*(G2309+I2309)</f>
        <v/>
      </c>
      <c r="O2309" s="464">
        <f>ISBLANK(D2309)</f>
        <v/>
      </c>
      <c r="P2309" s="464">
        <f>ISBLANK(G2309)</f>
        <v/>
      </c>
      <c r="Q2309" s="464">
        <f>ISBLANK(M2309)</f>
        <v/>
      </c>
      <c r="R2309" s="464">
        <f>IF(AND(O2309=P2309,O2309=Q2309),,"!!!")</f>
        <v/>
      </c>
      <c r="T2309" s="464" t="n">
        <v>2298</v>
      </c>
    </row>
    <row customFormat="1" hidden="1" outlineLevel="1" r="2310" s="590">
      <c r="A2310" s="29" t="n"/>
      <c r="B2310" s="606" t="n">
        <v>400</v>
      </c>
      <c r="C2310" s="654" t="inlineStr">
        <is>
          <t>431E</t>
        </is>
      </c>
      <c r="D2310" s="426" t="n"/>
      <c r="E2310" s="148" t="inlineStr">
        <is>
          <t>Flexible duct</t>
        </is>
      </c>
      <c r="F2310" s="148" t="inlineStr">
        <is>
          <t>Flexibilis légcsatorna</t>
        </is>
      </c>
      <c r="G2310" s="994" t="n"/>
      <c r="H2310" s="39" t="n"/>
      <c r="I2310" s="1030" t="n"/>
      <c r="J2310" s="521" t="n"/>
      <c r="K2310" s="159" t="n"/>
      <c r="L2310" s="159" t="n"/>
      <c r="M2310" s="522" t="n"/>
      <c r="O2310" s="464">
        <f>ISBLANK(D2310)</f>
        <v/>
      </c>
      <c r="P2310" s="464">
        <f>ISBLANK(G2310)</f>
        <v/>
      </c>
      <c r="Q2310" s="464">
        <f>ISBLANK(M2310)</f>
        <v/>
      </c>
      <c r="R2310" s="464">
        <f>IF(AND(O2310=P2310,O2310=Q2310),,"!!!")</f>
        <v/>
      </c>
      <c r="T2310" s="464" t="n">
        <v>2299</v>
      </c>
    </row>
    <row customFormat="1" hidden="1" outlineLevel="1" r="2311" s="590">
      <c r="A2311" s="29" t="n"/>
      <c r="B2311" s="606" t="n">
        <v>400</v>
      </c>
      <c r="C2311" s="654" t="inlineStr">
        <is>
          <t>431E</t>
        </is>
      </c>
      <c r="D2311" s="426" t="n">
        <v>244</v>
      </c>
      <c r="E2311" s="597" t="inlineStr">
        <is>
          <t>ø100</t>
        </is>
      </c>
      <c r="F2311" s="597" t="inlineStr">
        <is>
          <t>ø100</t>
        </is>
      </c>
      <c r="G2311" s="994" t="n">
        <v>6</v>
      </c>
      <c r="H2311" s="39" t="inlineStr">
        <is>
          <t>lm/fm</t>
        </is>
      </c>
      <c r="I2311" s="1030" t="n"/>
      <c r="J2311" s="521" t="n">
        <v>0</v>
      </c>
      <c r="K2311" s="159" t="n">
        <v>0</v>
      </c>
      <c r="L2311" s="753">
        <f>J2311+K2311</f>
        <v/>
      </c>
      <c r="M2311" s="748">
        <f>L2311*(G2311+I2311)</f>
        <v/>
      </c>
      <c r="O2311" s="464">
        <f>ISBLANK(D2311)</f>
        <v/>
      </c>
      <c r="P2311" s="464">
        <f>ISBLANK(G2311)</f>
        <v/>
      </c>
      <c r="Q2311" s="464">
        <f>ISBLANK(M2311)</f>
        <v/>
      </c>
      <c r="R2311" s="464">
        <f>IF(AND(O2311=P2311,O2311=Q2311),,"!!!")</f>
        <v/>
      </c>
      <c r="T2311" s="464" t="n">
        <v>2300</v>
      </c>
    </row>
    <row customFormat="1" hidden="1" outlineLevel="1" r="2312" s="590">
      <c r="A2312" s="29" t="n"/>
      <c r="B2312" s="606" t="n">
        <v>400</v>
      </c>
      <c r="C2312" s="654" t="inlineStr">
        <is>
          <t>431E</t>
        </is>
      </c>
      <c r="D2312" s="426" t="n">
        <v>245</v>
      </c>
      <c r="E2312" s="597" t="inlineStr">
        <is>
          <t>ø125</t>
        </is>
      </c>
      <c r="F2312" s="597" t="inlineStr">
        <is>
          <t>ø125</t>
        </is>
      </c>
      <c r="G2312" s="994" t="n">
        <v>12</v>
      </c>
      <c r="H2312" s="39" t="inlineStr">
        <is>
          <t>lm/fm</t>
        </is>
      </c>
      <c r="I2312" s="1030" t="n"/>
      <c r="J2312" s="521" t="n">
        <v>0</v>
      </c>
      <c r="K2312" s="159" t="n">
        <v>0</v>
      </c>
      <c r="L2312" s="753">
        <f>J2312+K2312</f>
        <v/>
      </c>
      <c r="M2312" s="748">
        <f>L2312*(G2312+I2312)</f>
        <v/>
      </c>
      <c r="O2312" s="464">
        <f>ISBLANK(D2312)</f>
        <v/>
      </c>
      <c r="P2312" s="464">
        <f>ISBLANK(G2312)</f>
        <v/>
      </c>
      <c r="Q2312" s="464">
        <f>ISBLANK(M2312)</f>
        <v/>
      </c>
      <c r="R2312" s="464">
        <f>IF(AND(O2312=P2312,O2312=Q2312),,"!!!")</f>
        <v/>
      </c>
      <c r="T2312" s="464" t="n">
        <v>2301</v>
      </c>
    </row>
    <row customFormat="1" hidden="1" outlineLevel="1" r="2313" s="590">
      <c r="A2313" s="29" t="n"/>
      <c r="B2313" s="606" t="n">
        <v>400</v>
      </c>
      <c r="C2313" s="654" t="inlineStr">
        <is>
          <t>431E</t>
        </is>
      </c>
      <c r="D2313" s="426" t="n">
        <v>246</v>
      </c>
      <c r="E2313" s="597" t="inlineStr">
        <is>
          <t>ø160</t>
        </is>
      </c>
      <c r="F2313" s="597" t="inlineStr">
        <is>
          <t>ø160</t>
        </is>
      </c>
      <c r="G2313" s="994" t="n">
        <v>26</v>
      </c>
      <c r="H2313" s="39" t="inlineStr">
        <is>
          <t>lm/fm</t>
        </is>
      </c>
      <c r="I2313" s="1030" t="n"/>
      <c r="J2313" s="521" t="n">
        <v>0</v>
      </c>
      <c r="K2313" s="159" t="n">
        <v>0</v>
      </c>
      <c r="L2313" s="753">
        <f>J2313+K2313</f>
        <v/>
      </c>
      <c r="M2313" s="748">
        <f>L2313*(G2313+I2313)</f>
        <v/>
      </c>
      <c r="O2313" s="464">
        <f>ISBLANK(D2313)</f>
        <v/>
      </c>
      <c r="P2313" s="464">
        <f>ISBLANK(G2313)</f>
        <v/>
      </c>
      <c r="Q2313" s="464">
        <f>ISBLANK(M2313)</f>
        <v/>
      </c>
      <c r="R2313" s="464">
        <f>IF(AND(O2313=P2313,O2313=Q2313),,"!!!")</f>
        <v/>
      </c>
      <c r="T2313" s="464" t="n">
        <v>2302</v>
      </c>
    </row>
    <row customFormat="1" hidden="1" outlineLevel="1" r="2314" s="590">
      <c r="A2314" s="29" t="n"/>
      <c r="B2314" s="606" t="n">
        <v>400</v>
      </c>
      <c r="C2314" s="654" t="inlineStr">
        <is>
          <t>431E</t>
        </is>
      </c>
      <c r="D2314" s="426" t="n">
        <v>247</v>
      </c>
      <c r="E2314" s="597" t="inlineStr">
        <is>
          <t>ø200</t>
        </is>
      </c>
      <c r="F2314" s="597" t="inlineStr">
        <is>
          <t>ø200</t>
        </is>
      </c>
      <c r="G2314" s="994" t="n">
        <v>39</v>
      </c>
      <c r="H2314" s="39" t="inlineStr">
        <is>
          <t>lm/fm</t>
        </is>
      </c>
      <c r="I2314" s="1030" t="n"/>
      <c r="J2314" s="521" t="n">
        <v>0</v>
      </c>
      <c r="K2314" s="159" t="n">
        <v>0</v>
      </c>
      <c r="L2314" s="753">
        <f>J2314+K2314</f>
        <v/>
      </c>
      <c r="M2314" s="748">
        <f>L2314*(G2314+I2314)</f>
        <v/>
      </c>
      <c r="O2314" s="464">
        <f>ISBLANK(D2314)</f>
        <v/>
      </c>
      <c r="P2314" s="464">
        <f>ISBLANK(G2314)</f>
        <v/>
      </c>
      <c r="Q2314" s="464">
        <f>ISBLANK(M2314)</f>
        <v/>
      </c>
      <c r="R2314" s="464">
        <f>IF(AND(O2314=P2314,O2314=Q2314),,"!!!")</f>
        <v/>
      </c>
      <c r="T2314" s="464" t="n">
        <v>2303</v>
      </c>
    </row>
    <row customFormat="1" hidden="1" outlineLevel="1" r="2315" s="590">
      <c r="A2315" s="29" t="n"/>
      <c r="B2315" s="606" t="n">
        <v>400</v>
      </c>
      <c r="C2315" s="654" t="inlineStr">
        <is>
          <t>431E</t>
        </is>
      </c>
      <c r="D2315" s="426" t="n">
        <v>248</v>
      </c>
      <c r="E2315" s="597" t="inlineStr">
        <is>
          <t>ø250</t>
        </is>
      </c>
      <c r="F2315" s="597" t="inlineStr">
        <is>
          <t>ø250</t>
        </is>
      </c>
      <c r="G2315" s="994" t="n">
        <v>75</v>
      </c>
      <c r="H2315" s="39" t="inlineStr">
        <is>
          <t>lm/fm</t>
        </is>
      </c>
      <c r="I2315" s="315" t="n"/>
      <c r="J2315" s="521" t="n">
        <v>0</v>
      </c>
      <c r="K2315" s="159" t="n">
        <v>0</v>
      </c>
      <c r="L2315" s="753">
        <f>J2315+K2315</f>
        <v/>
      </c>
      <c r="M2315" s="748">
        <f>L2315*(G2315+I2315)</f>
        <v/>
      </c>
      <c r="O2315" s="464">
        <f>ISBLANK(D2315)</f>
        <v/>
      </c>
      <c r="P2315" s="464">
        <f>ISBLANK(G2315)</f>
        <v/>
      </c>
      <c r="Q2315" s="464">
        <f>ISBLANK(M2315)</f>
        <v/>
      </c>
      <c r="R2315" s="464">
        <f>IF(AND(O2315=P2315,O2315=Q2315),,"!!!")</f>
        <v/>
      </c>
      <c r="T2315" s="464" t="n">
        <v>2304</v>
      </c>
    </row>
    <row customFormat="1" customHeight="1" hidden="1" ht="393.75" outlineLevel="1" r="2316" s="590">
      <c r="A2316" s="29" t="inlineStr">
        <is>
          <t>x</t>
        </is>
      </c>
      <c r="B2316" s="606" t="n">
        <v>400</v>
      </c>
      <c r="C2316" s="654" t="inlineStr">
        <is>
          <t>431E</t>
        </is>
      </c>
      <c r="D2316" s="426" t="n"/>
      <c r="E2316" s="148" t="inlineStr">
        <is>
          <t>Outside air'
Galvanised steel duct general quality requirements: 
Lindab galvanised stees sheet airduct system. Required leakage class for round ducts is ‘C’, for rectangular ducts is 'B’ in conformity with Eurovent 2/2. Rectangular ducts with MEZ flanges and trapeze bracing, hat- or rod shaped internal reinforcing frame if required. Round spiral corrugated duct system with factory made rubber profile sealing.
In accordance with standard cleaning apertures must be fitted to the ventilation duct system.
0,8mm thick aluminium sheet cladding, with continuous overlapping, sintered connections with aluminium riveting.
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
Armaflex AC: Synthetic rubber based closed cell insulation to prevent condensation, elastic material. Allowed temperature range of medium from -50 to +110°C-ig (band +85°C). Fire resistance classification: DL-s3, d0 (considerable participation in fire, strong smoke production, no flaming droplets/particles)
Insulation of the duct outside the building must be included in the material of the ducts and fittings:
galvanised steel duct + Armaflex AC 13mm insulation + 50mm mineral wool with aluminium lining + galvanized sheet steel
Insulation of the duct inside the building must be included in the material of the ducts and fittings:
galvanised steel duct + Armaflex AC 13mm insulation</t>
        </is>
      </c>
      <c r="F2316" s="525" t="inlineStr">
        <is>
          <t>Friss levegő
Hga acél légcsatorna álltalános minőségi elvárásai: Lindab horganyzott acél légcsatorna rendszer, elvárt tömörségi osztály kör keresztmetszet "C", négyszög keresztmetszet "B" az Eurovent 2/2 szerint. Négyszög keresztmetszetű csatornarendszer mezkeretes csatlakozással, trapéz merevítéssel, kalap illetve belső rúd merevítéssel szükség szerint.Kör keresztmetszetű spirálkorcolt horganyzott légcsatorna rendszer gyártóművi profilozott gumibetétes csatlakozásokkal.
Előírásnak megfelelően tisztító nyílásokkal kell ellátni a légcsatorna hálózatot.
0,8mm-es aluminium lemez borítás, folytonos, átlapolássos, szitnizett kapcsolatokkal, alumínium popszegecses rögzítéssel.
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Armaflex AC: Szintetikus gumi alapú zártcellás szerkezetű páralecsapódás megelőzésére, rugalmas hőszigetelés. Megengedett közeghőm. -50 - +110°C-ig (szalag +85°C). Tűzvédelmi besorolás: DL-s3, d0 (lényeges részvétel a tűzben, erősen füstképző, égve nem csepegő)
Épületen kívüli légcsatorna szigetelését a légcsatorna és idomok anyagába bele kell számolni:
Hga légcsatorna + Armaflex AC 13mm szigetelés + 50mm alukasírozott ásványgyapot hőszigetelés  + bádogozása horganyzott acéllemezből
Épületen belüli légcsatorna szigetelését a légcsatorna és idomok anyagába bele kell számolni:
Hga légcsatorna + Armaflex AC 13mm szigetelés</t>
        </is>
      </c>
      <c r="G2316" s="994" t="n"/>
      <c r="H2316" s="39" t="n"/>
      <c r="I2316" s="1030" t="n"/>
      <c r="J2316" s="521" t="n"/>
      <c r="K2316" s="159" t="n"/>
      <c r="L2316" s="159" t="n"/>
      <c r="M2316" s="522" t="n"/>
      <c r="O2316" s="464">
        <f>ISBLANK(D2316)</f>
        <v/>
      </c>
      <c r="P2316" s="464">
        <f>ISBLANK(G2316)</f>
        <v/>
      </c>
      <c r="Q2316" s="464">
        <f>ISBLANK(M2316)</f>
        <v/>
      </c>
      <c r="R2316" s="464">
        <f>IF(AND(O2316=P2316,O2316=Q2316),,"!!!")</f>
        <v/>
      </c>
      <c r="T2316" s="464" t="n">
        <v>2305</v>
      </c>
    </row>
    <row customFormat="1" hidden="1" outlineLevel="1" r="2317" s="590">
      <c r="A2317" s="29" t="n"/>
      <c r="B2317" s="606" t="n">
        <v>400</v>
      </c>
      <c r="C2317" s="654" t="inlineStr">
        <is>
          <t>431E</t>
        </is>
      </c>
      <c r="D2317" s="426" t="n"/>
      <c r="E2317" s="148" t="inlineStr">
        <is>
          <t>Outdoor air</t>
        </is>
      </c>
      <c r="F2317" s="148" t="inlineStr">
        <is>
          <t>Friss levegő</t>
        </is>
      </c>
      <c r="G2317" s="994" t="n"/>
      <c r="H2317" s="39" t="n"/>
      <c r="I2317" s="1030" t="n"/>
      <c r="J2317" s="521" t="n"/>
      <c r="K2317" s="159" t="n"/>
      <c r="L2317" s="159" t="n"/>
      <c r="M2317" s="522" t="n"/>
      <c r="O2317" s="464">
        <f>ISBLANK(D2317)</f>
        <v/>
      </c>
      <c r="P2317" s="464">
        <f>ISBLANK(G2317)</f>
        <v/>
      </c>
      <c r="Q2317" s="464">
        <f>ISBLANK(M2317)</f>
        <v/>
      </c>
      <c r="R2317" s="464">
        <f>IF(AND(O2317=P2317,O2317=Q2317),,"!!!")</f>
        <v/>
      </c>
      <c r="T2317" s="464" t="n">
        <v>2306</v>
      </c>
    </row>
    <row customFormat="1" hidden="1" outlineLevel="1" r="2318" s="590">
      <c r="A2318" s="29" t="n"/>
      <c r="B2318" s="606" t="n">
        <v>400</v>
      </c>
      <c r="C2318" s="654" t="inlineStr">
        <is>
          <t>431E</t>
        </is>
      </c>
      <c r="D2318" s="426" t="n">
        <v>249</v>
      </c>
      <c r="E2318" s="597" t="inlineStr">
        <is>
          <t>300x300</t>
        </is>
      </c>
      <c r="F2318" s="597" t="inlineStr">
        <is>
          <t>300x300</t>
        </is>
      </c>
      <c r="G2318" s="994" t="n">
        <v>2</v>
      </c>
      <c r="H2318" s="39" t="inlineStr">
        <is>
          <t>lm/fm</t>
        </is>
      </c>
      <c r="I2318" s="1030" t="n"/>
      <c r="J2318" s="521" t="n">
        <v>0</v>
      </c>
      <c r="K2318" s="159" t="n">
        <v>0</v>
      </c>
      <c r="L2318" s="753">
        <f>J2318+K2318</f>
        <v/>
      </c>
      <c r="M2318" s="748">
        <f>L2318*(G2318+I2318)</f>
        <v/>
      </c>
      <c r="O2318" s="464">
        <f>ISBLANK(D2318)</f>
        <v/>
      </c>
      <c r="P2318" s="464">
        <f>ISBLANK(G2318)</f>
        <v/>
      </c>
      <c r="Q2318" s="464">
        <f>ISBLANK(M2318)</f>
        <v/>
      </c>
      <c r="R2318" s="464">
        <f>IF(AND(O2318=P2318,O2318=Q2318),,"!!!")</f>
        <v/>
      </c>
      <c r="T2318" s="464" t="n">
        <v>2307</v>
      </c>
    </row>
    <row customFormat="1" hidden="1" outlineLevel="1" r="2319" s="590">
      <c r="A2319" s="29" t="n"/>
      <c r="B2319" s="606" t="n">
        <v>400</v>
      </c>
      <c r="C2319" s="654" t="inlineStr">
        <is>
          <t>431E</t>
        </is>
      </c>
      <c r="D2319" s="426" t="n">
        <v>250</v>
      </c>
      <c r="E2319" s="597" t="inlineStr">
        <is>
          <t>500x500</t>
        </is>
      </c>
      <c r="F2319" s="597" t="inlineStr">
        <is>
          <t>500x500</t>
        </is>
      </c>
      <c r="G2319" s="994" t="n">
        <v>6</v>
      </c>
      <c r="H2319" s="39" t="inlineStr">
        <is>
          <t>lm/fm</t>
        </is>
      </c>
      <c r="I2319" s="1030" t="n"/>
      <c r="J2319" s="521" t="n">
        <v>0</v>
      </c>
      <c r="K2319" s="159" t="n">
        <v>0</v>
      </c>
      <c r="L2319" s="753">
        <f>J2319+K2319</f>
        <v/>
      </c>
      <c r="M2319" s="748">
        <f>L2319*(G2319+I2319)</f>
        <v/>
      </c>
      <c r="O2319" s="464">
        <f>ISBLANK(D2319)</f>
        <v/>
      </c>
      <c r="P2319" s="464">
        <f>ISBLANK(G2319)</f>
        <v/>
      </c>
      <c r="Q2319" s="464">
        <f>ISBLANK(M2319)</f>
        <v/>
      </c>
      <c r="R2319" s="464">
        <f>IF(AND(O2319=P2319,O2319=Q2319),,"!!!")</f>
        <v/>
      </c>
      <c r="T2319" s="464" t="n">
        <v>2308</v>
      </c>
    </row>
    <row customFormat="1" hidden="1" outlineLevel="1" r="2320" s="590">
      <c r="A2320" s="29" t="n"/>
      <c r="B2320" s="606" t="n">
        <v>400</v>
      </c>
      <c r="C2320" s="654" t="inlineStr">
        <is>
          <t>431E</t>
        </is>
      </c>
      <c r="D2320" s="426" t="n">
        <v>251</v>
      </c>
      <c r="E2320" s="597" t="inlineStr">
        <is>
          <t>1240x855</t>
        </is>
      </c>
      <c r="F2320" s="597" t="inlineStr">
        <is>
          <t>1240x855</t>
        </is>
      </c>
      <c r="G2320" s="994" t="n">
        <v>16</v>
      </c>
      <c r="H2320" s="39" t="inlineStr">
        <is>
          <t>lm/fm</t>
        </is>
      </c>
      <c r="I2320" s="1030" t="n"/>
      <c r="J2320" s="521" t="n">
        <v>0</v>
      </c>
      <c r="K2320" s="159" t="n">
        <v>0</v>
      </c>
      <c r="L2320" s="753">
        <f>J2320+K2320</f>
        <v/>
      </c>
      <c r="M2320" s="748">
        <f>L2320*(G2320+I2320)</f>
        <v/>
      </c>
      <c r="O2320" s="464">
        <f>ISBLANK(D2320)</f>
        <v/>
      </c>
      <c r="P2320" s="464">
        <f>ISBLANK(G2320)</f>
        <v/>
      </c>
      <c r="Q2320" s="464">
        <f>ISBLANK(M2320)</f>
        <v/>
      </c>
      <c r="R2320" s="464">
        <f>IF(AND(O2320=P2320,O2320=Q2320),,"!!!")</f>
        <v/>
      </c>
      <c r="T2320" s="464" t="n">
        <v>2309</v>
      </c>
    </row>
    <row customFormat="1" hidden="1" outlineLevel="1" r="2321" s="590">
      <c r="A2321" s="29" t="n"/>
      <c r="B2321" s="606" t="n">
        <v>400</v>
      </c>
      <c r="C2321" s="654" t="inlineStr">
        <is>
          <t>431E</t>
        </is>
      </c>
      <c r="D2321" s="426" t="n">
        <v>252</v>
      </c>
      <c r="E2321" s="597" t="inlineStr">
        <is>
          <t>1545x1160</t>
        </is>
      </c>
      <c r="F2321" s="597" t="inlineStr">
        <is>
          <t>1545x1160</t>
        </is>
      </c>
      <c r="G2321" s="994" t="n">
        <v>5</v>
      </c>
      <c r="H2321" s="39" t="inlineStr">
        <is>
          <t>lm/fm</t>
        </is>
      </c>
      <c r="I2321" s="1030" t="n"/>
      <c r="J2321" s="521" t="n">
        <v>0</v>
      </c>
      <c r="K2321" s="159" t="n">
        <v>0</v>
      </c>
      <c r="L2321" s="753">
        <f>J2321+K2321</f>
        <v/>
      </c>
      <c r="M2321" s="748">
        <f>L2321*(G2321+I2321)</f>
        <v/>
      </c>
      <c r="O2321" s="464">
        <f>ISBLANK(D2321)</f>
        <v/>
      </c>
      <c r="P2321" s="464">
        <f>ISBLANK(G2321)</f>
        <v/>
      </c>
      <c r="Q2321" s="464">
        <f>ISBLANK(M2321)</f>
        <v/>
      </c>
      <c r="R2321" s="464">
        <f>IF(AND(O2321=P2321,O2321=Q2321),,"!!!")</f>
        <v/>
      </c>
      <c r="T2321" s="464" t="n">
        <v>2310</v>
      </c>
    </row>
    <row customFormat="1" hidden="1" outlineLevel="1" r="2322" s="590">
      <c r="A2322" s="29" t="n"/>
      <c r="B2322" s="606" t="n">
        <v>400</v>
      </c>
      <c r="C2322" s="654" t="inlineStr">
        <is>
          <t>431E</t>
        </is>
      </c>
      <c r="D2322" s="426" t="n">
        <v>253</v>
      </c>
      <c r="E2322" s="597" t="inlineStr">
        <is>
          <t>1600x1500</t>
        </is>
      </c>
      <c r="F2322" s="597" t="inlineStr">
        <is>
          <t>1600x1500</t>
        </is>
      </c>
      <c r="G2322" s="994" t="n">
        <v>3</v>
      </c>
      <c r="H2322" s="39" t="inlineStr">
        <is>
          <t>lm/fm</t>
        </is>
      </c>
      <c r="I2322" s="1030" t="n"/>
      <c r="J2322" s="521" t="n">
        <v>0</v>
      </c>
      <c r="K2322" s="159" t="n">
        <v>0</v>
      </c>
      <c r="L2322" s="753">
        <f>J2322+K2322</f>
        <v/>
      </c>
      <c r="M2322" s="748">
        <f>L2322*(G2322+I2322)</f>
        <v/>
      </c>
      <c r="O2322" s="464">
        <f>ISBLANK(D2322)</f>
        <v/>
      </c>
      <c r="P2322" s="464">
        <f>ISBLANK(G2322)</f>
        <v/>
      </c>
      <c r="Q2322" s="464">
        <f>ISBLANK(M2322)</f>
        <v/>
      </c>
      <c r="R2322" s="464">
        <f>IF(AND(O2322=P2322,O2322=Q2322),,"!!!")</f>
        <v/>
      </c>
      <c r="T2322" s="464" t="n">
        <v>2311</v>
      </c>
    </row>
    <row customFormat="1" hidden="1" outlineLevel="1" r="2323" s="590">
      <c r="A2323" s="29" t="n"/>
      <c r="B2323" s="606" t="n">
        <v>400</v>
      </c>
      <c r="C2323" s="654" t="inlineStr">
        <is>
          <t>431E</t>
        </is>
      </c>
      <c r="D2323" s="426" t="n">
        <v>254</v>
      </c>
      <c r="E2323" s="597" t="inlineStr">
        <is>
          <t>1600x1665</t>
        </is>
      </c>
      <c r="F2323" s="597" t="inlineStr">
        <is>
          <t>1600x1665</t>
        </is>
      </c>
      <c r="G2323" s="994" t="n">
        <v>1</v>
      </c>
      <c r="H2323" s="39" t="inlineStr">
        <is>
          <t>lm/fm</t>
        </is>
      </c>
      <c r="I2323" s="1030" t="n"/>
      <c r="J2323" s="521" t="n">
        <v>0</v>
      </c>
      <c r="K2323" s="159" t="n">
        <v>0</v>
      </c>
      <c r="L2323" s="753">
        <f>J2323+K2323</f>
        <v/>
      </c>
      <c r="M2323" s="748">
        <f>L2323*(G2323+I2323)</f>
        <v/>
      </c>
      <c r="O2323" s="464">
        <f>ISBLANK(D2323)</f>
        <v/>
      </c>
      <c r="P2323" s="464">
        <f>ISBLANK(G2323)</f>
        <v/>
      </c>
      <c r="Q2323" s="464">
        <f>ISBLANK(M2323)</f>
        <v/>
      </c>
      <c r="R2323" s="464">
        <f>IF(AND(O2323=P2323,O2323=Q2323),,"!!!")</f>
        <v/>
      </c>
      <c r="T2323" s="464" t="n">
        <v>2312</v>
      </c>
    </row>
    <row customFormat="1" hidden="1" outlineLevel="1" r="2324" s="590">
      <c r="A2324" s="29" t="n"/>
      <c r="B2324" s="606" t="n">
        <v>400</v>
      </c>
      <c r="C2324" s="654" t="inlineStr">
        <is>
          <t>431E</t>
        </is>
      </c>
      <c r="D2324" s="426" t="n">
        <v>255</v>
      </c>
      <c r="E2324" s="597" t="inlineStr">
        <is>
          <t>2155x1770</t>
        </is>
      </c>
      <c r="F2324" s="597" t="inlineStr">
        <is>
          <t>2155x1770</t>
        </is>
      </c>
      <c r="G2324" s="994" t="n">
        <v>27</v>
      </c>
      <c r="H2324" s="39" t="inlineStr">
        <is>
          <t>lm/fm</t>
        </is>
      </c>
      <c r="I2324" s="1030" t="n"/>
      <c r="J2324" s="521" t="n">
        <v>0</v>
      </c>
      <c r="K2324" s="159" t="n">
        <v>0</v>
      </c>
      <c r="L2324" s="753">
        <f>J2324+K2324</f>
        <v/>
      </c>
      <c r="M2324" s="748">
        <f>L2324*(G2324+I2324)</f>
        <v/>
      </c>
      <c r="O2324" s="464">
        <f>ISBLANK(D2324)</f>
        <v/>
      </c>
      <c r="P2324" s="464">
        <f>ISBLANK(G2324)</f>
        <v/>
      </c>
      <c r="Q2324" s="464">
        <f>ISBLANK(M2324)</f>
        <v/>
      </c>
      <c r="R2324" s="464">
        <f>IF(AND(O2324=P2324,O2324=Q2324),,"!!!")</f>
        <v/>
      </c>
      <c r="T2324" s="464" t="n">
        <v>2313</v>
      </c>
    </row>
    <row customFormat="1" hidden="1" outlineLevel="1" r="2325" s="590">
      <c r="A2325" s="29" t="n"/>
      <c r="B2325" s="606" t="n">
        <v>400</v>
      </c>
      <c r="C2325" s="654" t="inlineStr">
        <is>
          <t>431E</t>
        </is>
      </c>
      <c r="D2325" s="426" t="n">
        <v>256</v>
      </c>
      <c r="E2325" s="597" t="inlineStr">
        <is>
          <t>2460x1465</t>
        </is>
      </c>
      <c r="F2325" s="597" t="inlineStr">
        <is>
          <t>2460x1465</t>
        </is>
      </c>
      <c r="G2325" s="994" t="n">
        <v>178</v>
      </c>
      <c r="H2325" s="39" t="inlineStr">
        <is>
          <t>lm/fm</t>
        </is>
      </c>
      <c r="I2325" s="1030" t="n"/>
      <c r="J2325" s="521" t="n">
        <v>0</v>
      </c>
      <c r="K2325" s="159" t="n">
        <v>0</v>
      </c>
      <c r="L2325" s="753">
        <f>J2325+K2325</f>
        <v/>
      </c>
      <c r="M2325" s="748">
        <f>L2325*(G2325+I2325)</f>
        <v/>
      </c>
      <c r="O2325" s="464">
        <f>ISBLANK(D2325)</f>
        <v/>
      </c>
      <c r="P2325" s="464">
        <f>ISBLANK(G2325)</f>
        <v/>
      </c>
      <c r="Q2325" s="464">
        <f>ISBLANK(M2325)</f>
        <v/>
      </c>
      <c r="R2325" s="464">
        <f>IF(AND(O2325=P2325,O2325=Q2325),,"!!!")</f>
        <v/>
      </c>
      <c r="T2325" s="464" t="n">
        <v>2314</v>
      </c>
    </row>
    <row customFormat="1" hidden="1" outlineLevel="1" r="2326" s="590">
      <c r="A2326" s="29" t="n"/>
      <c r="B2326" s="606" t="n">
        <v>400</v>
      </c>
      <c r="C2326" s="654" t="inlineStr">
        <is>
          <t>431E</t>
        </is>
      </c>
      <c r="D2326" s="426" t="n">
        <v>257</v>
      </c>
      <c r="E2326" s="597" t="inlineStr">
        <is>
          <t>Bend, round - ø250-ø250 - 45.00°</t>
        </is>
      </c>
      <c r="F2326" s="597" t="inlineStr">
        <is>
          <t>Könyökidom kör keresztmetszet - ø250-ø250 - 45.00°</t>
        </is>
      </c>
      <c r="G2326" s="994" t="n">
        <v>1</v>
      </c>
      <c r="H2326" s="39" t="inlineStr">
        <is>
          <t>pc/db</t>
        </is>
      </c>
      <c r="I2326" s="1030" t="n"/>
      <c r="J2326" s="521" t="n">
        <v>0</v>
      </c>
      <c r="K2326" s="159" t="n">
        <v>0</v>
      </c>
      <c r="L2326" s="753">
        <f>J2326+K2326</f>
        <v/>
      </c>
      <c r="M2326" s="748">
        <f>L2326*(G2326+I2326)</f>
        <v/>
      </c>
      <c r="O2326" s="464">
        <f>ISBLANK(D2326)</f>
        <v/>
      </c>
      <c r="P2326" s="464">
        <f>ISBLANK(G2326)</f>
        <v/>
      </c>
      <c r="Q2326" s="464">
        <f>ISBLANK(M2326)</f>
        <v/>
      </c>
      <c r="R2326" s="464">
        <f>IF(AND(O2326=P2326,O2326=Q2326),,"!!!")</f>
        <v/>
      </c>
      <c r="T2326" s="464" t="n">
        <v>2315</v>
      </c>
    </row>
    <row customFormat="1" hidden="1" outlineLevel="1" r="2327" s="590">
      <c r="A2327" s="29" t="n"/>
      <c r="B2327" s="606" t="n">
        <v>400</v>
      </c>
      <c r="C2327" s="654" t="inlineStr">
        <is>
          <t>431E</t>
        </is>
      </c>
      <c r="D2327" s="426" t="n">
        <v>258</v>
      </c>
      <c r="E2327" s="597" t="inlineStr">
        <is>
          <t>Bend, round - ø300-ø300 - 45.00°</t>
        </is>
      </c>
      <c r="F2327" s="597" t="inlineStr">
        <is>
          <t>Könyökidom kör keresztmetszet - ø300-ø300 - 45.00°</t>
        </is>
      </c>
      <c r="G2327" s="994" t="n">
        <v>6</v>
      </c>
      <c r="H2327" s="39" t="inlineStr">
        <is>
          <t>pc/db</t>
        </is>
      </c>
      <c r="I2327" s="1030" t="n"/>
      <c r="J2327" s="521" t="n">
        <v>0</v>
      </c>
      <c r="K2327" s="159" t="n">
        <v>0</v>
      </c>
      <c r="L2327" s="753">
        <f>J2327+K2327</f>
        <v/>
      </c>
      <c r="M2327" s="748">
        <f>L2327*(G2327+I2327)</f>
        <v/>
      </c>
      <c r="O2327" s="464">
        <f>ISBLANK(D2327)</f>
        <v/>
      </c>
      <c r="P2327" s="464">
        <f>ISBLANK(G2327)</f>
        <v/>
      </c>
      <c r="Q2327" s="464">
        <f>ISBLANK(M2327)</f>
        <v/>
      </c>
      <c r="R2327" s="464">
        <f>IF(AND(O2327=P2327,O2327=Q2327),,"!!!")</f>
        <v/>
      </c>
      <c r="T2327" s="464" t="n">
        <v>2316</v>
      </c>
    </row>
    <row customFormat="1" hidden="1" outlineLevel="1" r="2328" s="590">
      <c r="A2328" s="29" t="n"/>
      <c r="B2328" s="606" t="n">
        <v>400</v>
      </c>
      <c r="C2328" s="654" t="inlineStr">
        <is>
          <t>431E</t>
        </is>
      </c>
      <c r="D2328" s="426" t="n">
        <v>259</v>
      </c>
      <c r="E2328" s="597" t="inlineStr">
        <is>
          <t>Bend, round - ø250-ø250 - 90.00°</t>
        </is>
      </c>
      <c r="F2328" s="597" t="inlineStr">
        <is>
          <t>Könyökidom kör keresztmetszet - ø250-ø250 - 90.00°</t>
        </is>
      </c>
      <c r="G2328" s="994" t="n">
        <v>2</v>
      </c>
      <c r="H2328" s="39" t="inlineStr">
        <is>
          <t>pc/db</t>
        </is>
      </c>
      <c r="I2328" s="1030" t="n"/>
      <c r="J2328" s="521" t="n">
        <v>0</v>
      </c>
      <c r="K2328" s="159" t="n">
        <v>0</v>
      </c>
      <c r="L2328" s="753">
        <f>J2328+K2328</f>
        <v/>
      </c>
      <c r="M2328" s="748">
        <f>L2328*(G2328+I2328)</f>
        <v/>
      </c>
      <c r="O2328" s="464">
        <f>ISBLANK(D2328)</f>
        <v/>
      </c>
      <c r="P2328" s="464">
        <f>ISBLANK(G2328)</f>
        <v/>
      </c>
      <c r="Q2328" s="464">
        <f>ISBLANK(M2328)</f>
        <v/>
      </c>
      <c r="R2328" s="464">
        <f>IF(AND(O2328=P2328,O2328=Q2328),,"!!!")</f>
        <v/>
      </c>
      <c r="T2328" s="464" t="n">
        <v>2317</v>
      </c>
    </row>
    <row customFormat="1" hidden="1" outlineLevel="1" r="2329" s="590">
      <c r="A2329" s="29" t="n"/>
      <c r="B2329" s="606" t="n">
        <v>400</v>
      </c>
      <c r="C2329" s="654" t="inlineStr">
        <is>
          <t>431E</t>
        </is>
      </c>
      <c r="D2329" s="426" t="n">
        <v>260</v>
      </c>
      <c r="E2329" s="597" t="inlineStr">
        <is>
          <t>Bend, round - ø300-ø300 - 90.00°</t>
        </is>
      </c>
      <c r="F2329" s="597" t="inlineStr">
        <is>
          <t>Könyökidom kör keresztmetszet - ø300-ø300 - 90.00°</t>
        </is>
      </c>
      <c r="G2329" s="994" t="n">
        <v>6</v>
      </c>
      <c r="H2329" s="39" t="inlineStr">
        <is>
          <t>pc/db</t>
        </is>
      </c>
      <c r="I2329" s="1030" t="n"/>
      <c r="J2329" s="521" t="n">
        <v>0</v>
      </c>
      <c r="K2329" s="159" t="n">
        <v>0</v>
      </c>
      <c r="L2329" s="753">
        <f>J2329+K2329</f>
        <v/>
      </c>
      <c r="M2329" s="748">
        <f>L2329*(G2329+I2329)</f>
        <v/>
      </c>
      <c r="O2329" s="464">
        <f>ISBLANK(D2329)</f>
        <v/>
      </c>
      <c r="P2329" s="464">
        <f>ISBLANK(G2329)</f>
        <v/>
      </c>
      <c r="Q2329" s="464">
        <f>ISBLANK(M2329)</f>
        <v/>
      </c>
      <c r="R2329" s="464">
        <f>IF(AND(O2329=P2329,O2329=Q2329),,"!!!")</f>
        <v/>
      </c>
      <c r="T2329" s="464" t="n">
        <v>2318</v>
      </c>
    </row>
    <row customFormat="1" hidden="1" outlineLevel="1" r="2330" s="590">
      <c r="A2330" s="29" t="n"/>
      <c r="B2330" s="606" t="n">
        <v>400</v>
      </c>
      <c r="C2330" s="654" t="inlineStr">
        <is>
          <t>431E</t>
        </is>
      </c>
      <c r="D2330" s="426" t="n">
        <v>261</v>
      </c>
      <c r="E2330" s="597" t="inlineStr">
        <is>
          <t xml:space="preserve">Radius elbow - 500x500-500x500 - </t>
        </is>
      </c>
      <c r="F2330" s="597" t="inlineStr">
        <is>
          <t xml:space="preserve">Könyökidom négyszög keresztmetszet - 500x500-500x500 - </t>
        </is>
      </c>
      <c r="G2330" s="994" t="n">
        <v>1</v>
      </c>
      <c r="H2330" s="39" t="inlineStr">
        <is>
          <t>pc/db</t>
        </is>
      </c>
      <c r="I2330" s="1030" t="n"/>
      <c r="J2330" s="521" t="n">
        <v>0</v>
      </c>
      <c r="K2330" s="159" t="n">
        <v>0</v>
      </c>
      <c r="L2330" s="753">
        <f>J2330+K2330</f>
        <v/>
      </c>
      <c r="M2330" s="748">
        <f>L2330*(G2330+I2330)</f>
        <v/>
      </c>
      <c r="O2330" s="464">
        <f>ISBLANK(D2330)</f>
        <v/>
      </c>
      <c r="P2330" s="464">
        <f>ISBLANK(G2330)</f>
        <v/>
      </c>
      <c r="Q2330" s="464">
        <f>ISBLANK(M2330)</f>
        <v/>
      </c>
      <c r="R2330" s="464">
        <f>IF(AND(O2330=P2330,O2330=Q2330),,"!!!")</f>
        <v/>
      </c>
      <c r="T2330" s="464" t="n">
        <v>2319</v>
      </c>
    </row>
    <row customFormat="1" hidden="1" outlineLevel="1" r="2331" s="590">
      <c r="A2331" s="29" t="n"/>
      <c r="B2331" s="606" t="n">
        <v>400</v>
      </c>
      <c r="C2331" s="654" t="inlineStr">
        <is>
          <t>431E</t>
        </is>
      </c>
      <c r="D2331" s="426" t="n">
        <v>262</v>
      </c>
      <c r="E2331" s="597" t="inlineStr">
        <is>
          <t>Radius elbow - 500x500-500x500 - 35.00°</t>
        </is>
      </c>
      <c r="F2331" s="597" t="inlineStr">
        <is>
          <t>Könyökidom négyszög keresztmetszet - 500x500-500x500 - 35.00°</t>
        </is>
      </c>
      <c r="G2331" s="994" t="n">
        <v>1</v>
      </c>
      <c r="H2331" s="39" t="inlineStr">
        <is>
          <t>pc/db</t>
        </is>
      </c>
      <c r="I2331" s="1030" t="n"/>
      <c r="J2331" s="521" t="n">
        <v>0</v>
      </c>
      <c r="K2331" s="159" t="n">
        <v>0</v>
      </c>
      <c r="L2331" s="753">
        <f>J2331+K2331</f>
        <v/>
      </c>
      <c r="M2331" s="748">
        <f>L2331*(G2331+I2331)</f>
        <v/>
      </c>
      <c r="O2331" s="464">
        <f>ISBLANK(D2331)</f>
        <v/>
      </c>
      <c r="P2331" s="464">
        <f>ISBLANK(G2331)</f>
        <v/>
      </c>
      <c r="Q2331" s="464">
        <f>ISBLANK(M2331)</f>
        <v/>
      </c>
      <c r="R2331" s="464">
        <f>IF(AND(O2331=P2331,O2331=Q2331),,"!!!")</f>
        <v/>
      </c>
      <c r="T2331" s="464" t="n">
        <v>2320</v>
      </c>
    </row>
    <row customFormat="1" hidden="1" outlineLevel="1" r="2332" s="590">
      <c r="A2332" s="29" t="n"/>
      <c r="B2332" s="606" t="n">
        <v>400</v>
      </c>
      <c r="C2332" s="654" t="inlineStr">
        <is>
          <t>431E</t>
        </is>
      </c>
      <c r="D2332" s="426" t="n">
        <v>263</v>
      </c>
      <c r="E2332" s="597" t="inlineStr">
        <is>
          <t>Radius elbow - 300x300-300x300 - 90.00°</t>
        </is>
      </c>
      <c r="F2332" s="597" t="inlineStr">
        <is>
          <t>Könyökidom négyszög keresztmetszet - 300x300-300x300 - 90.00°</t>
        </is>
      </c>
      <c r="G2332" s="994" t="n">
        <v>1</v>
      </c>
      <c r="H2332" s="39" t="inlineStr">
        <is>
          <t>pc/db</t>
        </is>
      </c>
      <c r="I2332" s="1030" t="n"/>
      <c r="J2332" s="521" t="n">
        <v>0</v>
      </c>
      <c r="K2332" s="159" t="n">
        <v>0</v>
      </c>
      <c r="L2332" s="753">
        <f>J2332+K2332</f>
        <v/>
      </c>
      <c r="M2332" s="748">
        <f>L2332*(G2332+I2332)</f>
        <v/>
      </c>
      <c r="O2332" s="464">
        <f>ISBLANK(D2332)</f>
        <v/>
      </c>
      <c r="P2332" s="464">
        <f>ISBLANK(G2332)</f>
        <v/>
      </c>
      <c r="Q2332" s="464">
        <f>ISBLANK(M2332)</f>
        <v/>
      </c>
      <c r="R2332" s="464">
        <f>IF(AND(O2332=P2332,O2332=Q2332),,"!!!")</f>
        <v/>
      </c>
      <c r="T2332" s="464" t="n">
        <v>2321</v>
      </c>
    </row>
    <row customFormat="1" hidden="1" outlineLevel="1" r="2333" s="590">
      <c r="A2333" s="29" t="n"/>
      <c r="B2333" s="606" t="n">
        <v>400</v>
      </c>
      <c r="C2333" s="654" t="inlineStr">
        <is>
          <t>431E</t>
        </is>
      </c>
      <c r="D2333" s="426" t="n">
        <v>264</v>
      </c>
      <c r="E2333" s="597" t="inlineStr">
        <is>
          <t>Radius elbow - 500x500-500x500 - 90.00°</t>
        </is>
      </c>
      <c r="F2333" s="597" t="inlineStr">
        <is>
          <t>Könyökidom négyszög keresztmetszet - 500x500-500x500 - 90.00°</t>
        </is>
      </c>
      <c r="G2333" s="994" t="n">
        <v>1</v>
      </c>
      <c r="H2333" s="39" t="inlineStr">
        <is>
          <t>pc/db</t>
        </is>
      </c>
      <c r="I2333" s="1030" t="n"/>
      <c r="J2333" s="521" t="n">
        <v>0</v>
      </c>
      <c r="K2333" s="159" t="n">
        <v>0</v>
      </c>
      <c r="L2333" s="753">
        <f>J2333+K2333</f>
        <v/>
      </c>
      <c r="M2333" s="748">
        <f>L2333*(G2333+I2333)</f>
        <v/>
      </c>
      <c r="O2333" s="464">
        <f>ISBLANK(D2333)</f>
        <v/>
      </c>
      <c r="P2333" s="464">
        <f>ISBLANK(G2333)</f>
        <v/>
      </c>
      <c r="Q2333" s="464">
        <f>ISBLANK(M2333)</f>
        <v/>
      </c>
      <c r="R2333" s="464">
        <f>IF(AND(O2333=P2333,O2333=Q2333),,"!!!")</f>
        <v/>
      </c>
      <c r="T2333" s="464" t="n">
        <v>2322</v>
      </c>
    </row>
    <row customFormat="1" hidden="1" outlineLevel="1" r="2334" s="590">
      <c r="A2334" s="29" t="n"/>
      <c r="B2334" s="606" t="n">
        <v>400</v>
      </c>
      <c r="C2334" s="654" t="inlineStr">
        <is>
          <t>431E</t>
        </is>
      </c>
      <c r="D2334" s="426" t="n">
        <v>265</v>
      </c>
      <c r="E2334" s="597" t="inlineStr">
        <is>
          <t>Radius elbow - 1240x855-1240x855 - 90.00°</t>
        </is>
      </c>
      <c r="F2334" s="597" t="inlineStr">
        <is>
          <t>Könyökidom négyszög keresztmetszet - 1240x855-1240x855 - 90.00°</t>
        </is>
      </c>
      <c r="G2334" s="994" t="n">
        <v>1</v>
      </c>
      <c r="H2334" s="39" t="inlineStr">
        <is>
          <t>pc/db</t>
        </is>
      </c>
      <c r="I2334" s="1030" t="n"/>
      <c r="J2334" s="521" t="n">
        <v>0</v>
      </c>
      <c r="K2334" s="159" t="n">
        <v>0</v>
      </c>
      <c r="L2334" s="753">
        <f>J2334+K2334</f>
        <v/>
      </c>
      <c r="M2334" s="748">
        <f>L2334*(G2334+I2334)</f>
        <v/>
      </c>
      <c r="O2334" s="464">
        <f>ISBLANK(D2334)</f>
        <v/>
      </c>
      <c r="P2334" s="464">
        <f>ISBLANK(G2334)</f>
        <v/>
      </c>
      <c r="Q2334" s="464">
        <f>ISBLANK(M2334)</f>
        <v/>
      </c>
      <c r="R2334" s="464">
        <f>IF(AND(O2334=P2334,O2334=Q2334),,"!!!")</f>
        <v/>
      </c>
      <c r="T2334" s="464" t="n">
        <v>2323</v>
      </c>
    </row>
    <row customFormat="1" customHeight="1" hidden="1" ht="22.5" outlineLevel="1" r="2335" s="590">
      <c r="A2335" s="29" t="n"/>
      <c r="B2335" s="606" t="n">
        <v>400</v>
      </c>
      <c r="C2335" s="654" t="inlineStr">
        <is>
          <t>431E</t>
        </is>
      </c>
      <c r="D2335" s="426" t="n">
        <v>266</v>
      </c>
      <c r="E2335" s="597" t="inlineStr">
        <is>
          <t>Radius elbow - 2155x1770-2155x1770 - 90.00°</t>
        </is>
      </c>
      <c r="F2335" s="597" t="inlineStr">
        <is>
          <t>Könyökidom négyszög keresztmetszet - 2155x1770-2155x1770 - 90.00°</t>
        </is>
      </c>
      <c r="G2335" s="994" t="n">
        <v>1</v>
      </c>
      <c r="H2335" s="39" t="inlineStr">
        <is>
          <t>pc/db</t>
        </is>
      </c>
      <c r="I2335" s="1030" t="n"/>
      <c r="J2335" s="521" t="n">
        <v>0</v>
      </c>
      <c r="K2335" s="159" t="n">
        <v>0</v>
      </c>
      <c r="L2335" s="753">
        <f>J2335+K2335</f>
        <v/>
      </c>
      <c r="M2335" s="748">
        <f>L2335*(G2335+I2335)</f>
        <v/>
      </c>
      <c r="O2335" s="464">
        <f>ISBLANK(D2335)</f>
        <v/>
      </c>
      <c r="P2335" s="464">
        <f>ISBLANK(G2335)</f>
        <v/>
      </c>
      <c r="Q2335" s="464">
        <f>ISBLANK(M2335)</f>
        <v/>
      </c>
      <c r="R2335" s="464">
        <f>IF(AND(O2335=P2335,O2335=Q2335),,"!!!")</f>
        <v/>
      </c>
      <c r="T2335" s="464" t="n">
        <v>2324</v>
      </c>
    </row>
    <row customFormat="1" customHeight="1" hidden="1" ht="22.5" outlineLevel="1" r="2336" s="590">
      <c r="A2336" s="29" t="n"/>
      <c r="B2336" s="606" t="n">
        <v>400</v>
      </c>
      <c r="C2336" s="654" t="inlineStr">
        <is>
          <t>431E</t>
        </is>
      </c>
      <c r="D2336" s="426" t="n">
        <v>267</v>
      </c>
      <c r="E2336" s="597" t="inlineStr">
        <is>
          <t>Radius elbow - 2460x1465-2460x1465 - 90.00°</t>
        </is>
      </c>
      <c r="F2336" s="597" t="inlineStr">
        <is>
          <t>Könyökidom négyszög keresztmetszet - 2460x1465-2460x1465 - 90.00°</t>
        </is>
      </c>
      <c r="G2336" s="994" t="n">
        <v>4</v>
      </c>
      <c r="H2336" s="39" t="inlineStr">
        <is>
          <t>pc/db</t>
        </is>
      </c>
      <c r="I2336" s="1030" t="n"/>
      <c r="J2336" s="521" t="n">
        <v>0</v>
      </c>
      <c r="K2336" s="159" t="n">
        <v>0</v>
      </c>
      <c r="L2336" s="753">
        <f>J2336+K2336</f>
        <v/>
      </c>
      <c r="M2336" s="748">
        <f>L2336*(G2336+I2336)</f>
        <v/>
      </c>
      <c r="O2336" s="464">
        <f>ISBLANK(D2336)</f>
        <v/>
      </c>
      <c r="P2336" s="464">
        <f>ISBLANK(G2336)</f>
        <v/>
      </c>
      <c r="Q2336" s="464">
        <f>ISBLANK(M2336)</f>
        <v/>
      </c>
      <c r="R2336" s="464">
        <f>IF(AND(O2336=P2336,O2336=Q2336),,"!!!")</f>
        <v/>
      </c>
      <c r="T2336" s="464" t="n">
        <v>2325</v>
      </c>
    </row>
    <row customFormat="1" hidden="1" outlineLevel="1" r="2337" s="590">
      <c r="A2337" s="29" t="n"/>
      <c r="B2337" s="606" t="n">
        <v>400</v>
      </c>
      <c r="C2337" s="654" t="inlineStr">
        <is>
          <t>431E</t>
        </is>
      </c>
      <c r="D2337" s="426" t="n">
        <v>268</v>
      </c>
      <c r="E2337" s="597" t="inlineStr">
        <is>
          <t>Transition, rect. - round - 300x300-ø300</t>
        </is>
      </c>
      <c r="F2337" s="597" t="inlineStr">
        <is>
          <t>Négyszög-Kör átmenet - 300x300-ø300</t>
        </is>
      </c>
      <c r="G2337" s="994" t="n">
        <v>6</v>
      </c>
      <c r="H2337" s="39" t="inlineStr">
        <is>
          <t>pc/db</t>
        </is>
      </c>
      <c r="I2337" s="1030" t="n"/>
      <c r="J2337" s="521" t="n">
        <v>0</v>
      </c>
      <c r="K2337" s="159" t="n">
        <v>0</v>
      </c>
      <c r="L2337" s="753">
        <f>J2337+K2337</f>
        <v/>
      </c>
      <c r="M2337" s="748">
        <f>L2337*(G2337+I2337)</f>
        <v/>
      </c>
      <c r="O2337" s="464">
        <f>ISBLANK(D2337)</f>
        <v/>
      </c>
      <c r="P2337" s="464">
        <f>ISBLANK(G2337)</f>
        <v/>
      </c>
      <c r="Q2337" s="464">
        <f>ISBLANK(M2337)</f>
        <v/>
      </c>
      <c r="R2337" s="464">
        <f>IF(AND(O2337=P2337,O2337=Q2337),,"!!!")</f>
        <v/>
      </c>
      <c r="T2337" s="464" t="n">
        <v>2326</v>
      </c>
    </row>
    <row customFormat="1" hidden="1" outlineLevel="1" r="2338" s="590">
      <c r="A2338" s="29" t="n"/>
      <c r="B2338" s="606" t="n">
        <v>400</v>
      </c>
      <c r="C2338" s="654" t="inlineStr">
        <is>
          <t>431E</t>
        </is>
      </c>
      <c r="D2338" s="426" t="n">
        <v>269</v>
      </c>
      <c r="E2338" s="597" t="inlineStr">
        <is>
          <t>Reducer, rectangular - 410x675-300x300</t>
        </is>
      </c>
      <c r="F2338" s="597" t="inlineStr">
        <is>
          <t>Szűkítő négyszög keresztmetszet - 410x675-300x300</t>
        </is>
      </c>
      <c r="G2338" s="994" t="n">
        <v>1</v>
      </c>
      <c r="H2338" s="39" t="inlineStr">
        <is>
          <t>pc/db</t>
        </is>
      </c>
      <c r="I2338" s="1030" t="n"/>
      <c r="J2338" s="521" t="n">
        <v>0</v>
      </c>
      <c r="K2338" s="159" t="n">
        <v>0</v>
      </c>
      <c r="L2338" s="753">
        <f>J2338+K2338</f>
        <v/>
      </c>
      <c r="M2338" s="748">
        <f>L2338*(G2338+I2338)</f>
        <v/>
      </c>
      <c r="O2338" s="464">
        <f>ISBLANK(D2338)</f>
        <v/>
      </c>
      <c r="P2338" s="464">
        <f>ISBLANK(G2338)</f>
        <v/>
      </c>
      <c r="Q2338" s="464">
        <f>ISBLANK(M2338)</f>
        <v/>
      </c>
      <c r="R2338" s="464">
        <f>IF(AND(O2338=P2338,O2338=Q2338),,"!!!")</f>
        <v/>
      </c>
      <c r="T2338" s="464" t="n">
        <v>2327</v>
      </c>
    </row>
    <row customFormat="1" hidden="1" outlineLevel="1" r="2339" s="590">
      <c r="A2339" s="29" t="n"/>
      <c r="B2339" s="606" t="n">
        <v>400</v>
      </c>
      <c r="C2339" s="654" t="inlineStr">
        <is>
          <t>431E</t>
        </is>
      </c>
      <c r="D2339" s="426" t="n">
        <v>270</v>
      </c>
      <c r="E2339" s="597" t="inlineStr">
        <is>
          <t>Reducer, rectangular - 630x550-500x500</t>
        </is>
      </c>
      <c r="F2339" s="597" t="inlineStr">
        <is>
          <t>Szűkítő négyszög keresztmetszet - 630x550-500x500</t>
        </is>
      </c>
      <c r="G2339" s="994" t="n">
        <v>1</v>
      </c>
      <c r="H2339" s="39" t="inlineStr">
        <is>
          <t>pc/db</t>
        </is>
      </c>
      <c r="I2339" s="315" t="n"/>
      <c r="J2339" s="521" t="n">
        <v>0</v>
      </c>
      <c r="K2339" s="159" t="n">
        <v>0</v>
      </c>
      <c r="L2339" s="753">
        <f>J2339+K2339</f>
        <v/>
      </c>
      <c r="M2339" s="748">
        <f>L2339*(G2339+I2339)</f>
        <v/>
      </c>
      <c r="O2339" s="464">
        <f>ISBLANK(D2339)</f>
        <v/>
      </c>
      <c r="P2339" s="464">
        <f>ISBLANK(G2339)</f>
        <v/>
      </c>
      <c r="Q2339" s="464">
        <f>ISBLANK(M2339)</f>
        <v/>
      </c>
      <c r="R2339" s="464">
        <f>IF(AND(O2339=P2339,O2339=Q2339),,"!!!")</f>
        <v/>
      </c>
      <c r="T2339" s="464" t="n">
        <v>2328</v>
      </c>
    </row>
    <row customFormat="1" customHeight="1" hidden="1" ht="382.5" outlineLevel="1" r="2340" s="590">
      <c r="A2340" s="29" t="inlineStr">
        <is>
          <t>x</t>
        </is>
      </c>
      <c r="B2340" s="606" t="n">
        <v>400</v>
      </c>
      <c r="C2340" s="654" t="inlineStr">
        <is>
          <t>431E</t>
        </is>
      </c>
      <c r="D2340" s="426" t="n"/>
      <c r="E2340" s="148" t="inlineStr">
        <is>
          <t>Return air
Galvanised steel duct general quality requirements: 
Lindab galvanised stees sheet airduct system. Required leakage class for round ducts is ‘C’, for rectangular ducts is 'B’ in conformity with Eurovent 2/2. Rectangular ducts with MEZ flanges and trapeze bracing, hat- or rod shaped internal reinforcing frame if required. Round spiral corrugated duct system with factory made rubber profile sealing.
In accordance with standard cleaning apertures must be fitted to the ventilation duct system.
0,8mm thick aluminium sheet cladding, with continuous overlapping, sintered connections with aluminium riveting.
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
Armaflex AC: Synthetic rubber based closed cell insulation to prevent condensation, elastic material. Allowed temperature range of medium from -50 to +110°C-ig (band +85°C). Fire resistance classification: DL-s3, d0 (considerable participation in fire, strong smoke production, no flaming droplets/particles)
Inside the building: Without insulation
Insulation of the duct outside the building must be included in the material of the ducts and fittings:
galvanised steel duct + Armaflex AC 13mm insulation + 50mm mineral wool with aluminium lining + galvanized sheet steel</t>
        </is>
      </c>
      <c r="F2340" s="148" t="inlineStr">
        <is>
          <t xml:space="preserve">Elszívás'
Hga acél légcsatorna álltalános minőségi elvárásai: Lindab horganyzott acél légcsatorna rendszer, elvárt tömörségi osztály kör keresztmetszet "C", négyszög keresztmetszet "B" az Eurovent 2/2 szerint. Négyszög keresztmetszetű csatornarendszer mezkeretes csatlakozással, trapéz merevítéssel, kalap illetve belső rúd merevítéssel szükség szerint.Kör keresztmetszetű spirálkorcolt horganyzott légcsatorna rendszer gyártóművi profilozott gumibetétes csatlakozásokkal.
Előírásnak megfelelően tisztító nyílásokkal kell ellátni a légcsatorna hálózatot.
0,8mm-es aluminium lemez borítás, folytonos, átlapolássos, szitnizett kapcsolatokkal, alumínium popszegecses rögzítéssel.
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Armaflex AC: Szintetikus gumi alapú zártcellás szerkezetű páralecsapódás megelőzésére, rugalmas hőszigetelés. Megengedett közeghőm. -50 - +110°C-ig (szalag +85°C). Tűzvédelmi besorolás: DL-s3, d0 (lényeges részvétel a tűzben, erősen füstképző, égve nem csepegő)
Épületen belül: Szigetelés nélkül
Épületen kívüli légcsatorna szigetelését a légcsatorna és idomok anyagába bele kell számolni:
Hga légcsatorna + Armaflex AC 13mm szigetelés + 50mm alukasírozott ásványgyapot hőszigetelés  + bádogozása horganyzott acéllemezből
</t>
        </is>
      </c>
      <c r="G2340" s="994" t="n"/>
      <c r="H2340" s="39" t="n"/>
      <c r="I2340" s="315" t="n"/>
      <c r="J2340" s="521" t="n"/>
      <c r="K2340" s="159" t="n"/>
      <c r="L2340" s="159" t="n"/>
      <c r="M2340" s="522" t="n"/>
      <c r="O2340" s="464">
        <f>ISBLANK(D2340)</f>
        <v/>
      </c>
      <c r="P2340" s="464">
        <f>ISBLANK(G2340)</f>
        <v/>
      </c>
      <c r="Q2340" s="464">
        <f>ISBLANK(M2340)</f>
        <v/>
      </c>
      <c r="R2340" s="464">
        <f>IF(AND(O2340=P2340,O2340=Q2340),,"!!!")</f>
        <v/>
      </c>
      <c r="T2340" s="464" t="n">
        <v>2329</v>
      </c>
    </row>
    <row customFormat="1" hidden="1" outlineLevel="1" r="2341" s="590">
      <c r="A2341" s="29" t="n"/>
      <c r="B2341" s="606" t="n">
        <v>400</v>
      </c>
      <c r="C2341" s="654" t="inlineStr">
        <is>
          <t>431E</t>
        </is>
      </c>
      <c r="D2341" s="426" t="n"/>
      <c r="E2341" s="148" t="inlineStr">
        <is>
          <t>Return air</t>
        </is>
      </c>
      <c r="F2341" s="148" t="inlineStr">
        <is>
          <t>Elszívás</t>
        </is>
      </c>
      <c r="G2341" s="994" t="n"/>
      <c r="H2341" s="39" t="n"/>
      <c r="I2341" s="1030" t="n"/>
      <c r="J2341" s="521" t="n"/>
      <c r="K2341" s="159" t="n"/>
      <c r="L2341" s="159" t="n"/>
      <c r="M2341" s="522" t="n"/>
      <c r="O2341" s="464">
        <f>ISBLANK(D2341)</f>
        <v/>
      </c>
      <c r="P2341" s="464">
        <f>ISBLANK(G2341)</f>
        <v/>
      </c>
      <c r="Q2341" s="464">
        <f>ISBLANK(M2341)</f>
        <v/>
      </c>
      <c r="R2341" s="464">
        <f>IF(AND(O2341=P2341,O2341=Q2341),,"!!!")</f>
        <v/>
      </c>
      <c r="T2341" s="464" t="n">
        <v>2330</v>
      </c>
    </row>
    <row customFormat="1" hidden="1" outlineLevel="1" r="2342" s="590">
      <c r="A2342" s="29" t="n"/>
      <c r="B2342" s="606" t="n">
        <v>400</v>
      </c>
      <c r="C2342" s="654" t="inlineStr">
        <is>
          <t>431E</t>
        </is>
      </c>
      <c r="D2342" s="426" t="n">
        <v>271</v>
      </c>
      <c r="E2342" s="597" t="inlineStr">
        <is>
          <t>65x315</t>
        </is>
      </c>
      <c r="F2342" s="597" t="inlineStr">
        <is>
          <t>65x315</t>
        </is>
      </c>
      <c r="G2342" s="994" t="n">
        <v>1</v>
      </c>
      <c r="H2342" s="39" t="inlineStr">
        <is>
          <t>lm/fm</t>
        </is>
      </c>
      <c r="I2342" s="1030" t="n"/>
      <c r="J2342" s="521" t="n">
        <v>0</v>
      </c>
      <c r="K2342" s="159" t="n">
        <v>0</v>
      </c>
      <c r="L2342" s="753">
        <f>J2342+K2342</f>
        <v/>
      </c>
      <c r="M2342" s="748">
        <f>L2342*(G2342+I2342)</f>
        <v/>
      </c>
      <c r="O2342" s="464">
        <f>ISBLANK(D2342)</f>
        <v/>
      </c>
      <c r="P2342" s="464">
        <f>ISBLANK(G2342)</f>
        <v/>
      </c>
      <c r="Q2342" s="464">
        <f>ISBLANK(M2342)</f>
        <v/>
      </c>
      <c r="R2342" s="464">
        <f>IF(AND(O2342=P2342,O2342=Q2342),,"!!!")</f>
        <v/>
      </c>
      <c r="T2342" s="464" t="n">
        <v>2331</v>
      </c>
    </row>
    <row customFormat="1" hidden="1" outlineLevel="1" r="2343" s="590">
      <c r="A2343" s="29" t="n"/>
      <c r="B2343" s="606" t="n">
        <v>400</v>
      </c>
      <c r="C2343" s="654" t="inlineStr">
        <is>
          <t>431E</t>
        </is>
      </c>
      <c r="D2343" s="426" t="n">
        <v>272</v>
      </c>
      <c r="E2343" s="597" t="inlineStr">
        <is>
          <t>200x315</t>
        </is>
      </c>
      <c r="F2343" s="597" t="inlineStr">
        <is>
          <t>200x315</t>
        </is>
      </c>
      <c r="G2343" s="994" t="n">
        <v>10</v>
      </c>
      <c r="H2343" s="39" t="inlineStr">
        <is>
          <t>lm/fm</t>
        </is>
      </c>
      <c r="I2343" s="1030" t="n"/>
      <c r="J2343" s="521" t="n">
        <v>0</v>
      </c>
      <c r="K2343" s="159" t="n">
        <v>0</v>
      </c>
      <c r="L2343" s="753">
        <f>J2343+K2343</f>
        <v/>
      </c>
      <c r="M2343" s="748">
        <f>L2343*(G2343+I2343)</f>
        <v/>
      </c>
      <c r="O2343" s="464">
        <f>ISBLANK(D2343)</f>
        <v/>
      </c>
      <c r="P2343" s="464">
        <f>ISBLANK(G2343)</f>
        <v/>
      </c>
      <c r="Q2343" s="464">
        <f>ISBLANK(M2343)</f>
        <v/>
      </c>
      <c r="R2343" s="464">
        <f>IF(AND(O2343=P2343,O2343=Q2343),,"!!!")</f>
        <v/>
      </c>
      <c r="T2343" s="464" t="n">
        <v>2332</v>
      </c>
    </row>
    <row customFormat="1" hidden="1" outlineLevel="1" r="2344" s="590">
      <c r="A2344" s="29" t="n"/>
      <c r="B2344" s="606" t="n">
        <v>400</v>
      </c>
      <c r="C2344" s="654" t="inlineStr">
        <is>
          <t>431E</t>
        </is>
      </c>
      <c r="D2344" s="426" t="n">
        <v>273</v>
      </c>
      <c r="E2344" s="597" t="inlineStr">
        <is>
          <t>215x315</t>
        </is>
      </c>
      <c r="F2344" s="597" t="inlineStr">
        <is>
          <t>215x315</t>
        </is>
      </c>
      <c r="G2344" s="994" t="n">
        <v>1</v>
      </c>
      <c r="H2344" s="39" t="inlineStr">
        <is>
          <t>lm/fm</t>
        </is>
      </c>
      <c r="I2344" s="1030" t="n"/>
      <c r="J2344" s="521" t="n">
        <v>0</v>
      </c>
      <c r="K2344" s="159" t="n">
        <v>0</v>
      </c>
      <c r="L2344" s="753">
        <f>J2344+K2344</f>
        <v/>
      </c>
      <c r="M2344" s="748">
        <f>L2344*(G2344+I2344)</f>
        <v/>
      </c>
      <c r="O2344" s="464">
        <f>ISBLANK(D2344)</f>
        <v/>
      </c>
      <c r="P2344" s="464">
        <f>ISBLANK(G2344)</f>
        <v/>
      </c>
      <c r="Q2344" s="464">
        <f>ISBLANK(M2344)</f>
        <v/>
      </c>
      <c r="R2344" s="464">
        <f>IF(AND(O2344=P2344,O2344=Q2344),,"!!!")</f>
        <v/>
      </c>
      <c r="T2344" s="464" t="n">
        <v>2333</v>
      </c>
    </row>
    <row customFormat="1" hidden="1" outlineLevel="1" r="2345" s="590">
      <c r="A2345" s="29" t="n"/>
      <c r="B2345" s="606" t="n">
        <v>400</v>
      </c>
      <c r="C2345" s="654" t="inlineStr">
        <is>
          <t>431E</t>
        </is>
      </c>
      <c r="D2345" s="426" t="n">
        <v>274</v>
      </c>
      <c r="E2345" s="597" t="inlineStr">
        <is>
          <t>250x250</t>
        </is>
      </c>
      <c r="F2345" s="597" t="inlineStr">
        <is>
          <t>250x250</t>
        </is>
      </c>
      <c r="G2345" s="994" t="n">
        <v>31</v>
      </c>
      <c r="H2345" s="39" t="inlineStr">
        <is>
          <t>lm/fm</t>
        </is>
      </c>
      <c r="I2345" s="1030" t="n"/>
      <c r="J2345" s="521" t="n">
        <v>0</v>
      </c>
      <c r="K2345" s="159" t="n">
        <v>0</v>
      </c>
      <c r="L2345" s="753">
        <f>J2345+K2345</f>
        <v/>
      </c>
      <c r="M2345" s="748">
        <f>L2345*(G2345+I2345)</f>
        <v/>
      </c>
      <c r="O2345" s="464">
        <f>ISBLANK(D2345)</f>
        <v/>
      </c>
      <c r="P2345" s="464">
        <f>ISBLANK(G2345)</f>
        <v/>
      </c>
      <c r="Q2345" s="464">
        <f>ISBLANK(M2345)</f>
        <v/>
      </c>
      <c r="R2345" s="464">
        <f>IF(AND(O2345=P2345,O2345=Q2345),,"!!!")</f>
        <v/>
      </c>
      <c r="T2345" s="464" t="n">
        <v>2334</v>
      </c>
    </row>
    <row customFormat="1" hidden="1" outlineLevel="1" r="2346" s="590">
      <c r="A2346" s="29" t="n"/>
      <c r="B2346" s="606" t="n">
        <v>400</v>
      </c>
      <c r="C2346" s="654" t="inlineStr">
        <is>
          <t>431E</t>
        </is>
      </c>
      <c r="D2346" s="426" t="n">
        <v>275</v>
      </c>
      <c r="E2346" s="597" t="inlineStr">
        <is>
          <t>250x300</t>
        </is>
      </c>
      <c r="F2346" s="597" t="inlineStr">
        <is>
          <t>250x300</t>
        </is>
      </c>
      <c r="G2346" s="994" t="n">
        <v>5</v>
      </c>
      <c r="H2346" s="39" t="inlineStr">
        <is>
          <t>lm/fm</t>
        </is>
      </c>
      <c r="I2346" s="1030" t="n"/>
      <c r="J2346" s="521" t="n">
        <v>0</v>
      </c>
      <c r="K2346" s="159" t="n">
        <v>0</v>
      </c>
      <c r="L2346" s="753">
        <f>J2346+K2346</f>
        <v/>
      </c>
      <c r="M2346" s="748">
        <f>L2346*(G2346+I2346)</f>
        <v/>
      </c>
      <c r="O2346" s="464">
        <f>ISBLANK(D2346)</f>
        <v/>
      </c>
      <c r="P2346" s="464">
        <f>ISBLANK(G2346)</f>
        <v/>
      </c>
      <c r="Q2346" s="464">
        <f>ISBLANK(M2346)</f>
        <v/>
      </c>
      <c r="R2346" s="464">
        <f>IF(AND(O2346=P2346,O2346=Q2346),,"!!!")</f>
        <v/>
      </c>
      <c r="T2346" s="464" t="n">
        <v>2335</v>
      </c>
    </row>
    <row customFormat="1" hidden="1" outlineLevel="1" r="2347" s="590">
      <c r="A2347" s="29" t="n"/>
      <c r="B2347" s="606" t="n">
        <v>400</v>
      </c>
      <c r="C2347" s="654" t="inlineStr">
        <is>
          <t>431E</t>
        </is>
      </c>
      <c r="D2347" s="426" t="n">
        <v>276</v>
      </c>
      <c r="E2347" s="597" t="inlineStr">
        <is>
          <t>300x300</t>
        </is>
      </c>
      <c r="F2347" s="597" t="inlineStr">
        <is>
          <t>300x300</t>
        </is>
      </c>
      <c r="G2347" s="994" t="n">
        <v>16</v>
      </c>
      <c r="H2347" s="39" t="inlineStr">
        <is>
          <t>lm/fm</t>
        </is>
      </c>
      <c r="I2347" s="1030" t="n"/>
      <c r="J2347" s="521" t="n">
        <v>0</v>
      </c>
      <c r="K2347" s="159" t="n">
        <v>0</v>
      </c>
      <c r="L2347" s="753">
        <f>J2347+K2347</f>
        <v/>
      </c>
      <c r="M2347" s="748">
        <f>L2347*(G2347+I2347)</f>
        <v/>
      </c>
      <c r="O2347" s="464">
        <f>ISBLANK(D2347)</f>
        <v/>
      </c>
      <c r="P2347" s="464">
        <f>ISBLANK(G2347)</f>
        <v/>
      </c>
      <c r="Q2347" s="464">
        <f>ISBLANK(M2347)</f>
        <v/>
      </c>
      <c r="R2347" s="464">
        <f>IF(AND(O2347=P2347,O2347=Q2347),,"!!!")</f>
        <v/>
      </c>
      <c r="T2347" s="464" t="n">
        <v>2336</v>
      </c>
    </row>
    <row customFormat="1" hidden="1" outlineLevel="1" r="2348" s="590">
      <c r="A2348" s="29" t="n"/>
      <c r="B2348" s="606" t="n">
        <v>400</v>
      </c>
      <c r="C2348" s="654" t="inlineStr">
        <is>
          <t>431E</t>
        </is>
      </c>
      <c r="D2348" s="426" t="n">
        <v>277</v>
      </c>
      <c r="E2348" s="597" t="inlineStr">
        <is>
          <t>315x165</t>
        </is>
      </c>
      <c r="F2348" s="597" t="inlineStr">
        <is>
          <t>315x165</t>
        </is>
      </c>
      <c r="G2348" s="994" t="n">
        <v>1</v>
      </c>
      <c r="H2348" s="39" t="inlineStr">
        <is>
          <t>lm/fm</t>
        </is>
      </c>
      <c r="I2348" s="1030" t="n"/>
      <c r="J2348" s="521" t="n">
        <v>0</v>
      </c>
      <c r="K2348" s="159" t="n">
        <v>0</v>
      </c>
      <c r="L2348" s="753">
        <f>J2348+K2348</f>
        <v/>
      </c>
      <c r="M2348" s="748">
        <f>L2348*(G2348+I2348)</f>
        <v/>
      </c>
      <c r="O2348" s="464">
        <f>ISBLANK(D2348)</f>
        <v/>
      </c>
      <c r="P2348" s="464">
        <f>ISBLANK(G2348)</f>
        <v/>
      </c>
      <c r="Q2348" s="464">
        <f>ISBLANK(M2348)</f>
        <v/>
      </c>
      <c r="R2348" s="464">
        <f>IF(AND(O2348=P2348,O2348=Q2348),,"!!!")</f>
        <v/>
      </c>
      <c r="T2348" s="464" t="n">
        <v>2337</v>
      </c>
    </row>
    <row customFormat="1" hidden="1" outlineLevel="1" r="2349" s="590">
      <c r="A2349" s="29" t="n"/>
      <c r="B2349" s="606" t="n">
        <v>400</v>
      </c>
      <c r="C2349" s="654" t="inlineStr">
        <is>
          <t>431E</t>
        </is>
      </c>
      <c r="D2349" s="426" t="n">
        <v>278</v>
      </c>
      <c r="E2349" s="597" t="inlineStr">
        <is>
          <t>315x815</t>
        </is>
      </c>
      <c r="F2349" s="597" t="inlineStr">
        <is>
          <t>315x815</t>
        </is>
      </c>
      <c r="G2349" s="994" t="n">
        <v>3</v>
      </c>
      <c r="H2349" s="39" t="inlineStr">
        <is>
          <t>lm/fm</t>
        </is>
      </c>
      <c r="I2349" s="1030" t="n"/>
      <c r="J2349" s="521" t="n">
        <v>0</v>
      </c>
      <c r="K2349" s="159" t="n">
        <v>0</v>
      </c>
      <c r="L2349" s="753">
        <f>J2349+K2349</f>
        <v/>
      </c>
      <c r="M2349" s="748">
        <f>L2349*(G2349+I2349)</f>
        <v/>
      </c>
      <c r="O2349" s="464">
        <f>ISBLANK(D2349)</f>
        <v/>
      </c>
      <c r="P2349" s="464">
        <f>ISBLANK(G2349)</f>
        <v/>
      </c>
      <c r="Q2349" s="464">
        <f>ISBLANK(M2349)</f>
        <v/>
      </c>
      <c r="R2349" s="464">
        <f>IF(AND(O2349=P2349,O2349=Q2349),,"!!!")</f>
        <v/>
      </c>
      <c r="T2349" s="464" t="n">
        <v>2338</v>
      </c>
    </row>
    <row customFormat="1" hidden="1" outlineLevel="1" r="2350" s="590">
      <c r="A2350" s="29" t="n"/>
      <c r="B2350" s="606" t="n">
        <v>400</v>
      </c>
      <c r="C2350" s="654" t="inlineStr">
        <is>
          <t>431E</t>
        </is>
      </c>
      <c r="D2350" s="426" t="n">
        <v>279</v>
      </c>
      <c r="E2350" s="597" t="inlineStr">
        <is>
          <t>315x1015</t>
        </is>
      </c>
      <c r="F2350" s="597" t="inlineStr">
        <is>
          <t>315x1015</t>
        </is>
      </c>
      <c r="G2350" s="994" t="n">
        <v>2</v>
      </c>
      <c r="H2350" s="39" t="inlineStr">
        <is>
          <t>lm/fm</t>
        </is>
      </c>
      <c r="I2350" s="1030" t="n"/>
      <c r="J2350" s="521" t="n">
        <v>0</v>
      </c>
      <c r="K2350" s="159" t="n">
        <v>0</v>
      </c>
      <c r="L2350" s="753">
        <f>J2350+K2350</f>
        <v/>
      </c>
      <c r="M2350" s="748">
        <f>L2350*(G2350+I2350)</f>
        <v/>
      </c>
      <c r="O2350" s="464">
        <f>ISBLANK(D2350)</f>
        <v/>
      </c>
      <c r="P2350" s="464">
        <f>ISBLANK(G2350)</f>
        <v/>
      </c>
      <c r="Q2350" s="464">
        <f>ISBLANK(M2350)</f>
        <v/>
      </c>
      <c r="R2350" s="464">
        <f>IF(AND(O2350=P2350,O2350=Q2350),,"!!!")</f>
        <v/>
      </c>
      <c r="T2350" s="464" t="n">
        <v>2339</v>
      </c>
    </row>
    <row customFormat="1" hidden="1" outlineLevel="1" r="2351" s="590">
      <c r="A2351" s="29" t="n"/>
      <c r="B2351" s="606" t="n">
        <v>400</v>
      </c>
      <c r="C2351" s="654" t="inlineStr">
        <is>
          <t>431E</t>
        </is>
      </c>
      <c r="D2351" s="426" t="n">
        <v>280</v>
      </c>
      <c r="E2351" s="597" t="inlineStr">
        <is>
          <t>325x300</t>
        </is>
      </c>
      <c r="F2351" s="597" t="inlineStr">
        <is>
          <t>325x300</t>
        </is>
      </c>
      <c r="G2351" s="994" t="n">
        <v>6</v>
      </c>
      <c r="H2351" s="39" t="inlineStr">
        <is>
          <t>lm/fm</t>
        </is>
      </c>
      <c r="I2351" s="1030" t="n"/>
      <c r="J2351" s="521" t="n">
        <v>0</v>
      </c>
      <c r="K2351" s="159" t="n">
        <v>0</v>
      </c>
      <c r="L2351" s="753">
        <f>J2351+K2351</f>
        <v/>
      </c>
      <c r="M2351" s="748">
        <f>L2351*(G2351+I2351)</f>
        <v/>
      </c>
      <c r="O2351" s="464">
        <f>ISBLANK(D2351)</f>
        <v/>
      </c>
      <c r="P2351" s="464">
        <f>ISBLANK(G2351)</f>
        <v/>
      </c>
      <c r="Q2351" s="464">
        <f>ISBLANK(M2351)</f>
        <v/>
      </c>
      <c r="R2351" s="464">
        <f>IF(AND(O2351=P2351,O2351=Q2351),,"!!!")</f>
        <v/>
      </c>
      <c r="T2351" s="464" t="n">
        <v>2340</v>
      </c>
    </row>
    <row customFormat="1" hidden="1" outlineLevel="1" r="2352" s="590">
      <c r="A2352" s="29" t="n"/>
      <c r="B2352" s="606" t="n">
        <v>400</v>
      </c>
      <c r="C2352" s="654" t="inlineStr">
        <is>
          <t>431E</t>
        </is>
      </c>
      <c r="D2352" s="426" t="n">
        <v>281</v>
      </c>
      <c r="E2352" s="597" t="inlineStr">
        <is>
          <t>350x350</t>
        </is>
      </c>
      <c r="F2352" s="597" t="inlineStr">
        <is>
          <t>350x350</t>
        </is>
      </c>
      <c r="G2352" s="994" t="n">
        <v>28</v>
      </c>
      <c r="H2352" s="39" t="inlineStr">
        <is>
          <t>lm/fm</t>
        </is>
      </c>
      <c r="I2352" s="1030" t="n"/>
      <c r="J2352" s="521" t="n">
        <v>0</v>
      </c>
      <c r="K2352" s="159" t="n">
        <v>0</v>
      </c>
      <c r="L2352" s="753">
        <f>J2352+K2352</f>
        <v/>
      </c>
      <c r="M2352" s="748">
        <f>L2352*(G2352+I2352)</f>
        <v/>
      </c>
      <c r="O2352" s="464">
        <f>ISBLANK(D2352)</f>
        <v/>
      </c>
      <c r="P2352" s="464">
        <f>ISBLANK(G2352)</f>
        <v/>
      </c>
      <c r="Q2352" s="464">
        <f>ISBLANK(M2352)</f>
        <v/>
      </c>
      <c r="R2352" s="464">
        <f>IF(AND(O2352=P2352,O2352=Q2352),,"!!!")</f>
        <v/>
      </c>
      <c r="T2352" s="464" t="n">
        <v>2341</v>
      </c>
    </row>
    <row customFormat="1" hidden="1" outlineLevel="1" r="2353" s="590">
      <c r="A2353" s="29" t="n"/>
      <c r="B2353" s="606" t="n">
        <v>400</v>
      </c>
      <c r="C2353" s="654" t="inlineStr">
        <is>
          <t>431E</t>
        </is>
      </c>
      <c r="D2353" s="426" t="n">
        <v>282</v>
      </c>
      <c r="E2353" s="597" t="inlineStr">
        <is>
          <t>415x65</t>
        </is>
      </c>
      <c r="F2353" s="597" t="inlineStr">
        <is>
          <t>415x65</t>
        </is>
      </c>
      <c r="G2353" s="994" t="n">
        <v>1</v>
      </c>
      <c r="H2353" s="39" t="inlineStr">
        <is>
          <t>lm/fm</t>
        </is>
      </c>
      <c r="I2353" s="1030" t="n"/>
      <c r="J2353" s="521" t="n">
        <v>0</v>
      </c>
      <c r="K2353" s="159" t="n">
        <v>0</v>
      </c>
      <c r="L2353" s="753">
        <f>J2353+K2353</f>
        <v/>
      </c>
      <c r="M2353" s="748">
        <f>L2353*(G2353+I2353)</f>
        <v/>
      </c>
      <c r="O2353" s="464">
        <f>ISBLANK(D2353)</f>
        <v/>
      </c>
      <c r="P2353" s="464">
        <f>ISBLANK(G2353)</f>
        <v/>
      </c>
      <c r="Q2353" s="464">
        <f>ISBLANK(M2353)</f>
        <v/>
      </c>
      <c r="R2353" s="464">
        <f>IF(AND(O2353=P2353,O2353=Q2353),,"!!!")</f>
        <v/>
      </c>
      <c r="T2353" s="464" t="n">
        <v>2342</v>
      </c>
    </row>
    <row customFormat="1" hidden="1" outlineLevel="1" r="2354" s="590">
      <c r="A2354" s="29" t="n"/>
      <c r="B2354" s="606" t="n">
        <v>400</v>
      </c>
      <c r="C2354" s="654" t="inlineStr">
        <is>
          <t>431E</t>
        </is>
      </c>
      <c r="D2354" s="426" t="n">
        <v>283</v>
      </c>
      <c r="E2354" s="597" t="inlineStr">
        <is>
          <t>415x215</t>
        </is>
      </c>
      <c r="F2354" s="597" t="inlineStr">
        <is>
          <t>415x215</t>
        </is>
      </c>
      <c r="G2354" s="994" t="n">
        <v>1</v>
      </c>
      <c r="H2354" s="39" t="inlineStr">
        <is>
          <t>lm/fm</t>
        </is>
      </c>
      <c r="I2354" s="1030" t="n"/>
      <c r="J2354" s="521" t="n">
        <v>0</v>
      </c>
      <c r="K2354" s="159" t="n">
        <v>0</v>
      </c>
      <c r="L2354" s="753">
        <f>J2354+K2354</f>
        <v/>
      </c>
      <c r="M2354" s="748">
        <f>L2354*(G2354+I2354)</f>
        <v/>
      </c>
      <c r="O2354" s="464">
        <f>ISBLANK(D2354)</f>
        <v/>
      </c>
      <c r="P2354" s="464">
        <f>ISBLANK(G2354)</f>
        <v/>
      </c>
      <c r="Q2354" s="464">
        <f>ISBLANK(M2354)</f>
        <v/>
      </c>
      <c r="R2354" s="464">
        <f>IF(AND(O2354=P2354,O2354=Q2354),,"!!!")</f>
        <v/>
      </c>
      <c r="T2354" s="464" t="n">
        <v>2343</v>
      </c>
    </row>
    <row customFormat="1" hidden="1" outlineLevel="1" r="2355" s="590">
      <c r="A2355" s="29" t="n"/>
      <c r="B2355" s="606" t="n">
        <v>400</v>
      </c>
      <c r="C2355" s="654" t="inlineStr">
        <is>
          <t>431E</t>
        </is>
      </c>
      <c r="D2355" s="426" t="n">
        <v>284</v>
      </c>
      <c r="E2355" s="597" t="inlineStr">
        <is>
          <t>415x250</t>
        </is>
      </c>
      <c r="F2355" s="597" t="inlineStr">
        <is>
          <t>415x250</t>
        </is>
      </c>
      <c r="G2355" s="994" t="n">
        <v>8</v>
      </c>
      <c r="H2355" s="39" t="inlineStr">
        <is>
          <t>lm/fm</t>
        </is>
      </c>
      <c r="I2355" s="1030" t="n"/>
      <c r="J2355" s="521" t="n">
        <v>0</v>
      </c>
      <c r="K2355" s="159" t="n">
        <v>0</v>
      </c>
      <c r="L2355" s="753">
        <f>J2355+K2355</f>
        <v/>
      </c>
      <c r="M2355" s="748">
        <f>L2355*(G2355+I2355)</f>
        <v/>
      </c>
      <c r="O2355" s="464">
        <f>ISBLANK(D2355)</f>
        <v/>
      </c>
      <c r="P2355" s="464">
        <f>ISBLANK(G2355)</f>
        <v/>
      </c>
      <c r="Q2355" s="464">
        <f>ISBLANK(M2355)</f>
        <v/>
      </c>
      <c r="R2355" s="464">
        <f>IF(AND(O2355=P2355,O2355=Q2355),,"!!!")</f>
        <v/>
      </c>
      <c r="T2355" s="464" t="n">
        <v>2344</v>
      </c>
    </row>
    <row customFormat="1" hidden="1" outlineLevel="1" r="2356" s="590">
      <c r="A2356" s="29" t="n"/>
      <c r="B2356" s="606" t="n">
        <v>400</v>
      </c>
      <c r="C2356" s="654" t="inlineStr">
        <is>
          <t>431E</t>
        </is>
      </c>
      <c r="D2356" s="426" t="n">
        <v>285</v>
      </c>
      <c r="E2356" s="597" t="inlineStr">
        <is>
          <t>450x450</t>
        </is>
      </c>
      <c r="F2356" s="597" t="inlineStr">
        <is>
          <t>450x450</t>
        </is>
      </c>
      <c r="G2356" s="994" t="n">
        <v>8</v>
      </c>
      <c r="H2356" s="39" t="inlineStr">
        <is>
          <t>lm/fm</t>
        </is>
      </c>
      <c r="I2356" s="1030" t="n"/>
      <c r="J2356" s="521" t="n">
        <v>0</v>
      </c>
      <c r="K2356" s="159" t="n">
        <v>0</v>
      </c>
      <c r="L2356" s="753">
        <f>J2356+K2356</f>
        <v/>
      </c>
      <c r="M2356" s="748">
        <f>L2356*(G2356+I2356)</f>
        <v/>
      </c>
      <c r="O2356" s="464">
        <f>ISBLANK(D2356)</f>
        <v/>
      </c>
      <c r="P2356" s="464">
        <f>ISBLANK(G2356)</f>
        <v/>
      </c>
      <c r="Q2356" s="464">
        <f>ISBLANK(M2356)</f>
        <v/>
      </c>
      <c r="R2356" s="464">
        <f>IF(AND(O2356=P2356,O2356=Q2356),,"!!!")</f>
        <v/>
      </c>
      <c r="T2356" s="464" t="n">
        <v>2345</v>
      </c>
    </row>
    <row customFormat="1" hidden="1" outlineLevel="1" r="2357" s="590">
      <c r="A2357" s="29" t="n"/>
      <c r="B2357" s="606" t="n">
        <v>400</v>
      </c>
      <c r="C2357" s="654" t="inlineStr">
        <is>
          <t>431E</t>
        </is>
      </c>
      <c r="D2357" s="426" t="n">
        <v>286</v>
      </c>
      <c r="E2357" s="597" t="inlineStr">
        <is>
          <t>500x450</t>
        </is>
      </c>
      <c r="F2357" s="597" t="inlineStr">
        <is>
          <t>500x450</t>
        </is>
      </c>
      <c r="G2357" s="994" t="n">
        <v>23</v>
      </c>
      <c r="H2357" s="39" t="inlineStr">
        <is>
          <t>lm/fm</t>
        </is>
      </c>
      <c r="I2357" s="1030" t="n"/>
      <c r="J2357" s="521" t="n">
        <v>0</v>
      </c>
      <c r="K2357" s="159" t="n">
        <v>0</v>
      </c>
      <c r="L2357" s="753">
        <f>J2357+K2357</f>
        <v/>
      </c>
      <c r="M2357" s="748">
        <f>L2357*(G2357+I2357)</f>
        <v/>
      </c>
      <c r="O2357" s="464">
        <f>ISBLANK(D2357)</f>
        <v/>
      </c>
      <c r="P2357" s="464">
        <f>ISBLANK(G2357)</f>
        <v/>
      </c>
      <c r="Q2357" s="464">
        <f>ISBLANK(M2357)</f>
        <v/>
      </c>
      <c r="R2357" s="464">
        <f>IF(AND(O2357=P2357,O2357=Q2357),,"!!!")</f>
        <v/>
      </c>
      <c r="T2357" s="464" t="n">
        <v>2346</v>
      </c>
    </row>
    <row customFormat="1" hidden="1" outlineLevel="1" r="2358" s="590">
      <c r="A2358" s="29" t="n"/>
      <c r="B2358" s="606" t="n">
        <v>400</v>
      </c>
      <c r="C2358" s="654" t="inlineStr">
        <is>
          <t>431E</t>
        </is>
      </c>
      <c r="D2358" s="426" t="n">
        <v>287</v>
      </c>
      <c r="E2358" s="597" t="inlineStr">
        <is>
          <t>500x500</t>
        </is>
      </c>
      <c r="F2358" s="597" t="inlineStr">
        <is>
          <t>500x500</t>
        </is>
      </c>
      <c r="G2358" s="994" t="n">
        <v>3</v>
      </c>
      <c r="H2358" s="39" t="inlineStr">
        <is>
          <t>lm/fm</t>
        </is>
      </c>
      <c r="I2358" s="1030" t="n"/>
      <c r="J2358" s="521" t="n">
        <v>0</v>
      </c>
      <c r="K2358" s="159" t="n">
        <v>0</v>
      </c>
      <c r="L2358" s="753">
        <f>J2358+K2358</f>
        <v/>
      </c>
      <c r="M2358" s="748">
        <f>L2358*(G2358+I2358)</f>
        <v/>
      </c>
      <c r="O2358" s="464">
        <f>ISBLANK(D2358)</f>
        <v/>
      </c>
      <c r="P2358" s="464">
        <f>ISBLANK(G2358)</f>
        <v/>
      </c>
      <c r="Q2358" s="464">
        <f>ISBLANK(M2358)</f>
        <v/>
      </c>
      <c r="R2358" s="464">
        <f>IF(AND(O2358=P2358,O2358=Q2358),,"!!!")</f>
        <v/>
      </c>
      <c r="T2358" s="464" t="n">
        <v>2347</v>
      </c>
    </row>
    <row customFormat="1" hidden="1" outlineLevel="1" r="2359" s="590">
      <c r="A2359" s="29" t="n"/>
      <c r="B2359" s="606" t="n">
        <v>400</v>
      </c>
      <c r="C2359" s="654" t="inlineStr">
        <is>
          <t>431E</t>
        </is>
      </c>
      <c r="D2359" s="426" t="n">
        <v>288</v>
      </c>
      <c r="E2359" s="597" t="inlineStr">
        <is>
          <t>515x315</t>
        </is>
      </c>
      <c r="F2359" s="597" t="inlineStr">
        <is>
          <t>515x315</t>
        </is>
      </c>
      <c r="G2359" s="994" t="n">
        <v>1</v>
      </c>
      <c r="H2359" s="39" t="inlineStr">
        <is>
          <t>lm/fm</t>
        </is>
      </c>
      <c r="I2359" s="1030" t="n"/>
      <c r="J2359" s="521" t="n">
        <v>0</v>
      </c>
      <c r="K2359" s="159" t="n">
        <v>0</v>
      </c>
      <c r="L2359" s="753">
        <f>J2359+K2359</f>
        <v/>
      </c>
      <c r="M2359" s="748">
        <f>L2359*(G2359+I2359)</f>
        <v/>
      </c>
      <c r="O2359" s="464">
        <f>ISBLANK(D2359)</f>
        <v/>
      </c>
      <c r="P2359" s="464">
        <f>ISBLANK(G2359)</f>
        <v/>
      </c>
      <c r="Q2359" s="464">
        <f>ISBLANK(M2359)</f>
        <v/>
      </c>
      <c r="R2359" s="464">
        <f>IF(AND(O2359=P2359,O2359=Q2359),,"!!!")</f>
        <v/>
      </c>
      <c r="T2359" s="464" t="n">
        <v>2348</v>
      </c>
    </row>
    <row customFormat="1" hidden="1" outlineLevel="1" r="2360" s="590">
      <c r="A2360" s="29" t="n"/>
      <c r="B2360" s="606" t="n">
        <v>400</v>
      </c>
      <c r="C2360" s="654" t="inlineStr">
        <is>
          <t>431E</t>
        </is>
      </c>
      <c r="D2360" s="426" t="n">
        <v>289</v>
      </c>
      <c r="E2360" s="597" t="inlineStr">
        <is>
          <t>540x450</t>
        </is>
      </c>
      <c r="F2360" s="597" t="inlineStr">
        <is>
          <t>540x450</t>
        </is>
      </c>
      <c r="G2360" s="994" t="n">
        <v>38</v>
      </c>
      <c r="H2360" s="39" t="inlineStr">
        <is>
          <t>lm/fm</t>
        </is>
      </c>
      <c r="I2360" s="1030" t="n"/>
      <c r="J2360" s="521" t="n">
        <v>0</v>
      </c>
      <c r="K2360" s="159" t="n">
        <v>0</v>
      </c>
      <c r="L2360" s="753">
        <f>J2360+K2360</f>
        <v/>
      </c>
      <c r="M2360" s="748">
        <f>L2360*(G2360+I2360)</f>
        <v/>
      </c>
      <c r="O2360" s="464">
        <f>ISBLANK(D2360)</f>
        <v/>
      </c>
      <c r="P2360" s="464">
        <f>ISBLANK(G2360)</f>
        <v/>
      </c>
      <c r="Q2360" s="464">
        <f>ISBLANK(M2360)</f>
        <v/>
      </c>
      <c r="R2360" s="464">
        <f>IF(AND(O2360=P2360,O2360=Q2360),,"!!!")</f>
        <v/>
      </c>
      <c r="T2360" s="464" t="n">
        <v>2349</v>
      </c>
    </row>
    <row customFormat="1" hidden="1" outlineLevel="1" r="2361" s="590">
      <c r="A2361" s="29" t="n"/>
      <c r="B2361" s="606" t="n">
        <v>400</v>
      </c>
      <c r="C2361" s="654" t="inlineStr">
        <is>
          <t>431E</t>
        </is>
      </c>
      <c r="D2361" s="426" t="n">
        <v>290</v>
      </c>
      <c r="E2361" s="597" t="inlineStr">
        <is>
          <t>550x450</t>
        </is>
      </c>
      <c r="F2361" s="597" t="inlineStr">
        <is>
          <t>550x450</t>
        </is>
      </c>
      <c r="G2361" s="994" t="n">
        <v>3</v>
      </c>
      <c r="H2361" s="39" t="inlineStr">
        <is>
          <t>lm/fm</t>
        </is>
      </c>
      <c r="I2361" s="1030" t="n"/>
      <c r="J2361" s="521" t="n">
        <v>0</v>
      </c>
      <c r="K2361" s="159" t="n">
        <v>0</v>
      </c>
      <c r="L2361" s="753">
        <f>J2361+K2361</f>
        <v/>
      </c>
      <c r="M2361" s="748">
        <f>L2361*(G2361+I2361)</f>
        <v/>
      </c>
      <c r="O2361" s="464">
        <f>ISBLANK(D2361)</f>
        <v/>
      </c>
      <c r="P2361" s="464">
        <f>ISBLANK(G2361)</f>
        <v/>
      </c>
      <c r="Q2361" s="464">
        <f>ISBLANK(M2361)</f>
        <v/>
      </c>
      <c r="R2361" s="464">
        <f>IF(AND(O2361=P2361,O2361=Q2361),,"!!!")</f>
        <v/>
      </c>
      <c r="T2361" s="464" t="n">
        <v>2350</v>
      </c>
    </row>
    <row customFormat="1" hidden="1" outlineLevel="1" r="2362" s="590">
      <c r="A2362" s="29" t="n"/>
      <c r="B2362" s="606" t="n">
        <v>400</v>
      </c>
      <c r="C2362" s="654" t="inlineStr">
        <is>
          <t>431E</t>
        </is>
      </c>
      <c r="D2362" s="426" t="n">
        <v>291</v>
      </c>
      <c r="E2362" s="597" t="inlineStr">
        <is>
          <t>550x550</t>
        </is>
      </c>
      <c r="F2362" s="597" t="inlineStr">
        <is>
          <t>550x550</t>
        </is>
      </c>
      <c r="G2362" s="994" t="n">
        <v>54</v>
      </c>
      <c r="H2362" s="39" t="inlineStr">
        <is>
          <t>lm/fm</t>
        </is>
      </c>
      <c r="I2362" s="1030" t="n"/>
      <c r="J2362" s="521" t="n">
        <v>0</v>
      </c>
      <c r="K2362" s="159" t="n">
        <v>0</v>
      </c>
      <c r="L2362" s="753">
        <f>J2362+K2362</f>
        <v/>
      </c>
      <c r="M2362" s="748">
        <f>L2362*(G2362+I2362)</f>
        <v/>
      </c>
      <c r="O2362" s="464">
        <f>ISBLANK(D2362)</f>
        <v/>
      </c>
      <c r="P2362" s="464">
        <f>ISBLANK(G2362)</f>
        <v/>
      </c>
      <c r="Q2362" s="464">
        <f>ISBLANK(M2362)</f>
        <v/>
      </c>
      <c r="R2362" s="464">
        <f>IF(AND(O2362=P2362,O2362=Q2362),,"!!!")</f>
        <v/>
      </c>
      <c r="T2362" s="464" t="n">
        <v>2351</v>
      </c>
    </row>
    <row customFormat="1" hidden="1" outlineLevel="1" r="2363" s="590">
      <c r="A2363" s="29" t="n"/>
      <c r="B2363" s="606" t="n">
        <v>400</v>
      </c>
      <c r="C2363" s="654" t="inlineStr">
        <is>
          <t>431E</t>
        </is>
      </c>
      <c r="D2363" s="426" t="n">
        <v>292</v>
      </c>
      <c r="E2363" s="597" t="inlineStr">
        <is>
          <t>550x700</t>
        </is>
      </c>
      <c r="F2363" s="597" t="inlineStr">
        <is>
          <t>550x700</t>
        </is>
      </c>
      <c r="G2363" s="994" t="n">
        <v>10</v>
      </c>
      <c r="H2363" s="39" t="inlineStr">
        <is>
          <t>lm/fm</t>
        </is>
      </c>
      <c r="I2363" s="1030" t="n"/>
      <c r="J2363" s="521" t="n">
        <v>0</v>
      </c>
      <c r="K2363" s="159" t="n">
        <v>0</v>
      </c>
      <c r="L2363" s="753">
        <f>J2363+K2363</f>
        <v/>
      </c>
      <c r="M2363" s="748">
        <f>L2363*(G2363+I2363)</f>
        <v/>
      </c>
      <c r="O2363" s="464">
        <f>ISBLANK(D2363)</f>
        <v/>
      </c>
      <c r="P2363" s="464">
        <f>ISBLANK(G2363)</f>
        <v/>
      </c>
      <c r="Q2363" s="464">
        <f>ISBLANK(M2363)</f>
        <v/>
      </c>
      <c r="R2363" s="464">
        <f>IF(AND(O2363=P2363,O2363=Q2363),,"!!!")</f>
        <v/>
      </c>
      <c r="T2363" s="464" t="n">
        <v>2352</v>
      </c>
    </row>
    <row customFormat="1" hidden="1" outlineLevel="1" r="2364" s="590">
      <c r="A2364" s="29" t="n"/>
      <c r="B2364" s="606" t="n">
        <v>400</v>
      </c>
      <c r="C2364" s="654" t="inlineStr">
        <is>
          <t>431E</t>
        </is>
      </c>
      <c r="D2364" s="426" t="n">
        <v>293</v>
      </c>
      <c r="E2364" s="597" t="inlineStr">
        <is>
          <t>600x450</t>
        </is>
      </c>
      <c r="F2364" s="597" t="inlineStr">
        <is>
          <t>600x450</t>
        </is>
      </c>
      <c r="G2364" s="994" t="n">
        <v>181</v>
      </c>
      <c r="H2364" s="39" t="inlineStr">
        <is>
          <t>lm/fm</t>
        </is>
      </c>
      <c r="I2364" s="1030" t="n"/>
      <c r="J2364" s="521" t="n">
        <v>0</v>
      </c>
      <c r="K2364" s="159" t="n">
        <v>0</v>
      </c>
      <c r="L2364" s="753">
        <f>J2364+K2364</f>
        <v/>
      </c>
      <c r="M2364" s="748">
        <f>L2364*(G2364+I2364)</f>
        <v/>
      </c>
      <c r="O2364" s="464">
        <f>ISBLANK(D2364)</f>
        <v/>
      </c>
      <c r="P2364" s="464">
        <f>ISBLANK(G2364)</f>
        <v/>
      </c>
      <c r="Q2364" s="464">
        <f>ISBLANK(M2364)</f>
        <v/>
      </c>
      <c r="R2364" s="464">
        <f>IF(AND(O2364=P2364,O2364=Q2364),,"!!!")</f>
        <v/>
      </c>
      <c r="T2364" s="464" t="n">
        <v>2353</v>
      </c>
    </row>
    <row customFormat="1" hidden="1" outlineLevel="1" r="2365" s="590">
      <c r="A2365" s="29" t="n"/>
      <c r="B2365" s="606" t="n">
        <v>400</v>
      </c>
      <c r="C2365" s="654" t="inlineStr">
        <is>
          <t>431E</t>
        </is>
      </c>
      <c r="D2365" s="426" t="n">
        <v>294</v>
      </c>
      <c r="E2365" s="597" t="inlineStr">
        <is>
          <t>650x650</t>
        </is>
      </c>
      <c r="F2365" s="597" t="inlineStr">
        <is>
          <t>650x650</t>
        </is>
      </c>
      <c r="G2365" s="994" t="n">
        <v>27</v>
      </c>
      <c r="H2365" s="39" t="inlineStr">
        <is>
          <t>lm/fm</t>
        </is>
      </c>
      <c r="I2365" s="1030" t="n"/>
      <c r="J2365" s="521" t="n">
        <v>0</v>
      </c>
      <c r="K2365" s="159" t="n">
        <v>0</v>
      </c>
      <c r="L2365" s="753">
        <f>J2365+K2365</f>
        <v/>
      </c>
      <c r="M2365" s="748">
        <f>L2365*(G2365+I2365)</f>
        <v/>
      </c>
      <c r="O2365" s="464">
        <f>ISBLANK(D2365)</f>
        <v/>
      </c>
      <c r="P2365" s="464">
        <f>ISBLANK(G2365)</f>
        <v/>
      </c>
      <c r="Q2365" s="464">
        <f>ISBLANK(M2365)</f>
        <v/>
      </c>
      <c r="R2365" s="464">
        <f>IF(AND(O2365=P2365,O2365=Q2365),,"!!!")</f>
        <v/>
      </c>
      <c r="T2365" s="464" t="n">
        <v>2354</v>
      </c>
    </row>
    <row customFormat="1" hidden="1" outlineLevel="1" r="2366" s="590">
      <c r="A2366" s="29" t="n"/>
      <c r="B2366" s="606" t="n">
        <v>400</v>
      </c>
      <c r="C2366" s="654" t="inlineStr">
        <is>
          <t>431E</t>
        </is>
      </c>
      <c r="D2366" s="426" t="n">
        <v>295</v>
      </c>
      <c r="E2366" s="597" t="inlineStr">
        <is>
          <t>700x550</t>
        </is>
      </c>
      <c r="F2366" s="597" t="inlineStr">
        <is>
          <t>700x550</t>
        </is>
      </c>
      <c r="G2366" s="994" t="n">
        <v>1</v>
      </c>
      <c r="H2366" s="39" t="inlineStr">
        <is>
          <t>lm/fm</t>
        </is>
      </c>
      <c r="I2366" s="1030" t="n"/>
      <c r="J2366" s="521" t="n">
        <v>0</v>
      </c>
      <c r="K2366" s="159" t="n">
        <v>0</v>
      </c>
      <c r="L2366" s="753">
        <f>J2366+K2366</f>
        <v/>
      </c>
      <c r="M2366" s="748">
        <f>L2366*(G2366+I2366)</f>
        <v/>
      </c>
      <c r="O2366" s="464">
        <f>ISBLANK(D2366)</f>
        <v/>
      </c>
      <c r="P2366" s="464">
        <f>ISBLANK(G2366)</f>
        <v/>
      </c>
      <c r="Q2366" s="464">
        <f>ISBLANK(M2366)</f>
        <v/>
      </c>
      <c r="R2366" s="464">
        <f>IF(AND(O2366=P2366,O2366=Q2366),,"!!!")</f>
        <v/>
      </c>
      <c r="T2366" s="464" t="n">
        <v>2355</v>
      </c>
    </row>
    <row customFormat="1" hidden="1" outlineLevel="1" r="2367" s="590">
      <c r="A2367" s="29" t="n"/>
      <c r="B2367" s="606" t="n">
        <v>400</v>
      </c>
      <c r="C2367" s="654" t="inlineStr">
        <is>
          <t>431E</t>
        </is>
      </c>
      <c r="D2367" s="426" t="n">
        <v>296</v>
      </c>
      <c r="E2367" s="597" t="inlineStr">
        <is>
          <t>700x900</t>
        </is>
      </c>
      <c r="F2367" s="597" t="inlineStr">
        <is>
          <t>700x900</t>
        </is>
      </c>
      <c r="G2367" s="994" t="n">
        <v>17</v>
      </c>
      <c r="H2367" s="39" t="inlineStr">
        <is>
          <t>lm/fm</t>
        </is>
      </c>
      <c r="I2367" s="1030" t="n"/>
      <c r="J2367" s="521" t="n">
        <v>0</v>
      </c>
      <c r="K2367" s="159" t="n">
        <v>0</v>
      </c>
      <c r="L2367" s="753">
        <f>J2367+K2367</f>
        <v/>
      </c>
      <c r="M2367" s="748">
        <f>L2367*(G2367+I2367)</f>
        <v/>
      </c>
      <c r="O2367" s="464">
        <f>ISBLANK(D2367)</f>
        <v/>
      </c>
      <c r="P2367" s="464">
        <f>ISBLANK(G2367)</f>
        <v/>
      </c>
      <c r="Q2367" s="464">
        <f>ISBLANK(M2367)</f>
        <v/>
      </c>
      <c r="R2367" s="464">
        <f>IF(AND(O2367=P2367,O2367=Q2367),,"!!!")</f>
        <v/>
      </c>
      <c r="T2367" s="464" t="n">
        <v>2356</v>
      </c>
    </row>
    <row customFormat="1" hidden="1" outlineLevel="1" r="2368" s="590">
      <c r="A2368" s="29" t="n"/>
      <c r="B2368" s="606" t="n">
        <v>400</v>
      </c>
      <c r="C2368" s="654" t="inlineStr">
        <is>
          <t>431E</t>
        </is>
      </c>
      <c r="D2368" s="426" t="n">
        <v>297</v>
      </c>
      <c r="E2368" s="597" t="inlineStr">
        <is>
          <t>700x1000</t>
        </is>
      </c>
      <c r="F2368" s="597" t="inlineStr">
        <is>
          <t>700x1000</t>
        </is>
      </c>
      <c r="G2368" s="994" t="n">
        <v>8</v>
      </c>
      <c r="H2368" s="39" t="inlineStr">
        <is>
          <t>lm/fm</t>
        </is>
      </c>
      <c r="I2368" s="1030" t="n"/>
      <c r="J2368" s="521" t="n">
        <v>0</v>
      </c>
      <c r="K2368" s="159" t="n">
        <v>0</v>
      </c>
      <c r="L2368" s="753">
        <f>J2368+K2368</f>
        <v/>
      </c>
      <c r="M2368" s="748">
        <f>L2368*(G2368+I2368)</f>
        <v/>
      </c>
      <c r="O2368" s="464">
        <f>ISBLANK(D2368)</f>
        <v/>
      </c>
      <c r="P2368" s="464">
        <f>ISBLANK(G2368)</f>
        <v/>
      </c>
      <c r="Q2368" s="464">
        <f>ISBLANK(M2368)</f>
        <v/>
      </c>
      <c r="R2368" s="464">
        <f>IF(AND(O2368=P2368,O2368=Q2368),,"!!!")</f>
        <v/>
      </c>
      <c r="T2368" s="464" t="n">
        <v>2357</v>
      </c>
    </row>
    <row customFormat="1" hidden="1" outlineLevel="1" r="2369" s="590">
      <c r="A2369" s="29" t="n"/>
      <c r="B2369" s="606" t="n">
        <v>400</v>
      </c>
      <c r="C2369" s="654" t="inlineStr">
        <is>
          <t>431E</t>
        </is>
      </c>
      <c r="D2369" s="426" t="n">
        <v>298</v>
      </c>
      <c r="E2369" s="597" t="inlineStr">
        <is>
          <t>900x450</t>
        </is>
      </c>
      <c r="F2369" s="597" t="inlineStr">
        <is>
          <t>900x450</t>
        </is>
      </c>
      <c r="G2369" s="994" t="n">
        <v>1</v>
      </c>
      <c r="H2369" s="39" t="inlineStr">
        <is>
          <t>lm/fm</t>
        </is>
      </c>
      <c r="I2369" s="1030" t="n"/>
      <c r="J2369" s="521" t="n">
        <v>0</v>
      </c>
      <c r="K2369" s="159" t="n">
        <v>0</v>
      </c>
      <c r="L2369" s="753">
        <f>J2369+K2369</f>
        <v/>
      </c>
      <c r="M2369" s="748">
        <f>L2369*(G2369+I2369)</f>
        <v/>
      </c>
      <c r="O2369" s="464">
        <f>ISBLANK(D2369)</f>
        <v/>
      </c>
      <c r="P2369" s="464">
        <f>ISBLANK(G2369)</f>
        <v/>
      </c>
      <c r="Q2369" s="464">
        <f>ISBLANK(M2369)</f>
        <v/>
      </c>
      <c r="R2369" s="464">
        <f>IF(AND(O2369=P2369,O2369=Q2369),,"!!!")</f>
        <v/>
      </c>
      <c r="T2369" s="464" t="n">
        <v>2358</v>
      </c>
    </row>
    <row customFormat="1" hidden="1" outlineLevel="1" r="2370" s="590">
      <c r="A2370" s="29" t="n"/>
      <c r="B2370" s="606" t="n">
        <v>400</v>
      </c>
      <c r="C2370" s="654" t="inlineStr">
        <is>
          <t>431E</t>
        </is>
      </c>
      <c r="D2370" s="426" t="n">
        <v>299</v>
      </c>
      <c r="E2370" s="597" t="inlineStr">
        <is>
          <t>1000x450</t>
        </is>
      </c>
      <c r="F2370" s="597" t="inlineStr">
        <is>
          <t>1000x450</t>
        </is>
      </c>
      <c r="G2370" s="994" t="n">
        <v>2</v>
      </c>
      <c r="H2370" s="39" t="inlineStr">
        <is>
          <t>lm/fm</t>
        </is>
      </c>
      <c r="I2370" s="1030" t="n"/>
      <c r="J2370" s="521" t="n">
        <v>0</v>
      </c>
      <c r="K2370" s="159" t="n">
        <v>0</v>
      </c>
      <c r="L2370" s="753">
        <f>J2370+K2370</f>
        <v/>
      </c>
      <c r="M2370" s="748">
        <f>L2370*(G2370+I2370)</f>
        <v/>
      </c>
      <c r="O2370" s="464">
        <f>ISBLANK(D2370)</f>
        <v/>
      </c>
      <c r="P2370" s="464">
        <f>ISBLANK(G2370)</f>
        <v/>
      </c>
      <c r="Q2370" s="464">
        <f>ISBLANK(M2370)</f>
        <v/>
      </c>
      <c r="R2370" s="464">
        <f>IF(AND(O2370=P2370,O2370=Q2370),,"!!!")</f>
        <v/>
      </c>
      <c r="T2370" s="464" t="n">
        <v>2359</v>
      </c>
    </row>
    <row customFormat="1" hidden="1" outlineLevel="1" r="2371" s="590">
      <c r="A2371" s="29" t="n"/>
      <c r="B2371" s="606" t="n">
        <v>400</v>
      </c>
      <c r="C2371" s="654" t="inlineStr">
        <is>
          <t>431E</t>
        </is>
      </c>
      <c r="D2371" s="426" t="n">
        <v>300</v>
      </c>
      <c r="E2371" s="597" t="inlineStr">
        <is>
          <t>1000x700</t>
        </is>
      </c>
      <c r="F2371" s="597" t="inlineStr">
        <is>
          <t>1000x700</t>
        </is>
      </c>
      <c r="G2371" s="994" t="n">
        <v>29</v>
      </c>
      <c r="H2371" s="39" t="inlineStr">
        <is>
          <t>lm/fm</t>
        </is>
      </c>
      <c r="I2371" s="1030" t="n"/>
      <c r="J2371" s="521" t="n">
        <v>0</v>
      </c>
      <c r="K2371" s="159" t="n">
        <v>0</v>
      </c>
      <c r="L2371" s="753">
        <f>J2371+K2371</f>
        <v/>
      </c>
      <c r="M2371" s="748">
        <f>L2371*(G2371+I2371)</f>
        <v/>
      </c>
      <c r="O2371" s="464">
        <f>ISBLANK(D2371)</f>
        <v/>
      </c>
      <c r="P2371" s="464">
        <f>ISBLANK(G2371)</f>
        <v/>
      </c>
      <c r="Q2371" s="464">
        <f>ISBLANK(M2371)</f>
        <v/>
      </c>
      <c r="R2371" s="464">
        <f>IF(AND(O2371=P2371,O2371=Q2371),,"!!!")</f>
        <v/>
      </c>
      <c r="T2371" s="464" t="n">
        <v>2360</v>
      </c>
    </row>
    <row customFormat="1" hidden="1" outlineLevel="1" r="2372" s="590">
      <c r="A2372" s="29" t="n"/>
      <c r="B2372" s="606" t="n">
        <v>400</v>
      </c>
      <c r="C2372" s="654" t="inlineStr">
        <is>
          <t>431E</t>
        </is>
      </c>
      <c r="D2372" s="426" t="n">
        <v>301</v>
      </c>
      <c r="E2372" s="597" t="inlineStr">
        <is>
          <t>1800x1000</t>
        </is>
      </c>
      <c r="F2372" s="597" t="inlineStr">
        <is>
          <t>1800x1000</t>
        </is>
      </c>
      <c r="G2372" s="994" t="n">
        <v>123</v>
      </c>
      <c r="H2372" s="39" t="inlineStr">
        <is>
          <t>lm/fm</t>
        </is>
      </c>
      <c r="I2372" s="1030" t="n"/>
      <c r="J2372" s="521" t="n">
        <v>0</v>
      </c>
      <c r="K2372" s="159" t="n">
        <v>0</v>
      </c>
      <c r="L2372" s="753">
        <f>J2372+K2372</f>
        <v/>
      </c>
      <c r="M2372" s="748">
        <f>L2372*(G2372+I2372)</f>
        <v/>
      </c>
      <c r="O2372" s="464">
        <f>ISBLANK(D2372)</f>
        <v/>
      </c>
      <c r="P2372" s="464">
        <f>ISBLANK(G2372)</f>
        <v/>
      </c>
      <c r="Q2372" s="464">
        <f>ISBLANK(M2372)</f>
        <v/>
      </c>
      <c r="R2372" s="464">
        <f>IF(AND(O2372=P2372,O2372=Q2372),,"!!!")</f>
        <v/>
      </c>
      <c r="T2372" s="464" t="n">
        <v>2361</v>
      </c>
    </row>
    <row customFormat="1" hidden="1" outlineLevel="1" r="2373" s="590">
      <c r="A2373" s="29" t="n"/>
      <c r="B2373" s="606" t="n">
        <v>400</v>
      </c>
      <c r="C2373" s="654" t="inlineStr">
        <is>
          <t>431E</t>
        </is>
      </c>
      <c r="D2373" s="426" t="n">
        <v>302</v>
      </c>
      <c r="E2373" s="597" t="inlineStr">
        <is>
          <t>2000x2200</t>
        </is>
      </c>
      <c r="F2373" s="597" t="inlineStr">
        <is>
          <t>2000x2200</t>
        </is>
      </c>
      <c r="G2373" s="994" t="n">
        <v>65</v>
      </c>
      <c r="H2373" s="39" t="inlineStr">
        <is>
          <t>lm/fm</t>
        </is>
      </c>
      <c r="I2373" s="1030" t="n"/>
      <c r="J2373" s="521" t="n">
        <v>0</v>
      </c>
      <c r="K2373" s="159" t="n">
        <v>0</v>
      </c>
      <c r="L2373" s="753">
        <f>J2373+K2373</f>
        <v/>
      </c>
      <c r="M2373" s="748">
        <f>L2373*(G2373+I2373)</f>
        <v/>
      </c>
      <c r="O2373" s="464">
        <f>ISBLANK(D2373)</f>
        <v/>
      </c>
      <c r="P2373" s="464">
        <f>ISBLANK(G2373)</f>
        <v/>
      </c>
      <c r="Q2373" s="464">
        <f>ISBLANK(M2373)</f>
        <v/>
      </c>
      <c r="R2373" s="464">
        <f>IF(AND(O2373=P2373,O2373=Q2373),,"!!!")</f>
        <v/>
      </c>
      <c r="T2373" s="464" t="n">
        <v>2362</v>
      </c>
    </row>
    <row customFormat="1" hidden="1" outlineLevel="1" r="2374" s="590">
      <c r="A2374" s="29" t="n"/>
      <c r="B2374" s="606" t="n">
        <v>400</v>
      </c>
      <c r="C2374" s="654" t="inlineStr">
        <is>
          <t>431E</t>
        </is>
      </c>
      <c r="D2374" s="426" t="n">
        <v>303</v>
      </c>
      <c r="E2374" s="597" t="inlineStr">
        <is>
          <t>2700x1600</t>
        </is>
      </c>
      <c r="F2374" s="597" t="inlineStr">
        <is>
          <t>2700x1600</t>
        </is>
      </c>
      <c r="G2374" s="994" t="n">
        <v>6</v>
      </c>
      <c r="H2374" s="39" t="inlineStr">
        <is>
          <t>lm/fm</t>
        </is>
      </c>
      <c r="I2374" s="1030" t="n"/>
      <c r="J2374" s="521" t="n">
        <v>0</v>
      </c>
      <c r="K2374" s="159" t="n">
        <v>0</v>
      </c>
      <c r="L2374" s="753">
        <f>J2374+K2374</f>
        <v/>
      </c>
      <c r="M2374" s="748">
        <f>L2374*(G2374+I2374)</f>
        <v/>
      </c>
      <c r="O2374" s="464">
        <f>ISBLANK(D2374)</f>
        <v/>
      </c>
      <c r="P2374" s="464">
        <f>ISBLANK(G2374)</f>
        <v/>
      </c>
      <c r="Q2374" s="464">
        <f>ISBLANK(M2374)</f>
        <v/>
      </c>
      <c r="R2374" s="464">
        <f>IF(AND(O2374=P2374,O2374=Q2374),,"!!!")</f>
        <v/>
      </c>
      <c r="T2374" s="464" t="n">
        <v>2363</v>
      </c>
    </row>
    <row customFormat="1" hidden="1" outlineLevel="1" r="2375" s="590">
      <c r="A2375" s="29" t="n"/>
      <c r="B2375" s="606" t="n">
        <v>400</v>
      </c>
      <c r="C2375" s="654" t="inlineStr">
        <is>
          <t>431E</t>
        </is>
      </c>
      <c r="D2375" s="426" t="n">
        <v>304</v>
      </c>
      <c r="E2375" s="597" t="inlineStr">
        <is>
          <t>2900x2000</t>
        </is>
      </c>
      <c r="F2375" s="597" t="inlineStr">
        <is>
          <t>2900x2000</t>
        </is>
      </c>
      <c r="G2375" s="994" t="n">
        <v>70</v>
      </c>
      <c r="H2375" s="39" t="inlineStr">
        <is>
          <t>lm/fm</t>
        </is>
      </c>
      <c r="I2375" s="1030" t="n"/>
      <c r="J2375" s="521" t="n">
        <v>0</v>
      </c>
      <c r="K2375" s="159" t="n">
        <v>0</v>
      </c>
      <c r="L2375" s="753">
        <f>J2375+K2375</f>
        <v/>
      </c>
      <c r="M2375" s="748">
        <f>L2375*(G2375+I2375)</f>
        <v/>
      </c>
      <c r="O2375" s="464">
        <f>ISBLANK(D2375)</f>
        <v/>
      </c>
      <c r="P2375" s="464">
        <f>ISBLANK(G2375)</f>
        <v/>
      </c>
      <c r="Q2375" s="464">
        <f>ISBLANK(M2375)</f>
        <v/>
      </c>
      <c r="R2375" s="464">
        <f>IF(AND(O2375=P2375,O2375=Q2375),,"!!!")</f>
        <v/>
      </c>
      <c r="T2375" s="464" t="n">
        <v>2364</v>
      </c>
    </row>
    <row customFormat="1" hidden="1" outlineLevel="1" r="2376" s="590">
      <c r="A2376" s="29" t="n"/>
      <c r="B2376" s="606" t="n">
        <v>400</v>
      </c>
      <c r="C2376" s="654" t="inlineStr">
        <is>
          <t>431E</t>
        </is>
      </c>
      <c r="D2376" s="426" t="n">
        <v>305</v>
      </c>
      <c r="E2376" s="597" t="inlineStr">
        <is>
          <t>ø100</t>
        </is>
      </c>
      <c r="F2376" s="597" t="inlineStr">
        <is>
          <t>ø100</t>
        </is>
      </c>
      <c r="G2376" s="994" t="n">
        <v>3</v>
      </c>
      <c r="H2376" s="39" t="inlineStr">
        <is>
          <t>lm/fm</t>
        </is>
      </c>
      <c r="I2376" s="1030" t="n"/>
      <c r="J2376" s="521" t="n">
        <v>0</v>
      </c>
      <c r="K2376" s="159" t="n">
        <v>0</v>
      </c>
      <c r="L2376" s="753">
        <f>J2376+K2376</f>
        <v/>
      </c>
      <c r="M2376" s="748">
        <f>L2376*(G2376+I2376)</f>
        <v/>
      </c>
      <c r="O2376" s="464">
        <f>ISBLANK(D2376)</f>
        <v/>
      </c>
      <c r="P2376" s="464">
        <f>ISBLANK(G2376)</f>
        <v/>
      </c>
      <c r="Q2376" s="464">
        <f>ISBLANK(M2376)</f>
        <v/>
      </c>
      <c r="R2376" s="464">
        <f>IF(AND(O2376=P2376,O2376=Q2376),,"!!!")</f>
        <v/>
      </c>
      <c r="T2376" s="464" t="n">
        <v>2365</v>
      </c>
    </row>
    <row customFormat="1" hidden="1" outlineLevel="1" r="2377" s="590">
      <c r="A2377" s="29" t="n"/>
      <c r="B2377" s="606" t="n">
        <v>400</v>
      </c>
      <c r="C2377" s="654" t="inlineStr">
        <is>
          <t>431E</t>
        </is>
      </c>
      <c r="D2377" s="426" t="n">
        <v>306</v>
      </c>
      <c r="E2377" s="597" t="inlineStr">
        <is>
          <t>ø160</t>
        </is>
      </c>
      <c r="F2377" s="597" t="inlineStr">
        <is>
          <t>ø160</t>
        </is>
      </c>
      <c r="G2377" s="994" t="n">
        <v>7</v>
      </c>
      <c r="H2377" s="39" t="inlineStr">
        <is>
          <t>lm/fm</t>
        </is>
      </c>
      <c r="I2377" s="1030" t="n"/>
      <c r="J2377" s="521" t="n">
        <v>0</v>
      </c>
      <c r="K2377" s="159" t="n">
        <v>0</v>
      </c>
      <c r="L2377" s="753">
        <f>J2377+K2377</f>
        <v/>
      </c>
      <c r="M2377" s="748">
        <f>L2377*(G2377+I2377)</f>
        <v/>
      </c>
      <c r="O2377" s="464">
        <f>ISBLANK(D2377)</f>
        <v/>
      </c>
      <c r="P2377" s="464">
        <f>ISBLANK(G2377)</f>
        <v/>
      </c>
      <c r="Q2377" s="464">
        <f>ISBLANK(M2377)</f>
        <v/>
      </c>
      <c r="R2377" s="464">
        <f>IF(AND(O2377=P2377,O2377=Q2377),,"!!!")</f>
        <v/>
      </c>
      <c r="T2377" s="464" t="n">
        <v>2366</v>
      </c>
    </row>
    <row customFormat="1" hidden="1" outlineLevel="1" r="2378" s="590">
      <c r="A2378" s="29" t="n"/>
      <c r="B2378" s="606" t="n">
        <v>400</v>
      </c>
      <c r="C2378" s="654" t="inlineStr">
        <is>
          <t>431E</t>
        </is>
      </c>
      <c r="D2378" s="426" t="n">
        <v>307</v>
      </c>
      <c r="E2378" s="597" t="inlineStr">
        <is>
          <t>ø200</t>
        </is>
      </c>
      <c r="F2378" s="597" t="inlineStr">
        <is>
          <t>ø200</t>
        </is>
      </c>
      <c r="G2378" s="994" t="n">
        <v>66</v>
      </c>
      <c r="H2378" s="39" t="inlineStr">
        <is>
          <t>lm/fm</t>
        </is>
      </c>
      <c r="I2378" s="1030" t="n"/>
      <c r="J2378" s="521" t="n">
        <v>0</v>
      </c>
      <c r="K2378" s="159" t="n">
        <v>0</v>
      </c>
      <c r="L2378" s="753">
        <f>J2378+K2378</f>
        <v/>
      </c>
      <c r="M2378" s="748">
        <f>L2378*(G2378+I2378)</f>
        <v/>
      </c>
      <c r="O2378" s="464">
        <f>ISBLANK(D2378)</f>
        <v/>
      </c>
      <c r="P2378" s="464">
        <f>ISBLANK(G2378)</f>
        <v/>
      </c>
      <c r="Q2378" s="464">
        <f>ISBLANK(M2378)</f>
        <v/>
      </c>
      <c r="R2378" s="464">
        <f>IF(AND(O2378=P2378,O2378=Q2378),,"!!!")</f>
        <v/>
      </c>
      <c r="T2378" s="464" t="n">
        <v>2367</v>
      </c>
    </row>
    <row customFormat="1" hidden="1" outlineLevel="1" r="2379" s="590">
      <c r="A2379" s="29" t="n"/>
      <c r="B2379" s="606" t="n">
        <v>400</v>
      </c>
      <c r="C2379" s="654" t="inlineStr">
        <is>
          <t>431E</t>
        </is>
      </c>
      <c r="D2379" s="426" t="n">
        <v>308</v>
      </c>
      <c r="E2379" s="597" t="inlineStr">
        <is>
          <t>ø250</t>
        </is>
      </c>
      <c r="F2379" s="597" t="inlineStr">
        <is>
          <t>ø250</t>
        </is>
      </c>
      <c r="G2379" s="994" t="n">
        <v>85</v>
      </c>
      <c r="H2379" s="39" t="inlineStr">
        <is>
          <t>lm/fm</t>
        </is>
      </c>
      <c r="I2379" s="1030" t="n"/>
      <c r="J2379" s="521" t="n">
        <v>0</v>
      </c>
      <c r="K2379" s="159" t="n">
        <v>0</v>
      </c>
      <c r="L2379" s="753">
        <f>J2379+K2379</f>
        <v/>
      </c>
      <c r="M2379" s="748">
        <f>L2379*(G2379+I2379)</f>
        <v/>
      </c>
      <c r="O2379" s="464">
        <f>ISBLANK(D2379)</f>
        <v/>
      </c>
      <c r="P2379" s="464">
        <f>ISBLANK(G2379)</f>
        <v/>
      </c>
      <c r="Q2379" s="464">
        <f>ISBLANK(M2379)</f>
        <v/>
      </c>
      <c r="R2379" s="464">
        <f>IF(AND(O2379=P2379,O2379=Q2379),,"!!!")</f>
        <v/>
      </c>
      <c r="T2379" s="464" t="n">
        <v>2368</v>
      </c>
    </row>
    <row customFormat="1" hidden="1" outlineLevel="1" r="2380" s="590">
      <c r="A2380" s="29" t="n"/>
      <c r="B2380" s="606" t="n">
        <v>400</v>
      </c>
      <c r="C2380" s="654" t="inlineStr">
        <is>
          <t>431E</t>
        </is>
      </c>
      <c r="D2380" s="426" t="n">
        <v>309</v>
      </c>
      <c r="E2380" s="597" t="inlineStr">
        <is>
          <t>ø300</t>
        </is>
      </c>
      <c r="F2380" s="597" t="inlineStr">
        <is>
          <t>ø300</t>
        </is>
      </c>
      <c r="G2380" s="994" t="n">
        <v>5</v>
      </c>
      <c r="H2380" s="39" t="inlineStr">
        <is>
          <t>lm/fm</t>
        </is>
      </c>
      <c r="I2380" s="1030" t="n"/>
      <c r="J2380" s="521" t="n">
        <v>0</v>
      </c>
      <c r="K2380" s="159" t="n">
        <v>0</v>
      </c>
      <c r="L2380" s="753">
        <f>J2380+K2380</f>
        <v/>
      </c>
      <c r="M2380" s="748">
        <f>L2380*(G2380+I2380)</f>
        <v/>
      </c>
      <c r="O2380" s="464">
        <f>ISBLANK(D2380)</f>
        <v/>
      </c>
      <c r="P2380" s="464">
        <f>ISBLANK(G2380)</f>
        <v/>
      </c>
      <c r="Q2380" s="464">
        <f>ISBLANK(M2380)</f>
        <v/>
      </c>
      <c r="R2380" s="464">
        <f>IF(AND(O2380=P2380,O2380=Q2380),,"!!!")</f>
        <v/>
      </c>
      <c r="T2380" s="464" t="n">
        <v>2369</v>
      </c>
    </row>
    <row customFormat="1" hidden="1" outlineLevel="1" r="2381" s="590">
      <c r="A2381" s="29" t="n"/>
      <c r="B2381" s="606" t="n">
        <v>400</v>
      </c>
      <c r="C2381" s="654" t="inlineStr">
        <is>
          <t>431E</t>
        </is>
      </c>
      <c r="D2381" s="426" t="n">
        <v>310</v>
      </c>
      <c r="E2381" s="597" t="inlineStr">
        <is>
          <t>ø315</t>
        </is>
      </c>
      <c r="F2381" s="597" t="inlineStr">
        <is>
          <t>ø315</t>
        </is>
      </c>
      <c r="G2381" s="994" t="n">
        <v>43</v>
      </c>
      <c r="H2381" s="39" t="inlineStr">
        <is>
          <t>lm/fm</t>
        </is>
      </c>
      <c r="I2381" s="1030" t="n"/>
      <c r="J2381" s="521" t="n">
        <v>0</v>
      </c>
      <c r="K2381" s="159" t="n">
        <v>0</v>
      </c>
      <c r="L2381" s="753">
        <f>J2381+K2381</f>
        <v/>
      </c>
      <c r="M2381" s="748">
        <f>L2381*(G2381+I2381)</f>
        <v/>
      </c>
      <c r="O2381" s="464">
        <f>ISBLANK(D2381)</f>
        <v/>
      </c>
      <c r="P2381" s="464">
        <f>ISBLANK(G2381)</f>
        <v/>
      </c>
      <c r="Q2381" s="464">
        <f>ISBLANK(M2381)</f>
        <v/>
      </c>
      <c r="R2381" s="464">
        <f>IF(AND(O2381=P2381,O2381=Q2381),,"!!!")</f>
        <v/>
      </c>
      <c r="T2381" s="464" t="n">
        <v>2370</v>
      </c>
    </row>
    <row customFormat="1" hidden="1" outlineLevel="1" r="2382" s="590">
      <c r="A2382" s="29" t="n"/>
      <c r="B2382" s="606" t="n">
        <v>400</v>
      </c>
      <c r="C2382" s="654" t="inlineStr">
        <is>
          <t>431E</t>
        </is>
      </c>
      <c r="D2382" s="426" t="n">
        <v>311</v>
      </c>
      <c r="E2382" s="597" t="inlineStr">
        <is>
          <t>ø390</t>
        </is>
      </c>
      <c r="F2382" s="597" t="inlineStr">
        <is>
          <t>ø390</t>
        </is>
      </c>
      <c r="G2382" s="994" t="n">
        <v>2</v>
      </c>
      <c r="H2382" s="39" t="inlineStr">
        <is>
          <t>lm/fm</t>
        </is>
      </c>
      <c r="I2382" s="1030" t="n"/>
      <c r="J2382" s="521" t="n">
        <v>0</v>
      </c>
      <c r="K2382" s="159" t="n">
        <v>0</v>
      </c>
      <c r="L2382" s="753">
        <f>J2382+K2382</f>
        <v/>
      </c>
      <c r="M2382" s="748">
        <f>L2382*(G2382+I2382)</f>
        <v/>
      </c>
      <c r="O2382" s="464">
        <f>ISBLANK(D2382)</f>
        <v/>
      </c>
      <c r="P2382" s="464">
        <f>ISBLANK(G2382)</f>
        <v/>
      </c>
      <c r="Q2382" s="464">
        <f>ISBLANK(M2382)</f>
        <v/>
      </c>
      <c r="R2382" s="464">
        <f>IF(AND(O2382=P2382,O2382=Q2382),,"!!!")</f>
        <v/>
      </c>
      <c r="T2382" s="464" t="n">
        <v>2371</v>
      </c>
    </row>
    <row customFormat="1" hidden="1" outlineLevel="1" r="2383" s="590">
      <c r="A2383" s="29" t="n"/>
      <c r="B2383" s="606" t="n">
        <v>400</v>
      </c>
      <c r="C2383" s="654" t="inlineStr">
        <is>
          <t>431E</t>
        </is>
      </c>
      <c r="D2383" s="426" t="n">
        <v>312</v>
      </c>
      <c r="E2383" s="597" t="inlineStr">
        <is>
          <t>ø400</t>
        </is>
      </c>
      <c r="F2383" s="597" t="inlineStr">
        <is>
          <t>ø400</t>
        </is>
      </c>
      <c r="G2383" s="994" t="n">
        <v>32</v>
      </c>
      <c r="H2383" s="39" t="inlineStr">
        <is>
          <t>lm/fm</t>
        </is>
      </c>
      <c r="I2383" s="1030" t="n"/>
      <c r="J2383" s="521" t="n">
        <v>0</v>
      </c>
      <c r="K2383" s="159" t="n">
        <v>0</v>
      </c>
      <c r="L2383" s="753">
        <f>J2383+K2383</f>
        <v/>
      </c>
      <c r="M2383" s="748">
        <f>L2383*(G2383+I2383)</f>
        <v/>
      </c>
      <c r="O2383" s="464">
        <f>ISBLANK(D2383)</f>
        <v/>
      </c>
      <c r="P2383" s="464">
        <f>ISBLANK(G2383)</f>
        <v/>
      </c>
      <c r="Q2383" s="464">
        <f>ISBLANK(M2383)</f>
        <v/>
      </c>
      <c r="R2383" s="464">
        <f>IF(AND(O2383=P2383,O2383=Q2383),,"!!!")</f>
        <v/>
      </c>
      <c r="T2383" s="464" t="n">
        <v>2372</v>
      </c>
    </row>
    <row customFormat="1" hidden="1" outlineLevel="1" r="2384" s="590">
      <c r="A2384" s="29" t="n"/>
      <c r="B2384" s="606" t="n">
        <v>400</v>
      </c>
      <c r="C2384" s="654" t="inlineStr">
        <is>
          <t>431E</t>
        </is>
      </c>
      <c r="D2384" s="426" t="n">
        <v>313</v>
      </c>
      <c r="E2384" s="597" t="inlineStr">
        <is>
          <t>ø450</t>
        </is>
      </c>
      <c r="F2384" s="597" t="inlineStr">
        <is>
          <t>ø450</t>
        </is>
      </c>
      <c r="G2384" s="994" t="n">
        <v>10</v>
      </c>
      <c r="H2384" s="39" t="inlineStr">
        <is>
          <t>lm/fm</t>
        </is>
      </c>
      <c r="I2384" s="1030" t="n"/>
      <c r="J2384" s="521" t="n">
        <v>0</v>
      </c>
      <c r="K2384" s="159" t="n">
        <v>0</v>
      </c>
      <c r="L2384" s="753">
        <f>J2384+K2384</f>
        <v/>
      </c>
      <c r="M2384" s="748">
        <f>L2384*(G2384+I2384)</f>
        <v/>
      </c>
      <c r="O2384" s="464">
        <f>ISBLANK(D2384)</f>
        <v/>
      </c>
      <c r="P2384" s="464">
        <f>ISBLANK(G2384)</f>
        <v/>
      </c>
      <c r="Q2384" s="464">
        <f>ISBLANK(M2384)</f>
        <v/>
      </c>
      <c r="R2384" s="464">
        <f>IF(AND(O2384=P2384,O2384=Q2384),,"!!!")</f>
        <v/>
      </c>
      <c r="T2384" s="464" t="n">
        <v>2373</v>
      </c>
    </row>
    <row customFormat="1" hidden="1" outlineLevel="1" r="2385" s="590">
      <c r="A2385" s="29" t="n"/>
      <c r="B2385" s="606" t="n">
        <v>400</v>
      </c>
      <c r="C2385" s="654" t="inlineStr">
        <is>
          <t>431E</t>
        </is>
      </c>
      <c r="D2385" s="426" t="n">
        <v>314</v>
      </c>
      <c r="E2385" s="597" t="inlineStr">
        <is>
          <t>ø630</t>
        </is>
      </c>
      <c r="F2385" s="597" t="inlineStr">
        <is>
          <t>ø630</t>
        </is>
      </c>
      <c r="G2385" s="994" t="n">
        <v>3</v>
      </c>
      <c r="H2385" s="39" t="inlineStr">
        <is>
          <t>lm/fm</t>
        </is>
      </c>
      <c r="I2385" s="1030" t="n"/>
      <c r="J2385" s="521" t="n">
        <v>0</v>
      </c>
      <c r="K2385" s="159" t="n">
        <v>0</v>
      </c>
      <c r="L2385" s="753">
        <f>J2385+K2385</f>
        <v/>
      </c>
      <c r="M2385" s="748">
        <f>L2385*(G2385+I2385)</f>
        <v/>
      </c>
      <c r="O2385" s="464">
        <f>ISBLANK(D2385)</f>
        <v/>
      </c>
      <c r="P2385" s="464">
        <f>ISBLANK(G2385)</f>
        <v/>
      </c>
      <c r="Q2385" s="464">
        <f>ISBLANK(M2385)</f>
        <v/>
      </c>
      <c r="R2385" s="464">
        <f>IF(AND(O2385=P2385,O2385=Q2385),,"!!!")</f>
        <v/>
      </c>
      <c r="T2385" s="464" t="n">
        <v>2374</v>
      </c>
    </row>
    <row customFormat="1" hidden="1" outlineLevel="1" r="2386" s="590">
      <c r="A2386" s="29" t="n"/>
      <c r="B2386" s="606" t="n">
        <v>400</v>
      </c>
      <c r="C2386" s="654" t="inlineStr">
        <is>
          <t>431E</t>
        </is>
      </c>
      <c r="D2386" s="426" t="n">
        <v>315</v>
      </c>
      <c r="E2386" s="597" t="inlineStr">
        <is>
          <t>ø900</t>
        </is>
      </c>
      <c r="F2386" s="597" t="inlineStr">
        <is>
          <t>ø900</t>
        </is>
      </c>
      <c r="G2386" s="994" t="n">
        <v>12</v>
      </c>
      <c r="H2386" s="39" t="inlineStr">
        <is>
          <t>lm/fm</t>
        </is>
      </c>
      <c r="I2386" s="1030" t="n"/>
      <c r="J2386" s="521" t="n">
        <v>0</v>
      </c>
      <c r="K2386" s="159" t="n">
        <v>0</v>
      </c>
      <c r="L2386" s="753">
        <f>J2386+K2386</f>
        <v/>
      </c>
      <c r="M2386" s="748">
        <f>L2386*(G2386+I2386)</f>
        <v/>
      </c>
      <c r="O2386" s="464">
        <f>ISBLANK(D2386)</f>
        <v/>
      </c>
      <c r="P2386" s="464">
        <f>ISBLANK(G2386)</f>
        <v/>
      </c>
      <c r="Q2386" s="464">
        <f>ISBLANK(M2386)</f>
        <v/>
      </c>
      <c r="R2386" s="464">
        <f>IF(AND(O2386=P2386,O2386=Q2386),,"!!!")</f>
        <v/>
      </c>
      <c r="T2386" s="464" t="n">
        <v>2375</v>
      </c>
    </row>
    <row customFormat="1" hidden="1" outlineLevel="1" r="2387" s="590">
      <c r="A2387" s="29" t="n"/>
      <c r="B2387" s="606" t="n">
        <v>400</v>
      </c>
      <c r="C2387" s="654" t="inlineStr">
        <is>
          <t>431E</t>
        </is>
      </c>
      <c r="D2387" s="426" t="n">
        <v>316</v>
      </c>
      <c r="E2387" s="597" t="inlineStr">
        <is>
          <t>Bend, round - ø315-ø315 - 15.00°</t>
        </is>
      </c>
      <c r="F2387" s="597" t="inlineStr">
        <is>
          <t>Könyökidom kör keresztmetszet - ø315-ø315 - 15.00°</t>
        </is>
      </c>
      <c r="G2387" s="994" t="n">
        <v>2</v>
      </c>
      <c r="H2387" s="39" t="inlineStr">
        <is>
          <t>pc/db</t>
        </is>
      </c>
      <c r="I2387" s="1030" t="n"/>
      <c r="J2387" s="521" t="n">
        <v>0</v>
      </c>
      <c r="K2387" s="159" t="n">
        <v>0</v>
      </c>
      <c r="L2387" s="753">
        <f>J2387+K2387</f>
        <v/>
      </c>
      <c r="M2387" s="748">
        <f>L2387*(G2387+I2387)</f>
        <v/>
      </c>
      <c r="O2387" s="464">
        <f>ISBLANK(D2387)</f>
        <v/>
      </c>
      <c r="P2387" s="464">
        <f>ISBLANK(G2387)</f>
        <v/>
      </c>
      <c r="Q2387" s="464">
        <f>ISBLANK(M2387)</f>
        <v/>
      </c>
      <c r="R2387" s="464">
        <f>IF(AND(O2387=P2387,O2387=Q2387),,"!!!")</f>
        <v/>
      </c>
      <c r="T2387" s="464" t="n">
        <v>2376</v>
      </c>
    </row>
    <row customFormat="1" hidden="1" outlineLevel="1" r="2388" s="590">
      <c r="A2388" s="29" t="n"/>
      <c r="B2388" s="606" t="n">
        <v>400</v>
      </c>
      <c r="C2388" s="654" t="inlineStr">
        <is>
          <t>431E</t>
        </is>
      </c>
      <c r="D2388" s="426" t="n">
        <v>317</v>
      </c>
      <c r="E2388" s="597" t="inlineStr">
        <is>
          <t>Bend, round - ø200-ø200 - 45.00°</t>
        </is>
      </c>
      <c r="F2388" s="597" t="inlineStr">
        <is>
          <t>Könyökidom kör keresztmetszet - ø200-ø200 - 45.00°</t>
        </is>
      </c>
      <c r="G2388" s="994" t="n">
        <v>10</v>
      </c>
      <c r="H2388" s="39" t="inlineStr">
        <is>
          <t>pc/db</t>
        </is>
      </c>
      <c r="I2388" s="1030" t="n"/>
      <c r="J2388" s="521" t="n">
        <v>0</v>
      </c>
      <c r="K2388" s="159" t="n">
        <v>0</v>
      </c>
      <c r="L2388" s="753">
        <f>J2388+K2388</f>
        <v/>
      </c>
      <c r="M2388" s="748">
        <f>L2388*(G2388+I2388)</f>
        <v/>
      </c>
      <c r="O2388" s="464">
        <f>ISBLANK(D2388)</f>
        <v/>
      </c>
      <c r="P2388" s="464">
        <f>ISBLANK(G2388)</f>
        <v/>
      </c>
      <c r="Q2388" s="464">
        <f>ISBLANK(M2388)</f>
        <v/>
      </c>
      <c r="R2388" s="464">
        <f>IF(AND(O2388=P2388,O2388=Q2388),,"!!!")</f>
        <v/>
      </c>
      <c r="T2388" s="464" t="n">
        <v>2377</v>
      </c>
    </row>
    <row customFormat="1" hidden="1" outlineLevel="1" r="2389" s="590">
      <c r="A2389" s="29" t="n"/>
      <c r="B2389" s="606" t="n">
        <v>400</v>
      </c>
      <c r="C2389" s="654" t="inlineStr">
        <is>
          <t>431E</t>
        </is>
      </c>
      <c r="D2389" s="426" t="n">
        <v>318</v>
      </c>
      <c r="E2389" s="597" t="inlineStr">
        <is>
          <t>Bend, round - ø250-ø250 - 45.00°</t>
        </is>
      </c>
      <c r="F2389" s="597" t="inlineStr">
        <is>
          <t>Könyökidom kör keresztmetszet - ø250-ø250 - 45.00°</t>
        </is>
      </c>
      <c r="G2389" s="994" t="n">
        <v>4</v>
      </c>
      <c r="H2389" s="39" t="inlineStr">
        <is>
          <t>pc/db</t>
        </is>
      </c>
      <c r="I2389" s="1030" t="n"/>
      <c r="J2389" s="521" t="n">
        <v>0</v>
      </c>
      <c r="K2389" s="159" t="n">
        <v>0</v>
      </c>
      <c r="L2389" s="753">
        <f>J2389+K2389</f>
        <v/>
      </c>
      <c r="M2389" s="748">
        <f>L2389*(G2389+I2389)</f>
        <v/>
      </c>
      <c r="O2389" s="464">
        <f>ISBLANK(D2389)</f>
        <v/>
      </c>
      <c r="P2389" s="464">
        <f>ISBLANK(G2389)</f>
        <v/>
      </c>
      <c r="Q2389" s="464">
        <f>ISBLANK(M2389)</f>
        <v/>
      </c>
      <c r="R2389" s="464">
        <f>IF(AND(O2389=P2389,O2389=Q2389),,"!!!")</f>
        <v/>
      </c>
      <c r="T2389" s="464" t="n">
        <v>2378</v>
      </c>
    </row>
    <row customFormat="1" hidden="1" outlineLevel="1" r="2390" s="590">
      <c r="A2390" s="29" t="n"/>
      <c r="B2390" s="606" t="n">
        <v>400</v>
      </c>
      <c r="C2390" s="654" t="inlineStr">
        <is>
          <t>431E</t>
        </is>
      </c>
      <c r="D2390" s="426" t="n">
        <v>319</v>
      </c>
      <c r="E2390" s="597" t="inlineStr">
        <is>
          <t>Bend, round - ø400-ø400 - 45.00°</t>
        </is>
      </c>
      <c r="F2390" s="597" t="inlineStr">
        <is>
          <t>Könyökidom kör keresztmetszet - ø400-ø400 - 45.00°</t>
        </is>
      </c>
      <c r="G2390" s="994" t="n">
        <v>2</v>
      </c>
      <c r="H2390" s="39" t="inlineStr">
        <is>
          <t>pc/db</t>
        </is>
      </c>
      <c r="I2390" s="1030" t="n"/>
      <c r="J2390" s="521" t="n">
        <v>0</v>
      </c>
      <c r="K2390" s="159" t="n">
        <v>0</v>
      </c>
      <c r="L2390" s="753">
        <f>J2390+K2390</f>
        <v/>
      </c>
      <c r="M2390" s="748">
        <f>L2390*(G2390+I2390)</f>
        <v/>
      </c>
      <c r="O2390" s="464">
        <f>ISBLANK(D2390)</f>
        <v/>
      </c>
      <c r="P2390" s="464">
        <f>ISBLANK(G2390)</f>
        <v/>
      </c>
      <c r="Q2390" s="464">
        <f>ISBLANK(M2390)</f>
        <v/>
      </c>
      <c r="R2390" s="464">
        <f>IF(AND(O2390=P2390,O2390=Q2390),,"!!!")</f>
        <v/>
      </c>
      <c r="T2390" s="464" t="n">
        <v>2379</v>
      </c>
    </row>
    <row customFormat="1" hidden="1" outlineLevel="1" r="2391" s="590">
      <c r="A2391" s="29" t="n"/>
      <c r="B2391" s="606" t="n">
        <v>400</v>
      </c>
      <c r="C2391" s="654" t="inlineStr">
        <is>
          <t>431E</t>
        </is>
      </c>
      <c r="D2391" s="426" t="n">
        <v>320</v>
      </c>
      <c r="E2391" s="597" t="inlineStr">
        <is>
          <t>Bend, round - ø100-ø100 - 90.00°</t>
        </is>
      </c>
      <c r="F2391" s="597" t="inlineStr">
        <is>
          <t>Könyökidom kör keresztmetszet - ø100-ø100 - 90.00°</t>
        </is>
      </c>
      <c r="G2391" s="994" t="n">
        <v>1</v>
      </c>
      <c r="H2391" s="39" t="inlineStr">
        <is>
          <t>pc/db</t>
        </is>
      </c>
      <c r="I2391" s="1030" t="n"/>
      <c r="J2391" s="521" t="n">
        <v>0</v>
      </c>
      <c r="K2391" s="159" t="n">
        <v>0</v>
      </c>
      <c r="L2391" s="753">
        <f>J2391+K2391</f>
        <v/>
      </c>
      <c r="M2391" s="748">
        <f>L2391*(G2391+I2391)</f>
        <v/>
      </c>
      <c r="O2391" s="464">
        <f>ISBLANK(D2391)</f>
        <v/>
      </c>
      <c r="P2391" s="464">
        <f>ISBLANK(G2391)</f>
        <v/>
      </c>
      <c r="Q2391" s="464">
        <f>ISBLANK(M2391)</f>
        <v/>
      </c>
      <c r="R2391" s="464">
        <f>IF(AND(O2391=P2391,O2391=Q2391),,"!!!")</f>
        <v/>
      </c>
      <c r="T2391" s="464" t="n">
        <v>2380</v>
      </c>
    </row>
    <row customFormat="1" hidden="1" outlineLevel="1" r="2392" s="590">
      <c r="A2392" s="29" t="n"/>
      <c r="B2392" s="606" t="n">
        <v>400</v>
      </c>
      <c r="C2392" s="654" t="inlineStr">
        <is>
          <t>431E</t>
        </is>
      </c>
      <c r="D2392" s="426" t="n">
        <v>321</v>
      </c>
      <c r="E2392" s="597" t="inlineStr">
        <is>
          <t>Bend, round - ø160-ø160 - 90.00°</t>
        </is>
      </c>
      <c r="F2392" s="597" t="inlineStr">
        <is>
          <t>Könyökidom kör keresztmetszet - ø160-ø160 - 90.00°</t>
        </is>
      </c>
      <c r="G2392" s="994" t="n">
        <v>2</v>
      </c>
      <c r="H2392" s="39" t="inlineStr">
        <is>
          <t>pc/db</t>
        </is>
      </c>
      <c r="I2392" s="1030" t="n"/>
      <c r="J2392" s="521" t="n">
        <v>0</v>
      </c>
      <c r="K2392" s="159" t="n">
        <v>0</v>
      </c>
      <c r="L2392" s="753">
        <f>J2392+K2392</f>
        <v/>
      </c>
      <c r="M2392" s="748">
        <f>L2392*(G2392+I2392)</f>
        <v/>
      </c>
      <c r="O2392" s="464">
        <f>ISBLANK(D2392)</f>
        <v/>
      </c>
      <c r="P2392" s="464">
        <f>ISBLANK(G2392)</f>
        <v/>
      </c>
      <c r="Q2392" s="464">
        <f>ISBLANK(M2392)</f>
        <v/>
      </c>
      <c r="R2392" s="464">
        <f>IF(AND(O2392=P2392,O2392=Q2392),,"!!!")</f>
        <v/>
      </c>
      <c r="T2392" s="464" t="n">
        <v>2381</v>
      </c>
    </row>
    <row customFormat="1" hidden="1" outlineLevel="1" r="2393" s="590">
      <c r="A2393" s="29" t="n"/>
      <c r="B2393" s="606" t="n">
        <v>400</v>
      </c>
      <c r="C2393" s="654" t="inlineStr">
        <is>
          <t>431E</t>
        </is>
      </c>
      <c r="D2393" s="426" t="n">
        <v>322</v>
      </c>
      <c r="E2393" s="597" t="inlineStr">
        <is>
          <t>Bend, round - ø200-ø200 - 90.00°</t>
        </is>
      </c>
      <c r="F2393" s="597" t="inlineStr">
        <is>
          <t>Könyökidom kör keresztmetszet - ø200-ø200 - 90.00°</t>
        </is>
      </c>
      <c r="G2393" s="994" t="n">
        <v>10</v>
      </c>
      <c r="H2393" s="39" t="inlineStr">
        <is>
          <t>pc/db</t>
        </is>
      </c>
      <c r="I2393" s="1030" t="n"/>
      <c r="J2393" s="521" t="n">
        <v>0</v>
      </c>
      <c r="K2393" s="159" t="n">
        <v>0</v>
      </c>
      <c r="L2393" s="753">
        <f>J2393+K2393</f>
        <v/>
      </c>
      <c r="M2393" s="748">
        <f>L2393*(G2393+I2393)</f>
        <v/>
      </c>
      <c r="O2393" s="464">
        <f>ISBLANK(D2393)</f>
        <v/>
      </c>
      <c r="P2393" s="464">
        <f>ISBLANK(G2393)</f>
        <v/>
      </c>
      <c r="Q2393" s="464">
        <f>ISBLANK(M2393)</f>
        <v/>
      </c>
      <c r="R2393" s="464">
        <f>IF(AND(O2393=P2393,O2393=Q2393),,"!!!")</f>
        <v/>
      </c>
      <c r="T2393" s="464" t="n">
        <v>2382</v>
      </c>
    </row>
    <row customFormat="1" hidden="1" outlineLevel="1" r="2394" s="590">
      <c r="A2394" s="29" t="n"/>
      <c r="B2394" s="606" t="n">
        <v>400</v>
      </c>
      <c r="C2394" s="654" t="inlineStr">
        <is>
          <t>431E</t>
        </is>
      </c>
      <c r="D2394" s="426" t="n">
        <v>323</v>
      </c>
      <c r="E2394" s="597" t="inlineStr">
        <is>
          <t>Bend, round - ø250-ø250 - 90.00°</t>
        </is>
      </c>
      <c r="F2394" s="597" t="inlineStr">
        <is>
          <t>Könyökidom kör keresztmetszet - ø250-ø250 - 90.00°</t>
        </is>
      </c>
      <c r="G2394" s="994" t="n">
        <v>8</v>
      </c>
      <c r="H2394" s="39" t="inlineStr">
        <is>
          <t>pc/db</t>
        </is>
      </c>
      <c r="I2394" s="1030" t="n"/>
      <c r="J2394" s="521" t="n">
        <v>0</v>
      </c>
      <c r="K2394" s="159" t="n">
        <v>0</v>
      </c>
      <c r="L2394" s="753">
        <f>J2394+K2394</f>
        <v/>
      </c>
      <c r="M2394" s="748">
        <f>L2394*(G2394+I2394)</f>
        <v/>
      </c>
      <c r="O2394" s="464">
        <f>ISBLANK(D2394)</f>
        <v/>
      </c>
      <c r="P2394" s="464">
        <f>ISBLANK(G2394)</f>
        <v/>
      </c>
      <c r="Q2394" s="464">
        <f>ISBLANK(M2394)</f>
        <v/>
      </c>
      <c r="R2394" s="464">
        <f>IF(AND(O2394=P2394,O2394=Q2394),,"!!!")</f>
        <v/>
      </c>
      <c r="T2394" s="464" t="n">
        <v>2383</v>
      </c>
    </row>
    <row customFormat="1" hidden="1" outlineLevel="1" r="2395" s="590">
      <c r="A2395" s="29" t="n"/>
      <c r="B2395" s="606" t="n">
        <v>400</v>
      </c>
      <c r="C2395" s="654" t="inlineStr">
        <is>
          <t>431E</t>
        </is>
      </c>
      <c r="D2395" s="426" t="n">
        <v>324</v>
      </c>
      <c r="E2395" s="597" t="inlineStr">
        <is>
          <t>Bend, round - ø300-ø300 - 90.00°</t>
        </is>
      </c>
      <c r="F2395" s="597" t="inlineStr">
        <is>
          <t>Könyökidom kör keresztmetszet - ø300-ø300 - 90.00°</t>
        </is>
      </c>
      <c r="G2395" s="994" t="n">
        <v>2</v>
      </c>
      <c r="H2395" s="39" t="inlineStr">
        <is>
          <t>pc/db</t>
        </is>
      </c>
      <c r="I2395" s="1030" t="n"/>
      <c r="J2395" s="521" t="n">
        <v>0</v>
      </c>
      <c r="K2395" s="159" t="n">
        <v>0</v>
      </c>
      <c r="L2395" s="753">
        <f>J2395+K2395</f>
        <v/>
      </c>
      <c r="M2395" s="748">
        <f>L2395*(G2395+I2395)</f>
        <v/>
      </c>
      <c r="O2395" s="464">
        <f>ISBLANK(D2395)</f>
        <v/>
      </c>
      <c r="P2395" s="464">
        <f>ISBLANK(G2395)</f>
        <v/>
      </c>
      <c r="Q2395" s="464">
        <f>ISBLANK(M2395)</f>
        <v/>
      </c>
      <c r="R2395" s="464">
        <f>IF(AND(O2395=P2395,O2395=Q2395),,"!!!")</f>
        <v/>
      </c>
      <c r="T2395" s="464" t="n">
        <v>2384</v>
      </c>
    </row>
    <row customFormat="1" hidden="1" outlineLevel="1" r="2396" s="590">
      <c r="A2396" s="29" t="n"/>
      <c r="B2396" s="606" t="n">
        <v>400</v>
      </c>
      <c r="C2396" s="654" t="inlineStr">
        <is>
          <t>431E</t>
        </is>
      </c>
      <c r="D2396" s="426" t="n">
        <v>325</v>
      </c>
      <c r="E2396" s="597" t="inlineStr">
        <is>
          <t>Bend, round - ø315-ø315 - 90.00°</t>
        </is>
      </c>
      <c r="F2396" s="597" t="inlineStr">
        <is>
          <t>Könyökidom kör keresztmetszet - ø315-ø315 - 90.00°</t>
        </is>
      </c>
      <c r="G2396" s="994" t="n">
        <v>1</v>
      </c>
      <c r="H2396" s="39" t="inlineStr">
        <is>
          <t>pc/db</t>
        </is>
      </c>
      <c r="I2396" s="1030" t="n"/>
      <c r="J2396" s="521" t="n">
        <v>0</v>
      </c>
      <c r="K2396" s="159" t="n">
        <v>0</v>
      </c>
      <c r="L2396" s="753">
        <f>J2396+K2396</f>
        <v/>
      </c>
      <c r="M2396" s="748">
        <f>L2396*(G2396+I2396)</f>
        <v/>
      </c>
      <c r="O2396" s="464">
        <f>ISBLANK(D2396)</f>
        <v/>
      </c>
      <c r="P2396" s="464">
        <f>ISBLANK(G2396)</f>
        <v/>
      </c>
      <c r="Q2396" s="464">
        <f>ISBLANK(M2396)</f>
        <v/>
      </c>
      <c r="R2396" s="464">
        <f>IF(AND(O2396=P2396,O2396=Q2396),,"!!!")</f>
        <v/>
      </c>
      <c r="T2396" s="464" t="n">
        <v>2385</v>
      </c>
    </row>
    <row customFormat="1" hidden="1" outlineLevel="1" r="2397" s="590">
      <c r="A2397" s="29" t="n"/>
      <c r="B2397" s="606" t="n">
        <v>400</v>
      </c>
      <c r="C2397" s="654" t="inlineStr">
        <is>
          <t>431E</t>
        </is>
      </c>
      <c r="D2397" s="426" t="n">
        <v>326</v>
      </c>
      <c r="E2397" s="597" t="inlineStr">
        <is>
          <t>Bend, round - ø390-ø390 - 90.00°</t>
        </is>
      </c>
      <c r="F2397" s="597" t="inlineStr">
        <is>
          <t>Könyökidom kör keresztmetszet - ø390-ø390 - 90.00°</t>
        </is>
      </c>
      <c r="G2397" s="994" t="n">
        <v>1</v>
      </c>
      <c r="H2397" s="39" t="inlineStr">
        <is>
          <t>pc/db</t>
        </is>
      </c>
      <c r="I2397" s="1030" t="n"/>
      <c r="J2397" s="521" t="n">
        <v>0</v>
      </c>
      <c r="K2397" s="159" t="n">
        <v>0</v>
      </c>
      <c r="L2397" s="753">
        <f>J2397+K2397</f>
        <v/>
      </c>
      <c r="M2397" s="748">
        <f>L2397*(G2397+I2397)</f>
        <v/>
      </c>
      <c r="O2397" s="464">
        <f>ISBLANK(D2397)</f>
        <v/>
      </c>
      <c r="P2397" s="464">
        <f>ISBLANK(G2397)</f>
        <v/>
      </c>
      <c r="Q2397" s="464">
        <f>ISBLANK(M2397)</f>
        <v/>
      </c>
      <c r="R2397" s="464">
        <f>IF(AND(O2397=P2397,O2397=Q2397),,"!!!")</f>
        <v/>
      </c>
      <c r="T2397" s="464" t="n">
        <v>2386</v>
      </c>
    </row>
    <row customFormat="1" hidden="1" outlineLevel="1" r="2398" s="590">
      <c r="A2398" s="29" t="n"/>
      <c r="B2398" s="606" t="n">
        <v>400</v>
      </c>
      <c r="C2398" s="654" t="inlineStr">
        <is>
          <t>431E</t>
        </is>
      </c>
      <c r="D2398" s="426" t="n">
        <v>327</v>
      </c>
      <c r="E2398" s="597" t="inlineStr">
        <is>
          <t>Bend, round - ø400-ø400 - 90.00°</t>
        </is>
      </c>
      <c r="F2398" s="597" t="inlineStr">
        <is>
          <t>Könyökidom kör keresztmetszet - ø400-ø400 - 90.00°</t>
        </is>
      </c>
      <c r="G2398" s="994" t="n">
        <v>4</v>
      </c>
      <c r="H2398" s="39" t="inlineStr">
        <is>
          <t>pc/db</t>
        </is>
      </c>
      <c r="I2398" s="1030" t="n"/>
      <c r="J2398" s="521" t="n">
        <v>0</v>
      </c>
      <c r="K2398" s="159" t="n">
        <v>0</v>
      </c>
      <c r="L2398" s="753">
        <f>J2398+K2398</f>
        <v/>
      </c>
      <c r="M2398" s="748">
        <f>L2398*(G2398+I2398)</f>
        <v/>
      </c>
      <c r="O2398" s="464">
        <f>ISBLANK(D2398)</f>
        <v/>
      </c>
      <c r="P2398" s="464">
        <f>ISBLANK(G2398)</f>
        <v/>
      </c>
      <c r="Q2398" s="464">
        <f>ISBLANK(M2398)</f>
        <v/>
      </c>
      <c r="R2398" s="464">
        <f>IF(AND(O2398=P2398,O2398=Q2398),,"!!!")</f>
        <v/>
      </c>
      <c r="T2398" s="464" t="n">
        <v>2387</v>
      </c>
    </row>
    <row customFormat="1" hidden="1" outlineLevel="1" r="2399" s="590">
      <c r="A2399" s="29" t="n"/>
      <c r="B2399" s="606" t="n">
        <v>400</v>
      </c>
      <c r="C2399" s="654" t="inlineStr">
        <is>
          <t>431E</t>
        </is>
      </c>
      <c r="D2399" s="426" t="n">
        <v>328</v>
      </c>
      <c r="E2399" s="597" t="inlineStr">
        <is>
          <t>Bend, round (small radius) - ø900-ø900 - 90.00°</t>
        </is>
      </c>
      <c r="F2399" s="597" t="inlineStr">
        <is>
          <t>Könyökidom kör keresztmetszet kisebb ívű - ø900-ø900 - 90.00°</t>
        </is>
      </c>
      <c r="G2399" s="994" t="n">
        <v>3</v>
      </c>
      <c r="H2399" s="39" t="inlineStr">
        <is>
          <t>pc/db</t>
        </is>
      </c>
      <c r="I2399" s="1030" t="n"/>
      <c r="J2399" s="521" t="n">
        <v>0</v>
      </c>
      <c r="K2399" s="159" t="n">
        <v>0</v>
      </c>
      <c r="L2399" s="753">
        <f>J2399+K2399</f>
        <v/>
      </c>
      <c r="M2399" s="748">
        <f>L2399*(G2399+I2399)</f>
        <v/>
      </c>
      <c r="O2399" s="464">
        <f>ISBLANK(D2399)</f>
        <v/>
      </c>
      <c r="P2399" s="464">
        <f>ISBLANK(G2399)</f>
        <v/>
      </c>
      <c r="Q2399" s="464">
        <f>ISBLANK(M2399)</f>
        <v/>
      </c>
      <c r="R2399" s="464">
        <f>IF(AND(O2399=P2399,O2399=Q2399),,"!!!")</f>
        <v/>
      </c>
      <c r="T2399" s="464" t="n">
        <v>2388</v>
      </c>
    </row>
    <row customFormat="1" hidden="1" outlineLevel="1" r="2400" s="590">
      <c r="A2400" s="29" t="n"/>
      <c r="B2400" s="606" t="n">
        <v>400</v>
      </c>
      <c r="C2400" s="654" t="inlineStr">
        <is>
          <t>431E</t>
        </is>
      </c>
      <c r="D2400" s="426" t="n">
        <v>329</v>
      </c>
      <c r="E2400" s="597" t="inlineStr">
        <is>
          <t>Radius elbow - 65x415-65x415 - 45.00°</t>
        </is>
      </c>
      <c r="F2400" s="597" t="inlineStr">
        <is>
          <t>Könyökidom négyszög keresztmetszet - 65x415-65x415 - 45.00°</t>
        </is>
      </c>
      <c r="G2400" s="994" t="n">
        <v>1</v>
      </c>
      <c r="H2400" s="39" t="inlineStr">
        <is>
          <t>pc/db</t>
        </is>
      </c>
      <c r="I2400" s="1030" t="n"/>
      <c r="J2400" s="521" t="n">
        <v>0</v>
      </c>
      <c r="K2400" s="159" t="n">
        <v>0</v>
      </c>
      <c r="L2400" s="753">
        <f>J2400+K2400</f>
        <v/>
      </c>
      <c r="M2400" s="748">
        <f>L2400*(G2400+I2400)</f>
        <v/>
      </c>
      <c r="O2400" s="464">
        <f>ISBLANK(D2400)</f>
        <v/>
      </c>
      <c r="P2400" s="464">
        <f>ISBLANK(G2400)</f>
        <v/>
      </c>
      <c r="Q2400" s="464">
        <f>ISBLANK(M2400)</f>
        <v/>
      </c>
      <c r="R2400" s="464">
        <f>IF(AND(O2400=P2400,O2400=Q2400),,"!!!")</f>
        <v/>
      </c>
      <c r="T2400" s="464" t="n">
        <v>2389</v>
      </c>
    </row>
    <row customFormat="1" hidden="1" outlineLevel="1" r="2401" s="590">
      <c r="A2401" s="29" t="n"/>
      <c r="B2401" s="606" t="n">
        <v>400</v>
      </c>
      <c r="C2401" s="654" t="inlineStr">
        <is>
          <t>431E</t>
        </is>
      </c>
      <c r="D2401" s="426" t="n">
        <v>330</v>
      </c>
      <c r="E2401" s="597" t="inlineStr">
        <is>
          <t>Radius elbow - 250x415-65x415 - 45.00°</t>
        </is>
      </c>
      <c r="F2401" s="597" t="inlineStr">
        <is>
          <t>Könyökidom négyszög keresztmetszet - 250x415-65x415 - 45.00°</t>
        </is>
      </c>
      <c r="G2401" s="994" t="n">
        <v>1</v>
      </c>
      <c r="H2401" s="39" t="inlineStr">
        <is>
          <t>pc/db</t>
        </is>
      </c>
      <c r="I2401" s="1030" t="n"/>
      <c r="J2401" s="521" t="n">
        <v>0</v>
      </c>
      <c r="K2401" s="159" t="n">
        <v>0</v>
      </c>
      <c r="L2401" s="753">
        <f>J2401+K2401</f>
        <v/>
      </c>
      <c r="M2401" s="748">
        <f>L2401*(G2401+I2401)</f>
        <v/>
      </c>
      <c r="O2401" s="464">
        <f>ISBLANK(D2401)</f>
        <v/>
      </c>
      <c r="P2401" s="464">
        <f>ISBLANK(G2401)</f>
        <v/>
      </c>
      <c r="Q2401" s="464">
        <f>ISBLANK(M2401)</f>
        <v/>
      </c>
      <c r="R2401" s="464">
        <f>IF(AND(O2401=P2401,O2401=Q2401),,"!!!")</f>
        <v/>
      </c>
      <c r="T2401" s="464" t="n">
        <v>2390</v>
      </c>
    </row>
    <row customFormat="1" customHeight="1" hidden="1" ht="22.5" outlineLevel="1" r="2402" s="590">
      <c r="A2402" s="29" t="n"/>
      <c r="B2402" s="606" t="n">
        <v>400</v>
      </c>
      <c r="C2402" s="654" t="inlineStr">
        <is>
          <t>431E</t>
        </is>
      </c>
      <c r="D2402" s="426" t="n">
        <v>331</v>
      </c>
      <c r="E2402" s="597" t="inlineStr">
        <is>
          <t>Radius elbow - 2200x2000-2200x2000 - 45.00°</t>
        </is>
      </c>
      <c r="F2402" s="597" t="inlineStr">
        <is>
          <t>Könyökidom négyszög keresztmetszet - 2200x2000-2200x2000 - 45.00°</t>
        </is>
      </c>
      <c r="G2402" s="994" t="n">
        <v>1</v>
      </c>
      <c r="H2402" s="39" t="inlineStr">
        <is>
          <t>pc/db</t>
        </is>
      </c>
      <c r="I2402" s="1030" t="n"/>
      <c r="J2402" s="521" t="n">
        <v>0</v>
      </c>
      <c r="K2402" s="159" t="n">
        <v>0</v>
      </c>
      <c r="L2402" s="753">
        <f>J2402+K2402</f>
        <v/>
      </c>
      <c r="M2402" s="748">
        <f>L2402*(G2402+I2402)</f>
        <v/>
      </c>
      <c r="O2402" s="464">
        <f>ISBLANK(D2402)</f>
        <v/>
      </c>
      <c r="P2402" s="464">
        <f>ISBLANK(G2402)</f>
        <v/>
      </c>
      <c r="Q2402" s="464">
        <f>ISBLANK(M2402)</f>
        <v/>
      </c>
      <c r="R2402" s="464">
        <f>IF(AND(O2402=P2402,O2402=Q2402),,"!!!")</f>
        <v/>
      </c>
      <c r="T2402" s="464" t="n">
        <v>2391</v>
      </c>
    </row>
    <row customFormat="1" hidden="1" outlineLevel="1" r="2403" s="590">
      <c r="A2403" s="29" t="n"/>
      <c r="B2403" s="606" t="n">
        <v>400</v>
      </c>
      <c r="C2403" s="654" t="inlineStr">
        <is>
          <t>431E</t>
        </is>
      </c>
      <c r="D2403" s="426" t="n">
        <v>332</v>
      </c>
      <c r="E2403" s="597" t="inlineStr">
        <is>
          <t>Radius elbow - 250x250-250x250 - 90.00°</t>
        </is>
      </c>
      <c r="F2403" s="597" t="inlineStr">
        <is>
          <t>Könyökidom négyszög keresztmetszet - 250x250-250x250 - 90.00°</t>
        </is>
      </c>
      <c r="G2403" s="994" t="n">
        <v>3</v>
      </c>
      <c r="H2403" s="39" t="inlineStr">
        <is>
          <t>pc/db</t>
        </is>
      </c>
      <c r="I2403" s="1030" t="n"/>
      <c r="J2403" s="521" t="n">
        <v>0</v>
      </c>
      <c r="K2403" s="159" t="n">
        <v>0</v>
      </c>
      <c r="L2403" s="753">
        <f>J2403+K2403</f>
        <v/>
      </c>
      <c r="M2403" s="748">
        <f>L2403*(G2403+I2403)</f>
        <v/>
      </c>
      <c r="O2403" s="464">
        <f>ISBLANK(D2403)</f>
        <v/>
      </c>
      <c r="P2403" s="464">
        <f>ISBLANK(G2403)</f>
        <v/>
      </c>
      <c r="Q2403" s="464">
        <f>ISBLANK(M2403)</f>
        <v/>
      </c>
      <c r="R2403" s="464">
        <f>IF(AND(O2403=P2403,O2403=Q2403),,"!!!")</f>
        <v/>
      </c>
      <c r="T2403" s="464" t="n">
        <v>2392</v>
      </c>
    </row>
    <row customFormat="1" hidden="1" outlineLevel="1" r="2404" s="590">
      <c r="A2404" s="29" t="n"/>
      <c r="B2404" s="606" t="n">
        <v>400</v>
      </c>
      <c r="C2404" s="654" t="inlineStr">
        <is>
          <t>431E</t>
        </is>
      </c>
      <c r="D2404" s="426" t="n">
        <v>333</v>
      </c>
      <c r="E2404" s="597" t="inlineStr">
        <is>
          <t>Radius elbow - 300x250-250x250 - 90.00°</t>
        </is>
      </c>
      <c r="F2404" s="597" t="inlineStr">
        <is>
          <t>Könyökidom négyszög keresztmetszet - 300x250-250x250 - 90.00°</t>
        </is>
      </c>
      <c r="G2404" s="994" t="n">
        <v>1</v>
      </c>
      <c r="H2404" s="39" t="inlineStr">
        <is>
          <t>pc/db</t>
        </is>
      </c>
      <c r="I2404" s="1030" t="n"/>
      <c r="J2404" s="521" t="n">
        <v>0</v>
      </c>
      <c r="K2404" s="159" t="n">
        <v>0</v>
      </c>
      <c r="L2404" s="753">
        <f>J2404+K2404</f>
        <v/>
      </c>
      <c r="M2404" s="748">
        <f>L2404*(G2404+I2404)</f>
        <v/>
      </c>
      <c r="O2404" s="464">
        <f>ISBLANK(D2404)</f>
        <v/>
      </c>
      <c r="P2404" s="464">
        <f>ISBLANK(G2404)</f>
        <v/>
      </c>
      <c r="Q2404" s="464">
        <f>ISBLANK(M2404)</f>
        <v/>
      </c>
      <c r="R2404" s="464">
        <f>IF(AND(O2404=P2404,O2404=Q2404),,"!!!")</f>
        <v/>
      </c>
      <c r="T2404" s="464" t="n">
        <v>2393</v>
      </c>
    </row>
    <row customFormat="1" hidden="1" outlineLevel="1" r="2405" s="590">
      <c r="A2405" s="29" t="n"/>
      <c r="B2405" s="606" t="n">
        <v>400</v>
      </c>
      <c r="C2405" s="654" t="inlineStr">
        <is>
          <t>431E</t>
        </is>
      </c>
      <c r="D2405" s="426" t="n">
        <v>334</v>
      </c>
      <c r="E2405" s="597" t="inlineStr">
        <is>
          <t>Radius elbow - 350x350-300x350 - 90.00°</t>
        </is>
      </c>
      <c r="F2405" s="597" t="inlineStr">
        <is>
          <t>Könyökidom négyszög keresztmetszet - 350x350-300x350 - 90.00°</t>
        </is>
      </c>
      <c r="G2405" s="994" t="n">
        <v>1</v>
      </c>
      <c r="H2405" s="39" t="inlineStr">
        <is>
          <t>pc/db</t>
        </is>
      </c>
      <c r="I2405" s="1030" t="n"/>
      <c r="J2405" s="521" t="n">
        <v>0</v>
      </c>
      <c r="K2405" s="159" t="n">
        <v>0</v>
      </c>
      <c r="L2405" s="753">
        <f>J2405+K2405</f>
        <v/>
      </c>
      <c r="M2405" s="748">
        <f>L2405*(G2405+I2405)</f>
        <v/>
      </c>
      <c r="O2405" s="464">
        <f>ISBLANK(D2405)</f>
        <v/>
      </c>
      <c r="P2405" s="464">
        <f>ISBLANK(G2405)</f>
        <v/>
      </c>
      <c r="Q2405" s="464">
        <f>ISBLANK(M2405)</f>
        <v/>
      </c>
      <c r="R2405" s="464">
        <f>IF(AND(O2405=P2405,O2405=Q2405),,"!!!")</f>
        <v/>
      </c>
      <c r="T2405" s="464" t="n">
        <v>2394</v>
      </c>
    </row>
    <row customFormat="1" hidden="1" outlineLevel="1" r="2406" s="590">
      <c r="A2406" s="29" t="n"/>
      <c r="B2406" s="606" t="n">
        <v>400</v>
      </c>
      <c r="C2406" s="654" t="inlineStr">
        <is>
          <t>431E</t>
        </is>
      </c>
      <c r="D2406" s="426" t="n">
        <v>335</v>
      </c>
      <c r="E2406" s="597" t="inlineStr">
        <is>
          <t>Radius elbow - 350x350-350x350 - 90.00°</t>
        </is>
      </c>
      <c r="F2406" s="597" t="inlineStr">
        <is>
          <t>Könyökidom négyszög keresztmetszet - 350x350-350x350 - 90.00°</t>
        </is>
      </c>
      <c r="G2406" s="994" t="n">
        <v>1</v>
      </c>
      <c r="H2406" s="39" t="inlineStr">
        <is>
          <t>pc/db</t>
        </is>
      </c>
      <c r="I2406" s="1030" t="n"/>
      <c r="J2406" s="521" t="n">
        <v>0</v>
      </c>
      <c r="K2406" s="159" t="n">
        <v>0</v>
      </c>
      <c r="L2406" s="753">
        <f>J2406+K2406</f>
        <v/>
      </c>
      <c r="M2406" s="748">
        <f>L2406*(G2406+I2406)</f>
        <v/>
      </c>
      <c r="O2406" s="464">
        <f>ISBLANK(D2406)</f>
        <v/>
      </c>
      <c r="P2406" s="464">
        <f>ISBLANK(G2406)</f>
        <v/>
      </c>
      <c r="Q2406" s="464">
        <f>ISBLANK(M2406)</f>
        <v/>
      </c>
      <c r="R2406" s="464">
        <f>IF(AND(O2406=P2406,O2406=Q2406),,"!!!")</f>
        <v/>
      </c>
      <c r="T2406" s="464" t="n">
        <v>2395</v>
      </c>
    </row>
    <row customFormat="1" hidden="1" outlineLevel="1" r="2407" s="590">
      <c r="A2407" s="29" t="n"/>
      <c r="B2407" s="606" t="n">
        <v>400</v>
      </c>
      <c r="C2407" s="654" t="inlineStr">
        <is>
          <t>431E</t>
        </is>
      </c>
      <c r="D2407" s="426" t="n">
        <v>336</v>
      </c>
      <c r="E2407" s="597" t="inlineStr">
        <is>
          <t>Radius elbow - 450x450-450x450 - 90.00°</t>
        </is>
      </c>
      <c r="F2407" s="597" t="inlineStr">
        <is>
          <t>Könyökidom négyszög keresztmetszet - 450x450-450x450 - 90.00°</t>
        </is>
      </c>
      <c r="G2407" s="994" t="n">
        <v>1</v>
      </c>
      <c r="H2407" s="39" t="inlineStr">
        <is>
          <t>pc/db</t>
        </is>
      </c>
      <c r="I2407" s="1030" t="n"/>
      <c r="J2407" s="521" t="n">
        <v>0</v>
      </c>
      <c r="K2407" s="159" t="n">
        <v>0</v>
      </c>
      <c r="L2407" s="753">
        <f>J2407+K2407</f>
        <v/>
      </c>
      <c r="M2407" s="748">
        <f>L2407*(G2407+I2407)</f>
        <v/>
      </c>
      <c r="O2407" s="464">
        <f>ISBLANK(D2407)</f>
        <v/>
      </c>
      <c r="P2407" s="464">
        <f>ISBLANK(G2407)</f>
        <v/>
      </c>
      <c r="Q2407" s="464">
        <f>ISBLANK(M2407)</f>
        <v/>
      </c>
      <c r="R2407" s="464">
        <f>IF(AND(O2407=P2407,O2407=Q2407),,"!!!")</f>
        <v/>
      </c>
      <c r="T2407" s="464" t="n">
        <v>2396</v>
      </c>
    </row>
    <row customFormat="1" hidden="1" outlineLevel="1" r="2408" s="590">
      <c r="A2408" s="29" t="n"/>
      <c r="B2408" s="606" t="n">
        <v>400</v>
      </c>
      <c r="C2408" s="654" t="inlineStr">
        <is>
          <t>431E</t>
        </is>
      </c>
      <c r="D2408" s="426" t="n">
        <v>337</v>
      </c>
      <c r="E2408" s="597" t="inlineStr">
        <is>
          <t>Radius elbow - 500x500-500x500 - 90.00°</t>
        </is>
      </c>
      <c r="F2408" s="597" t="inlineStr">
        <is>
          <t>Könyökidom négyszög keresztmetszet - 500x500-500x500 - 90.00°</t>
        </is>
      </c>
      <c r="G2408" s="994" t="n">
        <v>1</v>
      </c>
      <c r="H2408" s="39" t="inlineStr">
        <is>
          <t>pc/db</t>
        </is>
      </c>
      <c r="I2408" s="1030" t="n"/>
      <c r="J2408" s="521" t="n">
        <v>0</v>
      </c>
      <c r="K2408" s="159" t="n">
        <v>0</v>
      </c>
      <c r="L2408" s="753">
        <f>J2408+K2408</f>
        <v/>
      </c>
      <c r="M2408" s="748">
        <f>L2408*(G2408+I2408)</f>
        <v/>
      </c>
      <c r="O2408" s="464">
        <f>ISBLANK(D2408)</f>
        <v/>
      </c>
      <c r="P2408" s="464">
        <f>ISBLANK(G2408)</f>
        <v/>
      </c>
      <c r="Q2408" s="464">
        <f>ISBLANK(M2408)</f>
        <v/>
      </c>
      <c r="R2408" s="464">
        <f>IF(AND(O2408=P2408,O2408=Q2408),,"!!!")</f>
        <v/>
      </c>
      <c r="T2408" s="464" t="n">
        <v>2397</v>
      </c>
    </row>
    <row customFormat="1" hidden="1" outlineLevel="1" r="2409" s="590">
      <c r="A2409" s="29" t="n"/>
      <c r="B2409" s="606" t="n">
        <v>400</v>
      </c>
      <c r="C2409" s="654" t="inlineStr">
        <is>
          <t>431E</t>
        </is>
      </c>
      <c r="D2409" s="426" t="n">
        <v>338</v>
      </c>
      <c r="E2409" s="597" t="inlineStr">
        <is>
          <t>Radius elbow - 540x450-540x450 - 90.00°</t>
        </is>
      </c>
      <c r="F2409" s="597" t="inlineStr">
        <is>
          <t>Könyökidom négyszög keresztmetszet - 540x450-540x450 - 90.00°</t>
        </is>
      </c>
      <c r="G2409" s="994" t="n">
        <v>2</v>
      </c>
      <c r="H2409" s="39" t="inlineStr">
        <is>
          <t>pc/db</t>
        </is>
      </c>
      <c r="I2409" s="1030" t="n"/>
      <c r="J2409" s="521" t="n">
        <v>0</v>
      </c>
      <c r="K2409" s="159" t="n">
        <v>0</v>
      </c>
      <c r="L2409" s="753">
        <f>J2409+K2409</f>
        <v/>
      </c>
      <c r="M2409" s="748">
        <f>L2409*(G2409+I2409)</f>
        <v/>
      </c>
      <c r="O2409" s="464">
        <f>ISBLANK(D2409)</f>
        <v/>
      </c>
      <c r="P2409" s="464">
        <f>ISBLANK(G2409)</f>
        <v/>
      </c>
      <c r="Q2409" s="464">
        <f>ISBLANK(M2409)</f>
        <v/>
      </c>
      <c r="R2409" s="464">
        <f>IF(AND(O2409=P2409,O2409=Q2409),,"!!!")</f>
        <v/>
      </c>
      <c r="T2409" s="464" t="n">
        <v>2398</v>
      </c>
    </row>
    <row customFormat="1" hidden="1" outlineLevel="1" r="2410" s="590">
      <c r="A2410" s="29" t="n"/>
      <c r="B2410" s="606" t="n">
        <v>400</v>
      </c>
      <c r="C2410" s="654" t="inlineStr">
        <is>
          <t>431E</t>
        </is>
      </c>
      <c r="D2410" s="426" t="n">
        <v>339</v>
      </c>
      <c r="E2410" s="597" t="inlineStr">
        <is>
          <t>Radius elbow - 550x550-550x550 - 90.00°</t>
        </is>
      </c>
      <c r="F2410" s="597" t="inlineStr">
        <is>
          <t>Könyökidom négyszög keresztmetszet - 550x550-550x550 - 90.00°</t>
        </is>
      </c>
      <c r="G2410" s="994" t="n">
        <v>1</v>
      </c>
      <c r="H2410" s="39" t="inlineStr">
        <is>
          <t>pc/db</t>
        </is>
      </c>
      <c r="I2410" s="1030" t="n"/>
      <c r="J2410" s="521" t="n">
        <v>0</v>
      </c>
      <c r="K2410" s="159" t="n">
        <v>0</v>
      </c>
      <c r="L2410" s="753">
        <f>J2410+K2410</f>
        <v/>
      </c>
      <c r="M2410" s="748">
        <f>L2410*(G2410+I2410)</f>
        <v/>
      </c>
      <c r="O2410" s="464">
        <f>ISBLANK(D2410)</f>
        <v/>
      </c>
      <c r="P2410" s="464">
        <f>ISBLANK(G2410)</f>
        <v/>
      </c>
      <c r="Q2410" s="464">
        <f>ISBLANK(M2410)</f>
        <v/>
      </c>
      <c r="R2410" s="464">
        <f>IF(AND(O2410=P2410,O2410=Q2410),,"!!!")</f>
        <v/>
      </c>
      <c r="T2410" s="464" t="n">
        <v>2399</v>
      </c>
    </row>
    <row customFormat="1" hidden="1" outlineLevel="1" r="2411" s="590">
      <c r="A2411" s="29" t="n"/>
      <c r="B2411" s="606" t="n">
        <v>400</v>
      </c>
      <c r="C2411" s="654" t="inlineStr">
        <is>
          <t>431E</t>
        </is>
      </c>
      <c r="D2411" s="426" t="n">
        <v>340</v>
      </c>
      <c r="E2411" s="597" t="inlineStr">
        <is>
          <t>Radius elbow - 550x700-550x700 - 90.00°</t>
        </is>
      </c>
      <c r="F2411" s="597" t="inlineStr">
        <is>
          <t>Könyökidom négyszög keresztmetszet - 550x700-550x700 - 90.00°</t>
        </is>
      </c>
      <c r="G2411" s="994" t="n">
        <v>1</v>
      </c>
      <c r="H2411" s="39" t="inlineStr">
        <is>
          <t>pc/db</t>
        </is>
      </c>
      <c r="I2411" s="1030" t="n"/>
      <c r="J2411" s="521" t="n">
        <v>0</v>
      </c>
      <c r="K2411" s="159" t="n">
        <v>0</v>
      </c>
      <c r="L2411" s="753">
        <f>J2411+K2411</f>
        <v/>
      </c>
      <c r="M2411" s="748">
        <f>L2411*(G2411+I2411)</f>
        <v/>
      </c>
      <c r="O2411" s="464">
        <f>ISBLANK(D2411)</f>
        <v/>
      </c>
      <c r="P2411" s="464">
        <f>ISBLANK(G2411)</f>
        <v/>
      </c>
      <c r="Q2411" s="464">
        <f>ISBLANK(M2411)</f>
        <v/>
      </c>
      <c r="R2411" s="464">
        <f>IF(AND(O2411=P2411,O2411=Q2411),,"!!!")</f>
        <v/>
      </c>
      <c r="T2411" s="464" t="n">
        <v>2400</v>
      </c>
    </row>
    <row customFormat="1" hidden="1" outlineLevel="1" r="2412" s="590">
      <c r="A2412" s="29" t="n"/>
      <c r="B2412" s="606" t="n">
        <v>400</v>
      </c>
      <c r="C2412" s="654" t="inlineStr">
        <is>
          <t>431E</t>
        </is>
      </c>
      <c r="D2412" s="426" t="n">
        <v>341</v>
      </c>
      <c r="E2412" s="597" t="inlineStr">
        <is>
          <t>Radius elbow - 650x650-650x650 - 90.00°</t>
        </is>
      </c>
      <c r="F2412" s="597" t="inlineStr">
        <is>
          <t>Könyökidom négyszög keresztmetszet - 650x650-650x650 - 90.00°</t>
        </is>
      </c>
      <c r="G2412" s="994" t="n">
        <v>1</v>
      </c>
      <c r="H2412" s="39" t="inlineStr">
        <is>
          <t>pc/db</t>
        </is>
      </c>
      <c r="I2412" s="1030" t="n"/>
      <c r="J2412" s="521" t="n">
        <v>0</v>
      </c>
      <c r="K2412" s="159" t="n">
        <v>0</v>
      </c>
      <c r="L2412" s="753">
        <f>J2412+K2412</f>
        <v/>
      </c>
      <c r="M2412" s="748">
        <f>L2412*(G2412+I2412)</f>
        <v/>
      </c>
      <c r="O2412" s="464">
        <f>ISBLANK(D2412)</f>
        <v/>
      </c>
      <c r="P2412" s="464">
        <f>ISBLANK(G2412)</f>
        <v/>
      </c>
      <c r="Q2412" s="464">
        <f>ISBLANK(M2412)</f>
        <v/>
      </c>
      <c r="R2412" s="464">
        <f>IF(AND(O2412=P2412,O2412=Q2412),,"!!!")</f>
        <v/>
      </c>
      <c r="T2412" s="464" t="n">
        <v>2401</v>
      </c>
    </row>
    <row customFormat="1" hidden="1" outlineLevel="1" r="2413" s="590">
      <c r="A2413" s="29" t="n"/>
      <c r="B2413" s="606" t="n">
        <v>400</v>
      </c>
      <c r="C2413" s="654" t="inlineStr">
        <is>
          <t>431E</t>
        </is>
      </c>
      <c r="D2413" s="426" t="n">
        <v>342</v>
      </c>
      <c r="E2413" s="597" t="inlineStr">
        <is>
          <t>Radius elbow - 675x410-300x410 - 90.00°</t>
        </is>
      </c>
      <c r="F2413" s="597" t="inlineStr">
        <is>
          <t>Könyökidom négyszög keresztmetszet - 675x410-300x410 - 90.00°</t>
        </is>
      </c>
      <c r="G2413" s="994" t="n">
        <v>1</v>
      </c>
      <c r="H2413" s="39" t="inlineStr">
        <is>
          <t>pc/db</t>
        </is>
      </c>
      <c r="I2413" s="1030" t="n"/>
      <c r="J2413" s="521" t="n">
        <v>0</v>
      </c>
      <c r="K2413" s="159" t="n">
        <v>0</v>
      </c>
      <c r="L2413" s="753">
        <f>J2413+K2413</f>
        <v/>
      </c>
      <c r="M2413" s="748">
        <f>L2413*(G2413+I2413)</f>
        <v/>
      </c>
      <c r="O2413" s="464">
        <f>ISBLANK(D2413)</f>
        <v/>
      </c>
      <c r="P2413" s="464">
        <f>ISBLANK(G2413)</f>
        <v/>
      </c>
      <c r="Q2413" s="464">
        <f>ISBLANK(M2413)</f>
        <v/>
      </c>
      <c r="R2413" s="464">
        <f>IF(AND(O2413=P2413,O2413=Q2413),,"!!!")</f>
        <v/>
      </c>
      <c r="T2413" s="464" t="n">
        <v>2402</v>
      </c>
    </row>
    <row customFormat="1" hidden="1" outlineLevel="1" r="2414" s="590">
      <c r="A2414" s="29" t="n"/>
      <c r="B2414" s="606" t="n">
        <v>400</v>
      </c>
      <c r="C2414" s="654" t="inlineStr">
        <is>
          <t>431E</t>
        </is>
      </c>
      <c r="D2414" s="426" t="n">
        <v>343</v>
      </c>
      <c r="E2414" s="597" t="inlineStr">
        <is>
          <t>Radius elbow - 700x1000-450x1000 - 90.00°</t>
        </is>
      </c>
      <c r="F2414" s="597" t="inlineStr">
        <is>
          <t>Könyökidom négyszög keresztmetszet - 700x1000-450x1000 - 90.00°</t>
        </is>
      </c>
      <c r="G2414" s="994" t="n">
        <v>1</v>
      </c>
      <c r="H2414" s="39" t="inlineStr">
        <is>
          <t>pc/db</t>
        </is>
      </c>
      <c r="I2414" s="1030" t="n"/>
      <c r="J2414" s="521" t="n">
        <v>0</v>
      </c>
      <c r="K2414" s="159" t="n">
        <v>0</v>
      </c>
      <c r="L2414" s="753">
        <f>J2414+K2414</f>
        <v/>
      </c>
      <c r="M2414" s="748">
        <f>L2414*(G2414+I2414)</f>
        <v/>
      </c>
      <c r="O2414" s="464">
        <f>ISBLANK(D2414)</f>
        <v/>
      </c>
      <c r="P2414" s="464">
        <f>ISBLANK(G2414)</f>
        <v/>
      </c>
      <c r="Q2414" s="464">
        <f>ISBLANK(M2414)</f>
        <v/>
      </c>
      <c r="R2414" s="464">
        <f>IF(AND(O2414=P2414,O2414=Q2414),,"!!!")</f>
        <v/>
      </c>
      <c r="T2414" s="464" t="n">
        <v>2403</v>
      </c>
    </row>
    <row customFormat="1" hidden="1" outlineLevel="1" r="2415" s="590">
      <c r="A2415" s="29" t="n"/>
      <c r="B2415" s="606" t="n">
        <v>400</v>
      </c>
      <c r="C2415" s="654" t="inlineStr">
        <is>
          <t>431E</t>
        </is>
      </c>
      <c r="D2415" s="426" t="n">
        <v>344</v>
      </c>
      <c r="E2415" s="597" t="inlineStr">
        <is>
          <t>Radius elbow - 900x700-900x700 - 90.00°</t>
        </is>
      </c>
      <c r="F2415" s="597" t="inlineStr">
        <is>
          <t>Könyökidom négyszög keresztmetszet - 900x700-900x700 - 90.00°</t>
        </is>
      </c>
      <c r="G2415" s="994" t="n">
        <v>1</v>
      </c>
      <c r="H2415" s="39" t="inlineStr">
        <is>
          <t>pc/db</t>
        </is>
      </c>
      <c r="I2415" s="1030" t="n"/>
      <c r="J2415" s="521" t="n">
        <v>0</v>
      </c>
      <c r="K2415" s="159" t="n">
        <v>0</v>
      </c>
      <c r="L2415" s="753">
        <f>J2415+K2415</f>
        <v/>
      </c>
      <c r="M2415" s="748">
        <f>L2415*(G2415+I2415)</f>
        <v/>
      </c>
      <c r="O2415" s="464">
        <f>ISBLANK(D2415)</f>
        <v/>
      </c>
      <c r="P2415" s="464">
        <f>ISBLANK(G2415)</f>
        <v/>
      </c>
      <c r="Q2415" s="464">
        <f>ISBLANK(M2415)</f>
        <v/>
      </c>
      <c r="R2415" s="464">
        <f>IF(AND(O2415=P2415,O2415=Q2415),,"!!!")</f>
        <v/>
      </c>
      <c r="T2415" s="464" t="n">
        <v>2404</v>
      </c>
    </row>
    <row customFormat="1" hidden="1" outlineLevel="1" r="2416" s="590">
      <c r="A2416" s="29" t="n"/>
      <c r="B2416" s="606" t="n">
        <v>400</v>
      </c>
      <c r="C2416" s="654" t="inlineStr">
        <is>
          <t>431E</t>
        </is>
      </c>
      <c r="D2416" s="426" t="n">
        <v>345</v>
      </c>
      <c r="E2416" s="597" t="inlineStr">
        <is>
          <t>Radius elbow - 1000x700-1000x700 - 90.00°</t>
        </is>
      </c>
      <c r="F2416" s="597" t="inlineStr">
        <is>
          <t>Könyökidom négyszög keresztmetszet - 1000x700-1000x700 - 90.00°</t>
        </is>
      </c>
      <c r="G2416" s="994" t="n">
        <v>1</v>
      </c>
      <c r="H2416" s="39" t="inlineStr">
        <is>
          <t>pc/db</t>
        </is>
      </c>
      <c r="I2416" s="1030" t="n"/>
      <c r="J2416" s="521" t="n">
        <v>0</v>
      </c>
      <c r="K2416" s="159" t="n">
        <v>0</v>
      </c>
      <c r="L2416" s="753">
        <f>J2416+K2416</f>
        <v/>
      </c>
      <c r="M2416" s="748">
        <f>L2416*(G2416+I2416)</f>
        <v/>
      </c>
      <c r="O2416" s="464">
        <f>ISBLANK(D2416)</f>
        <v/>
      </c>
      <c r="P2416" s="464">
        <f>ISBLANK(G2416)</f>
        <v/>
      </c>
      <c r="Q2416" s="464">
        <f>ISBLANK(M2416)</f>
        <v/>
      </c>
      <c r="R2416" s="464">
        <f>IF(AND(O2416=P2416,O2416=Q2416),,"!!!")</f>
        <v/>
      </c>
      <c r="T2416" s="464" t="n">
        <v>2405</v>
      </c>
    </row>
    <row customFormat="1" customHeight="1" hidden="1" ht="22.5" outlineLevel="1" r="2417" s="590">
      <c r="A2417" s="29" t="n"/>
      <c r="B2417" s="606" t="n">
        <v>400</v>
      </c>
      <c r="C2417" s="654" t="inlineStr">
        <is>
          <t>431E</t>
        </is>
      </c>
      <c r="D2417" s="426" t="n">
        <v>346</v>
      </c>
      <c r="E2417" s="597" t="inlineStr">
        <is>
          <t>Radius elbow - 2000x2200-2000x2200 - 90.00°</t>
        </is>
      </c>
      <c r="F2417" s="597" t="inlineStr">
        <is>
          <t>Könyökidom négyszög keresztmetszet - 2000x2200-2000x2200 - 90.00°</t>
        </is>
      </c>
      <c r="G2417" s="994" t="n">
        <v>1</v>
      </c>
      <c r="H2417" s="39" t="inlineStr">
        <is>
          <t>pc/db</t>
        </is>
      </c>
      <c r="I2417" s="1030" t="n"/>
      <c r="J2417" s="521" t="n">
        <v>0</v>
      </c>
      <c r="K2417" s="159" t="n">
        <v>0</v>
      </c>
      <c r="L2417" s="753">
        <f>J2417+K2417</f>
        <v/>
      </c>
      <c r="M2417" s="748">
        <f>L2417*(G2417+I2417)</f>
        <v/>
      </c>
      <c r="O2417" s="464">
        <f>ISBLANK(D2417)</f>
        <v/>
      </c>
      <c r="P2417" s="464">
        <f>ISBLANK(G2417)</f>
        <v/>
      </c>
      <c r="Q2417" s="464">
        <f>ISBLANK(M2417)</f>
        <v/>
      </c>
      <c r="R2417" s="464">
        <f>IF(AND(O2417=P2417,O2417=Q2417),,"!!!")</f>
        <v/>
      </c>
      <c r="T2417" s="464" t="n">
        <v>2406</v>
      </c>
    </row>
    <row customFormat="1" customHeight="1" hidden="1" ht="22.5" outlineLevel="1" r="2418" s="590">
      <c r="A2418" s="29" t="n"/>
      <c r="B2418" s="606" t="n">
        <v>400</v>
      </c>
      <c r="C2418" s="654" t="inlineStr">
        <is>
          <t>431E</t>
        </is>
      </c>
      <c r="D2418" s="426" t="n">
        <v>347</v>
      </c>
      <c r="E2418" s="597" t="inlineStr">
        <is>
          <t>Radius elbow - 2900x2000-1600x2000 - 90.00°</t>
        </is>
      </c>
      <c r="F2418" s="597" t="inlineStr">
        <is>
          <t>Könyökidom négyszög keresztmetszet - 2900x2000-1600x2000 - 90.00°</t>
        </is>
      </c>
      <c r="G2418" s="994" t="n">
        <v>1</v>
      </c>
      <c r="H2418" s="39" t="inlineStr">
        <is>
          <t>pc/db</t>
        </is>
      </c>
      <c r="I2418" s="1030" t="n"/>
      <c r="J2418" s="521" t="n">
        <v>0</v>
      </c>
      <c r="K2418" s="159" t="n">
        <v>0</v>
      </c>
      <c r="L2418" s="753">
        <f>J2418+K2418</f>
        <v/>
      </c>
      <c r="M2418" s="748">
        <f>L2418*(G2418+I2418)</f>
        <v/>
      </c>
      <c r="O2418" s="464">
        <f>ISBLANK(D2418)</f>
        <v/>
      </c>
      <c r="P2418" s="464">
        <f>ISBLANK(G2418)</f>
        <v/>
      </c>
      <c r="Q2418" s="464">
        <f>ISBLANK(M2418)</f>
        <v/>
      </c>
      <c r="R2418" s="464">
        <f>IF(AND(O2418=P2418,O2418=Q2418),,"!!!")</f>
        <v/>
      </c>
      <c r="T2418" s="464" t="n">
        <v>2407</v>
      </c>
    </row>
    <row customFormat="1" customHeight="1" hidden="1" ht="22.5" outlineLevel="1" r="2419" s="590">
      <c r="A2419" s="29" t="n"/>
      <c r="B2419" s="606" t="n">
        <v>400</v>
      </c>
      <c r="C2419" s="654" t="inlineStr">
        <is>
          <t>431E</t>
        </is>
      </c>
      <c r="D2419" s="426" t="n">
        <v>348</v>
      </c>
      <c r="E2419" s="597" t="inlineStr">
        <is>
          <t>Radius elbow - 2900x2000-2200x2000 - 90.00°</t>
        </is>
      </c>
      <c r="F2419" s="597" t="inlineStr">
        <is>
          <t>Könyökidom négyszög keresztmetszet - 2900x2000-2200x2000 - 90.00°</t>
        </is>
      </c>
      <c r="G2419" s="994" t="n">
        <v>1</v>
      </c>
      <c r="H2419" s="39" t="inlineStr">
        <is>
          <t>pc/db</t>
        </is>
      </c>
      <c r="I2419" s="1030" t="n"/>
      <c r="J2419" s="521" t="n">
        <v>0</v>
      </c>
      <c r="K2419" s="159" t="n">
        <v>0</v>
      </c>
      <c r="L2419" s="753">
        <f>J2419+K2419</f>
        <v/>
      </c>
      <c r="M2419" s="748">
        <f>L2419*(G2419+I2419)</f>
        <v/>
      </c>
      <c r="O2419" s="464">
        <f>ISBLANK(D2419)</f>
        <v/>
      </c>
      <c r="P2419" s="464">
        <f>ISBLANK(G2419)</f>
        <v/>
      </c>
      <c r="Q2419" s="464">
        <f>ISBLANK(M2419)</f>
        <v/>
      </c>
      <c r="R2419" s="464">
        <f>IF(AND(O2419=P2419,O2419=Q2419),,"!!!")</f>
        <v/>
      </c>
      <c r="T2419" s="464" t="n">
        <v>2408</v>
      </c>
    </row>
    <row customFormat="1" hidden="1" outlineLevel="1" r="2420" s="590">
      <c r="A2420" s="29" t="n"/>
      <c r="B2420" s="606" t="n">
        <v>400</v>
      </c>
      <c r="C2420" s="654" t="inlineStr">
        <is>
          <t>431E</t>
        </is>
      </c>
      <c r="D2420" s="426" t="n">
        <v>349</v>
      </c>
      <c r="E2420" s="597" t="inlineStr">
        <is>
          <t>Transition, rect. - round - 250x250-ø200</t>
        </is>
      </c>
      <c r="F2420" s="597" t="inlineStr">
        <is>
          <t>Négyszög-Kör átmenet - 250x250-ø200</t>
        </is>
      </c>
      <c r="G2420" s="994" t="n">
        <v>1</v>
      </c>
      <c r="H2420" s="39" t="inlineStr">
        <is>
          <t>pc/db</t>
        </is>
      </c>
      <c r="I2420" s="1030" t="n"/>
      <c r="J2420" s="521" t="n">
        <v>0</v>
      </c>
      <c r="K2420" s="159" t="n">
        <v>0</v>
      </c>
      <c r="L2420" s="753">
        <f>J2420+K2420</f>
        <v/>
      </c>
      <c r="M2420" s="748">
        <f>L2420*(G2420+I2420)</f>
        <v/>
      </c>
      <c r="O2420" s="464">
        <f>ISBLANK(D2420)</f>
        <v/>
      </c>
      <c r="P2420" s="464">
        <f>ISBLANK(G2420)</f>
        <v/>
      </c>
      <c r="Q2420" s="464">
        <f>ISBLANK(M2420)</f>
        <v/>
      </c>
      <c r="R2420" s="464">
        <f>IF(AND(O2420=P2420,O2420=Q2420),,"!!!")</f>
        <v/>
      </c>
      <c r="T2420" s="464" t="n">
        <v>2409</v>
      </c>
    </row>
    <row customFormat="1" hidden="1" outlineLevel="1" r="2421" s="590">
      <c r="A2421" s="29" t="n"/>
      <c r="B2421" s="606" t="n">
        <v>400</v>
      </c>
      <c r="C2421" s="654" t="inlineStr">
        <is>
          <t>431E</t>
        </is>
      </c>
      <c r="D2421" s="426" t="n">
        <v>350</v>
      </c>
      <c r="E2421" s="597" t="inlineStr">
        <is>
          <t>Transition, rect. - round - 300x300-ø250</t>
        </is>
      </c>
      <c r="F2421" s="597" t="inlineStr">
        <is>
          <t>Négyszög-Kör átmenet - 300x300-ø250</t>
        </is>
      </c>
      <c r="G2421" s="994" t="n">
        <v>1</v>
      </c>
      <c r="H2421" s="39" t="inlineStr">
        <is>
          <t>pc/db</t>
        </is>
      </c>
      <c r="I2421" s="1030" t="n"/>
      <c r="J2421" s="521" t="n">
        <v>0</v>
      </c>
      <c r="K2421" s="159" t="n">
        <v>0</v>
      </c>
      <c r="L2421" s="753">
        <f>J2421+K2421</f>
        <v/>
      </c>
      <c r="M2421" s="748">
        <f>L2421*(G2421+I2421)</f>
        <v/>
      </c>
      <c r="O2421" s="464">
        <f>ISBLANK(D2421)</f>
        <v/>
      </c>
      <c r="P2421" s="464">
        <f>ISBLANK(G2421)</f>
        <v/>
      </c>
      <c r="Q2421" s="464">
        <f>ISBLANK(M2421)</f>
        <v/>
      </c>
      <c r="R2421" s="464">
        <f>IF(AND(O2421=P2421,O2421=Q2421),,"!!!")</f>
        <v/>
      </c>
      <c r="T2421" s="464" t="n">
        <v>2410</v>
      </c>
    </row>
    <row customFormat="1" hidden="1" outlineLevel="1" r="2422" s="590">
      <c r="A2422" s="29" t="n"/>
      <c r="B2422" s="606" t="n">
        <v>400</v>
      </c>
      <c r="C2422" s="654" t="inlineStr">
        <is>
          <t>431E</t>
        </is>
      </c>
      <c r="D2422" s="426" t="n">
        <v>351</v>
      </c>
      <c r="E2422" s="597" t="inlineStr">
        <is>
          <t>Transition, rect. - round - 315x215-ø200</t>
        </is>
      </c>
      <c r="F2422" s="597" t="inlineStr">
        <is>
          <t>Négyszög-Kör átmenet - 315x215-ø200</t>
        </is>
      </c>
      <c r="G2422" s="994" t="n">
        <v>1</v>
      </c>
      <c r="H2422" s="39" t="inlineStr">
        <is>
          <t>pc/db</t>
        </is>
      </c>
      <c r="I2422" s="1030" t="n"/>
      <c r="J2422" s="521" t="n">
        <v>0</v>
      </c>
      <c r="K2422" s="159" t="n">
        <v>0</v>
      </c>
      <c r="L2422" s="753">
        <f>J2422+K2422</f>
        <v/>
      </c>
      <c r="M2422" s="748">
        <f>L2422*(G2422+I2422)</f>
        <v/>
      </c>
      <c r="O2422" s="464">
        <f>ISBLANK(D2422)</f>
        <v/>
      </c>
      <c r="P2422" s="464">
        <f>ISBLANK(G2422)</f>
        <v/>
      </c>
      <c r="Q2422" s="464">
        <f>ISBLANK(M2422)</f>
        <v/>
      </c>
      <c r="R2422" s="464">
        <f>IF(AND(O2422=P2422,O2422=Q2422),,"!!!")</f>
        <v/>
      </c>
      <c r="T2422" s="464" t="n">
        <v>2411</v>
      </c>
    </row>
    <row customFormat="1" hidden="1" outlineLevel="1" r="2423" s="590">
      <c r="A2423" s="29" t="n"/>
      <c r="B2423" s="606" t="n">
        <v>400</v>
      </c>
      <c r="C2423" s="654" t="inlineStr">
        <is>
          <t>431E</t>
        </is>
      </c>
      <c r="D2423" s="426" t="n">
        <v>352</v>
      </c>
      <c r="E2423" s="597" t="inlineStr">
        <is>
          <t>Transition, rect. - round - 400x345-ø400</t>
        </is>
      </c>
      <c r="F2423" s="597" t="inlineStr">
        <is>
          <t>Négyszög-Kör átmenet - 400x345-ø400</t>
        </is>
      </c>
      <c r="G2423" s="994" t="n">
        <v>2</v>
      </c>
      <c r="H2423" s="39" t="inlineStr">
        <is>
          <t>pc/db</t>
        </is>
      </c>
      <c r="I2423" s="1030" t="n"/>
      <c r="J2423" s="521" t="n">
        <v>0</v>
      </c>
      <c r="K2423" s="159" t="n">
        <v>0</v>
      </c>
      <c r="L2423" s="753">
        <f>J2423+K2423</f>
        <v/>
      </c>
      <c r="M2423" s="748">
        <f>L2423*(G2423+I2423)</f>
        <v/>
      </c>
      <c r="O2423" s="464">
        <f>ISBLANK(D2423)</f>
        <v/>
      </c>
      <c r="P2423" s="464">
        <f>ISBLANK(G2423)</f>
        <v/>
      </c>
      <c r="Q2423" s="464">
        <f>ISBLANK(M2423)</f>
        <v/>
      </c>
      <c r="R2423" s="464">
        <f>IF(AND(O2423=P2423,O2423=Q2423),,"!!!")</f>
        <v/>
      </c>
      <c r="T2423" s="464" t="n">
        <v>2412</v>
      </c>
    </row>
    <row customFormat="1" hidden="1" outlineLevel="1" r="2424" s="590">
      <c r="A2424" s="29" t="n"/>
      <c r="B2424" s="606" t="n">
        <v>400</v>
      </c>
      <c r="C2424" s="654" t="inlineStr">
        <is>
          <t>431E</t>
        </is>
      </c>
      <c r="D2424" s="426" t="n">
        <v>353</v>
      </c>
      <c r="E2424" s="597" t="inlineStr">
        <is>
          <t>Transition, rect. - round - 410x675-ø390</t>
        </is>
      </c>
      <c r="F2424" s="597" t="inlineStr">
        <is>
          <t>Négyszög-Kör átmenet - 410x675-ø390</t>
        </is>
      </c>
      <c r="G2424" s="994" t="n">
        <v>1</v>
      </c>
      <c r="H2424" s="39" t="inlineStr">
        <is>
          <t>pc/db</t>
        </is>
      </c>
      <c r="I2424" s="1030" t="n"/>
      <c r="J2424" s="521" t="n">
        <v>0</v>
      </c>
      <c r="K2424" s="159" t="n">
        <v>0</v>
      </c>
      <c r="L2424" s="753">
        <f>J2424+K2424</f>
        <v/>
      </c>
      <c r="M2424" s="748">
        <f>L2424*(G2424+I2424)</f>
        <v/>
      </c>
      <c r="O2424" s="464">
        <f>ISBLANK(D2424)</f>
        <v/>
      </c>
      <c r="P2424" s="464">
        <f>ISBLANK(G2424)</f>
        <v/>
      </c>
      <c r="Q2424" s="464">
        <f>ISBLANK(M2424)</f>
        <v/>
      </c>
      <c r="R2424" s="464">
        <f>IF(AND(O2424=P2424,O2424=Q2424),,"!!!")</f>
        <v/>
      </c>
      <c r="T2424" s="464" t="n">
        <v>2413</v>
      </c>
    </row>
    <row customFormat="1" hidden="1" outlineLevel="1" r="2425" s="590">
      <c r="A2425" s="29" t="n"/>
      <c r="B2425" s="606" t="n">
        <v>400</v>
      </c>
      <c r="C2425" s="654" t="inlineStr">
        <is>
          <t>431E</t>
        </is>
      </c>
      <c r="D2425" s="426" t="n">
        <v>354</v>
      </c>
      <c r="E2425" s="597" t="inlineStr">
        <is>
          <t>Transition, rect. - round - 415x215-ø200</t>
        </is>
      </c>
      <c r="F2425" s="597" t="inlineStr">
        <is>
          <t>Négyszög-Kör átmenet - 415x215-ø200</t>
        </is>
      </c>
      <c r="G2425" s="994" t="n">
        <v>1</v>
      </c>
      <c r="H2425" s="39" t="inlineStr">
        <is>
          <t>pc/db</t>
        </is>
      </c>
      <c r="I2425" s="1030" t="n"/>
      <c r="J2425" s="521" t="n">
        <v>0</v>
      </c>
      <c r="K2425" s="159" t="n">
        <v>0</v>
      </c>
      <c r="L2425" s="753">
        <f>J2425+K2425</f>
        <v/>
      </c>
      <c r="M2425" s="748">
        <f>L2425*(G2425+I2425)</f>
        <v/>
      </c>
      <c r="O2425" s="464">
        <f>ISBLANK(D2425)</f>
        <v/>
      </c>
      <c r="P2425" s="464">
        <f>ISBLANK(G2425)</f>
        <v/>
      </c>
      <c r="Q2425" s="464">
        <f>ISBLANK(M2425)</f>
        <v/>
      </c>
      <c r="R2425" s="464">
        <f>IF(AND(O2425=P2425,O2425=Q2425),,"!!!")</f>
        <v/>
      </c>
      <c r="T2425" s="464" t="n">
        <v>2414</v>
      </c>
    </row>
    <row customFormat="1" hidden="1" outlineLevel="1" r="2426" s="590">
      <c r="A2426" s="29" t="n"/>
      <c r="B2426" s="606" t="n">
        <v>400</v>
      </c>
      <c r="C2426" s="654" t="inlineStr">
        <is>
          <t>431E</t>
        </is>
      </c>
      <c r="D2426" s="426" t="n">
        <v>355</v>
      </c>
      <c r="E2426" s="597" t="inlineStr">
        <is>
          <t>Transition, rect. - round - 515x315-ø250</t>
        </is>
      </c>
      <c r="F2426" s="597" t="inlineStr">
        <is>
          <t>Négyszög-Kör átmenet - 515x315-ø250</t>
        </is>
      </c>
      <c r="G2426" s="994" t="n">
        <v>2</v>
      </c>
      <c r="H2426" s="39" t="inlineStr">
        <is>
          <t>pc/db</t>
        </is>
      </c>
      <c r="I2426" s="1030" t="n"/>
      <c r="J2426" s="521" t="n">
        <v>0</v>
      </c>
      <c r="K2426" s="159" t="n">
        <v>0</v>
      </c>
      <c r="L2426" s="753">
        <f>J2426+K2426</f>
        <v/>
      </c>
      <c r="M2426" s="748">
        <f>L2426*(G2426+I2426)</f>
        <v/>
      </c>
      <c r="O2426" s="464">
        <f>ISBLANK(D2426)</f>
        <v/>
      </c>
      <c r="P2426" s="464">
        <f>ISBLANK(G2426)</f>
        <v/>
      </c>
      <c r="Q2426" s="464">
        <f>ISBLANK(M2426)</f>
        <v/>
      </c>
      <c r="R2426" s="464">
        <f>IF(AND(O2426=P2426,O2426=Q2426),,"!!!")</f>
        <v/>
      </c>
      <c r="T2426" s="464" t="n">
        <v>2415</v>
      </c>
    </row>
    <row customFormat="1" hidden="1" outlineLevel="1" r="2427" s="590">
      <c r="A2427" s="29" t="n"/>
      <c r="B2427" s="606" t="n">
        <v>400</v>
      </c>
      <c r="C2427" s="654" t="inlineStr">
        <is>
          <t>431E</t>
        </is>
      </c>
      <c r="D2427" s="426" t="n">
        <v>356</v>
      </c>
      <c r="E2427" s="597" t="inlineStr">
        <is>
          <t>Transition, rect. - round - 550x550-ø400</t>
        </is>
      </c>
      <c r="F2427" s="597" t="inlineStr">
        <is>
          <t>Négyszög-Kör átmenet - 550x550-ø400</t>
        </is>
      </c>
      <c r="G2427" s="994" t="n">
        <v>1</v>
      </c>
      <c r="H2427" s="39" t="inlineStr">
        <is>
          <t>pc/db</t>
        </is>
      </c>
      <c r="I2427" s="1030" t="n"/>
      <c r="J2427" s="521" t="n">
        <v>0</v>
      </c>
      <c r="K2427" s="159" t="n">
        <v>0</v>
      </c>
      <c r="L2427" s="753">
        <f>J2427+K2427</f>
        <v/>
      </c>
      <c r="M2427" s="748">
        <f>L2427*(G2427+I2427)</f>
        <v/>
      </c>
      <c r="O2427" s="464">
        <f>ISBLANK(D2427)</f>
        <v/>
      </c>
      <c r="P2427" s="464">
        <f>ISBLANK(G2427)</f>
        <v/>
      </c>
      <c r="Q2427" s="464">
        <f>ISBLANK(M2427)</f>
        <v/>
      </c>
      <c r="R2427" s="464">
        <f>IF(AND(O2427=P2427,O2427=Q2427),,"!!!")</f>
        <v/>
      </c>
      <c r="T2427" s="464" t="n">
        <v>2416</v>
      </c>
    </row>
    <row customFormat="1" hidden="1" outlineLevel="1" r="2428" s="590">
      <c r="A2428" s="29" t="n"/>
      <c r="B2428" s="606" t="n">
        <v>400</v>
      </c>
      <c r="C2428" s="654" t="inlineStr">
        <is>
          <t>431E</t>
        </is>
      </c>
      <c r="D2428" s="426" t="n">
        <v>357</v>
      </c>
      <c r="E2428" s="597" t="inlineStr">
        <is>
          <t>Transition, rect. - round - 600x450-ø250</t>
        </is>
      </c>
      <c r="F2428" s="597" t="inlineStr">
        <is>
          <t>Négyszög-Kör átmenet - 600x450-ø250</t>
        </is>
      </c>
      <c r="G2428" s="994" t="n">
        <v>1</v>
      </c>
      <c r="H2428" s="39" t="inlineStr">
        <is>
          <t>pc/db</t>
        </is>
      </c>
      <c r="I2428" s="1030" t="n"/>
      <c r="J2428" s="521" t="n">
        <v>0</v>
      </c>
      <c r="K2428" s="159" t="n">
        <v>0</v>
      </c>
      <c r="L2428" s="753">
        <f>J2428+K2428</f>
        <v/>
      </c>
      <c r="M2428" s="748">
        <f>L2428*(G2428+I2428)</f>
        <v/>
      </c>
      <c r="O2428" s="464">
        <f>ISBLANK(D2428)</f>
        <v/>
      </c>
      <c r="P2428" s="464">
        <f>ISBLANK(G2428)</f>
        <v/>
      </c>
      <c r="Q2428" s="464">
        <f>ISBLANK(M2428)</f>
        <v/>
      </c>
      <c r="R2428" s="464">
        <f>IF(AND(O2428=P2428,O2428=Q2428),,"!!!")</f>
        <v/>
      </c>
      <c r="T2428" s="464" t="n">
        <v>2417</v>
      </c>
    </row>
    <row customFormat="1" hidden="1" outlineLevel="1" r="2429" s="590">
      <c r="A2429" s="29" t="n"/>
      <c r="B2429" s="606" t="n">
        <v>400</v>
      </c>
      <c r="C2429" s="654" t="inlineStr">
        <is>
          <t>431E</t>
        </is>
      </c>
      <c r="D2429" s="426" t="n">
        <v>358</v>
      </c>
      <c r="E2429" s="597" t="inlineStr">
        <is>
          <t>Transition, rect. - round - 600x450-ø400</t>
        </is>
      </c>
      <c r="F2429" s="597" t="inlineStr">
        <is>
          <t>Négyszög-Kör átmenet - 600x450-ø400</t>
        </is>
      </c>
      <c r="G2429" s="994" t="n">
        <v>1</v>
      </c>
      <c r="H2429" s="39" t="inlineStr">
        <is>
          <t>pc/db</t>
        </is>
      </c>
      <c r="I2429" s="1030" t="n"/>
      <c r="J2429" s="521" t="n">
        <v>0</v>
      </c>
      <c r="K2429" s="159" t="n">
        <v>0</v>
      </c>
      <c r="L2429" s="753">
        <f>J2429+K2429</f>
        <v/>
      </c>
      <c r="M2429" s="748">
        <f>L2429*(G2429+I2429)</f>
        <v/>
      </c>
      <c r="O2429" s="464">
        <f>ISBLANK(D2429)</f>
        <v/>
      </c>
      <c r="P2429" s="464">
        <f>ISBLANK(G2429)</f>
        <v/>
      </c>
      <c r="Q2429" s="464">
        <f>ISBLANK(M2429)</f>
        <v/>
      </c>
      <c r="R2429" s="464">
        <f>IF(AND(O2429=P2429,O2429=Q2429),,"!!!")</f>
        <v/>
      </c>
      <c r="T2429" s="464" t="n">
        <v>2418</v>
      </c>
    </row>
    <row customFormat="1" hidden="1" outlineLevel="1" r="2430" s="590">
      <c r="A2430" s="29" t="n"/>
      <c r="B2430" s="606" t="n">
        <v>400</v>
      </c>
      <c r="C2430" s="654" t="inlineStr">
        <is>
          <t>431E</t>
        </is>
      </c>
      <c r="D2430" s="426" t="n">
        <v>359</v>
      </c>
      <c r="E2430" s="597" t="inlineStr">
        <is>
          <t>Transition, rect. - round - 600x450-ø450</t>
        </is>
      </c>
      <c r="F2430" s="597" t="inlineStr">
        <is>
          <t>Négyszög-Kör átmenet - 600x450-ø450</t>
        </is>
      </c>
      <c r="G2430" s="994" t="n">
        <v>1</v>
      </c>
      <c r="H2430" s="39" t="inlineStr">
        <is>
          <t>pc/db</t>
        </is>
      </c>
      <c r="I2430" s="1030" t="n"/>
      <c r="J2430" s="521" t="n">
        <v>0</v>
      </c>
      <c r="K2430" s="159" t="n">
        <v>0</v>
      </c>
      <c r="L2430" s="753">
        <f>J2430+K2430</f>
        <v/>
      </c>
      <c r="M2430" s="748">
        <f>L2430*(G2430+I2430)</f>
        <v/>
      </c>
      <c r="O2430" s="464">
        <f>ISBLANK(D2430)</f>
        <v/>
      </c>
      <c r="P2430" s="464">
        <f>ISBLANK(G2430)</f>
        <v/>
      </c>
      <c r="Q2430" s="464">
        <f>ISBLANK(M2430)</f>
        <v/>
      </c>
      <c r="R2430" s="464">
        <f>IF(AND(O2430=P2430,O2430=Q2430),,"!!!")</f>
        <v/>
      </c>
      <c r="T2430" s="464" t="n">
        <v>2419</v>
      </c>
    </row>
    <row customFormat="1" hidden="1" outlineLevel="1" r="2431" s="590">
      <c r="A2431" s="29" t="n"/>
      <c r="B2431" s="606" t="n">
        <v>400</v>
      </c>
      <c r="C2431" s="654" t="inlineStr">
        <is>
          <t>431E</t>
        </is>
      </c>
      <c r="D2431" s="426" t="n">
        <v>360</v>
      </c>
      <c r="E2431" s="597" t="inlineStr">
        <is>
          <t>Transition, rect. - round - 2000x1600-ø1600</t>
        </is>
      </c>
      <c r="F2431" s="597" t="inlineStr">
        <is>
          <t>Négyszög-Kör átmenet - 2000x1600-ø1600</t>
        </is>
      </c>
      <c r="G2431" s="994" t="n">
        <v>1</v>
      </c>
      <c r="H2431" s="39" t="inlineStr">
        <is>
          <t>pc/db</t>
        </is>
      </c>
      <c r="I2431" s="1030" t="n"/>
      <c r="J2431" s="521" t="n">
        <v>0</v>
      </c>
      <c r="K2431" s="159" t="n">
        <v>0</v>
      </c>
      <c r="L2431" s="753">
        <f>J2431+K2431</f>
        <v/>
      </c>
      <c r="M2431" s="748">
        <f>L2431*(G2431+I2431)</f>
        <v/>
      </c>
      <c r="O2431" s="464">
        <f>ISBLANK(D2431)</f>
        <v/>
      </c>
      <c r="P2431" s="464">
        <f>ISBLANK(G2431)</f>
        <v/>
      </c>
      <c r="Q2431" s="464">
        <f>ISBLANK(M2431)</f>
        <v/>
      </c>
      <c r="R2431" s="464">
        <f>IF(AND(O2431=P2431,O2431=Q2431),,"!!!")</f>
        <v/>
      </c>
      <c r="T2431" s="464" t="n">
        <v>2420</v>
      </c>
    </row>
    <row customFormat="1" hidden="1" outlineLevel="1" r="2432" s="590">
      <c r="A2432" s="29" t="n"/>
      <c r="B2432" s="606" t="n">
        <v>400</v>
      </c>
      <c r="C2432" s="654" t="inlineStr">
        <is>
          <t>431E</t>
        </is>
      </c>
      <c r="D2432" s="426" t="n">
        <v>361</v>
      </c>
      <c r="E2432" s="597" t="inlineStr">
        <is>
          <t>Transition, rect. - round - 2000x2900-ø1600</t>
        </is>
      </c>
      <c r="F2432" s="597" t="inlineStr">
        <is>
          <t>Négyszög-Kör átmenet - 2000x2900-ø1600</t>
        </is>
      </c>
      <c r="G2432" s="994" t="n">
        <v>1</v>
      </c>
      <c r="H2432" s="39" t="inlineStr">
        <is>
          <t>pc/db</t>
        </is>
      </c>
      <c r="I2432" s="1030" t="n"/>
      <c r="J2432" s="521" t="n">
        <v>0</v>
      </c>
      <c r="K2432" s="159" t="n">
        <v>0</v>
      </c>
      <c r="L2432" s="753">
        <f>J2432+K2432</f>
        <v/>
      </c>
      <c r="M2432" s="748">
        <f>L2432*(G2432+I2432)</f>
        <v/>
      </c>
      <c r="O2432" s="464">
        <f>ISBLANK(D2432)</f>
        <v/>
      </c>
      <c r="P2432" s="464">
        <f>ISBLANK(G2432)</f>
        <v/>
      </c>
      <c r="Q2432" s="464">
        <f>ISBLANK(M2432)</f>
        <v/>
      </c>
      <c r="R2432" s="464">
        <f>IF(AND(O2432=P2432,O2432=Q2432),,"!!!")</f>
        <v/>
      </c>
      <c r="T2432" s="464" t="n">
        <v>2421</v>
      </c>
    </row>
    <row customFormat="1" hidden="1" outlineLevel="1" r="2433" s="590">
      <c r="A2433" s="29" t="n"/>
      <c r="B2433" s="606" t="n">
        <v>400</v>
      </c>
      <c r="C2433" s="654" t="inlineStr">
        <is>
          <t>431E</t>
        </is>
      </c>
      <c r="D2433" s="426" t="n">
        <v>362</v>
      </c>
      <c r="E2433" s="597" t="inlineStr">
        <is>
          <t>Transition, rect. - round - 2900x2000-ø1600</t>
        </is>
      </c>
      <c r="F2433" s="597" t="inlineStr">
        <is>
          <t>Négyszög-Kör átmenet - 2900x2000-ø1600</t>
        </is>
      </c>
      <c r="G2433" s="994" t="n">
        <v>1</v>
      </c>
      <c r="H2433" s="39" t="inlineStr">
        <is>
          <t>pc/db</t>
        </is>
      </c>
      <c r="I2433" s="1030" t="n"/>
      <c r="J2433" s="521" t="n">
        <v>0</v>
      </c>
      <c r="K2433" s="159" t="n">
        <v>0</v>
      </c>
      <c r="L2433" s="753">
        <f>J2433+K2433</f>
        <v/>
      </c>
      <c r="M2433" s="748">
        <f>L2433*(G2433+I2433)</f>
        <v/>
      </c>
      <c r="O2433" s="464">
        <f>ISBLANK(D2433)</f>
        <v/>
      </c>
      <c r="P2433" s="464">
        <f>ISBLANK(G2433)</f>
        <v/>
      </c>
      <c r="Q2433" s="464">
        <f>ISBLANK(M2433)</f>
        <v/>
      </c>
      <c r="R2433" s="464">
        <f>IF(AND(O2433=P2433,O2433=Q2433),,"!!!")</f>
        <v/>
      </c>
      <c r="T2433" s="464" t="n">
        <v>2422</v>
      </c>
    </row>
    <row customFormat="1" hidden="1" outlineLevel="1" r="2434" s="590">
      <c r="A2434" s="29" t="n"/>
      <c r="B2434" s="606" t="n">
        <v>400</v>
      </c>
      <c r="C2434" s="654" t="inlineStr">
        <is>
          <t>431E</t>
        </is>
      </c>
      <c r="D2434" s="426" t="n">
        <v>363</v>
      </c>
      <c r="E2434" s="597" t="inlineStr">
        <is>
          <t>Reducer, round - ø198-ø160</t>
        </is>
      </c>
      <c r="F2434" s="597" t="inlineStr">
        <is>
          <t>Szűkítő kör keresztmetszet - ø198-ø160</t>
        </is>
      </c>
      <c r="G2434" s="994" t="n">
        <v>2</v>
      </c>
      <c r="H2434" s="39" t="inlineStr">
        <is>
          <t>pc/db</t>
        </is>
      </c>
      <c r="I2434" s="1030" t="n"/>
      <c r="J2434" s="521" t="n">
        <v>0</v>
      </c>
      <c r="K2434" s="159" t="n">
        <v>0</v>
      </c>
      <c r="L2434" s="753">
        <f>J2434+K2434</f>
        <v/>
      </c>
      <c r="M2434" s="748">
        <f>L2434*(G2434+I2434)</f>
        <v/>
      </c>
      <c r="O2434" s="464">
        <f>ISBLANK(D2434)</f>
        <v/>
      </c>
      <c r="P2434" s="464">
        <f>ISBLANK(G2434)</f>
        <v/>
      </c>
      <c r="Q2434" s="464">
        <f>ISBLANK(M2434)</f>
        <v/>
      </c>
      <c r="R2434" s="464">
        <f>IF(AND(O2434=P2434,O2434=Q2434),,"!!!")</f>
        <v/>
      </c>
      <c r="T2434" s="464" t="n">
        <v>2423</v>
      </c>
    </row>
    <row customFormat="1" hidden="1" outlineLevel="1" r="2435" s="590">
      <c r="A2435" s="29" t="n"/>
      <c r="B2435" s="606" t="n">
        <v>400</v>
      </c>
      <c r="C2435" s="654" t="inlineStr">
        <is>
          <t>431E</t>
        </is>
      </c>
      <c r="D2435" s="426" t="n">
        <v>364</v>
      </c>
      <c r="E2435" s="597" t="inlineStr">
        <is>
          <t>Reducer, round - ø200-ø160</t>
        </is>
      </c>
      <c r="F2435" s="597" t="inlineStr">
        <is>
          <t>Szűkítő kör keresztmetszet - ø200-ø160</t>
        </is>
      </c>
      <c r="G2435" s="994" t="n">
        <v>1</v>
      </c>
      <c r="H2435" s="39" t="inlineStr">
        <is>
          <t>pc/db</t>
        </is>
      </c>
      <c r="I2435" s="1030" t="n"/>
      <c r="J2435" s="521" t="n">
        <v>0</v>
      </c>
      <c r="K2435" s="159" t="n">
        <v>0</v>
      </c>
      <c r="L2435" s="753">
        <f>J2435+K2435</f>
        <v/>
      </c>
      <c r="M2435" s="748">
        <f>L2435*(G2435+I2435)</f>
        <v/>
      </c>
      <c r="O2435" s="464">
        <f>ISBLANK(D2435)</f>
        <v/>
      </c>
      <c r="P2435" s="464">
        <f>ISBLANK(G2435)</f>
        <v/>
      </c>
      <c r="Q2435" s="464">
        <f>ISBLANK(M2435)</f>
        <v/>
      </c>
      <c r="R2435" s="464">
        <f>IF(AND(O2435=P2435,O2435=Q2435),,"!!!")</f>
        <v/>
      </c>
      <c r="T2435" s="464" t="n">
        <v>2424</v>
      </c>
    </row>
    <row customFormat="1" hidden="1" outlineLevel="1" r="2436" s="590">
      <c r="A2436" s="29" t="n"/>
      <c r="B2436" s="606" t="n">
        <v>400</v>
      </c>
      <c r="C2436" s="654" t="inlineStr">
        <is>
          <t>431E</t>
        </is>
      </c>
      <c r="D2436" s="426" t="n">
        <v>365</v>
      </c>
      <c r="E2436" s="597" t="inlineStr">
        <is>
          <t>Reducer, round - ø200-ø198</t>
        </is>
      </c>
      <c r="F2436" s="597" t="inlineStr">
        <is>
          <t>Szűkítő kör keresztmetszet - ø200-ø198</t>
        </is>
      </c>
      <c r="G2436" s="994" t="n">
        <v>15</v>
      </c>
      <c r="H2436" s="39" t="inlineStr">
        <is>
          <t>pc/db</t>
        </is>
      </c>
      <c r="I2436" s="1030" t="n"/>
      <c r="J2436" s="521" t="n">
        <v>0</v>
      </c>
      <c r="K2436" s="159" t="n">
        <v>0</v>
      </c>
      <c r="L2436" s="753">
        <f>J2436+K2436</f>
        <v/>
      </c>
      <c r="M2436" s="748">
        <f>L2436*(G2436+I2436)</f>
        <v/>
      </c>
      <c r="O2436" s="464">
        <f>ISBLANK(D2436)</f>
        <v/>
      </c>
      <c r="P2436" s="464">
        <f>ISBLANK(G2436)</f>
        <v/>
      </c>
      <c r="Q2436" s="464">
        <f>ISBLANK(M2436)</f>
        <v/>
      </c>
      <c r="R2436" s="464">
        <f>IF(AND(O2436=P2436,O2436=Q2436),,"!!!")</f>
        <v/>
      </c>
      <c r="T2436" s="464" t="n">
        <v>2425</v>
      </c>
    </row>
    <row customFormat="1" hidden="1" outlineLevel="1" r="2437" s="590">
      <c r="A2437" s="29" t="n"/>
      <c r="B2437" s="606" t="n">
        <v>400</v>
      </c>
      <c r="C2437" s="654" t="inlineStr">
        <is>
          <t>431E</t>
        </is>
      </c>
      <c r="D2437" s="426" t="n">
        <v>366</v>
      </c>
      <c r="E2437" s="597" t="inlineStr">
        <is>
          <t>Reducer, round - ø250-ø100</t>
        </is>
      </c>
      <c r="F2437" s="597" t="inlineStr">
        <is>
          <t>Szűkítő kör keresztmetszet - ø250-ø100</t>
        </is>
      </c>
      <c r="G2437" s="994" t="n">
        <v>1</v>
      </c>
      <c r="H2437" s="39" t="inlineStr">
        <is>
          <t>pc/db</t>
        </is>
      </c>
      <c r="I2437" s="1030" t="n"/>
      <c r="J2437" s="521" t="n">
        <v>0</v>
      </c>
      <c r="K2437" s="159" t="n">
        <v>0</v>
      </c>
      <c r="L2437" s="753">
        <f>J2437+K2437</f>
        <v/>
      </c>
      <c r="M2437" s="748">
        <f>L2437*(G2437+I2437)</f>
        <v/>
      </c>
      <c r="O2437" s="464">
        <f>ISBLANK(D2437)</f>
        <v/>
      </c>
      <c r="P2437" s="464">
        <f>ISBLANK(G2437)</f>
        <v/>
      </c>
      <c r="Q2437" s="464">
        <f>ISBLANK(M2437)</f>
        <v/>
      </c>
      <c r="R2437" s="464">
        <f>IF(AND(O2437=P2437,O2437=Q2437),,"!!!")</f>
        <v/>
      </c>
      <c r="T2437" s="464" t="n">
        <v>2426</v>
      </c>
    </row>
    <row customFormat="1" hidden="1" outlineLevel="1" r="2438" s="590">
      <c r="A2438" s="29" t="n"/>
      <c r="B2438" s="606" t="n">
        <v>400</v>
      </c>
      <c r="C2438" s="654" t="inlineStr">
        <is>
          <t>431E</t>
        </is>
      </c>
      <c r="D2438" s="426" t="n">
        <v>367</v>
      </c>
      <c r="E2438" s="597" t="inlineStr">
        <is>
          <t>Reducer, round - ø250-ø200</t>
        </is>
      </c>
      <c r="F2438" s="597" t="inlineStr">
        <is>
          <t>Szűkítő kör keresztmetszet - ø250-ø200</t>
        </is>
      </c>
      <c r="G2438" s="994" t="n">
        <v>5</v>
      </c>
      <c r="H2438" s="39" t="inlineStr">
        <is>
          <t>pc/db</t>
        </is>
      </c>
      <c r="I2438" s="1030" t="n"/>
      <c r="J2438" s="521" t="n">
        <v>0</v>
      </c>
      <c r="K2438" s="159" t="n">
        <v>0</v>
      </c>
      <c r="L2438" s="753">
        <f>J2438+K2438</f>
        <v/>
      </c>
      <c r="M2438" s="748">
        <f>L2438*(G2438+I2438)</f>
        <v/>
      </c>
      <c r="O2438" s="464">
        <f>ISBLANK(D2438)</f>
        <v/>
      </c>
      <c r="P2438" s="464">
        <f>ISBLANK(G2438)</f>
        <v/>
      </c>
      <c r="Q2438" s="464">
        <f>ISBLANK(M2438)</f>
        <v/>
      </c>
      <c r="R2438" s="464">
        <f>IF(AND(O2438=P2438,O2438=Q2438),,"!!!")</f>
        <v/>
      </c>
      <c r="T2438" s="464" t="n">
        <v>2427</v>
      </c>
    </row>
    <row customFormat="1" hidden="1" outlineLevel="1" r="2439" s="590">
      <c r="A2439" s="29" t="n"/>
      <c r="B2439" s="606" t="n">
        <v>400</v>
      </c>
      <c r="C2439" s="654" t="inlineStr">
        <is>
          <t>431E</t>
        </is>
      </c>
      <c r="D2439" s="426" t="n">
        <v>368</v>
      </c>
      <c r="E2439" s="597" t="inlineStr">
        <is>
          <t>Reducer, round - ø250-ø248</t>
        </is>
      </c>
      <c r="F2439" s="597" t="inlineStr">
        <is>
          <t>Szűkítő kör keresztmetszet - ø250-ø248</t>
        </is>
      </c>
      <c r="G2439" s="994" t="n">
        <v>32</v>
      </c>
      <c r="H2439" s="39" t="inlineStr">
        <is>
          <t>pc/db</t>
        </is>
      </c>
      <c r="I2439" s="1030" t="n"/>
      <c r="J2439" s="521" t="n">
        <v>0</v>
      </c>
      <c r="K2439" s="159" t="n">
        <v>0</v>
      </c>
      <c r="L2439" s="753">
        <f>J2439+K2439</f>
        <v/>
      </c>
      <c r="M2439" s="748">
        <f>L2439*(G2439+I2439)</f>
        <v/>
      </c>
      <c r="O2439" s="464">
        <f>ISBLANK(D2439)</f>
        <v/>
      </c>
      <c r="P2439" s="464">
        <f>ISBLANK(G2439)</f>
        <v/>
      </c>
      <c r="Q2439" s="464">
        <f>ISBLANK(M2439)</f>
        <v/>
      </c>
      <c r="R2439" s="464">
        <f>IF(AND(O2439=P2439,O2439=Q2439),,"!!!")</f>
        <v/>
      </c>
      <c r="T2439" s="464" t="n">
        <v>2428</v>
      </c>
    </row>
    <row customFormat="1" hidden="1" outlineLevel="1" r="2440" s="590">
      <c r="A2440" s="29" t="n"/>
      <c r="B2440" s="606" t="n">
        <v>400</v>
      </c>
      <c r="C2440" s="654" t="inlineStr">
        <is>
          <t>431E</t>
        </is>
      </c>
      <c r="D2440" s="426" t="n">
        <v>369</v>
      </c>
      <c r="E2440" s="597" t="inlineStr">
        <is>
          <t>Reducer, round - ø300-ø298</t>
        </is>
      </c>
      <c r="F2440" s="597" t="inlineStr">
        <is>
          <t>Szűkítő kör keresztmetszet - ø300-ø298</t>
        </is>
      </c>
      <c r="G2440" s="994" t="n">
        <v>3</v>
      </c>
      <c r="H2440" s="39" t="inlineStr">
        <is>
          <t>pc/db</t>
        </is>
      </c>
      <c r="I2440" s="1030" t="n"/>
      <c r="J2440" s="521" t="n">
        <v>0</v>
      </c>
      <c r="K2440" s="159" t="n">
        <v>0</v>
      </c>
      <c r="L2440" s="753">
        <f>J2440+K2440</f>
        <v/>
      </c>
      <c r="M2440" s="748">
        <f>L2440*(G2440+I2440)</f>
        <v/>
      </c>
      <c r="O2440" s="464">
        <f>ISBLANK(D2440)</f>
        <v/>
      </c>
      <c r="P2440" s="464">
        <f>ISBLANK(G2440)</f>
        <v/>
      </c>
      <c r="Q2440" s="464">
        <f>ISBLANK(M2440)</f>
        <v/>
      </c>
      <c r="R2440" s="464">
        <f>IF(AND(O2440=P2440,O2440=Q2440),,"!!!")</f>
        <v/>
      </c>
      <c r="T2440" s="464" t="n">
        <v>2429</v>
      </c>
    </row>
    <row customFormat="1" hidden="1" outlineLevel="1" r="2441" s="590">
      <c r="A2441" s="29" t="n"/>
      <c r="B2441" s="606" t="n">
        <v>400</v>
      </c>
      <c r="C2441" s="654" t="inlineStr">
        <is>
          <t>431E</t>
        </is>
      </c>
      <c r="D2441" s="426" t="n">
        <v>370</v>
      </c>
      <c r="E2441" s="597" t="inlineStr">
        <is>
          <t>Reducer, round - ø300-ø300</t>
        </is>
      </c>
      <c r="F2441" s="597" t="inlineStr">
        <is>
          <t>Szűkítő kör keresztmetszet - ø300-ø300</t>
        </is>
      </c>
      <c r="G2441" s="994" t="n">
        <v>1</v>
      </c>
      <c r="H2441" s="39" t="inlineStr">
        <is>
          <t>pc/db</t>
        </is>
      </c>
      <c r="I2441" s="1030" t="n"/>
      <c r="J2441" s="521" t="n">
        <v>0</v>
      </c>
      <c r="K2441" s="159" t="n">
        <v>0</v>
      </c>
      <c r="L2441" s="753">
        <f>J2441+K2441</f>
        <v/>
      </c>
      <c r="M2441" s="748">
        <f>L2441*(G2441+I2441)</f>
        <v/>
      </c>
      <c r="O2441" s="464">
        <f>ISBLANK(D2441)</f>
        <v/>
      </c>
      <c r="P2441" s="464">
        <f>ISBLANK(G2441)</f>
        <v/>
      </c>
      <c r="Q2441" s="464">
        <f>ISBLANK(M2441)</f>
        <v/>
      </c>
      <c r="R2441" s="464">
        <f>IF(AND(O2441=P2441,O2441=Q2441),,"!!!")</f>
        <v/>
      </c>
      <c r="T2441" s="464" t="n">
        <v>2430</v>
      </c>
    </row>
    <row customFormat="1" hidden="1" outlineLevel="1" r="2442" s="590">
      <c r="A2442" s="29" t="n"/>
      <c r="B2442" s="606" t="n">
        <v>400</v>
      </c>
      <c r="C2442" s="654" t="inlineStr">
        <is>
          <t>431E</t>
        </is>
      </c>
      <c r="D2442" s="426" t="n">
        <v>371</v>
      </c>
      <c r="E2442" s="597" t="inlineStr">
        <is>
          <t>Reducer, round - ø315-ø250</t>
        </is>
      </c>
      <c r="F2442" s="597" t="inlineStr">
        <is>
          <t>Szűkítő kör keresztmetszet - ø315-ø250</t>
        </is>
      </c>
      <c r="G2442" s="994" t="n">
        <v>2</v>
      </c>
      <c r="H2442" s="39" t="inlineStr">
        <is>
          <t>pc/db</t>
        </is>
      </c>
      <c r="I2442" s="1030" t="n"/>
      <c r="J2442" s="521" t="n">
        <v>0</v>
      </c>
      <c r="K2442" s="159" t="n">
        <v>0</v>
      </c>
      <c r="L2442" s="753">
        <f>J2442+K2442</f>
        <v/>
      </c>
      <c r="M2442" s="748">
        <f>L2442*(G2442+I2442)</f>
        <v/>
      </c>
      <c r="O2442" s="464">
        <f>ISBLANK(D2442)</f>
        <v/>
      </c>
      <c r="P2442" s="464">
        <f>ISBLANK(G2442)</f>
        <v/>
      </c>
      <c r="Q2442" s="464">
        <f>ISBLANK(M2442)</f>
        <v/>
      </c>
      <c r="R2442" s="464">
        <f>IF(AND(O2442=P2442,O2442=Q2442),,"!!!")</f>
        <v/>
      </c>
      <c r="T2442" s="464" t="n">
        <v>2431</v>
      </c>
    </row>
    <row customFormat="1" hidden="1" outlineLevel="1" r="2443" s="590">
      <c r="A2443" s="29" t="n"/>
      <c r="B2443" s="606" t="n">
        <v>400</v>
      </c>
      <c r="C2443" s="654" t="inlineStr">
        <is>
          <t>431E</t>
        </is>
      </c>
      <c r="D2443" s="426" t="n">
        <v>372</v>
      </c>
      <c r="E2443" s="597" t="inlineStr">
        <is>
          <t>Reducer, round - ø315-ø298</t>
        </is>
      </c>
      <c r="F2443" s="597" t="inlineStr">
        <is>
          <t>Szűkítő kör keresztmetszet - ø315-ø298</t>
        </is>
      </c>
      <c r="G2443" s="994" t="n">
        <v>1</v>
      </c>
      <c r="H2443" s="39" t="inlineStr">
        <is>
          <t>pc/db</t>
        </is>
      </c>
      <c r="I2443" s="1030" t="n"/>
      <c r="J2443" s="521" t="n">
        <v>0</v>
      </c>
      <c r="K2443" s="159" t="n">
        <v>0</v>
      </c>
      <c r="L2443" s="753">
        <f>J2443+K2443</f>
        <v/>
      </c>
      <c r="M2443" s="748">
        <f>L2443*(G2443+I2443)</f>
        <v/>
      </c>
      <c r="O2443" s="464">
        <f>ISBLANK(D2443)</f>
        <v/>
      </c>
      <c r="P2443" s="464">
        <f>ISBLANK(G2443)</f>
        <v/>
      </c>
      <c r="Q2443" s="464">
        <f>ISBLANK(M2443)</f>
        <v/>
      </c>
      <c r="R2443" s="464">
        <f>IF(AND(O2443=P2443,O2443=Q2443),,"!!!")</f>
        <v/>
      </c>
      <c r="T2443" s="464" t="n">
        <v>2432</v>
      </c>
    </row>
    <row customFormat="1" hidden="1" outlineLevel="1" r="2444" s="590">
      <c r="A2444" s="29" t="n"/>
      <c r="B2444" s="606" t="n">
        <v>400</v>
      </c>
      <c r="C2444" s="654" t="inlineStr">
        <is>
          <t>431E</t>
        </is>
      </c>
      <c r="D2444" s="426" t="n">
        <v>373</v>
      </c>
      <c r="E2444" s="597" t="inlineStr">
        <is>
          <t>Reducer, round - ø390-ø300</t>
        </is>
      </c>
      <c r="F2444" s="597" t="inlineStr">
        <is>
          <t>Szűkítő kör keresztmetszet - ø390-ø300</t>
        </is>
      </c>
      <c r="G2444" s="994" t="n">
        <v>1</v>
      </c>
      <c r="H2444" s="39" t="inlineStr">
        <is>
          <t>pc/db</t>
        </is>
      </c>
      <c r="I2444" s="1030" t="n"/>
      <c r="J2444" s="521" t="n">
        <v>0</v>
      </c>
      <c r="K2444" s="159" t="n">
        <v>0</v>
      </c>
      <c r="L2444" s="753">
        <f>J2444+K2444</f>
        <v/>
      </c>
      <c r="M2444" s="748">
        <f>L2444*(G2444+I2444)</f>
        <v/>
      </c>
      <c r="O2444" s="464">
        <f>ISBLANK(D2444)</f>
        <v/>
      </c>
      <c r="P2444" s="464">
        <f>ISBLANK(G2444)</f>
        <v/>
      </c>
      <c r="Q2444" s="464">
        <f>ISBLANK(M2444)</f>
        <v/>
      </c>
      <c r="R2444" s="464">
        <f>IF(AND(O2444=P2444,O2444=Q2444),,"!!!")</f>
        <v/>
      </c>
      <c r="T2444" s="464" t="n">
        <v>2433</v>
      </c>
    </row>
    <row customFormat="1" hidden="1" outlineLevel="1" r="2445" s="590">
      <c r="A2445" s="29" t="n"/>
      <c r="B2445" s="606" t="n">
        <v>400</v>
      </c>
      <c r="C2445" s="654" t="inlineStr">
        <is>
          <t>431E</t>
        </is>
      </c>
      <c r="D2445" s="426" t="n">
        <v>374</v>
      </c>
      <c r="E2445" s="597" t="inlineStr">
        <is>
          <t>Reducer, round - ø400-ø200</t>
        </is>
      </c>
      <c r="F2445" s="597" t="inlineStr">
        <is>
          <t>Szűkítő kör keresztmetszet - ø400-ø200</t>
        </is>
      </c>
      <c r="G2445" s="994" t="n">
        <v>1</v>
      </c>
      <c r="H2445" s="39" t="inlineStr">
        <is>
          <t>pc/db</t>
        </is>
      </c>
      <c r="I2445" s="1030" t="n"/>
      <c r="J2445" s="521" t="n">
        <v>0</v>
      </c>
      <c r="K2445" s="159" t="n">
        <v>0</v>
      </c>
      <c r="L2445" s="753">
        <f>J2445+K2445</f>
        <v/>
      </c>
      <c r="M2445" s="748">
        <f>L2445*(G2445+I2445)</f>
        <v/>
      </c>
      <c r="O2445" s="464">
        <f>ISBLANK(D2445)</f>
        <v/>
      </c>
      <c r="P2445" s="464">
        <f>ISBLANK(G2445)</f>
        <v/>
      </c>
      <c r="Q2445" s="464">
        <f>ISBLANK(M2445)</f>
        <v/>
      </c>
      <c r="R2445" s="464">
        <f>IF(AND(O2445=P2445,O2445=Q2445),,"!!!")</f>
        <v/>
      </c>
      <c r="T2445" s="464" t="n">
        <v>2434</v>
      </c>
    </row>
    <row customFormat="1" hidden="1" outlineLevel="1" r="2446" s="590">
      <c r="A2446" s="29" t="n"/>
      <c r="B2446" s="606" t="n">
        <v>400</v>
      </c>
      <c r="C2446" s="654" t="inlineStr">
        <is>
          <t>431E</t>
        </is>
      </c>
      <c r="D2446" s="426" t="n">
        <v>375</v>
      </c>
      <c r="E2446" s="597" t="inlineStr">
        <is>
          <t>Reducer, round - ø400-ø315</t>
        </is>
      </c>
      <c r="F2446" s="597" t="inlineStr">
        <is>
          <t>Szűkítő kör keresztmetszet - ø400-ø315</t>
        </is>
      </c>
      <c r="G2446" s="994" t="n">
        <v>3</v>
      </c>
      <c r="H2446" s="39" t="inlineStr">
        <is>
          <t>pc/db</t>
        </is>
      </c>
      <c r="I2446" s="1030" t="n"/>
      <c r="J2446" s="521" t="n">
        <v>0</v>
      </c>
      <c r="K2446" s="159" t="n">
        <v>0</v>
      </c>
      <c r="L2446" s="753">
        <f>J2446+K2446</f>
        <v/>
      </c>
      <c r="M2446" s="748">
        <f>L2446*(G2446+I2446)</f>
        <v/>
      </c>
      <c r="O2446" s="464">
        <f>ISBLANK(D2446)</f>
        <v/>
      </c>
      <c r="P2446" s="464">
        <f>ISBLANK(G2446)</f>
        <v/>
      </c>
      <c r="Q2446" s="464">
        <f>ISBLANK(M2446)</f>
        <v/>
      </c>
      <c r="R2446" s="464">
        <f>IF(AND(O2446=P2446,O2446=Q2446),,"!!!")</f>
        <v/>
      </c>
      <c r="T2446" s="464" t="n">
        <v>2435</v>
      </c>
    </row>
    <row customFormat="1" hidden="1" outlineLevel="1" r="2447" s="590">
      <c r="A2447" s="29" t="n"/>
      <c r="B2447" s="606" t="n">
        <v>400</v>
      </c>
      <c r="C2447" s="654" t="inlineStr">
        <is>
          <t>431E</t>
        </is>
      </c>
      <c r="D2447" s="426" t="n">
        <v>376</v>
      </c>
      <c r="E2447" s="597" t="inlineStr">
        <is>
          <t>Reducer, round - ø450-ø400</t>
        </is>
      </c>
      <c r="F2447" s="597" t="inlineStr">
        <is>
          <t>Szűkítő kör keresztmetszet - ø450-ø400</t>
        </is>
      </c>
      <c r="G2447" s="994" t="n">
        <v>1</v>
      </c>
      <c r="H2447" s="39" t="inlineStr">
        <is>
          <t>pc/db</t>
        </is>
      </c>
      <c r="I2447" s="1030" t="n"/>
      <c r="J2447" s="521" t="n">
        <v>0</v>
      </c>
      <c r="K2447" s="159" t="n">
        <v>0</v>
      </c>
      <c r="L2447" s="753">
        <f>J2447+K2447</f>
        <v/>
      </c>
      <c r="M2447" s="748">
        <f>L2447*(G2447+I2447)</f>
        <v/>
      </c>
      <c r="O2447" s="464">
        <f>ISBLANK(D2447)</f>
        <v/>
      </c>
      <c r="P2447" s="464">
        <f>ISBLANK(G2447)</f>
        <v/>
      </c>
      <c r="Q2447" s="464">
        <f>ISBLANK(M2447)</f>
        <v/>
      </c>
      <c r="R2447" s="464">
        <f>IF(AND(O2447=P2447,O2447=Q2447),,"!!!")</f>
        <v/>
      </c>
      <c r="T2447" s="464" t="n">
        <v>2436</v>
      </c>
    </row>
    <row customFormat="1" hidden="1" outlineLevel="1" r="2448" s="590">
      <c r="A2448" s="29" t="n"/>
      <c r="B2448" s="606" t="n">
        <v>400</v>
      </c>
      <c r="C2448" s="654" t="inlineStr">
        <is>
          <t>431E</t>
        </is>
      </c>
      <c r="D2448" s="426" t="n">
        <v>377</v>
      </c>
      <c r="E2448" s="597" t="inlineStr">
        <is>
          <t>Reducer, round - ø900-ø630</t>
        </is>
      </c>
      <c r="F2448" s="597" t="inlineStr">
        <is>
          <t>Szűkítő kör keresztmetszet - ø900-ø630</t>
        </is>
      </c>
      <c r="G2448" s="994" t="n">
        <v>3</v>
      </c>
      <c r="H2448" s="39" t="inlineStr">
        <is>
          <t>pc/db</t>
        </is>
      </c>
      <c r="I2448" s="1030" t="n"/>
      <c r="J2448" s="521" t="n">
        <v>0</v>
      </c>
      <c r="K2448" s="159" t="n">
        <v>0</v>
      </c>
      <c r="L2448" s="753">
        <f>J2448+K2448</f>
        <v/>
      </c>
      <c r="M2448" s="748">
        <f>L2448*(G2448+I2448)</f>
        <v/>
      </c>
      <c r="O2448" s="464">
        <f>ISBLANK(D2448)</f>
        <v/>
      </c>
      <c r="P2448" s="464">
        <f>ISBLANK(G2448)</f>
        <v/>
      </c>
      <c r="Q2448" s="464">
        <f>ISBLANK(M2448)</f>
        <v/>
      </c>
      <c r="R2448" s="464">
        <f>IF(AND(O2448=P2448,O2448=Q2448),,"!!!")</f>
        <v/>
      </c>
      <c r="T2448" s="464" t="n">
        <v>2437</v>
      </c>
    </row>
    <row customFormat="1" hidden="1" outlineLevel="1" r="2449" s="590">
      <c r="A2449" s="29" t="n"/>
      <c r="B2449" s="606" t="n">
        <v>400</v>
      </c>
      <c r="C2449" s="654" t="inlineStr">
        <is>
          <t>431E</t>
        </is>
      </c>
      <c r="D2449" s="426" t="n">
        <v>378</v>
      </c>
      <c r="E2449" s="597" t="inlineStr">
        <is>
          <t>Reducer, rectangular - 250x300-200x315</t>
        </is>
      </c>
      <c r="F2449" s="597" t="inlineStr">
        <is>
          <t>Szűkítő négyszög keresztmetszet - 250x300-200x315</t>
        </is>
      </c>
      <c r="G2449" s="994" t="n">
        <v>1</v>
      </c>
      <c r="H2449" s="39" t="inlineStr">
        <is>
          <t>pc/db</t>
        </is>
      </c>
      <c r="I2449" s="1030" t="n"/>
      <c r="J2449" s="521" t="n">
        <v>0</v>
      </c>
      <c r="K2449" s="159" t="n">
        <v>0</v>
      </c>
      <c r="L2449" s="753">
        <f>J2449+K2449</f>
        <v/>
      </c>
      <c r="M2449" s="748">
        <f>L2449*(G2449+I2449)</f>
        <v/>
      </c>
      <c r="O2449" s="464">
        <f>ISBLANK(D2449)</f>
        <v/>
      </c>
      <c r="P2449" s="464">
        <f>ISBLANK(G2449)</f>
        <v/>
      </c>
      <c r="Q2449" s="464">
        <f>ISBLANK(M2449)</f>
        <v/>
      </c>
      <c r="R2449" s="464">
        <f>IF(AND(O2449=P2449,O2449=Q2449),,"!!!")</f>
        <v/>
      </c>
      <c r="T2449" s="464" t="n">
        <v>2438</v>
      </c>
    </row>
    <row customFormat="1" hidden="1" outlineLevel="1" r="2450" s="590">
      <c r="A2450" s="29" t="n"/>
      <c r="B2450" s="606" t="n">
        <v>400</v>
      </c>
      <c r="C2450" s="654" t="inlineStr">
        <is>
          <t>431E</t>
        </is>
      </c>
      <c r="D2450" s="426" t="n">
        <v>379</v>
      </c>
      <c r="E2450" s="597" t="inlineStr">
        <is>
          <t>Reducer, rectangular - 250x300-250x250</t>
        </is>
      </c>
      <c r="F2450" s="597" t="inlineStr">
        <is>
          <t>Szűkítő négyszög keresztmetszet - 250x300-250x250</t>
        </is>
      </c>
      <c r="G2450" s="994" t="n">
        <v>1</v>
      </c>
      <c r="H2450" s="39" t="inlineStr">
        <is>
          <t>pc/db</t>
        </is>
      </c>
      <c r="I2450" s="1030" t="n"/>
      <c r="J2450" s="521" t="n">
        <v>0</v>
      </c>
      <c r="K2450" s="159" t="n">
        <v>0</v>
      </c>
      <c r="L2450" s="753">
        <f>J2450+K2450</f>
        <v/>
      </c>
      <c r="M2450" s="748">
        <f>L2450*(G2450+I2450)</f>
        <v/>
      </c>
      <c r="O2450" s="464">
        <f>ISBLANK(D2450)</f>
        <v/>
      </c>
      <c r="P2450" s="464">
        <f>ISBLANK(G2450)</f>
        <v/>
      </c>
      <c r="Q2450" s="464">
        <f>ISBLANK(M2450)</f>
        <v/>
      </c>
      <c r="R2450" s="464">
        <f>IF(AND(O2450=P2450,O2450=Q2450),,"!!!")</f>
        <v/>
      </c>
      <c r="T2450" s="464" t="n">
        <v>2439</v>
      </c>
    </row>
    <row customFormat="1" hidden="1" outlineLevel="1" r="2451" s="590">
      <c r="A2451" s="29" t="n"/>
      <c r="B2451" s="606" t="n">
        <v>400</v>
      </c>
      <c r="C2451" s="654" t="inlineStr">
        <is>
          <t>431E</t>
        </is>
      </c>
      <c r="D2451" s="426" t="n">
        <v>380</v>
      </c>
      <c r="E2451" s="597" t="inlineStr">
        <is>
          <t>Reducer, rectangular - 300x300-250x250</t>
        </is>
      </c>
      <c r="F2451" s="597" t="inlineStr">
        <is>
          <t>Szűkítő négyszög keresztmetszet - 300x300-250x250</t>
        </is>
      </c>
      <c r="G2451" s="994" t="n">
        <v>1</v>
      </c>
      <c r="H2451" s="39" t="inlineStr">
        <is>
          <t>pc/db</t>
        </is>
      </c>
      <c r="I2451" s="1030" t="n"/>
      <c r="J2451" s="521" t="n">
        <v>0</v>
      </c>
      <c r="K2451" s="159" t="n">
        <v>0</v>
      </c>
      <c r="L2451" s="753">
        <f>J2451+K2451</f>
        <v/>
      </c>
      <c r="M2451" s="748">
        <f>L2451*(G2451+I2451)</f>
        <v/>
      </c>
      <c r="O2451" s="464">
        <f>ISBLANK(D2451)</f>
        <v/>
      </c>
      <c r="P2451" s="464">
        <f>ISBLANK(G2451)</f>
        <v/>
      </c>
      <c r="Q2451" s="464">
        <f>ISBLANK(M2451)</f>
        <v/>
      </c>
      <c r="R2451" s="464">
        <f>IF(AND(O2451=P2451,O2451=Q2451),,"!!!")</f>
        <v/>
      </c>
      <c r="T2451" s="464" t="n">
        <v>2440</v>
      </c>
    </row>
    <row customFormat="1" hidden="1" outlineLevel="1" r="2452" s="590">
      <c r="A2452" s="29" t="n"/>
      <c r="B2452" s="606" t="n">
        <v>400</v>
      </c>
      <c r="C2452" s="654" t="inlineStr">
        <is>
          <t>431E</t>
        </is>
      </c>
      <c r="D2452" s="426" t="n">
        <v>381</v>
      </c>
      <c r="E2452" s="597" t="inlineStr">
        <is>
          <t>Reducer, rectangular - 300x300-300x250</t>
        </is>
      </c>
      <c r="F2452" s="597" t="inlineStr">
        <is>
          <t>Szűkítő négyszög keresztmetszet - 300x300-300x250</t>
        </is>
      </c>
      <c r="G2452" s="994" t="n">
        <v>1</v>
      </c>
      <c r="H2452" s="39" t="inlineStr">
        <is>
          <t>pc/db</t>
        </is>
      </c>
      <c r="I2452" s="1030" t="n"/>
      <c r="J2452" s="521" t="n">
        <v>0</v>
      </c>
      <c r="K2452" s="159" t="n">
        <v>0</v>
      </c>
      <c r="L2452" s="753">
        <f>J2452+K2452</f>
        <v/>
      </c>
      <c r="M2452" s="748">
        <f>L2452*(G2452+I2452)</f>
        <v/>
      </c>
      <c r="O2452" s="464">
        <f>ISBLANK(D2452)</f>
        <v/>
      </c>
      <c r="P2452" s="464">
        <f>ISBLANK(G2452)</f>
        <v/>
      </c>
      <c r="Q2452" s="464">
        <f>ISBLANK(M2452)</f>
        <v/>
      </c>
      <c r="R2452" s="464">
        <f>IF(AND(O2452=P2452,O2452=Q2452),,"!!!")</f>
        <v/>
      </c>
      <c r="T2452" s="464" t="n">
        <v>2441</v>
      </c>
    </row>
    <row customFormat="1" hidden="1" outlineLevel="1" r="2453" s="590">
      <c r="A2453" s="29" t="n"/>
      <c r="B2453" s="606" t="n">
        <v>400</v>
      </c>
      <c r="C2453" s="654" t="inlineStr">
        <is>
          <t>431E</t>
        </is>
      </c>
      <c r="D2453" s="426" t="n">
        <v>382</v>
      </c>
      <c r="E2453" s="597" t="inlineStr">
        <is>
          <t>Reducer, rectangular - 300x350-300x300</t>
        </is>
      </c>
      <c r="F2453" s="597" t="inlineStr">
        <is>
          <t>Szűkítő négyszög keresztmetszet - 300x350-300x300</t>
        </is>
      </c>
      <c r="G2453" s="994" t="n">
        <v>1</v>
      </c>
      <c r="H2453" s="39" t="inlineStr">
        <is>
          <t>pc/db</t>
        </is>
      </c>
      <c r="I2453" s="1030" t="n"/>
      <c r="J2453" s="521" t="n">
        <v>0</v>
      </c>
      <c r="K2453" s="159" t="n">
        <v>0</v>
      </c>
      <c r="L2453" s="753">
        <f>J2453+K2453</f>
        <v/>
      </c>
      <c r="M2453" s="748">
        <f>L2453*(G2453+I2453)</f>
        <v/>
      </c>
      <c r="O2453" s="464">
        <f>ISBLANK(D2453)</f>
        <v/>
      </c>
      <c r="P2453" s="464">
        <f>ISBLANK(G2453)</f>
        <v/>
      </c>
      <c r="Q2453" s="464">
        <f>ISBLANK(M2453)</f>
        <v/>
      </c>
      <c r="R2453" s="464">
        <f>IF(AND(O2453=P2453,O2453=Q2453),,"!!!")</f>
        <v/>
      </c>
      <c r="T2453" s="464" t="n">
        <v>2442</v>
      </c>
    </row>
    <row customFormat="1" hidden="1" outlineLevel="1" r="2454" s="590">
      <c r="A2454" s="29" t="n"/>
      <c r="B2454" s="606" t="n">
        <v>400</v>
      </c>
      <c r="C2454" s="654" t="inlineStr">
        <is>
          <t>431E</t>
        </is>
      </c>
      <c r="D2454" s="426" t="n">
        <v>383</v>
      </c>
      <c r="E2454" s="597" t="inlineStr">
        <is>
          <t>Reducer, rectangular - 450x450-350x350</t>
        </is>
      </c>
      <c r="F2454" s="597" t="inlineStr">
        <is>
          <t>Szűkítő négyszög keresztmetszet - 450x450-350x350</t>
        </is>
      </c>
      <c r="G2454" s="994" t="n">
        <v>1</v>
      </c>
      <c r="H2454" s="39" t="inlineStr">
        <is>
          <t>pc/db</t>
        </is>
      </c>
      <c r="I2454" s="1030" t="n"/>
      <c r="J2454" s="521" t="n">
        <v>0</v>
      </c>
      <c r="K2454" s="159" t="n">
        <v>0</v>
      </c>
      <c r="L2454" s="753">
        <f>J2454+K2454</f>
        <v/>
      </c>
      <c r="M2454" s="748">
        <f>L2454*(G2454+I2454)</f>
        <v/>
      </c>
      <c r="O2454" s="464">
        <f>ISBLANK(D2454)</f>
        <v/>
      </c>
      <c r="P2454" s="464">
        <f>ISBLANK(G2454)</f>
        <v/>
      </c>
      <c r="Q2454" s="464">
        <f>ISBLANK(M2454)</f>
        <v/>
      </c>
      <c r="R2454" s="464">
        <f>IF(AND(O2454=P2454,O2454=Q2454),,"!!!")</f>
        <v/>
      </c>
      <c r="T2454" s="464" t="n">
        <v>2443</v>
      </c>
    </row>
    <row customFormat="1" hidden="1" outlineLevel="1" r="2455" s="590">
      <c r="A2455" s="29" t="n"/>
      <c r="B2455" s="606" t="n">
        <v>400</v>
      </c>
      <c r="C2455" s="654" t="inlineStr">
        <is>
          <t>431E</t>
        </is>
      </c>
      <c r="D2455" s="426" t="n">
        <v>384</v>
      </c>
      <c r="E2455" s="597" t="inlineStr">
        <is>
          <t>Reducer, rectangular - 500x450-300x300</t>
        </is>
      </c>
      <c r="F2455" s="597" t="inlineStr">
        <is>
          <t>Szűkítő négyszög keresztmetszet - 500x450-300x300</t>
        </is>
      </c>
      <c r="G2455" s="994" t="n">
        <v>1</v>
      </c>
      <c r="H2455" s="39" t="inlineStr">
        <is>
          <t>pc/db</t>
        </is>
      </c>
      <c r="I2455" s="1030" t="n"/>
      <c r="J2455" s="521" t="n">
        <v>0</v>
      </c>
      <c r="K2455" s="159" t="n">
        <v>0</v>
      </c>
      <c r="L2455" s="753">
        <f>J2455+K2455</f>
        <v/>
      </c>
      <c r="M2455" s="748">
        <f>L2455*(G2455+I2455)</f>
        <v/>
      </c>
      <c r="O2455" s="464">
        <f>ISBLANK(D2455)</f>
        <v/>
      </c>
      <c r="P2455" s="464">
        <f>ISBLANK(G2455)</f>
        <v/>
      </c>
      <c r="Q2455" s="464">
        <f>ISBLANK(M2455)</f>
        <v/>
      </c>
      <c r="R2455" s="464">
        <f>IF(AND(O2455=P2455,O2455=Q2455),,"!!!")</f>
        <v/>
      </c>
      <c r="T2455" s="464" t="n">
        <v>2444</v>
      </c>
    </row>
    <row customFormat="1" hidden="1" outlineLevel="1" r="2456" s="590">
      <c r="A2456" s="29" t="n"/>
      <c r="B2456" s="606" t="n">
        <v>400</v>
      </c>
      <c r="C2456" s="654" t="inlineStr">
        <is>
          <t>431E</t>
        </is>
      </c>
      <c r="D2456" s="426" t="n">
        <v>385</v>
      </c>
      <c r="E2456" s="597" t="inlineStr">
        <is>
          <t>Reducer, rectangular - 500x500-450x450</t>
        </is>
      </c>
      <c r="F2456" s="597" t="inlineStr">
        <is>
          <t>Szűkítő négyszög keresztmetszet - 500x500-450x450</t>
        </is>
      </c>
      <c r="G2456" s="994" t="n">
        <v>1</v>
      </c>
      <c r="H2456" s="39" t="inlineStr">
        <is>
          <t>pc/db</t>
        </is>
      </c>
      <c r="I2456" s="1030" t="n"/>
      <c r="J2456" s="521" t="n">
        <v>0</v>
      </c>
      <c r="K2456" s="159" t="n">
        <v>0</v>
      </c>
      <c r="L2456" s="753">
        <f>J2456+K2456</f>
        <v/>
      </c>
      <c r="M2456" s="748">
        <f>L2456*(G2456+I2456)</f>
        <v/>
      </c>
      <c r="O2456" s="464">
        <f>ISBLANK(D2456)</f>
        <v/>
      </c>
      <c r="P2456" s="464">
        <f>ISBLANK(G2456)</f>
        <v/>
      </c>
      <c r="Q2456" s="464">
        <f>ISBLANK(M2456)</f>
        <v/>
      </c>
      <c r="R2456" s="464">
        <f>IF(AND(O2456=P2456,O2456=Q2456),,"!!!")</f>
        <v/>
      </c>
      <c r="T2456" s="464" t="n">
        <v>2445</v>
      </c>
    </row>
    <row customFormat="1" hidden="1" outlineLevel="1" r="2457" s="590">
      <c r="A2457" s="29" t="n"/>
      <c r="B2457" s="606" t="n">
        <v>400</v>
      </c>
      <c r="C2457" s="654" t="inlineStr">
        <is>
          <t>431E</t>
        </is>
      </c>
      <c r="D2457" s="426" t="n">
        <v>386</v>
      </c>
      <c r="E2457" s="597" t="inlineStr">
        <is>
          <t>Reducer, rectangular - 550x450-500x450</t>
        </is>
      </c>
      <c r="F2457" s="597" t="inlineStr">
        <is>
          <t>Szűkítő négyszög keresztmetszet - 550x450-500x450</t>
        </is>
      </c>
      <c r="G2457" s="994" t="n">
        <v>1</v>
      </c>
      <c r="H2457" s="39" t="inlineStr">
        <is>
          <t>pc/db</t>
        </is>
      </c>
      <c r="I2457" s="1030" t="n"/>
      <c r="J2457" s="521" t="n">
        <v>0</v>
      </c>
      <c r="K2457" s="159" t="n">
        <v>0</v>
      </c>
      <c r="L2457" s="753">
        <f>J2457+K2457</f>
        <v/>
      </c>
      <c r="M2457" s="748">
        <f>L2457*(G2457+I2457)</f>
        <v/>
      </c>
      <c r="O2457" s="464">
        <f>ISBLANK(D2457)</f>
        <v/>
      </c>
      <c r="P2457" s="464">
        <f>ISBLANK(G2457)</f>
        <v/>
      </c>
      <c r="Q2457" s="464">
        <f>ISBLANK(M2457)</f>
        <v/>
      </c>
      <c r="R2457" s="464">
        <f>IF(AND(O2457=P2457,O2457=Q2457),,"!!!")</f>
        <v/>
      </c>
      <c r="T2457" s="464" t="n">
        <v>2446</v>
      </c>
    </row>
    <row customFormat="1" hidden="1" outlineLevel="1" r="2458" s="590">
      <c r="A2458" s="29" t="n"/>
      <c r="B2458" s="606" t="n">
        <v>400</v>
      </c>
      <c r="C2458" s="654" t="inlineStr">
        <is>
          <t>431E</t>
        </is>
      </c>
      <c r="D2458" s="426" t="n">
        <v>387</v>
      </c>
      <c r="E2458" s="597" t="inlineStr">
        <is>
          <t>Reducer, rectangular - 550x550-550x450</t>
        </is>
      </c>
      <c r="F2458" s="597" t="inlineStr">
        <is>
          <t>Szűkítő négyszög keresztmetszet - 550x550-550x450</t>
        </is>
      </c>
      <c r="G2458" s="994" t="n">
        <v>1</v>
      </c>
      <c r="H2458" s="39" t="inlineStr">
        <is>
          <t>pc/db</t>
        </is>
      </c>
      <c r="I2458" s="1030" t="n"/>
      <c r="J2458" s="521" t="n">
        <v>0</v>
      </c>
      <c r="K2458" s="159" t="n">
        <v>0</v>
      </c>
      <c r="L2458" s="753">
        <f>J2458+K2458</f>
        <v/>
      </c>
      <c r="M2458" s="748">
        <f>L2458*(G2458+I2458)</f>
        <v/>
      </c>
      <c r="O2458" s="464">
        <f>ISBLANK(D2458)</f>
        <v/>
      </c>
      <c r="P2458" s="464">
        <f>ISBLANK(G2458)</f>
        <v/>
      </c>
      <c r="Q2458" s="464">
        <f>ISBLANK(M2458)</f>
        <v/>
      </c>
      <c r="R2458" s="464">
        <f>IF(AND(O2458=P2458,O2458=Q2458),,"!!!")</f>
        <v/>
      </c>
      <c r="T2458" s="464" t="n">
        <v>2447</v>
      </c>
    </row>
    <row customFormat="1" hidden="1" outlineLevel="1" r="2459" s="590">
      <c r="A2459" s="29" t="n"/>
      <c r="B2459" s="606" t="n">
        <v>400</v>
      </c>
      <c r="C2459" s="654" t="inlineStr">
        <is>
          <t>431E</t>
        </is>
      </c>
      <c r="D2459" s="426" t="n">
        <v>388</v>
      </c>
      <c r="E2459" s="597" t="inlineStr">
        <is>
          <t>Reducer, rectangular - 600x450-300x300</t>
        </is>
      </c>
      <c r="F2459" s="597" t="inlineStr">
        <is>
          <t>Szűkítő négyszög keresztmetszet - 600x450-300x300</t>
        </is>
      </c>
      <c r="G2459" s="994" t="n">
        <v>1</v>
      </c>
      <c r="H2459" s="39" t="inlineStr">
        <is>
          <t>pc/db</t>
        </is>
      </c>
      <c r="I2459" s="1030" t="n"/>
      <c r="J2459" s="521" t="n">
        <v>0</v>
      </c>
      <c r="K2459" s="159" t="n">
        <v>0</v>
      </c>
      <c r="L2459" s="753">
        <f>J2459+K2459</f>
        <v/>
      </c>
      <c r="M2459" s="748">
        <f>L2459*(G2459+I2459)</f>
        <v/>
      </c>
      <c r="O2459" s="464">
        <f>ISBLANK(D2459)</f>
        <v/>
      </c>
      <c r="P2459" s="464">
        <f>ISBLANK(G2459)</f>
        <v/>
      </c>
      <c r="Q2459" s="464">
        <f>ISBLANK(M2459)</f>
        <v/>
      </c>
      <c r="R2459" s="464">
        <f>IF(AND(O2459=P2459,O2459=Q2459),,"!!!")</f>
        <v/>
      </c>
      <c r="T2459" s="464" t="n">
        <v>2448</v>
      </c>
    </row>
    <row customFormat="1" hidden="1" outlineLevel="1" r="2460" s="590">
      <c r="A2460" s="29" t="n"/>
      <c r="B2460" s="606" t="n">
        <v>400</v>
      </c>
      <c r="C2460" s="654" t="inlineStr">
        <is>
          <t>431E</t>
        </is>
      </c>
      <c r="D2460" s="426" t="n">
        <v>389</v>
      </c>
      <c r="E2460" s="597" t="inlineStr">
        <is>
          <t>Reducer, rectangular - 600x450-415x250</t>
        </is>
      </c>
      <c r="F2460" s="597" t="inlineStr">
        <is>
          <t>Szűkítő négyszög keresztmetszet - 600x450-415x250</t>
        </is>
      </c>
      <c r="G2460" s="994" t="n">
        <v>1</v>
      </c>
      <c r="H2460" s="39" t="inlineStr">
        <is>
          <t>pc/db</t>
        </is>
      </c>
      <c r="I2460" s="1030" t="n"/>
      <c r="J2460" s="521" t="n">
        <v>0</v>
      </c>
      <c r="K2460" s="159" t="n">
        <v>0</v>
      </c>
      <c r="L2460" s="753">
        <f>J2460+K2460</f>
        <v/>
      </c>
      <c r="M2460" s="748">
        <f>L2460*(G2460+I2460)</f>
        <v/>
      </c>
      <c r="O2460" s="464">
        <f>ISBLANK(D2460)</f>
        <v/>
      </c>
      <c r="P2460" s="464">
        <f>ISBLANK(G2460)</f>
        <v/>
      </c>
      <c r="Q2460" s="464">
        <f>ISBLANK(M2460)</f>
        <v/>
      </c>
      <c r="R2460" s="464">
        <f>IF(AND(O2460=P2460,O2460=Q2460),,"!!!")</f>
        <v/>
      </c>
      <c r="T2460" s="464" t="n">
        <v>2449</v>
      </c>
    </row>
    <row customFormat="1" hidden="1" outlineLevel="1" r="2461" s="590">
      <c r="A2461" s="29" t="n"/>
      <c r="B2461" s="606" t="n">
        <v>400</v>
      </c>
      <c r="C2461" s="654" t="inlineStr">
        <is>
          <t>431E</t>
        </is>
      </c>
      <c r="D2461" s="426" t="n">
        <v>390</v>
      </c>
      <c r="E2461" s="597" t="inlineStr">
        <is>
          <t>Reducer, rectangular - 600x510-540x450</t>
        </is>
      </c>
      <c r="F2461" s="597" t="inlineStr">
        <is>
          <t>Szűkítő négyszög keresztmetszet - 600x510-540x450</t>
        </is>
      </c>
      <c r="G2461" s="994" t="n">
        <v>2</v>
      </c>
      <c r="H2461" s="39" t="inlineStr">
        <is>
          <t>pc/db</t>
        </is>
      </c>
      <c r="I2461" s="1030" t="n"/>
      <c r="J2461" s="521" t="n">
        <v>0</v>
      </c>
      <c r="K2461" s="159" t="n">
        <v>0</v>
      </c>
      <c r="L2461" s="753">
        <f>J2461+K2461</f>
        <v/>
      </c>
      <c r="M2461" s="748">
        <f>L2461*(G2461+I2461)</f>
        <v/>
      </c>
      <c r="O2461" s="464">
        <f>ISBLANK(D2461)</f>
        <v/>
      </c>
      <c r="P2461" s="464">
        <f>ISBLANK(G2461)</f>
        <v/>
      </c>
      <c r="Q2461" s="464">
        <f>ISBLANK(M2461)</f>
        <v/>
      </c>
      <c r="R2461" s="464">
        <f>IF(AND(O2461=P2461,O2461=Q2461),,"!!!")</f>
        <v/>
      </c>
      <c r="T2461" s="464" t="n">
        <v>2450</v>
      </c>
    </row>
    <row customFormat="1" hidden="1" outlineLevel="1" r="2462" s="590">
      <c r="A2462" s="29" t="n"/>
      <c r="B2462" s="606" t="n">
        <v>400</v>
      </c>
      <c r="C2462" s="654" t="inlineStr">
        <is>
          <t>431E</t>
        </is>
      </c>
      <c r="D2462" s="426" t="n">
        <v>391</v>
      </c>
      <c r="E2462" s="597" t="inlineStr">
        <is>
          <t>Reducer, rectangular - 600x510-550x450</t>
        </is>
      </c>
      <c r="F2462" s="597" t="inlineStr">
        <is>
          <t>Szűkítő négyszög keresztmetszet - 600x510-550x450</t>
        </is>
      </c>
      <c r="G2462" s="994" t="n">
        <v>2</v>
      </c>
      <c r="H2462" s="39" t="inlineStr">
        <is>
          <t>pc/db</t>
        </is>
      </c>
      <c r="I2462" s="1030" t="n"/>
      <c r="J2462" s="521" t="n">
        <v>0</v>
      </c>
      <c r="K2462" s="159" t="n">
        <v>0</v>
      </c>
      <c r="L2462" s="753">
        <f>J2462+K2462</f>
        <v/>
      </c>
      <c r="M2462" s="748">
        <f>L2462*(G2462+I2462)</f>
        <v/>
      </c>
      <c r="O2462" s="464">
        <f>ISBLANK(D2462)</f>
        <v/>
      </c>
      <c r="P2462" s="464">
        <f>ISBLANK(G2462)</f>
        <v/>
      </c>
      <c r="Q2462" s="464">
        <f>ISBLANK(M2462)</f>
        <v/>
      </c>
      <c r="R2462" s="464">
        <f>IF(AND(O2462=P2462,O2462=Q2462),,"!!!")</f>
        <v/>
      </c>
      <c r="T2462" s="464" t="n">
        <v>2451</v>
      </c>
    </row>
    <row customFormat="1" hidden="1" outlineLevel="1" r="2463" s="590">
      <c r="A2463" s="29" t="n"/>
      <c r="B2463" s="606" t="n">
        <v>400</v>
      </c>
      <c r="C2463" s="654" t="inlineStr">
        <is>
          <t>431E</t>
        </is>
      </c>
      <c r="D2463" s="426" t="n">
        <v>392</v>
      </c>
      <c r="E2463" s="597" t="inlineStr">
        <is>
          <t>Reducer, rectangular - 600x510-600x450</t>
        </is>
      </c>
      <c r="F2463" s="597" t="inlineStr">
        <is>
          <t>Szűkítő négyszög keresztmetszet - 600x510-600x450</t>
        </is>
      </c>
      <c r="G2463" s="994" t="n">
        <v>8</v>
      </c>
      <c r="H2463" s="39" t="inlineStr">
        <is>
          <t>pc/db</t>
        </is>
      </c>
      <c r="I2463" s="1030" t="n"/>
      <c r="J2463" s="521" t="n">
        <v>0</v>
      </c>
      <c r="K2463" s="159" t="n">
        <v>0</v>
      </c>
      <c r="L2463" s="753">
        <f>J2463+K2463</f>
        <v/>
      </c>
      <c r="M2463" s="748">
        <f>L2463*(G2463+I2463)</f>
        <v/>
      </c>
      <c r="O2463" s="464">
        <f>ISBLANK(D2463)</f>
        <v/>
      </c>
      <c r="P2463" s="464">
        <f>ISBLANK(G2463)</f>
        <v/>
      </c>
      <c r="Q2463" s="464">
        <f>ISBLANK(M2463)</f>
        <v/>
      </c>
      <c r="R2463" s="464">
        <f>IF(AND(O2463=P2463,O2463=Q2463),,"!!!")</f>
        <v/>
      </c>
      <c r="T2463" s="464" t="n">
        <v>2452</v>
      </c>
    </row>
    <row customFormat="1" hidden="1" outlineLevel="1" r="2464" s="590">
      <c r="A2464" s="29" t="n"/>
      <c r="B2464" s="606" t="n">
        <v>400</v>
      </c>
      <c r="C2464" s="654" t="inlineStr">
        <is>
          <t>431E</t>
        </is>
      </c>
      <c r="D2464" s="426" t="n">
        <v>393</v>
      </c>
      <c r="E2464" s="597" t="inlineStr">
        <is>
          <t>Reducer, rectangular - 630x550-500x500</t>
        </is>
      </c>
      <c r="F2464" s="597" t="inlineStr">
        <is>
          <t>Szűkítő négyszög keresztmetszet - 630x550-500x500</t>
        </is>
      </c>
      <c r="G2464" s="994" t="n">
        <v>1</v>
      </c>
      <c r="H2464" s="39" t="inlineStr">
        <is>
          <t>pc/db</t>
        </is>
      </c>
      <c r="I2464" s="1030" t="n"/>
      <c r="J2464" s="521" t="n">
        <v>0</v>
      </c>
      <c r="K2464" s="159" t="n">
        <v>0</v>
      </c>
      <c r="L2464" s="753">
        <f>J2464+K2464</f>
        <v/>
      </c>
      <c r="M2464" s="748">
        <f>L2464*(G2464+I2464)</f>
        <v/>
      </c>
      <c r="O2464" s="464">
        <f>ISBLANK(D2464)</f>
        <v/>
      </c>
      <c r="P2464" s="464">
        <f>ISBLANK(G2464)</f>
        <v/>
      </c>
      <c r="Q2464" s="464">
        <f>ISBLANK(M2464)</f>
        <v/>
      </c>
      <c r="R2464" s="464">
        <f>IF(AND(O2464=P2464,O2464=Q2464),,"!!!")</f>
        <v/>
      </c>
      <c r="T2464" s="464" t="n">
        <v>2453</v>
      </c>
    </row>
    <row customFormat="1" hidden="1" outlineLevel="1" r="2465" s="590">
      <c r="A2465" s="29" t="n"/>
      <c r="B2465" s="606" t="n">
        <v>400</v>
      </c>
      <c r="C2465" s="654" t="inlineStr">
        <is>
          <t>431E</t>
        </is>
      </c>
      <c r="D2465" s="426" t="n">
        <v>394</v>
      </c>
      <c r="E2465" s="597" t="inlineStr">
        <is>
          <t>Reducer, rectangular - 650x650-325x300</t>
        </is>
      </c>
      <c r="F2465" s="597" t="inlineStr">
        <is>
          <t>Szűkítő négyszög keresztmetszet - 650x650-325x300</t>
        </is>
      </c>
      <c r="G2465" s="994" t="n">
        <v>2</v>
      </c>
      <c r="H2465" s="39" t="inlineStr">
        <is>
          <t>pc/db</t>
        </is>
      </c>
      <c r="I2465" s="1030" t="n"/>
      <c r="J2465" s="521" t="n">
        <v>0</v>
      </c>
      <c r="K2465" s="159" t="n">
        <v>0</v>
      </c>
      <c r="L2465" s="753">
        <f>J2465+K2465</f>
        <v/>
      </c>
      <c r="M2465" s="748">
        <f>L2465*(G2465+I2465)</f>
        <v/>
      </c>
      <c r="O2465" s="464">
        <f>ISBLANK(D2465)</f>
        <v/>
      </c>
      <c r="P2465" s="464">
        <f>ISBLANK(G2465)</f>
        <v/>
      </c>
      <c r="Q2465" s="464">
        <f>ISBLANK(M2465)</f>
        <v/>
      </c>
      <c r="R2465" s="464">
        <f>IF(AND(O2465=P2465,O2465=Q2465),,"!!!")</f>
        <v/>
      </c>
      <c r="T2465" s="464" t="n">
        <v>2454</v>
      </c>
    </row>
    <row customFormat="1" hidden="1" outlineLevel="1" r="2466" s="590">
      <c r="A2466" s="29" t="n"/>
      <c r="B2466" s="606" t="n">
        <v>400</v>
      </c>
      <c r="C2466" s="654" t="inlineStr">
        <is>
          <t>431E</t>
        </is>
      </c>
      <c r="D2466" s="426" t="n">
        <v>395</v>
      </c>
      <c r="E2466" s="597" t="inlineStr">
        <is>
          <t>Reducer, rectangular - 675x800-550x700</t>
        </is>
      </c>
      <c r="F2466" s="597" t="inlineStr">
        <is>
          <t>Szűkítő négyszög keresztmetszet - 675x800-550x700</t>
        </is>
      </c>
      <c r="G2466" s="994" t="n">
        <v>1</v>
      </c>
      <c r="H2466" s="39" t="inlineStr">
        <is>
          <t>pc/db</t>
        </is>
      </c>
      <c r="I2466" s="1030" t="n"/>
      <c r="J2466" s="521" t="n">
        <v>0</v>
      </c>
      <c r="K2466" s="159" t="n">
        <v>0</v>
      </c>
      <c r="L2466" s="753">
        <f>J2466+K2466</f>
        <v/>
      </c>
      <c r="M2466" s="748">
        <f>L2466*(G2466+I2466)</f>
        <v/>
      </c>
      <c r="O2466" s="464">
        <f>ISBLANK(D2466)</f>
        <v/>
      </c>
      <c r="P2466" s="464">
        <f>ISBLANK(G2466)</f>
        <v/>
      </c>
      <c r="Q2466" s="464">
        <f>ISBLANK(M2466)</f>
        <v/>
      </c>
      <c r="R2466" s="464">
        <f>IF(AND(O2466=P2466,O2466=Q2466),,"!!!")</f>
        <v/>
      </c>
      <c r="T2466" s="464" t="n">
        <v>2455</v>
      </c>
    </row>
    <row customFormat="1" hidden="1" outlineLevel="1" r="2467" s="590">
      <c r="A2467" s="29" t="n"/>
      <c r="B2467" s="606" t="n">
        <v>400</v>
      </c>
      <c r="C2467" s="654" t="inlineStr">
        <is>
          <t>431E</t>
        </is>
      </c>
      <c r="D2467" s="426" t="n">
        <v>396</v>
      </c>
      <c r="E2467" s="597" t="inlineStr">
        <is>
          <t>Reducer, rectangular - 700x900-675x800</t>
        </is>
      </c>
      <c r="F2467" s="597" t="inlineStr">
        <is>
          <t>Szűkítő négyszög keresztmetszet - 700x900-675x800</t>
        </is>
      </c>
      <c r="G2467" s="994" t="n">
        <v>1</v>
      </c>
      <c r="H2467" s="39" t="inlineStr">
        <is>
          <t>pc/db</t>
        </is>
      </c>
      <c r="I2467" s="1030" t="n"/>
      <c r="J2467" s="521" t="n">
        <v>0</v>
      </c>
      <c r="K2467" s="159" t="n">
        <v>0</v>
      </c>
      <c r="L2467" s="753">
        <f>J2467+K2467</f>
        <v/>
      </c>
      <c r="M2467" s="748">
        <f>L2467*(G2467+I2467)</f>
        <v/>
      </c>
      <c r="O2467" s="464">
        <f>ISBLANK(D2467)</f>
        <v/>
      </c>
      <c r="P2467" s="464">
        <f>ISBLANK(G2467)</f>
        <v/>
      </c>
      <c r="Q2467" s="464">
        <f>ISBLANK(M2467)</f>
        <v/>
      </c>
      <c r="R2467" s="464">
        <f>IF(AND(O2467=P2467,O2467=Q2467),,"!!!")</f>
        <v/>
      </c>
      <c r="T2467" s="464" t="n">
        <v>2456</v>
      </c>
    </row>
    <row customFormat="1" hidden="1" outlineLevel="1" r="2468" s="590">
      <c r="A2468" s="29" t="n"/>
      <c r="B2468" s="606" t="n">
        <v>400</v>
      </c>
      <c r="C2468" s="654" t="inlineStr">
        <is>
          <t>431E</t>
        </is>
      </c>
      <c r="D2468" s="426" t="n">
        <v>397</v>
      </c>
      <c r="E2468" s="597" t="inlineStr">
        <is>
          <t>Reducer, rectangular - 1005x800-1000x700</t>
        </is>
      </c>
      <c r="F2468" s="597" t="inlineStr">
        <is>
          <t>Szűkítő négyszög keresztmetszet - 1005x800-1000x700</t>
        </is>
      </c>
      <c r="G2468" s="994" t="n">
        <v>2</v>
      </c>
      <c r="H2468" s="39" t="inlineStr">
        <is>
          <t>pc/db</t>
        </is>
      </c>
      <c r="I2468" s="1030" t="n"/>
      <c r="J2468" s="521" t="n">
        <v>0</v>
      </c>
      <c r="K2468" s="159" t="n">
        <v>0</v>
      </c>
      <c r="L2468" s="753">
        <f>J2468+K2468</f>
        <v/>
      </c>
      <c r="M2468" s="748">
        <f>L2468*(G2468+I2468)</f>
        <v/>
      </c>
      <c r="O2468" s="464">
        <f>ISBLANK(D2468)</f>
        <v/>
      </c>
      <c r="P2468" s="464">
        <f>ISBLANK(G2468)</f>
        <v/>
      </c>
      <c r="Q2468" s="464">
        <f>ISBLANK(M2468)</f>
        <v/>
      </c>
      <c r="R2468" s="464">
        <f>IF(AND(O2468=P2468,O2468=Q2468),,"!!!")</f>
        <v/>
      </c>
      <c r="T2468" s="464" t="n">
        <v>2457</v>
      </c>
    </row>
    <row customFormat="1" hidden="1" outlineLevel="1" r="2469" s="590">
      <c r="A2469" s="29" t="n"/>
      <c r="B2469" s="606" t="n">
        <v>400</v>
      </c>
      <c r="C2469" s="654" t="inlineStr">
        <is>
          <t>431E</t>
        </is>
      </c>
      <c r="D2469" s="426" t="n">
        <v>398</v>
      </c>
      <c r="E2469" s="597" t="inlineStr">
        <is>
          <t>Reducer, rectangular - 1240x855-650x650</t>
        </is>
      </c>
      <c r="F2469" s="597" t="inlineStr">
        <is>
          <t>Szűkítő négyszög keresztmetszet - 1240x855-650x650</t>
        </is>
      </c>
      <c r="G2469" s="994" t="n">
        <v>1</v>
      </c>
      <c r="H2469" s="39" t="inlineStr">
        <is>
          <t>pc/db</t>
        </is>
      </c>
      <c r="I2469" s="1030" t="n"/>
      <c r="J2469" s="521" t="n">
        <v>0</v>
      </c>
      <c r="K2469" s="159" t="n">
        <v>0</v>
      </c>
      <c r="L2469" s="753">
        <f>J2469+K2469</f>
        <v/>
      </c>
      <c r="M2469" s="748">
        <f>L2469*(G2469+I2469)</f>
        <v/>
      </c>
      <c r="O2469" s="464">
        <f>ISBLANK(D2469)</f>
        <v/>
      </c>
      <c r="P2469" s="464">
        <f>ISBLANK(G2469)</f>
        <v/>
      </c>
      <c r="Q2469" s="464">
        <f>ISBLANK(M2469)</f>
        <v/>
      </c>
      <c r="R2469" s="464">
        <f>IF(AND(O2469=P2469,O2469=Q2469),,"!!!")</f>
        <v/>
      </c>
      <c r="T2469" s="464" t="n">
        <v>2458</v>
      </c>
    </row>
    <row customFormat="1" hidden="1" outlineLevel="1" r="2470" s="590">
      <c r="A2470" s="29" t="n"/>
      <c r="B2470" s="606" t="n">
        <v>400</v>
      </c>
      <c r="C2470" s="654" t="inlineStr">
        <is>
          <t>431E</t>
        </is>
      </c>
      <c r="D2470" s="426" t="n">
        <v>399</v>
      </c>
      <c r="E2470" s="597" t="inlineStr">
        <is>
          <t>Reducer, rectangular - 1545x1160-700x900</t>
        </is>
      </c>
      <c r="F2470" s="597" t="inlineStr">
        <is>
          <t>Szűkítő négyszög keresztmetszet - 1545x1160-700x900</t>
        </is>
      </c>
      <c r="G2470" s="994" t="n">
        <v>1</v>
      </c>
      <c r="H2470" s="39" t="inlineStr">
        <is>
          <t>pc/db</t>
        </is>
      </c>
      <c r="I2470" s="1030" t="n"/>
      <c r="J2470" s="521" t="n">
        <v>0</v>
      </c>
      <c r="K2470" s="159" t="n">
        <v>0</v>
      </c>
      <c r="L2470" s="753">
        <f>J2470+K2470</f>
        <v/>
      </c>
      <c r="M2470" s="748">
        <f>L2470*(G2470+I2470)</f>
        <v/>
      </c>
      <c r="O2470" s="464">
        <f>ISBLANK(D2470)</f>
        <v/>
      </c>
      <c r="P2470" s="464">
        <f>ISBLANK(G2470)</f>
        <v/>
      </c>
      <c r="Q2470" s="464">
        <f>ISBLANK(M2470)</f>
        <v/>
      </c>
      <c r="R2470" s="464">
        <f>IF(AND(O2470=P2470,O2470=Q2470),,"!!!")</f>
        <v/>
      </c>
      <c r="T2470" s="464" t="n">
        <v>2459</v>
      </c>
    </row>
    <row customFormat="1" hidden="1" outlineLevel="1" r="2471" s="590">
      <c r="A2471" s="29" t="n"/>
      <c r="B2471" s="606" t="n">
        <v>400</v>
      </c>
      <c r="C2471" s="654" t="inlineStr">
        <is>
          <t>431E</t>
        </is>
      </c>
      <c r="D2471" s="426" t="n">
        <v>400</v>
      </c>
      <c r="E2471" s="597" t="inlineStr">
        <is>
          <t>Reducer, rectangular - 2000x2200-2700x1600</t>
        </is>
      </c>
      <c r="F2471" s="597" t="inlineStr">
        <is>
          <t>Szűkítő négyszög keresztmetszet - 2000x2200-2700x1600</t>
        </is>
      </c>
      <c r="G2471" s="994" t="n">
        <v>1</v>
      </c>
      <c r="H2471" s="39" t="inlineStr">
        <is>
          <t>pc/db</t>
        </is>
      </c>
      <c r="I2471" s="1030" t="n"/>
      <c r="J2471" s="521" t="n">
        <v>0</v>
      </c>
      <c r="K2471" s="159" t="n">
        <v>0</v>
      </c>
      <c r="L2471" s="753">
        <f>J2471+K2471</f>
        <v/>
      </c>
      <c r="M2471" s="748">
        <f>L2471*(G2471+I2471)</f>
        <v/>
      </c>
      <c r="O2471" s="464">
        <f>ISBLANK(D2471)</f>
        <v/>
      </c>
      <c r="P2471" s="464">
        <f>ISBLANK(G2471)</f>
        <v/>
      </c>
      <c r="Q2471" s="464">
        <f>ISBLANK(M2471)</f>
        <v/>
      </c>
      <c r="R2471" s="464">
        <f>IF(AND(O2471=P2471,O2471=Q2471),,"!!!")</f>
        <v/>
      </c>
      <c r="T2471" s="464" t="n">
        <v>2460</v>
      </c>
    </row>
    <row customFormat="1" hidden="1" outlineLevel="1" r="2472" s="590">
      <c r="A2472" s="29" t="n"/>
      <c r="B2472" s="606" t="n">
        <v>400</v>
      </c>
      <c r="C2472" s="654" t="inlineStr">
        <is>
          <t>431E</t>
        </is>
      </c>
      <c r="D2472" s="426" t="n">
        <v>401</v>
      </c>
      <c r="E2472" s="597" t="inlineStr">
        <is>
          <t>Reducer, rectangular - 2155x1160-700x1000</t>
        </is>
      </c>
      <c r="F2472" s="597" t="inlineStr">
        <is>
          <t>Szűkítő négyszög keresztmetszet - 2155x1160-700x1000</t>
        </is>
      </c>
      <c r="G2472" s="994" t="n">
        <v>1</v>
      </c>
      <c r="H2472" s="39" t="inlineStr">
        <is>
          <t>pc/db</t>
        </is>
      </c>
      <c r="I2472" s="1030" t="n"/>
      <c r="J2472" s="521" t="n">
        <v>0</v>
      </c>
      <c r="K2472" s="159" t="n">
        <v>0</v>
      </c>
      <c r="L2472" s="753">
        <f>J2472+K2472</f>
        <v/>
      </c>
      <c r="M2472" s="748">
        <f>L2472*(G2472+I2472)</f>
        <v/>
      </c>
      <c r="O2472" s="464">
        <f>ISBLANK(D2472)</f>
        <v/>
      </c>
      <c r="P2472" s="464">
        <f>ISBLANK(G2472)</f>
        <v/>
      </c>
      <c r="Q2472" s="464">
        <f>ISBLANK(M2472)</f>
        <v/>
      </c>
      <c r="R2472" s="464">
        <f>IF(AND(O2472=P2472,O2472=Q2472),,"!!!")</f>
        <v/>
      </c>
      <c r="T2472" s="464" t="n">
        <v>2461</v>
      </c>
    </row>
    <row customFormat="1" hidden="1" outlineLevel="1" r="2473" s="590">
      <c r="A2473" s="29" t="n"/>
      <c r="B2473" s="606" t="n">
        <v>400</v>
      </c>
      <c r="C2473" s="654" t="inlineStr">
        <is>
          <t>431E</t>
        </is>
      </c>
      <c r="D2473" s="426" t="n">
        <v>402</v>
      </c>
      <c r="E2473" s="597" t="inlineStr">
        <is>
          <t>T-piece, round - ø200-ø200-ø160</t>
        </is>
      </c>
      <c r="F2473" s="597" t="inlineStr">
        <is>
          <t>T-idom kör keresztmetszet - ø200-ø200-ø160</t>
        </is>
      </c>
      <c r="G2473" s="994" t="n">
        <v>1</v>
      </c>
      <c r="H2473" s="39" t="inlineStr">
        <is>
          <t>pc/db</t>
        </is>
      </c>
      <c r="I2473" s="1030" t="n"/>
      <c r="J2473" s="521" t="n">
        <v>0</v>
      </c>
      <c r="K2473" s="159" t="n">
        <v>0</v>
      </c>
      <c r="L2473" s="753">
        <f>J2473+K2473</f>
        <v/>
      </c>
      <c r="M2473" s="748">
        <f>L2473*(G2473+I2473)</f>
        <v/>
      </c>
      <c r="O2473" s="464">
        <f>ISBLANK(D2473)</f>
        <v/>
      </c>
      <c r="P2473" s="464">
        <f>ISBLANK(G2473)</f>
        <v/>
      </c>
      <c r="Q2473" s="464">
        <f>ISBLANK(M2473)</f>
        <v/>
      </c>
      <c r="R2473" s="464">
        <f>IF(AND(O2473=P2473,O2473=Q2473),,"!!!")</f>
        <v/>
      </c>
      <c r="T2473" s="464" t="n">
        <v>2462</v>
      </c>
    </row>
    <row customFormat="1" hidden="1" outlineLevel="1" r="2474" s="590">
      <c r="A2474" s="29" t="n"/>
      <c r="B2474" s="606" t="n">
        <v>400</v>
      </c>
      <c r="C2474" s="654" t="inlineStr">
        <is>
          <t>431E</t>
        </is>
      </c>
      <c r="D2474" s="426" t="n">
        <v>403</v>
      </c>
      <c r="E2474" s="597" t="inlineStr">
        <is>
          <t>T-piece, round - ø200-ø200-ø200</t>
        </is>
      </c>
      <c r="F2474" s="597" t="inlineStr">
        <is>
          <t>T-idom kör keresztmetszet - ø200-ø200-ø200</t>
        </is>
      </c>
      <c r="G2474" s="994" t="n">
        <v>1</v>
      </c>
      <c r="H2474" s="39" t="inlineStr">
        <is>
          <t>pc/db</t>
        </is>
      </c>
      <c r="I2474" s="1030" t="n"/>
      <c r="J2474" s="521" t="n">
        <v>0</v>
      </c>
      <c r="K2474" s="159" t="n">
        <v>0</v>
      </c>
      <c r="L2474" s="753">
        <f>J2474+K2474</f>
        <v/>
      </c>
      <c r="M2474" s="748">
        <f>L2474*(G2474+I2474)</f>
        <v/>
      </c>
      <c r="O2474" s="464">
        <f>ISBLANK(D2474)</f>
        <v/>
      </c>
      <c r="P2474" s="464">
        <f>ISBLANK(G2474)</f>
        <v/>
      </c>
      <c r="Q2474" s="464">
        <f>ISBLANK(M2474)</f>
        <v/>
      </c>
      <c r="R2474" s="464">
        <f>IF(AND(O2474=P2474,O2474=Q2474),,"!!!")</f>
        <v/>
      </c>
      <c r="T2474" s="464" t="n">
        <v>2463</v>
      </c>
    </row>
    <row customFormat="1" hidden="1" outlineLevel="1" r="2475" s="590">
      <c r="A2475" s="29" t="n"/>
      <c r="B2475" s="606" t="n">
        <v>400</v>
      </c>
      <c r="C2475" s="654" t="inlineStr">
        <is>
          <t>431E</t>
        </is>
      </c>
      <c r="D2475" s="426" t="n">
        <v>404</v>
      </c>
      <c r="E2475" s="597" t="inlineStr">
        <is>
          <t>T-piece, round - ø250-ø250-ø200</t>
        </is>
      </c>
      <c r="F2475" s="597" t="inlineStr">
        <is>
          <t>T-idom kör keresztmetszet - ø250-ø250-ø200</t>
        </is>
      </c>
      <c r="G2475" s="994" t="n">
        <v>3</v>
      </c>
      <c r="H2475" s="39" t="inlineStr">
        <is>
          <t>pc/db</t>
        </is>
      </c>
      <c r="I2475" s="1030" t="n"/>
      <c r="J2475" s="521" t="n">
        <v>0</v>
      </c>
      <c r="K2475" s="159" t="n">
        <v>0</v>
      </c>
      <c r="L2475" s="753">
        <f>J2475+K2475</f>
        <v/>
      </c>
      <c r="M2475" s="748">
        <f>L2475*(G2475+I2475)</f>
        <v/>
      </c>
      <c r="O2475" s="464">
        <f>ISBLANK(D2475)</f>
        <v/>
      </c>
      <c r="P2475" s="464">
        <f>ISBLANK(G2475)</f>
        <v/>
      </c>
      <c r="Q2475" s="464">
        <f>ISBLANK(M2475)</f>
        <v/>
      </c>
      <c r="R2475" s="464">
        <f>IF(AND(O2475=P2475,O2475=Q2475),,"!!!")</f>
        <v/>
      </c>
      <c r="T2475" s="464" t="n">
        <v>2464</v>
      </c>
    </row>
    <row customFormat="1" hidden="1" outlineLevel="1" r="2476" s="590">
      <c r="A2476" s="29" t="n"/>
      <c r="B2476" s="606" t="n">
        <v>400</v>
      </c>
      <c r="C2476" s="654" t="inlineStr">
        <is>
          <t>431E</t>
        </is>
      </c>
      <c r="D2476" s="426" t="n">
        <v>405</v>
      </c>
      <c r="E2476" s="597" t="inlineStr">
        <is>
          <t>T-piece, round - ø250-ø250-ø250</t>
        </is>
      </c>
      <c r="F2476" s="597" t="inlineStr">
        <is>
          <t>T-idom kör keresztmetszet - ø250-ø250-ø250</t>
        </is>
      </c>
      <c r="G2476" s="994" t="n">
        <v>2</v>
      </c>
      <c r="H2476" s="39" t="inlineStr">
        <is>
          <t>pc/db</t>
        </is>
      </c>
      <c r="I2476" s="1030" t="n"/>
      <c r="J2476" s="521" t="n">
        <v>0</v>
      </c>
      <c r="K2476" s="159" t="n">
        <v>0</v>
      </c>
      <c r="L2476" s="753">
        <f>J2476+K2476</f>
        <v/>
      </c>
      <c r="M2476" s="748">
        <f>L2476*(G2476+I2476)</f>
        <v/>
      </c>
      <c r="O2476" s="464">
        <f>ISBLANK(D2476)</f>
        <v/>
      </c>
      <c r="P2476" s="464">
        <f>ISBLANK(G2476)</f>
        <v/>
      </c>
      <c r="Q2476" s="464">
        <f>ISBLANK(M2476)</f>
        <v/>
      </c>
      <c r="R2476" s="464">
        <f>IF(AND(O2476=P2476,O2476=Q2476),,"!!!")</f>
        <v/>
      </c>
      <c r="T2476" s="464" t="n">
        <v>2465</v>
      </c>
    </row>
    <row customFormat="1" hidden="1" outlineLevel="1" r="2477" s="590">
      <c r="A2477" s="29" t="n"/>
      <c r="B2477" s="606" t="n">
        <v>400</v>
      </c>
      <c r="C2477" s="654" t="inlineStr">
        <is>
          <t>431E</t>
        </is>
      </c>
      <c r="D2477" s="426" t="n">
        <v>406</v>
      </c>
      <c r="E2477" s="597" t="inlineStr">
        <is>
          <t>T-piece, round - ø300-ø250-ø250</t>
        </is>
      </c>
      <c r="F2477" s="597" t="inlineStr">
        <is>
          <t>T-idom kör keresztmetszet - ø300-ø250-ø250</t>
        </is>
      </c>
      <c r="G2477" s="994" t="n">
        <v>1</v>
      </c>
      <c r="H2477" s="39" t="inlineStr">
        <is>
          <t>pc/db</t>
        </is>
      </c>
      <c r="I2477" s="1030" t="n"/>
      <c r="J2477" s="521" t="n">
        <v>0</v>
      </c>
      <c r="K2477" s="159" t="n">
        <v>0</v>
      </c>
      <c r="L2477" s="753">
        <f>J2477+K2477</f>
        <v/>
      </c>
      <c r="M2477" s="748">
        <f>L2477*(G2477+I2477)</f>
        <v/>
      </c>
      <c r="O2477" s="464">
        <f>ISBLANK(D2477)</f>
        <v/>
      </c>
      <c r="P2477" s="464">
        <f>ISBLANK(G2477)</f>
        <v/>
      </c>
      <c r="Q2477" s="464">
        <f>ISBLANK(M2477)</f>
        <v/>
      </c>
      <c r="R2477" s="464">
        <f>IF(AND(O2477=P2477,O2477=Q2477),,"!!!")</f>
        <v/>
      </c>
      <c r="T2477" s="464" t="n">
        <v>2466</v>
      </c>
    </row>
    <row customFormat="1" hidden="1" outlineLevel="1" r="2478" s="590">
      <c r="A2478" s="29" t="n"/>
      <c r="B2478" s="606" t="n">
        <v>400</v>
      </c>
      <c r="C2478" s="654" t="inlineStr">
        <is>
          <t>431E</t>
        </is>
      </c>
      <c r="D2478" s="426" t="n">
        <v>407</v>
      </c>
      <c r="E2478" s="597" t="inlineStr">
        <is>
          <t>T-piece, round - ø315-ø250-ø250</t>
        </is>
      </c>
      <c r="F2478" s="597" t="inlineStr">
        <is>
          <t>T-idom kör keresztmetszet - ø315-ø250-ø250</t>
        </is>
      </c>
      <c r="G2478" s="994" t="n">
        <v>2</v>
      </c>
      <c r="H2478" s="39" t="inlineStr">
        <is>
          <t>pc/db</t>
        </is>
      </c>
      <c r="I2478" s="1030" t="n"/>
      <c r="J2478" s="521" t="n">
        <v>0</v>
      </c>
      <c r="K2478" s="159" t="n">
        <v>0</v>
      </c>
      <c r="L2478" s="753">
        <f>J2478+K2478</f>
        <v/>
      </c>
      <c r="M2478" s="748">
        <f>L2478*(G2478+I2478)</f>
        <v/>
      </c>
      <c r="O2478" s="464">
        <f>ISBLANK(D2478)</f>
        <v/>
      </c>
      <c r="P2478" s="464">
        <f>ISBLANK(G2478)</f>
        <v/>
      </c>
      <c r="Q2478" s="464">
        <f>ISBLANK(M2478)</f>
        <v/>
      </c>
      <c r="R2478" s="464">
        <f>IF(AND(O2478=P2478,O2478=Q2478),,"!!!")</f>
        <v/>
      </c>
      <c r="T2478" s="464" t="n">
        <v>2467</v>
      </c>
    </row>
    <row customFormat="1" hidden="1" outlineLevel="1" r="2479" s="590">
      <c r="A2479" s="29" t="n"/>
      <c r="B2479" s="606" t="n">
        <v>400</v>
      </c>
      <c r="C2479" s="654" t="inlineStr">
        <is>
          <t>431E</t>
        </is>
      </c>
      <c r="D2479" s="426" t="n">
        <v>408</v>
      </c>
      <c r="E2479" s="597" t="inlineStr">
        <is>
          <t>T-piece, round - ø315-ø315-ø200</t>
        </is>
      </c>
      <c r="F2479" s="597" t="inlineStr">
        <is>
          <t>T-idom kör keresztmetszet - ø315-ø315-ø200</t>
        </is>
      </c>
      <c r="G2479" s="994" t="n">
        <v>2</v>
      </c>
      <c r="H2479" s="39" t="inlineStr">
        <is>
          <t>pc/db</t>
        </is>
      </c>
      <c r="I2479" s="1030" t="n"/>
      <c r="J2479" s="521" t="n">
        <v>0</v>
      </c>
      <c r="K2479" s="159" t="n">
        <v>0</v>
      </c>
      <c r="L2479" s="753">
        <f>J2479+K2479</f>
        <v/>
      </c>
      <c r="M2479" s="748">
        <f>L2479*(G2479+I2479)</f>
        <v/>
      </c>
      <c r="O2479" s="464">
        <f>ISBLANK(D2479)</f>
        <v/>
      </c>
      <c r="P2479" s="464">
        <f>ISBLANK(G2479)</f>
        <v/>
      </c>
      <c r="Q2479" s="464">
        <f>ISBLANK(M2479)</f>
        <v/>
      </c>
      <c r="R2479" s="464">
        <f>IF(AND(O2479=P2479,O2479=Q2479),,"!!!")</f>
        <v/>
      </c>
      <c r="T2479" s="464" t="n">
        <v>2468</v>
      </c>
    </row>
    <row customFormat="1" hidden="1" outlineLevel="1" r="2480" s="590">
      <c r="A2480" s="29" t="n"/>
      <c r="B2480" s="606" t="n">
        <v>400</v>
      </c>
      <c r="C2480" s="654" t="inlineStr">
        <is>
          <t>431E</t>
        </is>
      </c>
      <c r="D2480" s="426" t="n">
        <v>409</v>
      </c>
      <c r="E2480" s="597" t="inlineStr">
        <is>
          <t>T-piece, round - ø315-ø315-ø250</t>
        </is>
      </c>
      <c r="F2480" s="597" t="inlineStr">
        <is>
          <t>T-idom kör keresztmetszet - ø315-ø315-ø250</t>
        </is>
      </c>
      <c r="G2480" s="994" t="n">
        <v>2</v>
      </c>
      <c r="H2480" s="39" t="inlineStr">
        <is>
          <t>pc/db</t>
        </is>
      </c>
      <c r="I2480" s="1030" t="n"/>
      <c r="J2480" s="521" t="n">
        <v>0</v>
      </c>
      <c r="K2480" s="159" t="n">
        <v>0</v>
      </c>
      <c r="L2480" s="753">
        <f>J2480+K2480</f>
        <v/>
      </c>
      <c r="M2480" s="748">
        <f>L2480*(G2480+I2480)</f>
        <v/>
      </c>
      <c r="O2480" s="464">
        <f>ISBLANK(D2480)</f>
        <v/>
      </c>
      <c r="P2480" s="464">
        <f>ISBLANK(G2480)</f>
        <v/>
      </c>
      <c r="Q2480" s="464">
        <f>ISBLANK(M2480)</f>
        <v/>
      </c>
      <c r="R2480" s="464">
        <f>IF(AND(O2480=P2480,O2480=Q2480),,"!!!")</f>
        <v/>
      </c>
      <c r="T2480" s="464" t="n">
        <v>2469</v>
      </c>
    </row>
    <row customFormat="1" hidden="1" outlineLevel="1" r="2481" s="590">
      <c r="A2481" s="29" t="n"/>
      <c r="B2481" s="606" t="n">
        <v>400</v>
      </c>
      <c r="C2481" s="654" t="inlineStr">
        <is>
          <t>431E</t>
        </is>
      </c>
      <c r="D2481" s="426" t="n">
        <v>410</v>
      </c>
      <c r="E2481" s="597" t="inlineStr">
        <is>
          <t>T-piece, round - ø400-ø400-ø100</t>
        </is>
      </c>
      <c r="F2481" s="597" t="inlineStr">
        <is>
          <t>T-idom kör keresztmetszet - ø400-ø400-ø100</t>
        </is>
      </c>
      <c r="G2481" s="994" t="n">
        <v>1</v>
      </c>
      <c r="H2481" s="39" t="inlineStr">
        <is>
          <t>pc/db</t>
        </is>
      </c>
      <c r="I2481" s="1030" t="n"/>
      <c r="J2481" s="521" t="n">
        <v>0</v>
      </c>
      <c r="K2481" s="159" t="n">
        <v>0</v>
      </c>
      <c r="L2481" s="753">
        <f>J2481+K2481</f>
        <v/>
      </c>
      <c r="M2481" s="748">
        <f>L2481*(G2481+I2481)</f>
        <v/>
      </c>
      <c r="O2481" s="464">
        <f>ISBLANK(D2481)</f>
        <v/>
      </c>
      <c r="P2481" s="464">
        <f>ISBLANK(G2481)</f>
        <v/>
      </c>
      <c r="Q2481" s="464">
        <f>ISBLANK(M2481)</f>
        <v/>
      </c>
      <c r="R2481" s="464">
        <f>IF(AND(O2481=P2481,O2481=Q2481),,"!!!")</f>
        <v/>
      </c>
      <c r="T2481" s="464" t="n">
        <v>2470</v>
      </c>
    </row>
    <row customFormat="1" hidden="1" outlineLevel="1" r="2482" s="590">
      <c r="A2482" s="29" t="n"/>
      <c r="B2482" s="606" t="n">
        <v>400</v>
      </c>
      <c r="C2482" s="654" t="inlineStr">
        <is>
          <t>431E</t>
        </is>
      </c>
      <c r="D2482" s="426" t="n">
        <v>411</v>
      </c>
      <c r="E2482" s="597" t="inlineStr">
        <is>
          <t>T-piece, round - ø400-ø400-ø200</t>
        </is>
      </c>
      <c r="F2482" s="597" t="inlineStr">
        <is>
          <t>T-idom kör keresztmetszet - ø400-ø400-ø200</t>
        </is>
      </c>
      <c r="G2482" s="994" t="n">
        <v>2</v>
      </c>
      <c r="H2482" s="39" t="inlineStr">
        <is>
          <t>pc/db</t>
        </is>
      </c>
      <c r="I2482" s="1030" t="n"/>
      <c r="J2482" s="521" t="n">
        <v>0</v>
      </c>
      <c r="K2482" s="159" t="n">
        <v>0</v>
      </c>
      <c r="L2482" s="753">
        <f>J2482+K2482</f>
        <v/>
      </c>
      <c r="M2482" s="748">
        <f>L2482*(G2482+I2482)</f>
        <v/>
      </c>
      <c r="O2482" s="464">
        <f>ISBLANK(D2482)</f>
        <v/>
      </c>
      <c r="P2482" s="464">
        <f>ISBLANK(G2482)</f>
        <v/>
      </c>
      <c r="Q2482" s="464">
        <f>ISBLANK(M2482)</f>
        <v/>
      </c>
      <c r="R2482" s="464">
        <f>IF(AND(O2482=P2482,O2482=Q2482),,"!!!")</f>
        <v/>
      </c>
      <c r="T2482" s="464" t="n">
        <v>2471</v>
      </c>
    </row>
    <row customFormat="1" hidden="1" outlineLevel="1" r="2483" s="590">
      <c r="A2483" s="29" t="n"/>
      <c r="B2483" s="606" t="n">
        <v>400</v>
      </c>
      <c r="C2483" s="654" t="inlineStr">
        <is>
          <t>431E</t>
        </is>
      </c>
      <c r="D2483" s="426" t="n">
        <v>412</v>
      </c>
      <c r="E2483" s="597" t="inlineStr">
        <is>
          <t>T-piece, round - ø400-ø400-ø250</t>
        </is>
      </c>
      <c r="F2483" s="597" t="inlineStr">
        <is>
          <t>T-idom kör keresztmetszet - ø400-ø400-ø250</t>
        </is>
      </c>
      <c r="G2483" s="994" t="n">
        <v>2</v>
      </c>
      <c r="H2483" s="39" t="inlineStr">
        <is>
          <t>pc/db</t>
        </is>
      </c>
      <c r="I2483" s="1030" t="n"/>
      <c r="J2483" s="521" t="n">
        <v>0</v>
      </c>
      <c r="K2483" s="159" t="n">
        <v>0</v>
      </c>
      <c r="L2483" s="753">
        <f>J2483+K2483</f>
        <v/>
      </c>
      <c r="M2483" s="748">
        <f>L2483*(G2483+I2483)</f>
        <v/>
      </c>
      <c r="O2483" s="464">
        <f>ISBLANK(D2483)</f>
        <v/>
      </c>
      <c r="P2483" s="464">
        <f>ISBLANK(G2483)</f>
        <v/>
      </c>
      <c r="Q2483" s="464">
        <f>ISBLANK(M2483)</f>
        <v/>
      </c>
      <c r="R2483" s="464">
        <f>IF(AND(O2483=P2483,O2483=Q2483),,"!!!")</f>
        <v/>
      </c>
      <c r="T2483" s="464" t="n">
        <v>2472</v>
      </c>
    </row>
    <row customFormat="1" hidden="1" outlineLevel="1" r="2484" s="590">
      <c r="A2484" s="29" t="n"/>
      <c r="B2484" s="606" t="n">
        <v>400</v>
      </c>
      <c r="C2484" s="654" t="inlineStr">
        <is>
          <t>431E</t>
        </is>
      </c>
      <c r="D2484" s="426" t="n">
        <v>413</v>
      </c>
      <c r="E2484" s="597" t="inlineStr">
        <is>
          <t>T-piece, round - ø400-ø400-ø315</t>
        </is>
      </c>
      <c r="F2484" s="597" t="inlineStr">
        <is>
          <t>T-idom kör keresztmetszet - ø400-ø400-ø315</t>
        </is>
      </c>
      <c r="G2484" s="994" t="n">
        <v>1</v>
      </c>
      <c r="H2484" s="39" t="inlineStr">
        <is>
          <t>pc/db</t>
        </is>
      </c>
      <c r="I2484" s="1030" t="n"/>
      <c r="J2484" s="521" t="n">
        <v>0</v>
      </c>
      <c r="K2484" s="159" t="n">
        <v>0</v>
      </c>
      <c r="L2484" s="753">
        <f>J2484+K2484</f>
        <v/>
      </c>
      <c r="M2484" s="748">
        <f>L2484*(G2484+I2484)</f>
        <v/>
      </c>
      <c r="O2484" s="464">
        <f>ISBLANK(D2484)</f>
        <v/>
      </c>
      <c r="P2484" s="464">
        <f>ISBLANK(G2484)</f>
        <v/>
      </c>
      <c r="Q2484" s="464">
        <f>ISBLANK(M2484)</f>
        <v/>
      </c>
      <c r="R2484" s="464">
        <f>IF(AND(O2484=P2484,O2484=Q2484),,"!!!")</f>
        <v/>
      </c>
      <c r="T2484" s="464" t="n">
        <v>2473</v>
      </c>
    </row>
    <row customFormat="1" hidden="1" outlineLevel="1" r="2485" s="590">
      <c r="A2485" s="29" t="n"/>
      <c r="B2485" s="606" t="n">
        <v>400</v>
      </c>
      <c r="C2485" s="654" t="inlineStr">
        <is>
          <t>431E</t>
        </is>
      </c>
      <c r="D2485" s="426" t="n">
        <v>414</v>
      </c>
      <c r="E2485" s="597" t="inlineStr">
        <is>
          <t>T-piece, round - ø400-ø400-ø400</t>
        </is>
      </c>
      <c r="F2485" s="597" t="inlineStr">
        <is>
          <t>T-idom kör keresztmetszet - ø400-ø400-ø400</t>
        </is>
      </c>
      <c r="G2485" s="994" t="n">
        <v>1</v>
      </c>
      <c r="H2485" s="39" t="inlineStr">
        <is>
          <t>pc/db</t>
        </is>
      </c>
      <c r="I2485" s="1030" t="n"/>
      <c r="J2485" s="521" t="n">
        <v>0</v>
      </c>
      <c r="K2485" s="159" t="n">
        <v>0</v>
      </c>
      <c r="L2485" s="753">
        <f>J2485+K2485</f>
        <v/>
      </c>
      <c r="M2485" s="748">
        <f>L2485*(G2485+I2485)</f>
        <v/>
      </c>
      <c r="O2485" s="464">
        <f>ISBLANK(D2485)</f>
        <v/>
      </c>
      <c r="P2485" s="464">
        <f>ISBLANK(G2485)</f>
        <v/>
      </c>
      <c r="Q2485" s="464">
        <f>ISBLANK(M2485)</f>
        <v/>
      </c>
      <c r="R2485" s="464">
        <f>IF(AND(O2485=P2485,O2485=Q2485),,"!!!")</f>
        <v/>
      </c>
      <c r="T2485" s="464" t="n">
        <v>2474</v>
      </c>
    </row>
    <row customFormat="1" hidden="1" outlineLevel="1" r="2486" s="590">
      <c r="A2486" s="29" t="n"/>
      <c r="B2486" s="606" t="n">
        <v>400</v>
      </c>
      <c r="C2486" s="654" t="inlineStr">
        <is>
          <t>431E</t>
        </is>
      </c>
      <c r="D2486" s="426" t="n">
        <v>415</v>
      </c>
      <c r="E2486" s="597" t="inlineStr">
        <is>
          <t>T-piece, round - ø450-ø450-ø100</t>
        </is>
      </c>
      <c r="F2486" s="597" t="inlineStr">
        <is>
          <t>T-idom kör keresztmetszet - ø450-ø450-ø100</t>
        </is>
      </c>
      <c r="G2486" s="994" t="n">
        <v>1</v>
      </c>
      <c r="H2486" s="39" t="inlineStr">
        <is>
          <t>pc/db</t>
        </is>
      </c>
      <c r="I2486" s="1030" t="n"/>
      <c r="J2486" s="521" t="n">
        <v>0</v>
      </c>
      <c r="K2486" s="159" t="n">
        <v>0</v>
      </c>
      <c r="L2486" s="753">
        <f>J2486+K2486</f>
        <v/>
      </c>
      <c r="M2486" s="748">
        <f>L2486*(G2486+I2486)</f>
        <v/>
      </c>
      <c r="O2486" s="464">
        <f>ISBLANK(D2486)</f>
        <v/>
      </c>
      <c r="P2486" s="464">
        <f>ISBLANK(G2486)</f>
        <v/>
      </c>
      <c r="Q2486" s="464">
        <f>ISBLANK(M2486)</f>
        <v/>
      </c>
      <c r="R2486" s="464">
        <f>IF(AND(O2486=P2486,O2486=Q2486),,"!!!")</f>
        <v/>
      </c>
      <c r="T2486" s="464" t="n">
        <v>2475</v>
      </c>
    </row>
    <row customFormat="1" hidden="1" outlineLevel="1" r="2487" s="590">
      <c r="A2487" s="29" t="n"/>
      <c r="B2487" s="606" t="n">
        <v>400</v>
      </c>
      <c r="C2487" s="654" t="inlineStr">
        <is>
          <t>431E</t>
        </is>
      </c>
      <c r="D2487" s="426" t="n">
        <v>416</v>
      </c>
      <c r="E2487" s="597" t="inlineStr">
        <is>
          <t>T-piece, round - ø450-ø450-ø315</t>
        </is>
      </c>
      <c r="F2487" s="597" t="inlineStr">
        <is>
          <t>T-idom kör keresztmetszet - ø450-ø450-ø315</t>
        </is>
      </c>
      <c r="G2487" s="994" t="n">
        <v>1</v>
      </c>
      <c r="H2487" s="39" t="inlineStr">
        <is>
          <t>pc/db</t>
        </is>
      </c>
      <c r="I2487" s="1030" t="n"/>
      <c r="J2487" s="521" t="n">
        <v>0</v>
      </c>
      <c r="K2487" s="159" t="n">
        <v>0</v>
      </c>
      <c r="L2487" s="753">
        <f>J2487+K2487</f>
        <v/>
      </c>
      <c r="M2487" s="748">
        <f>L2487*(G2487+I2487)</f>
        <v/>
      </c>
      <c r="O2487" s="464">
        <f>ISBLANK(D2487)</f>
        <v/>
      </c>
      <c r="P2487" s="464">
        <f>ISBLANK(G2487)</f>
        <v/>
      </c>
      <c r="Q2487" s="464">
        <f>ISBLANK(M2487)</f>
        <v/>
      </c>
      <c r="R2487" s="464">
        <f>IF(AND(O2487=P2487,O2487=Q2487),,"!!!")</f>
        <v/>
      </c>
      <c r="T2487" s="464" t="n">
        <v>2476</v>
      </c>
    </row>
    <row customFormat="1" hidden="1" outlineLevel="1" r="2488" s="590">
      <c r="A2488" s="29" t="n"/>
      <c r="B2488" s="606" t="n">
        <v>400</v>
      </c>
      <c r="C2488" s="654" t="inlineStr">
        <is>
          <t>431E</t>
        </is>
      </c>
      <c r="D2488" s="426" t="n">
        <v>417</v>
      </c>
      <c r="E2488" s="597" t="inlineStr">
        <is>
          <t>T-piece, round - ø250-ø250-ø250</t>
        </is>
      </c>
      <c r="F2488" s="597" t="inlineStr">
        <is>
          <t>T-idom kör keresztmetszet - ø250-ø250-ø250</t>
        </is>
      </c>
      <c r="G2488" s="994" t="n">
        <v>5</v>
      </c>
      <c r="H2488" s="39" t="inlineStr">
        <is>
          <t>pc/db</t>
        </is>
      </c>
      <c r="I2488" s="1030" t="n"/>
      <c r="J2488" s="521" t="n">
        <v>0</v>
      </c>
      <c r="K2488" s="159" t="n">
        <v>0</v>
      </c>
      <c r="L2488" s="753">
        <f>J2488+K2488</f>
        <v/>
      </c>
      <c r="M2488" s="748">
        <f>L2488*(G2488+I2488)</f>
        <v/>
      </c>
      <c r="O2488" s="464">
        <f>ISBLANK(D2488)</f>
        <v/>
      </c>
      <c r="P2488" s="464">
        <f>ISBLANK(G2488)</f>
        <v/>
      </c>
      <c r="Q2488" s="464">
        <f>ISBLANK(M2488)</f>
        <v/>
      </c>
      <c r="R2488" s="464">
        <f>IF(AND(O2488=P2488,O2488=Q2488),,"!!!")</f>
        <v/>
      </c>
      <c r="T2488" s="464" t="n">
        <v>2477</v>
      </c>
    </row>
    <row customFormat="1" hidden="1" outlineLevel="1" r="2489" s="590">
      <c r="A2489" s="29" t="n"/>
      <c r="B2489" s="606" t="n">
        <v>400</v>
      </c>
      <c r="C2489" s="654" t="inlineStr">
        <is>
          <t>431E</t>
        </is>
      </c>
      <c r="D2489" s="426" t="n">
        <v>418</v>
      </c>
      <c r="E2489" s="597" t="inlineStr">
        <is>
          <t>T-piece, round - ø315-ø250-ø250</t>
        </is>
      </c>
      <c r="F2489" s="597" t="inlineStr">
        <is>
          <t>T-idom kör keresztmetszet - ø315-ø250-ø250</t>
        </is>
      </c>
      <c r="G2489" s="994" t="n">
        <v>1</v>
      </c>
      <c r="H2489" s="39" t="inlineStr">
        <is>
          <t>pc/db</t>
        </is>
      </c>
      <c r="I2489" s="1030" t="n"/>
      <c r="J2489" s="521" t="n">
        <v>0</v>
      </c>
      <c r="K2489" s="159" t="n">
        <v>0</v>
      </c>
      <c r="L2489" s="753">
        <f>J2489+K2489</f>
        <v/>
      </c>
      <c r="M2489" s="748">
        <f>L2489*(G2489+I2489)</f>
        <v/>
      </c>
      <c r="O2489" s="464">
        <f>ISBLANK(D2489)</f>
        <v/>
      </c>
      <c r="P2489" s="464">
        <f>ISBLANK(G2489)</f>
        <v/>
      </c>
      <c r="Q2489" s="464">
        <f>ISBLANK(M2489)</f>
        <v/>
      </c>
      <c r="R2489" s="464">
        <f>IF(AND(O2489=P2489,O2489=Q2489),,"!!!")</f>
        <v/>
      </c>
      <c r="T2489" s="464" t="n">
        <v>2478</v>
      </c>
    </row>
    <row customFormat="1" hidden="1" outlineLevel="1" r="2490" s="590">
      <c r="A2490" s="29" t="n"/>
      <c r="B2490" s="606" t="n">
        <v>400</v>
      </c>
      <c r="C2490" s="654" t="inlineStr">
        <is>
          <t>431E</t>
        </is>
      </c>
      <c r="D2490" s="426" t="n">
        <v>419</v>
      </c>
      <c r="E2490" s="597" t="inlineStr">
        <is>
          <t>T-piece, rectangular - 650x650-650x650-650x650</t>
        </is>
      </c>
      <c r="F2490" s="597" t="inlineStr">
        <is>
          <t>T-idom négyszög keresztmetszet - 650x650-650x650-650x650</t>
        </is>
      </c>
      <c r="G2490" s="994" t="n">
        <v>1</v>
      </c>
      <c r="H2490" s="39" t="inlineStr">
        <is>
          <t>pc/db</t>
        </is>
      </c>
      <c r="I2490" s="1030" t="n"/>
      <c r="J2490" s="521" t="n">
        <v>0</v>
      </c>
      <c r="K2490" s="159" t="n">
        <v>0</v>
      </c>
      <c r="L2490" s="753">
        <f>J2490+K2490</f>
        <v/>
      </c>
      <c r="M2490" s="748">
        <f>L2490*(G2490+I2490)</f>
        <v/>
      </c>
      <c r="O2490" s="464">
        <f>ISBLANK(D2490)</f>
        <v/>
      </c>
      <c r="P2490" s="464">
        <f>ISBLANK(G2490)</f>
        <v/>
      </c>
      <c r="Q2490" s="464">
        <f>ISBLANK(M2490)</f>
        <v/>
      </c>
      <c r="R2490" s="464">
        <f>IF(AND(O2490=P2490,O2490=Q2490),,"!!!")</f>
        <v/>
      </c>
      <c r="T2490" s="464" t="n">
        <v>2479</v>
      </c>
    </row>
    <row customFormat="1" hidden="1" outlineLevel="1" r="2491" s="590">
      <c r="A2491" s="29" t="n"/>
      <c r="B2491" s="606" t="n">
        <v>400</v>
      </c>
      <c r="C2491" s="654" t="inlineStr">
        <is>
          <t>431E</t>
        </is>
      </c>
      <c r="D2491" s="426" t="n">
        <v>420</v>
      </c>
      <c r="E2491" s="597" t="inlineStr">
        <is>
          <t>T-piece, rectangular - 700x550-550x550-550x550</t>
        </is>
      </c>
      <c r="F2491" s="597" t="inlineStr">
        <is>
          <t>T-idom négyszög keresztmetszet - 700x550-550x550-550x550</t>
        </is>
      </c>
      <c r="G2491" s="994" t="n">
        <v>1</v>
      </c>
      <c r="H2491" s="39" t="inlineStr">
        <is>
          <t>pc/db</t>
        </is>
      </c>
      <c r="I2491" s="1030" t="n"/>
      <c r="J2491" s="521" t="n">
        <v>0</v>
      </c>
      <c r="K2491" s="159" t="n">
        <v>0</v>
      </c>
      <c r="L2491" s="753">
        <f>J2491+K2491</f>
        <v/>
      </c>
      <c r="M2491" s="748">
        <f>L2491*(G2491+I2491)</f>
        <v/>
      </c>
      <c r="O2491" s="464">
        <f>ISBLANK(D2491)</f>
        <v/>
      </c>
      <c r="P2491" s="464">
        <f>ISBLANK(G2491)</f>
        <v/>
      </c>
      <c r="Q2491" s="464">
        <f>ISBLANK(M2491)</f>
        <v/>
      </c>
      <c r="R2491" s="464">
        <f>IF(AND(O2491=P2491,O2491=Q2491),,"!!!")</f>
        <v/>
      </c>
      <c r="T2491" s="464" t="n">
        <v>2480</v>
      </c>
    </row>
    <row customFormat="1" hidden="1" outlineLevel="1" r="2492" s="590">
      <c r="A2492" s="29" t="n"/>
      <c r="B2492" s="606" t="n">
        <v>400</v>
      </c>
      <c r="C2492" s="654" t="inlineStr">
        <is>
          <t>431E</t>
        </is>
      </c>
      <c r="D2492" s="426" t="n">
        <v>421</v>
      </c>
      <c r="E2492" s="597" t="inlineStr">
        <is>
          <t>T-piece, rectangular - 900x450-600x450-600x450</t>
        </is>
      </c>
      <c r="F2492" s="597" t="inlineStr">
        <is>
          <t>T-idom négyszög keresztmetszet - 900x450-600x450-600x450</t>
        </is>
      </c>
      <c r="G2492" s="994" t="n">
        <v>1</v>
      </c>
      <c r="H2492" s="39" t="inlineStr">
        <is>
          <t>pc/db</t>
        </is>
      </c>
      <c r="I2492" s="1030" t="n"/>
      <c r="J2492" s="521" t="n">
        <v>0</v>
      </c>
      <c r="K2492" s="159" t="n">
        <v>0</v>
      </c>
      <c r="L2492" s="753">
        <f>J2492+K2492</f>
        <v/>
      </c>
      <c r="M2492" s="748">
        <f>L2492*(G2492+I2492)</f>
        <v/>
      </c>
      <c r="O2492" s="464">
        <f>ISBLANK(D2492)</f>
        <v/>
      </c>
      <c r="P2492" s="464">
        <f>ISBLANK(G2492)</f>
        <v/>
      </c>
      <c r="Q2492" s="464">
        <f>ISBLANK(M2492)</f>
        <v/>
      </c>
      <c r="R2492" s="464">
        <f>IF(AND(O2492=P2492,O2492=Q2492),,"!!!")</f>
        <v/>
      </c>
      <c r="T2492" s="464" t="n">
        <v>2481</v>
      </c>
    </row>
    <row customFormat="1" hidden="1" outlineLevel="1" r="2493" s="590">
      <c r="A2493" s="29" t="n"/>
      <c r="B2493" s="606" t="n">
        <v>400</v>
      </c>
      <c r="C2493" s="654" t="inlineStr">
        <is>
          <t>431E</t>
        </is>
      </c>
      <c r="D2493" s="426" t="n">
        <v>422</v>
      </c>
      <c r="E2493" s="597" t="inlineStr">
        <is>
          <t>T-piece, rectangular - 1000x450-600x450-540x450</t>
        </is>
      </c>
      <c r="F2493" s="597" t="inlineStr">
        <is>
          <t>T-idom négyszög keresztmetszet - 1000x450-600x450-540x450</t>
        </is>
      </c>
      <c r="G2493" s="994" t="n">
        <v>1</v>
      </c>
      <c r="H2493" s="39" t="inlineStr">
        <is>
          <t>pc/db</t>
        </is>
      </c>
      <c r="I2493" s="1030" t="n"/>
      <c r="J2493" s="521" t="n">
        <v>0</v>
      </c>
      <c r="K2493" s="159" t="n">
        <v>0</v>
      </c>
      <c r="L2493" s="753">
        <f>J2493+K2493</f>
        <v/>
      </c>
      <c r="M2493" s="748">
        <f>L2493*(G2493+I2493)</f>
        <v/>
      </c>
      <c r="O2493" s="464">
        <f>ISBLANK(D2493)</f>
        <v/>
      </c>
      <c r="P2493" s="464">
        <f>ISBLANK(G2493)</f>
        <v/>
      </c>
      <c r="Q2493" s="464">
        <f>ISBLANK(M2493)</f>
        <v/>
      </c>
      <c r="R2493" s="464">
        <f>IF(AND(O2493=P2493,O2493=Q2493),,"!!!")</f>
        <v/>
      </c>
      <c r="T2493" s="464" t="n">
        <v>2482</v>
      </c>
    </row>
    <row customFormat="1" hidden="1" outlineLevel="1" r="2494" s="590">
      <c r="A2494" s="29" t="n"/>
      <c r="B2494" s="606" t="n">
        <v>400</v>
      </c>
      <c r="C2494" s="654" t="inlineStr">
        <is>
          <t>431E</t>
        </is>
      </c>
      <c r="D2494" s="426" t="n">
        <v>423</v>
      </c>
      <c r="E2494" s="597" t="inlineStr">
        <is>
          <t>T-piece, rectangular - 1000x450-600x450-600x450</t>
        </is>
      </c>
      <c r="F2494" s="597" t="inlineStr">
        <is>
          <t>T-idom négyszög keresztmetszet - 1000x450-600x450-600x450</t>
        </is>
      </c>
      <c r="G2494" s="994" t="n">
        <v>1</v>
      </c>
      <c r="H2494" s="39" t="inlineStr">
        <is>
          <t>pc/db</t>
        </is>
      </c>
      <c r="I2494" s="1030" t="n"/>
      <c r="J2494" s="521" t="n">
        <v>0</v>
      </c>
      <c r="K2494" s="159" t="n">
        <v>0</v>
      </c>
      <c r="L2494" s="753">
        <f>J2494+K2494</f>
        <v/>
      </c>
      <c r="M2494" s="748">
        <f>L2494*(G2494+I2494)</f>
        <v/>
      </c>
      <c r="O2494" s="464">
        <f>ISBLANK(D2494)</f>
        <v/>
      </c>
      <c r="P2494" s="464">
        <f>ISBLANK(G2494)</f>
        <v/>
      </c>
      <c r="Q2494" s="464">
        <f>ISBLANK(M2494)</f>
        <v/>
      </c>
      <c r="R2494" s="464">
        <f>IF(AND(O2494=P2494,O2494=Q2494),,"!!!")</f>
        <v/>
      </c>
      <c r="T2494" s="464" t="n">
        <v>2483</v>
      </c>
    </row>
    <row customFormat="1" hidden="1" outlineLevel="1" r="2495" s="590">
      <c r="A2495" s="29" t="n"/>
      <c r="B2495" s="606" t="n">
        <v>400</v>
      </c>
      <c r="C2495" s="654" t="inlineStr">
        <is>
          <t>431E</t>
        </is>
      </c>
      <c r="D2495" s="426" t="n">
        <v>424</v>
      </c>
      <c r="E2495" s="597" t="inlineStr">
        <is>
          <t>End cap, rectangular - 550x550-550x550</t>
        </is>
      </c>
      <c r="F2495" s="597" t="inlineStr">
        <is>
          <t>Véglezáró kör keresztmetszet - 550x550-550x550</t>
        </is>
      </c>
      <c r="G2495" s="994" t="n">
        <v>1</v>
      </c>
      <c r="H2495" s="39" t="inlineStr">
        <is>
          <t>pc/db</t>
        </is>
      </c>
      <c r="I2495" s="1030" t="n"/>
      <c r="J2495" s="521" t="n">
        <v>0</v>
      </c>
      <c r="K2495" s="159" t="n">
        <v>0</v>
      </c>
      <c r="L2495" s="753">
        <f>J2495+K2495</f>
        <v/>
      </c>
      <c r="M2495" s="748">
        <f>L2495*(G2495+I2495)</f>
        <v/>
      </c>
      <c r="O2495" s="464">
        <f>ISBLANK(D2495)</f>
        <v/>
      </c>
      <c r="P2495" s="464">
        <f>ISBLANK(G2495)</f>
        <v/>
      </c>
      <c r="Q2495" s="464">
        <f>ISBLANK(M2495)</f>
        <v/>
      </c>
      <c r="R2495" s="464">
        <f>IF(AND(O2495=P2495,O2495=Q2495),,"!!!")</f>
        <v/>
      </c>
      <c r="T2495" s="464" t="n">
        <v>2484</v>
      </c>
    </row>
    <row customFormat="1" hidden="1" outlineLevel="1" r="2496" s="590">
      <c r="A2496" s="29" t="n"/>
      <c r="B2496" s="606" t="n">
        <v>400</v>
      </c>
      <c r="C2496" s="654" t="inlineStr">
        <is>
          <t>431E</t>
        </is>
      </c>
      <c r="D2496" s="426" t="n">
        <v>425</v>
      </c>
      <c r="E2496" s="597" t="inlineStr">
        <is>
          <t>End cap, rectangular - 600x450-600x450</t>
        </is>
      </c>
      <c r="F2496" s="597" t="inlineStr">
        <is>
          <t>Véglezáró kör keresztmetszet - 600x450-600x450</t>
        </is>
      </c>
      <c r="G2496" s="994" t="n">
        <v>1</v>
      </c>
      <c r="H2496" s="39" t="inlineStr">
        <is>
          <t>pc/db</t>
        </is>
      </c>
      <c r="I2496" s="1030" t="n"/>
      <c r="J2496" s="521" t="n">
        <v>0</v>
      </c>
      <c r="K2496" s="159" t="n">
        <v>0</v>
      </c>
      <c r="L2496" s="753">
        <f>J2496+K2496</f>
        <v/>
      </c>
      <c r="M2496" s="748">
        <f>L2496*(G2496+I2496)</f>
        <v/>
      </c>
      <c r="O2496" s="464">
        <f>ISBLANK(D2496)</f>
        <v/>
      </c>
      <c r="P2496" s="464">
        <f>ISBLANK(G2496)</f>
        <v/>
      </c>
      <c r="Q2496" s="464">
        <f>ISBLANK(M2496)</f>
        <v/>
      </c>
      <c r="R2496" s="464">
        <f>IF(AND(O2496=P2496,O2496=Q2496),,"!!!")</f>
        <v/>
      </c>
      <c r="T2496" s="464" t="n">
        <v>2485</v>
      </c>
    </row>
    <row customFormat="1" hidden="1" outlineLevel="1" r="2497" s="590">
      <c r="A2497" s="29" t="n"/>
      <c r="B2497" s="606" t="n">
        <v>400</v>
      </c>
      <c r="C2497" s="654" t="inlineStr">
        <is>
          <t>431E</t>
        </is>
      </c>
      <c r="D2497" s="426" t="n">
        <v>426</v>
      </c>
      <c r="E2497" s="597" t="inlineStr">
        <is>
          <t>Takeoff for grille - 315x65-315x65</t>
        </is>
      </c>
      <c r="F2497" s="597" t="inlineStr">
        <is>
          <t>Ültető idom rácshoz - 315x65-315x65</t>
        </is>
      </c>
      <c r="G2497" s="994" t="n">
        <v>1</v>
      </c>
      <c r="H2497" s="39" t="inlineStr">
        <is>
          <t>pc/db</t>
        </is>
      </c>
      <c r="I2497" s="1030" t="n"/>
      <c r="J2497" s="521" t="n">
        <v>0</v>
      </c>
      <c r="K2497" s="159" t="n">
        <v>0</v>
      </c>
      <c r="L2497" s="753">
        <f>J2497+K2497</f>
        <v/>
      </c>
      <c r="M2497" s="748">
        <f>L2497*(G2497+I2497)</f>
        <v/>
      </c>
      <c r="O2497" s="464">
        <f>ISBLANK(D2497)</f>
        <v/>
      </c>
      <c r="P2497" s="464">
        <f>ISBLANK(G2497)</f>
        <v/>
      </c>
      <c r="Q2497" s="464">
        <f>ISBLANK(M2497)</f>
        <v/>
      </c>
      <c r="R2497" s="464">
        <f>IF(AND(O2497=P2497,O2497=Q2497),,"!!!")</f>
        <v/>
      </c>
      <c r="T2497" s="464" t="n">
        <v>2486</v>
      </c>
    </row>
    <row customFormat="1" hidden="1" outlineLevel="1" r="2498" s="590">
      <c r="A2498" s="29" t="n"/>
      <c r="B2498" s="606" t="n">
        <v>400</v>
      </c>
      <c r="C2498" s="654" t="inlineStr">
        <is>
          <t>431E</t>
        </is>
      </c>
      <c r="D2498" s="426" t="n">
        <v>427</v>
      </c>
      <c r="E2498" s="597" t="inlineStr">
        <is>
          <t>Takeoff for grille - 315x165-315x165</t>
        </is>
      </c>
      <c r="F2498" s="597" t="inlineStr">
        <is>
          <t>Ültető idom rácshoz - 315x165-315x165</t>
        </is>
      </c>
      <c r="G2498" s="994" t="n">
        <v>4</v>
      </c>
      <c r="H2498" s="39" t="inlineStr">
        <is>
          <t>pc/db</t>
        </is>
      </c>
      <c r="I2498" s="1030" t="n"/>
      <c r="J2498" s="521" t="n">
        <v>0</v>
      </c>
      <c r="K2498" s="159" t="n">
        <v>0</v>
      </c>
      <c r="L2498" s="753">
        <f>J2498+K2498</f>
        <v/>
      </c>
      <c r="M2498" s="748">
        <f>L2498*(G2498+I2498)</f>
        <v/>
      </c>
      <c r="O2498" s="464">
        <f>ISBLANK(D2498)</f>
        <v/>
      </c>
      <c r="P2498" s="464">
        <f>ISBLANK(G2498)</f>
        <v/>
      </c>
      <c r="Q2498" s="464">
        <f>ISBLANK(M2498)</f>
        <v/>
      </c>
      <c r="R2498" s="464">
        <f>IF(AND(O2498=P2498,O2498=Q2498),,"!!!")</f>
        <v/>
      </c>
      <c r="T2498" s="464" t="n">
        <v>2487</v>
      </c>
    </row>
    <row customFormat="1" hidden="1" outlineLevel="1" r="2499" s="590">
      <c r="A2499" s="29" t="n"/>
      <c r="B2499" s="606" t="n">
        <v>400</v>
      </c>
      <c r="C2499" s="654" t="inlineStr">
        <is>
          <t>431E</t>
        </is>
      </c>
      <c r="D2499" s="426" t="n">
        <v>428</v>
      </c>
      <c r="E2499" s="597" t="inlineStr">
        <is>
          <t>Takeoff for grille - 315x215-315x215</t>
        </is>
      </c>
      <c r="F2499" s="597" t="inlineStr">
        <is>
          <t>Ültető idom rácshoz - 315x215-315x215</t>
        </is>
      </c>
      <c r="G2499" s="994" t="n">
        <v>1</v>
      </c>
      <c r="H2499" s="39" t="inlineStr">
        <is>
          <t>pc/db</t>
        </is>
      </c>
      <c r="I2499" s="1030" t="n"/>
      <c r="J2499" s="521" t="n">
        <v>0</v>
      </c>
      <c r="K2499" s="159" t="n">
        <v>0</v>
      </c>
      <c r="L2499" s="753">
        <f>J2499+K2499</f>
        <v/>
      </c>
      <c r="M2499" s="748">
        <f>L2499*(G2499+I2499)</f>
        <v/>
      </c>
      <c r="O2499" s="464">
        <f>ISBLANK(D2499)</f>
        <v/>
      </c>
      <c r="P2499" s="464">
        <f>ISBLANK(G2499)</f>
        <v/>
      </c>
      <c r="Q2499" s="464">
        <f>ISBLANK(M2499)</f>
        <v/>
      </c>
      <c r="R2499" s="464">
        <f>IF(AND(O2499=P2499,O2499=Q2499),,"!!!")</f>
        <v/>
      </c>
      <c r="T2499" s="464" t="n">
        <v>2488</v>
      </c>
    </row>
    <row customFormat="1" hidden="1" outlineLevel="1" r="2500" s="590">
      <c r="A2500" s="29" t="n"/>
      <c r="B2500" s="606" t="n">
        <v>400</v>
      </c>
      <c r="C2500" s="654" t="inlineStr">
        <is>
          <t>431E</t>
        </is>
      </c>
      <c r="D2500" s="426" t="n">
        <v>429</v>
      </c>
      <c r="E2500" s="597" t="inlineStr">
        <is>
          <t>Takeoff for grille - 415x215-415x215</t>
        </is>
      </c>
      <c r="F2500" s="597" t="inlineStr">
        <is>
          <t>Ültető idom rácshoz - 415x215-415x215</t>
        </is>
      </c>
      <c r="G2500" s="994" t="n">
        <v>2</v>
      </c>
      <c r="H2500" s="39" t="inlineStr">
        <is>
          <t>pc/db</t>
        </is>
      </c>
      <c r="I2500" s="1030" t="n"/>
      <c r="J2500" s="521" t="n">
        <v>0</v>
      </c>
      <c r="K2500" s="159" t="n">
        <v>0</v>
      </c>
      <c r="L2500" s="753">
        <f>J2500+K2500</f>
        <v/>
      </c>
      <c r="M2500" s="748">
        <f>L2500*(G2500+I2500)</f>
        <v/>
      </c>
      <c r="O2500" s="464">
        <f>ISBLANK(D2500)</f>
        <v/>
      </c>
      <c r="P2500" s="464">
        <f>ISBLANK(G2500)</f>
        <v/>
      </c>
      <c r="Q2500" s="464">
        <f>ISBLANK(M2500)</f>
        <v/>
      </c>
      <c r="R2500" s="464">
        <f>IF(AND(O2500=P2500,O2500=Q2500),,"!!!")</f>
        <v/>
      </c>
      <c r="T2500" s="464" t="n">
        <v>2489</v>
      </c>
    </row>
    <row customFormat="1" hidden="1" outlineLevel="1" r="2501" s="590">
      <c r="A2501" s="29" t="n"/>
      <c r="B2501" s="606" t="n">
        <v>400</v>
      </c>
      <c r="C2501" s="654" t="inlineStr">
        <is>
          <t>431E</t>
        </is>
      </c>
      <c r="D2501" s="426" t="n">
        <v>430</v>
      </c>
      <c r="E2501" s="597" t="inlineStr">
        <is>
          <t>Takeoff for grille - 450x900-450x900</t>
        </is>
      </c>
      <c r="F2501" s="597" t="inlineStr">
        <is>
          <t>Ültető idom rácshoz - 450x900-450x900</t>
        </is>
      </c>
      <c r="G2501" s="994" t="n">
        <v>1</v>
      </c>
      <c r="H2501" s="39" t="inlineStr">
        <is>
          <t>pc/db</t>
        </is>
      </c>
      <c r="I2501" s="1030" t="n"/>
      <c r="J2501" s="521" t="n">
        <v>0</v>
      </c>
      <c r="K2501" s="159" t="n">
        <v>0</v>
      </c>
      <c r="L2501" s="753">
        <f>J2501+K2501</f>
        <v/>
      </c>
      <c r="M2501" s="748">
        <f>L2501*(G2501+I2501)</f>
        <v/>
      </c>
      <c r="O2501" s="464">
        <f>ISBLANK(D2501)</f>
        <v/>
      </c>
      <c r="P2501" s="464">
        <f>ISBLANK(G2501)</f>
        <v/>
      </c>
      <c r="Q2501" s="464">
        <f>ISBLANK(M2501)</f>
        <v/>
      </c>
      <c r="R2501" s="464">
        <f>IF(AND(O2501=P2501,O2501=Q2501),,"!!!")</f>
        <v/>
      </c>
      <c r="T2501" s="464" t="n">
        <v>2490</v>
      </c>
    </row>
    <row customFormat="1" hidden="1" outlineLevel="1" r="2502" s="590">
      <c r="A2502" s="29" t="n"/>
      <c r="B2502" s="606" t="n">
        <v>400</v>
      </c>
      <c r="C2502" s="654" t="inlineStr">
        <is>
          <t>431E</t>
        </is>
      </c>
      <c r="D2502" s="426" t="n">
        <v>431</v>
      </c>
      <c r="E2502" s="597" t="inlineStr">
        <is>
          <t>Takeoff for grille - 450x1000-450x1000</t>
        </is>
      </c>
      <c r="F2502" s="597" t="inlineStr">
        <is>
          <t>Ültető idom rácshoz - 450x1000-450x1000</t>
        </is>
      </c>
      <c r="G2502" s="994" t="n">
        <v>1</v>
      </c>
      <c r="H2502" s="39" t="inlineStr">
        <is>
          <t>pc/db</t>
        </is>
      </c>
      <c r="I2502" s="1030" t="n"/>
      <c r="J2502" s="521" t="n">
        <v>0</v>
      </c>
      <c r="K2502" s="159" t="n">
        <v>0</v>
      </c>
      <c r="L2502" s="753">
        <f>J2502+K2502</f>
        <v/>
      </c>
      <c r="M2502" s="748">
        <f>L2502*(G2502+I2502)</f>
        <v/>
      </c>
      <c r="O2502" s="464">
        <f>ISBLANK(D2502)</f>
        <v/>
      </c>
      <c r="P2502" s="464">
        <f>ISBLANK(G2502)</f>
        <v/>
      </c>
      <c r="Q2502" s="464">
        <f>ISBLANK(M2502)</f>
        <v/>
      </c>
      <c r="R2502" s="464">
        <f>IF(AND(O2502=P2502,O2502=Q2502),,"!!!")</f>
        <v/>
      </c>
      <c r="T2502" s="464" t="n">
        <v>2491</v>
      </c>
    </row>
    <row customFormat="1" hidden="1" outlineLevel="1" r="2503" s="590">
      <c r="A2503" s="29" t="n"/>
      <c r="B2503" s="606" t="n">
        <v>400</v>
      </c>
      <c r="C2503" s="654" t="inlineStr">
        <is>
          <t>431E</t>
        </is>
      </c>
      <c r="D2503" s="426" t="n">
        <v>432</v>
      </c>
      <c r="E2503" s="597" t="inlineStr">
        <is>
          <t>Takeoff for grille - 550x550-550x550</t>
        </is>
      </c>
      <c r="F2503" s="597" t="inlineStr">
        <is>
          <t>Ültető idom rácshoz - 550x550-550x550</t>
        </is>
      </c>
      <c r="G2503" s="994" t="n">
        <v>1</v>
      </c>
      <c r="H2503" s="39" t="inlineStr">
        <is>
          <t>pc/db</t>
        </is>
      </c>
      <c r="I2503" s="1030" t="n"/>
      <c r="J2503" s="521" t="n">
        <v>0</v>
      </c>
      <c r="K2503" s="159" t="n">
        <v>0</v>
      </c>
      <c r="L2503" s="753">
        <f>J2503+K2503</f>
        <v/>
      </c>
      <c r="M2503" s="748">
        <f>L2503*(G2503+I2503)</f>
        <v/>
      </c>
      <c r="O2503" s="464">
        <f>ISBLANK(D2503)</f>
        <v/>
      </c>
      <c r="P2503" s="464">
        <f>ISBLANK(G2503)</f>
        <v/>
      </c>
      <c r="Q2503" s="464">
        <f>ISBLANK(M2503)</f>
        <v/>
      </c>
      <c r="R2503" s="464">
        <f>IF(AND(O2503=P2503,O2503=Q2503),,"!!!")</f>
        <v/>
      </c>
      <c r="T2503" s="464" t="n">
        <v>2492</v>
      </c>
    </row>
    <row customFormat="1" hidden="1" outlineLevel="1" r="2504" s="590">
      <c r="A2504" s="29" t="n"/>
      <c r="B2504" s="606" t="n">
        <v>400</v>
      </c>
      <c r="C2504" s="654" t="inlineStr">
        <is>
          <t>431E</t>
        </is>
      </c>
      <c r="D2504" s="426" t="n">
        <v>433</v>
      </c>
      <c r="E2504" s="597" t="inlineStr">
        <is>
          <t>Takeoff for grille - 815x315-815x315</t>
        </is>
      </c>
      <c r="F2504" s="597" t="inlineStr">
        <is>
          <t>Ültető idom rácshoz - 815x315-815x315</t>
        </is>
      </c>
      <c r="G2504" s="994" t="n">
        <v>3</v>
      </c>
      <c r="H2504" s="39" t="inlineStr">
        <is>
          <t>pc/db</t>
        </is>
      </c>
      <c r="I2504" s="1030" t="n"/>
      <c r="J2504" s="521" t="n">
        <v>0</v>
      </c>
      <c r="K2504" s="159" t="n">
        <v>0</v>
      </c>
      <c r="L2504" s="753">
        <f>J2504+K2504</f>
        <v/>
      </c>
      <c r="M2504" s="748">
        <f>L2504*(G2504+I2504)</f>
        <v/>
      </c>
      <c r="O2504" s="464">
        <f>ISBLANK(D2504)</f>
        <v/>
      </c>
      <c r="P2504" s="464">
        <f>ISBLANK(G2504)</f>
        <v/>
      </c>
      <c r="Q2504" s="464">
        <f>ISBLANK(M2504)</f>
        <v/>
      </c>
      <c r="R2504" s="464">
        <f>IF(AND(O2504=P2504,O2504=Q2504),,"!!!")</f>
        <v/>
      </c>
      <c r="T2504" s="464" t="n">
        <v>2493</v>
      </c>
    </row>
    <row customFormat="1" hidden="1" outlineLevel="1" r="2505" s="590">
      <c r="A2505" s="29" t="n"/>
      <c r="B2505" s="606" t="n">
        <v>400</v>
      </c>
      <c r="C2505" s="654" t="inlineStr">
        <is>
          <t>431E</t>
        </is>
      </c>
      <c r="D2505" s="426" t="n">
        <v>434</v>
      </c>
      <c r="E2505" s="597" t="inlineStr">
        <is>
          <t>Takeoff for grille - 1015x315-1015x315</t>
        </is>
      </c>
      <c r="F2505" s="597" t="inlineStr">
        <is>
          <t>Ültető idom rácshoz - 1015x315-1015x315</t>
        </is>
      </c>
      <c r="G2505" s="994" t="n">
        <v>2</v>
      </c>
      <c r="H2505" s="39" t="inlineStr">
        <is>
          <t>pc/db</t>
        </is>
      </c>
      <c r="I2505" s="1030" t="n"/>
      <c r="J2505" s="521" t="n">
        <v>0</v>
      </c>
      <c r="K2505" s="159" t="n">
        <v>0</v>
      </c>
      <c r="L2505" s="753">
        <f>J2505+K2505</f>
        <v/>
      </c>
      <c r="M2505" s="748">
        <f>L2505*(G2505+I2505)</f>
        <v/>
      </c>
      <c r="O2505" s="464">
        <f>ISBLANK(D2505)</f>
        <v/>
      </c>
      <c r="P2505" s="464">
        <f>ISBLANK(G2505)</f>
        <v/>
      </c>
      <c r="Q2505" s="464">
        <f>ISBLANK(M2505)</f>
        <v/>
      </c>
      <c r="R2505" s="464">
        <f>IF(AND(O2505=P2505,O2505=Q2505),,"!!!")</f>
        <v/>
      </c>
      <c r="T2505" s="464" t="n">
        <v>2494</v>
      </c>
    </row>
    <row customFormat="1" hidden="1" outlineLevel="1" r="2506" s="590">
      <c r="A2506" s="29" t="n"/>
      <c r="B2506" s="606" t="n">
        <v>400</v>
      </c>
      <c r="C2506" s="654" t="inlineStr">
        <is>
          <t>431E</t>
        </is>
      </c>
      <c r="D2506" s="426" t="n">
        <v>435</v>
      </c>
      <c r="E2506" s="597" t="inlineStr">
        <is>
          <t>Takeoff for grille - 2200x2000-2200x2000</t>
        </is>
      </c>
      <c r="F2506" s="597" t="inlineStr">
        <is>
          <t>Ültető idom rácshoz - 2200x2000-2200x2000</t>
        </is>
      </c>
      <c r="G2506" s="994" t="n">
        <v>1</v>
      </c>
      <c r="H2506" s="39" t="inlineStr">
        <is>
          <t>pc/db</t>
        </is>
      </c>
      <c r="I2506" s="1030" t="n"/>
      <c r="J2506" s="521" t="n">
        <v>0</v>
      </c>
      <c r="K2506" s="159" t="n">
        <v>0</v>
      </c>
      <c r="L2506" s="753">
        <f>J2506+K2506</f>
        <v/>
      </c>
      <c r="M2506" s="748">
        <f>L2506*(G2506+I2506)</f>
        <v/>
      </c>
      <c r="O2506" s="464">
        <f>ISBLANK(D2506)</f>
        <v/>
      </c>
      <c r="P2506" s="464">
        <f>ISBLANK(G2506)</f>
        <v/>
      </c>
      <c r="Q2506" s="464">
        <f>ISBLANK(M2506)</f>
        <v/>
      </c>
      <c r="R2506" s="464">
        <f>IF(AND(O2506=P2506,O2506=Q2506),,"!!!")</f>
        <v/>
      </c>
      <c r="T2506" s="464" t="n">
        <v>2495</v>
      </c>
    </row>
    <row customFormat="1" hidden="1" outlineLevel="1" r="2507" s="590">
      <c r="A2507" s="29" t="n"/>
      <c r="B2507" s="606" t="n">
        <v>400</v>
      </c>
      <c r="C2507" s="654" t="inlineStr">
        <is>
          <t>431E</t>
        </is>
      </c>
      <c r="D2507" s="426" t="n">
        <v>436</v>
      </c>
      <c r="E2507" s="597" t="inlineStr">
        <is>
          <t>Saddle mount for grille - ø100-ø100</t>
        </is>
      </c>
      <c r="F2507" s="597" t="inlineStr">
        <is>
          <t>Ültetőidom kör keresztmetszet - ø100-ø100</t>
        </is>
      </c>
      <c r="G2507" s="994" t="n">
        <v>3</v>
      </c>
      <c r="H2507" s="39" t="inlineStr">
        <is>
          <t>pc/db</t>
        </is>
      </c>
      <c r="I2507" s="1030" t="n"/>
      <c r="J2507" s="521" t="n">
        <v>0</v>
      </c>
      <c r="K2507" s="159" t="n">
        <v>0</v>
      </c>
      <c r="L2507" s="753">
        <f>J2507+K2507</f>
        <v/>
      </c>
      <c r="M2507" s="748">
        <f>L2507*(G2507+I2507)</f>
        <v/>
      </c>
      <c r="O2507" s="464">
        <f>ISBLANK(D2507)</f>
        <v/>
      </c>
      <c r="P2507" s="464">
        <f>ISBLANK(G2507)</f>
        <v/>
      </c>
      <c r="Q2507" s="464">
        <f>ISBLANK(M2507)</f>
        <v/>
      </c>
      <c r="R2507" s="464">
        <f>IF(AND(O2507=P2507,O2507=Q2507),,"!!!")</f>
        <v/>
      </c>
      <c r="T2507" s="464" t="n">
        <v>2496</v>
      </c>
    </row>
    <row customFormat="1" hidden="1" outlineLevel="1" r="2508" s="590">
      <c r="A2508" s="29" t="n"/>
      <c r="B2508" s="606" t="n">
        <v>400</v>
      </c>
      <c r="C2508" s="654" t="inlineStr">
        <is>
          <t>431E</t>
        </is>
      </c>
      <c r="D2508" s="426" t="n">
        <v>437</v>
      </c>
      <c r="E2508" s="597" t="inlineStr">
        <is>
          <t>Saddle mount for grille - ø160-ø160</t>
        </is>
      </c>
      <c r="F2508" s="597" t="inlineStr">
        <is>
          <t>Ültetőidom kör keresztmetszet - ø160-ø160</t>
        </is>
      </c>
      <c r="G2508" s="994" t="n">
        <v>2</v>
      </c>
      <c r="H2508" s="39" t="inlineStr">
        <is>
          <t>pc/db</t>
        </is>
      </c>
      <c r="I2508" s="1030" t="n"/>
      <c r="J2508" s="521" t="n">
        <v>0</v>
      </c>
      <c r="K2508" s="159" t="n">
        <v>0</v>
      </c>
      <c r="L2508" s="753">
        <f>J2508+K2508</f>
        <v/>
      </c>
      <c r="M2508" s="748">
        <f>L2508*(G2508+I2508)</f>
        <v/>
      </c>
      <c r="O2508" s="464">
        <f>ISBLANK(D2508)</f>
        <v/>
      </c>
      <c r="P2508" s="464">
        <f>ISBLANK(G2508)</f>
        <v/>
      </c>
      <c r="Q2508" s="464">
        <f>ISBLANK(M2508)</f>
        <v/>
      </c>
      <c r="R2508" s="464">
        <f>IF(AND(O2508=P2508,O2508=Q2508),,"!!!")</f>
        <v/>
      </c>
      <c r="T2508" s="464" t="n">
        <v>2497</v>
      </c>
    </row>
    <row customFormat="1" hidden="1" outlineLevel="1" r="2509" s="590">
      <c r="A2509" s="29" t="n"/>
      <c r="B2509" s="606" t="n">
        <v>400</v>
      </c>
      <c r="C2509" s="654" t="inlineStr">
        <is>
          <t>431E</t>
        </is>
      </c>
      <c r="D2509" s="426" t="n">
        <v>438</v>
      </c>
      <c r="E2509" s="597" t="inlineStr">
        <is>
          <t>Saddle mount for grille - ø200-ø200</t>
        </is>
      </c>
      <c r="F2509" s="597" t="inlineStr">
        <is>
          <t>Ültetőidom kör keresztmetszet - ø200-ø200</t>
        </is>
      </c>
      <c r="G2509" s="994" t="n">
        <v>4</v>
      </c>
      <c r="H2509" s="39" t="inlineStr">
        <is>
          <t>pc/db</t>
        </is>
      </c>
      <c r="I2509" s="1030" t="n"/>
      <c r="J2509" s="521" t="n">
        <v>0</v>
      </c>
      <c r="K2509" s="159" t="n">
        <v>0</v>
      </c>
      <c r="L2509" s="753">
        <f>J2509+K2509</f>
        <v/>
      </c>
      <c r="M2509" s="748">
        <f>L2509*(G2509+I2509)</f>
        <v/>
      </c>
      <c r="O2509" s="464">
        <f>ISBLANK(D2509)</f>
        <v/>
      </c>
      <c r="P2509" s="464">
        <f>ISBLANK(G2509)</f>
        <v/>
      </c>
      <c r="Q2509" s="464">
        <f>ISBLANK(M2509)</f>
        <v/>
      </c>
      <c r="R2509" s="464">
        <f>IF(AND(O2509=P2509,O2509=Q2509),,"!!!")</f>
        <v/>
      </c>
      <c r="T2509" s="464" t="n">
        <v>2498</v>
      </c>
    </row>
    <row customFormat="1" hidden="1" outlineLevel="1" r="2510" s="590">
      <c r="A2510" s="29" t="n"/>
      <c r="B2510" s="606" t="n">
        <v>400</v>
      </c>
      <c r="C2510" s="654" t="inlineStr">
        <is>
          <t>431E</t>
        </is>
      </c>
      <c r="D2510" s="426" t="n">
        <v>439</v>
      </c>
      <c r="E2510" s="597" t="inlineStr">
        <is>
          <t>Saddle mount for grille - ø250-ø250</t>
        </is>
      </c>
      <c r="F2510" s="597" t="inlineStr">
        <is>
          <t>Ültetőidom kör keresztmetszet - ø250-ø250</t>
        </is>
      </c>
      <c r="G2510" s="994" t="n">
        <v>17</v>
      </c>
      <c r="H2510" s="39" t="inlineStr">
        <is>
          <t>pc/db</t>
        </is>
      </c>
      <c r="I2510" s="1030" t="n"/>
      <c r="J2510" s="521" t="n">
        <v>0</v>
      </c>
      <c r="K2510" s="159" t="n">
        <v>0</v>
      </c>
      <c r="L2510" s="753">
        <f>J2510+K2510</f>
        <v/>
      </c>
      <c r="M2510" s="748">
        <f>L2510*(G2510+I2510)</f>
        <v/>
      </c>
      <c r="O2510" s="464">
        <f>ISBLANK(D2510)</f>
        <v/>
      </c>
      <c r="P2510" s="464">
        <f>ISBLANK(G2510)</f>
        <v/>
      </c>
      <c r="Q2510" s="464">
        <f>ISBLANK(M2510)</f>
        <v/>
      </c>
      <c r="R2510" s="464">
        <f>IF(AND(O2510=P2510,O2510=Q2510),,"!!!")</f>
        <v/>
      </c>
      <c r="T2510" s="464" t="n">
        <v>2499</v>
      </c>
    </row>
    <row customFormat="1" hidden="1" outlineLevel="1" r="2511" s="590">
      <c r="A2511" s="29" t="n"/>
      <c r="B2511" s="606" t="n">
        <v>400</v>
      </c>
      <c r="C2511" s="654" t="inlineStr">
        <is>
          <t>431E</t>
        </is>
      </c>
      <c r="D2511" s="426" t="n">
        <v>440</v>
      </c>
      <c r="E2511" s="597" t="inlineStr">
        <is>
          <t>Saddle mount for grille - ø300-ø300</t>
        </is>
      </c>
      <c r="F2511" s="597" t="inlineStr">
        <is>
          <t>Ültetőidom kör keresztmetszet - ø300-ø300</t>
        </is>
      </c>
      <c r="G2511" s="994" t="n">
        <v>1</v>
      </c>
      <c r="H2511" s="39" t="inlineStr">
        <is>
          <t>pc/db</t>
        </is>
      </c>
      <c r="I2511" s="1030" t="n"/>
      <c r="J2511" s="521" t="n">
        <v>0</v>
      </c>
      <c r="K2511" s="159" t="n">
        <v>0</v>
      </c>
      <c r="L2511" s="753">
        <f>J2511+K2511</f>
        <v/>
      </c>
      <c r="M2511" s="748">
        <f>L2511*(G2511+I2511)</f>
        <v/>
      </c>
      <c r="O2511" s="464">
        <f>ISBLANK(D2511)</f>
        <v/>
      </c>
      <c r="P2511" s="464">
        <f>ISBLANK(G2511)</f>
        <v/>
      </c>
      <c r="Q2511" s="464">
        <f>ISBLANK(M2511)</f>
        <v/>
      </c>
      <c r="R2511" s="464">
        <f>IF(AND(O2511=P2511,O2511=Q2511),,"!!!")</f>
        <v/>
      </c>
      <c r="T2511" s="464" t="n">
        <v>2500</v>
      </c>
    </row>
    <row customFormat="1" hidden="1" outlineLevel="1" r="2512" s="590">
      <c r="A2512" s="29" t="n"/>
      <c r="B2512" s="606" t="n">
        <v>400</v>
      </c>
      <c r="C2512" s="654" t="inlineStr">
        <is>
          <t>431E</t>
        </is>
      </c>
      <c r="D2512" s="426" t="n">
        <v>441</v>
      </c>
      <c r="E2512" s="597" t="inlineStr">
        <is>
          <t>Saddle mount for grille - ø315-ø315</t>
        </is>
      </c>
      <c r="F2512" s="597" t="inlineStr">
        <is>
          <t>Ültetőidom kör keresztmetszet - ø315-ø315</t>
        </is>
      </c>
      <c r="G2512" s="994" t="n">
        <v>10</v>
      </c>
      <c r="H2512" s="39" t="inlineStr">
        <is>
          <t>pc/db</t>
        </is>
      </c>
      <c r="I2512" s="1030" t="n"/>
      <c r="J2512" s="521" t="n">
        <v>0</v>
      </c>
      <c r="K2512" s="159" t="n">
        <v>0</v>
      </c>
      <c r="L2512" s="753">
        <f>J2512+K2512</f>
        <v/>
      </c>
      <c r="M2512" s="748">
        <f>L2512*(G2512+I2512)</f>
        <v/>
      </c>
      <c r="O2512" s="464">
        <f>ISBLANK(D2512)</f>
        <v/>
      </c>
      <c r="P2512" s="464">
        <f>ISBLANK(G2512)</f>
        <v/>
      </c>
      <c r="Q2512" s="464">
        <f>ISBLANK(M2512)</f>
        <v/>
      </c>
      <c r="R2512" s="464">
        <f>IF(AND(O2512=P2512,O2512=Q2512),,"!!!")</f>
        <v/>
      </c>
      <c r="T2512" s="464" t="n">
        <v>2501</v>
      </c>
    </row>
    <row customFormat="1" hidden="1" outlineLevel="1" r="2513" s="590">
      <c r="A2513" s="29" t="n"/>
      <c r="B2513" s="606" t="n">
        <v>400</v>
      </c>
      <c r="C2513" s="654" t="inlineStr">
        <is>
          <t>431E</t>
        </is>
      </c>
      <c r="D2513" s="426" t="n"/>
      <c r="E2513" s="148" t="inlineStr">
        <is>
          <t>Flexible duct</t>
        </is>
      </c>
      <c r="F2513" s="148" t="inlineStr">
        <is>
          <t>Flexibilis légcsatorna</t>
        </is>
      </c>
      <c r="G2513" s="994" t="n"/>
      <c r="H2513" s="39" t="n"/>
      <c r="I2513" s="1030" t="n"/>
      <c r="J2513" s="521" t="n"/>
      <c r="K2513" s="159" t="n"/>
      <c r="L2513" s="159" t="n"/>
      <c r="M2513" s="522" t="n"/>
      <c r="O2513" s="464">
        <f>ISBLANK(D2513)</f>
        <v/>
      </c>
      <c r="P2513" s="464">
        <f>ISBLANK(G2513)</f>
        <v/>
      </c>
      <c r="Q2513" s="464">
        <f>ISBLANK(M2513)</f>
        <v/>
      </c>
      <c r="R2513" s="464">
        <f>IF(AND(O2513=P2513,O2513=Q2513),,"!!!")</f>
        <v/>
      </c>
      <c r="T2513" s="464" t="n">
        <v>2502</v>
      </c>
    </row>
    <row customFormat="1" hidden="1" outlineLevel="1" r="2514" s="590">
      <c r="A2514" s="29" t="n"/>
      <c r="B2514" s="606" t="n">
        <v>400</v>
      </c>
      <c r="C2514" s="654" t="inlineStr">
        <is>
          <t>431E</t>
        </is>
      </c>
      <c r="D2514" s="426" t="n">
        <v>442</v>
      </c>
      <c r="E2514" s="597" t="inlineStr">
        <is>
          <t>ø100</t>
        </is>
      </c>
      <c r="F2514" s="597" t="inlineStr">
        <is>
          <t>ø100</t>
        </is>
      </c>
      <c r="G2514" s="994" t="n">
        <v>4</v>
      </c>
      <c r="H2514" s="39" t="inlineStr">
        <is>
          <t>lm/fm</t>
        </is>
      </c>
      <c r="I2514" s="1030" t="n"/>
      <c r="J2514" s="521" t="n">
        <v>0</v>
      </c>
      <c r="K2514" s="159" t="n">
        <v>0</v>
      </c>
      <c r="L2514" s="753">
        <f>J2514+K2514</f>
        <v/>
      </c>
      <c r="M2514" s="748">
        <f>L2514*(G2514+I2514)</f>
        <v/>
      </c>
      <c r="O2514" s="464">
        <f>ISBLANK(D2514)</f>
        <v/>
      </c>
      <c r="P2514" s="464">
        <f>ISBLANK(G2514)</f>
        <v/>
      </c>
      <c r="Q2514" s="464">
        <f>ISBLANK(M2514)</f>
        <v/>
      </c>
      <c r="R2514" s="464">
        <f>IF(AND(O2514=P2514,O2514=Q2514),,"!!!")</f>
        <v/>
      </c>
      <c r="T2514" s="464" t="n">
        <v>2503</v>
      </c>
    </row>
    <row customFormat="1" hidden="1" outlineLevel="1" r="2515" s="590">
      <c r="A2515" s="29" t="n"/>
      <c r="B2515" s="606" t="n">
        <v>400</v>
      </c>
      <c r="C2515" s="654" t="inlineStr">
        <is>
          <t>431E</t>
        </is>
      </c>
      <c r="D2515" s="426" t="n">
        <v>443</v>
      </c>
      <c r="E2515" s="597" t="inlineStr">
        <is>
          <t>ø160</t>
        </is>
      </c>
      <c r="F2515" s="597" t="inlineStr">
        <is>
          <t>ø160</t>
        </is>
      </c>
      <c r="G2515" s="994" t="n">
        <v>5</v>
      </c>
      <c r="H2515" s="39" t="inlineStr">
        <is>
          <t>lm/fm</t>
        </is>
      </c>
      <c r="I2515" s="1030" t="n"/>
      <c r="J2515" s="521" t="n">
        <v>0</v>
      </c>
      <c r="K2515" s="159" t="n">
        <v>0</v>
      </c>
      <c r="L2515" s="753">
        <f>J2515+K2515</f>
        <v/>
      </c>
      <c r="M2515" s="748">
        <f>L2515*(G2515+I2515)</f>
        <v/>
      </c>
      <c r="O2515" s="464">
        <f>ISBLANK(D2515)</f>
        <v/>
      </c>
      <c r="P2515" s="464">
        <f>ISBLANK(G2515)</f>
        <v/>
      </c>
      <c r="Q2515" s="464">
        <f>ISBLANK(M2515)</f>
        <v/>
      </c>
      <c r="R2515" s="464">
        <f>IF(AND(O2515=P2515,O2515=Q2515),,"!!!")</f>
        <v/>
      </c>
      <c r="T2515" s="464" t="n">
        <v>2504</v>
      </c>
    </row>
    <row customFormat="1" hidden="1" outlineLevel="1" r="2516" s="590">
      <c r="A2516" s="29" t="n"/>
      <c r="B2516" s="606" t="n">
        <v>400</v>
      </c>
      <c r="C2516" s="654" t="inlineStr">
        <is>
          <t>431E</t>
        </is>
      </c>
      <c r="D2516" s="426" t="n">
        <v>444</v>
      </c>
      <c r="E2516" s="597" t="inlineStr">
        <is>
          <t>ø200</t>
        </is>
      </c>
      <c r="F2516" s="597" t="inlineStr">
        <is>
          <t>ø200</t>
        </is>
      </c>
      <c r="G2516" s="994" t="n">
        <v>17</v>
      </c>
      <c r="H2516" s="39" t="inlineStr">
        <is>
          <t>lm/fm</t>
        </is>
      </c>
      <c r="I2516" s="1030" t="n"/>
      <c r="J2516" s="521" t="n">
        <v>0</v>
      </c>
      <c r="K2516" s="159" t="n">
        <v>0</v>
      </c>
      <c r="L2516" s="753">
        <f>J2516+K2516</f>
        <v/>
      </c>
      <c r="M2516" s="748">
        <f>L2516*(G2516+I2516)</f>
        <v/>
      </c>
      <c r="O2516" s="464">
        <f>ISBLANK(D2516)</f>
        <v/>
      </c>
      <c r="P2516" s="464">
        <f>ISBLANK(G2516)</f>
        <v/>
      </c>
      <c r="Q2516" s="464">
        <f>ISBLANK(M2516)</f>
        <v/>
      </c>
      <c r="R2516" s="464">
        <f>IF(AND(O2516=P2516,O2516=Q2516),,"!!!")</f>
        <v/>
      </c>
      <c r="T2516" s="464" t="n">
        <v>2505</v>
      </c>
    </row>
    <row customFormat="1" hidden="1" outlineLevel="1" r="2517" s="590">
      <c r="A2517" s="29" t="n"/>
      <c r="B2517" s="606" t="n">
        <v>400</v>
      </c>
      <c r="C2517" s="654" t="inlineStr">
        <is>
          <t>431E</t>
        </is>
      </c>
      <c r="D2517" s="426" t="n">
        <v>445</v>
      </c>
      <c r="E2517" s="597" t="inlineStr">
        <is>
          <t>ø250</t>
        </is>
      </c>
      <c r="F2517" s="597" t="inlineStr">
        <is>
          <t>ø250</t>
        </is>
      </c>
      <c r="G2517" s="994" t="n">
        <v>44</v>
      </c>
      <c r="H2517" s="39" t="inlineStr">
        <is>
          <t>lm/fm</t>
        </is>
      </c>
      <c r="I2517" s="1030" t="n"/>
      <c r="J2517" s="521" t="n">
        <v>0</v>
      </c>
      <c r="K2517" s="159" t="n">
        <v>0</v>
      </c>
      <c r="L2517" s="753">
        <f>J2517+K2517</f>
        <v/>
      </c>
      <c r="M2517" s="748">
        <f>L2517*(G2517+I2517)</f>
        <v/>
      </c>
      <c r="O2517" s="464">
        <f>ISBLANK(D2517)</f>
        <v/>
      </c>
      <c r="P2517" s="464">
        <f>ISBLANK(G2517)</f>
        <v/>
      </c>
      <c r="Q2517" s="464">
        <f>ISBLANK(M2517)</f>
        <v/>
      </c>
      <c r="R2517" s="464">
        <f>IF(AND(O2517=P2517,O2517=Q2517),,"!!!")</f>
        <v/>
      </c>
      <c r="T2517" s="464" t="n">
        <v>2506</v>
      </c>
    </row>
    <row customFormat="1" hidden="1" outlineLevel="1" r="2518" s="590">
      <c r="A2518" s="29" t="n"/>
      <c r="B2518" s="606" t="n">
        <v>400</v>
      </c>
      <c r="C2518" s="654" t="inlineStr">
        <is>
          <t>431E</t>
        </is>
      </c>
      <c r="D2518" s="426" t="n">
        <v>446</v>
      </c>
      <c r="E2518" s="597" t="inlineStr">
        <is>
          <t>ø300</t>
        </is>
      </c>
      <c r="F2518" s="597" t="inlineStr">
        <is>
          <t>ø300</t>
        </is>
      </c>
      <c r="G2518" s="994" t="n">
        <v>5</v>
      </c>
      <c r="H2518" s="39" t="inlineStr">
        <is>
          <t>lm/fm</t>
        </is>
      </c>
      <c r="I2518" s="1030" t="n"/>
      <c r="J2518" s="521" t="n">
        <v>0</v>
      </c>
      <c r="K2518" s="159" t="n">
        <v>0</v>
      </c>
      <c r="L2518" s="753">
        <f>J2518+K2518</f>
        <v/>
      </c>
      <c r="M2518" s="748">
        <f>L2518*(G2518+I2518)</f>
        <v/>
      </c>
      <c r="O2518" s="464">
        <f>ISBLANK(D2518)</f>
        <v/>
      </c>
      <c r="P2518" s="464">
        <f>ISBLANK(G2518)</f>
        <v/>
      </c>
      <c r="Q2518" s="464">
        <f>ISBLANK(M2518)</f>
        <v/>
      </c>
      <c r="R2518" s="464">
        <f>IF(AND(O2518=P2518,O2518=Q2518),,"!!!")</f>
        <v/>
      </c>
      <c r="T2518" s="464" t="n">
        <v>2507</v>
      </c>
    </row>
    <row customFormat="1" hidden="1" outlineLevel="1" r="2519" s="590">
      <c r="A2519" s="29" t="n"/>
      <c r="B2519" s="606" t="n">
        <v>400</v>
      </c>
      <c r="C2519" s="654" t="inlineStr">
        <is>
          <t>431E</t>
        </is>
      </c>
      <c r="D2519" s="426" t="n">
        <v>447</v>
      </c>
      <c r="E2519" s="597" t="inlineStr">
        <is>
          <t>ø315</t>
        </is>
      </c>
      <c r="F2519" s="597" t="inlineStr">
        <is>
          <t>ø315</t>
        </is>
      </c>
      <c r="G2519" s="994" t="n">
        <v>12</v>
      </c>
      <c r="H2519" s="39" t="inlineStr">
        <is>
          <t>lm/fm</t>
        </is>
      </c>
      <c r="I2519" s="315" t="n"/>
      <c r="J2519" s="521" t="n">
        <v>0</v>
      </c>
      <c r="K2519" s="159" t="n">
        <v>0</v>
      </c>
      <c r="L2519" s="753">
        <f>J2519+K2519</f>
        <v/>
      </c>
      <c r="M2519" s="748">
        <f>L2519*(G2519+I2519)</f>
        <v/>
      </c>
      <c r="O2519" s="464">
        <f>ISBLANK(D2519)</f>
        <v/>
      </c>
      <c r="P2519" s="464">
        <f>ISBLANK(G2519)</f>
        <v/>
      </c>
      <c r="Q2519" s="464">
        <f>ISBLANK(M2519)</f>
        <v/>
      </c>
      <c r="R2519" s="464">
        <f>IF(AND(O2519=P2519,O2519=Q2519),,"!!!")</f>
        <v/>
      </c>
      <c r="T2519" s="464" t="n">
        <v>2508</v>
      </c>
    </row>
    <row customFormat="1" customHeight="1" hidden="1" ht="382.5" outlineLevel="1" r="2520" s="590">
      <c r="A2520" s="29" t="inlineStr">
        <is>
          <t>x</t>
        </is>
      </c>
      <c r="B2520" s="606" t="n">
        <v>400</v>
      </c>
      <c r="C2520" s="654" t="inlineStr">
        <is>
          <t>431E</t>
        </is>
      </c>
      <c r="D2520" s="426" t="n"/>
      <c r="E2520" s="148" t="inlineStr">
        <is>
          <t>Exhaust air
Galvanised steel duct general quality requirements: 
Lindab galvanised stees sheet airduct system. Required leakage class for round ducts is ‘C’, for rectangular ducts is 'B’ in conformity with Eurovent 2/2. Rectangular ducts with MEZ flanges and trapeze bracing, hat- or rod shaped internal reinforcing frame if required. Round spiral corrugated duct system with factory made rubber profile sealing.
In accordance with standard cleaning apertures must be fitted to the ventilation duct system.
0,8mm thick aluminium sheet cladding, with continuous overlapping, sintered connections with aluminium riveting.
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
Armaflex AC: Synthetic rubber based closed cell insulation to prevent condensation, elastic material. Allowed temperature range of medium from -50 to +110°C-ig (band +85°C). Fire resistance classification: DL-s3, d0 (considerable participation in fire, strong smoke production, no flaming droplets/particles)
Inside the building: Without insulation
Insulation of the duct outside the building must be included in the material of the ducts and fittings:
galvanised steel duct + Armaflex AC 13mm insulation + 50mm mineral wool with aluminium lining + galvanized sheet steel</t>
        </is>
      </c>
      <c r="F2520" s="148" t="inlineStr">
        <is>
          <t xml:space="preserve">Kidobás
Hga acél légcsatorna álltalános minőségi elvárásai: Lindab horganyzott acél légcsatorna rendszer, elvárt tömörségi osztály kör keresztmetszet "C", négyszög keresztmetszet "B" az Eurovent 2/2 szerint. Négyszög keresztmetszetű csatornarendszer mezkeretes csatlakozással, trapéz merevítéssel, kalap illetve belső rúd merevítéssel szükség szerint.Kör keresztmetszetű spirálkorcolt horganyzott légcsatorna rendszer gyártóművi profilozott gumibetétes csatlakozásokkal.
Előírásnak megfelelően tisztító nyílásokkal kell ellátni a légcsatorna hálózatot.
0,8mm-es aluminium lemez borítás, folytonos, átlapolássos, szitnizett kapcsolatokkal, alumínium popszegecses rögzítéssel.
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Armaflex AC: Szintetikus gumi alapú zártcellás szerkezetű páralecsapódás megelőzésére, rugalmas hőszigetelés. Megengedett közeghőm. -50 - +110°C-ig (szalag +85°C). Tűzvédelmi besorolás: DL-s3, d0 (lényeges részvétel a tűzben, erősen füstképző, égve nem csepegő)
Épületen belül: Szigetelés nélkül
Épületen kívüli légcsatorna szigetelését a légcsatorna és idomok anyagába bele kell számolni:
Hga légcsatorna + Armaflex AC 13mm szigetelés + 50mm alukasírozott ásványgyapot hőszigetelés  + bádogozása horganyzott acéllemezből
</t>
        </is>
      </c>
      <c r="G2520" s="994" t="n"/>
      <c r="H2520" s="39" t="n"/>
      <c r="I2520" s="1030" t="n"/>
      <c r="J2520" s="521" t="n"/>
      <c r="K2520" s="159" t="n"/>
      <c r="L2520" s="159" t="n"/>
      <c r="M2520" s="522" t="n"/>
      <c r="O2520" s="464">
        <f>ISBLANK(D2520)</f>
        <v/>
      </c>
      <c r="P2520" s="464">
        <f>ISBLANK(G2520)</f>
        <v/>
      </c>
      <c r="Q2520" s="464">
        <f>ISBLANK(M2520)</f>
        <v/>
      </c>
      <c r="R2520" s="464">
        <f>IF(AND(O2520=P2520,O2520=Q2520),,"!!!")</f>
        <v/>
      </c>
      <c r="T2520" s="464" t="n">
        <v>2509</v>
      </c>
    </row>
    <row customFormat="1" hidden="1" outlineLevel="1" r="2521" s="590">
      <c r="A2521" s="29" t="n"/>
      <c r="B2521" s="606" t="n">
        <v>400</v>
      </c>
      <c r="C2521" s="654" t="inlineStr">
        <is>
          <t>431E</t>
        </is>
      </c>
      <c r="D2521" s="426" t="n"/>
      <c r="E2521" s="148" t="inlineStr">
        <is>
          <t>Exhaust</t>
        </is>
      </c>
      <c r="F2521" s="148" t="inlineStr">
        <is>
          <t>Kidobás</t>
        </is>
      </c>
      <c r="G2521" s="994" t="n"/>
      <c r="H2521" s="39" t="n"/>
      <c r="I2521" s="1030" t="n"/>
      <c r="J2521" s="521" t="n"/>
      <c r="K2521" s="159" t="n"/>
      <c r="L2521" s="159" t="n"/>
      <c r="M2521" s="522" t="n"/>
      <c r="O2521" s="464">
        <f>ISBLANK(D2521)</f>
        <v/>
      </c>
      <c r="P2521" s="464">
        <f>ISBLANK(G2521)</f>
        <v/>
      </c>
      <c r="Q2521" s="464">
        <f>ISBLANK(M2521)</f>
        <v/>
      </c>
      <c r="R2521" s="464">
        <f>IF(AND(O2521=P2521,O2521=Q2521),,"!!!")</f>
        <v/>
      </c>
      <c r="T2521" s="464" t="n">
        <v>2510</v>
      </c>
    </row>
    <row customFormat="1" hidden="1" outlineLevel="1" r="2522" s="590">
      <c r="A2522" s="29" t="n"/>
      <c r="B2522" s="606" t="n">
        <v>400</v>
      </c>
      <c r="C2522" s="654" t="inlineStr">
        <is>
          <t>431E</t>
        </is>
      </c>
      <c r="D2522" s="426" t="n">
        <v>448</v>
      </c>
      <c r="E2522" s="597" t="inlineStr">
        <is>
          <t>300x300</t>
        </is>
      </c>
      <c r="F2522" s="597" t="inlineStr">
        <is>
          <t>300x300</t>
        </is>
      </c>
      <c r="G2522" s="994" t="n">
        <v>7</v>
      </c>
      <c r="H2522" s="39" t="inlineStr">
        <is>
          <t>lm/fm</t>
        </is>
      </c>
      <c r="I2522" s="1030" t="n"/>
      <c r="J2522" s="521" t="n">
        <v>0</v>
      </c>
      <c r="K2522" s="159" t="n">
        <v>0</v>
      </c>
      <c r="L2522" s="753">
        <f>J2522+K2522</f>
        <v/>
      </c>
      <c r="M2522" s="748">
        <f>L2522*(G2522+I2522)</f>
        <v/>
      </c>
      <c r="O2522" s="464">
        <f>ISBLANK(D2522)</f>
        <v/>
      </c>
      <c r="P2522" s="464">
        <f>ISBLANK(G2522)</f>
        <v/>
      </c>
      <c r="Q2522" s="464">
        <f>ISBLANK(M2522)</f>
        <v/>
      </c>
      <c r="R2522" s="464">
        <f>IF(AND(O2522=P2522,O2522=Q2522),,"!!!")</f>
        <v/>
      </c>
      <c r="T2522" s="464" t="n">
        <v>2511</v>
      </c>
    </row>
    <row customFormat="1" hidden="1" outlineLevel="1" r="2523" s="590">
      <c r="A2523" s="29" t="n"/>
      <c r="B2523" s="606" t="n">
        <v>400</v>
      </c>
      <c r="C2523" s="654" t="inlineStr">
        <is>
          <t>431E</t>
        </is>
      </c>
      <c r="D2523" s="426" t="n">
        <v>449</v>
      </c>
      <c r="E2523" s="597" t="inlineStr">
        <is>
          <t>500x500</t>
        </is>
      </c>
      <c r="F2523" s="597" t="inlineStr">
        <is>
          <t>500x500</t>
        </is>
      </c>
      <c r="G2523" s="994" t="n">
        <v>7</v>
      </c>
      <c r="H2523" s="39" t="inlineStr">
        <is>
          <t>lm/fm</t>
        </is>
      </c>
      <c r="I2523" s="1030" t="n"/>
      <c r="J2523" s="521" t="n">
        <v>0</v>
      </c>
      <c r="K2523" s="159" t="n">
        <v>0</v>
      </c>
      <c r="L2523" s="753">
        <f>J2523+K2523</f>
        <v/>
      </c>
      <c r="M2523" s="748">
        <f>L2523*(G2523+I2523)</f>
        <v/>
      </c>
      <c r="O2523" s="464">
        <f>ISBLANK(D2523)</f>
        <v/>
      </c>
      <c r="P2523" s="464">
        <f>ISBLANK(G2523)</f>
        <v/>
      </c>
      <c r="Q2523" s="464">
        <f>ISBLANK(M2523)</f>
        <v/>
      </c>
      <c r="R2523" s="464">
        <f>IF(AND(O2523=P2523,O2523=Q2523),,"!!!")</f>
        <v/>
      </c>
      <c r="T2523" s="464" t="n">
        <v>2512</v>
      </c>
    </row>
    <row customFormat="1" hidden="1" outlineLevel="1" r="2524" s="590">
      <c r="A2524" s="29" t="n"/>
      <c r="B2524" s="606" t="n">
        <v>400</v>
      </c>
      <c r="C2524" s="654" t="inlineStr">
        <is>
          <t>431E</t>
        </is>
      </c>
      <c r="D2524" s="426" t="n">
        <v>450</v>
      </c>
      <c r="E2524" s="597" t="inlineStr">
        <is>
          <t>1240x855</t>
        </is>
      </c>
      <c r="F2524" s="597" t="inlineStr">
        <is>
          <t>1240x855</t>
        </is>
      </c>
      <c r="G2524" s="994" t="n">
        <v>8</v>
      </c>
      <c r="H2524" s="39" t="inlineStr">
        <is>
          <t>lm/fm</t>
        </is>
      </c>
      <c r="I2524" s="1030" t="n"/>
      <c r="J2524" s="521" t="n">
        <v>0</v>
      </c>
      <c r="K2524" s="159" t="n">
        <v>0</v>
      </c>
      <c r="L2524" s="753">
        <f>J2524+K2524</f>
        <v/>
      </c>
      <c r="M2524" s="748">
        <f>L2524*(G2524+I2524)</f>
        <v/>
      </c>
      <c r="O2524" s="464">
        <f>ISBLANK(D2524)</f>
        <v/>
      </c>
      <c r="P2524" s="464">
        <f>ISBLANK(G2524)</f>
        <v/>
      </c>
      <c r="Q2524" s="464">
        <f>ISBLANK(M2524)</f>
        <v/>
      </c>
      <c r="R2524" s="464">
        <f>IF(AND(O2524=P2524,O2524=Q2524),,"!!!")</f>
        <v/>
      </c>
      <c r="T2524" s="464" t="n">
        <v>2513</v>
      </c>
    </row>
    <row customFormat="1" hidden="1" outlineLevel="1" r="2525" s="590">
      <c r="A2525" s="29" t="n"/>
      <c r="B2525" s="606" t="n">
        <v>400</v>
      </c>
      <c r="C2525" s="654" t="inlineStr">
        <is>
          <t>431E</t>
        </is>
      </c>
      <c r="D2525" s="426" t="n">
        <v>451</v>
      </c>
      <c r="E2525" s="597" t="inlineStr">
        <is>
          <t>1545x1200</t>
        </is>
      </c>
      <c r="F2525" s="597" t="inlineStr">
        <is>
          <t>1545x1200</t>
        </is>
      </c>
      <c r="G2525" s="994" t="n">
        <v>10</v>
      </c>
      <c r="H2525" s="39" t="inlineStr">
        <is>
          <t>lm/fm</t>
        </is>
      </c>
      <c r="I2525" s="1030" t="n"/>
      <c r="J2525" s="521" t="n">
        <v>0</v>
      </c>
      <c r="K2525" s="159" t="n">
        <v>0</v>
      </c>
      <c r="L2525" s="753">
        <f>J2525+K2525</f>
        <v/>
      </c>
      <c r="M2525" s="748">
        <f>L2525*(G2525+I2525)</f>
        <v/>
      </c>
      <c r="O2525" s="464">
        <f>ISBLANK(D2525)</f>
        <v/>
      </c>
      <c r="P2525" s="464">
        <f>ISBLANK(G2525)</f>
        <v/>
      </c>
      <c r="Q2525" s="464">
        <f>ISBLANK(M2525)</f>
        <v/>
      </c>
      <c r="R2525" s="464">
        <f>IF(AND(O2525=P2525,O2525=Q2525),,"!!!")</f>
        <v/>
      </c>
      <c r="T2525" s="464" t="n">
        <v>2514</v>
      </c>
    </row>
    <row customFormat="1" hidden="1" outlineLevel="1" r="2526" s="590">
      <c r="A2526" s="29" t="n"/>
      <c r="B2526" s="606" t="n">
        <v>400</v>
      </c>
      <c r="C2526" s="654" t="inlineStr">
        <is>
          <t>431E</t>
        </is>
      </c>
      <c r="D2526" s="426" t="n">
        <v>452</v>
      </c>
      <c r="E2526" s="597" t="inlineStr">
        <is>
          <t>2155x1200</t>
        </is>
      </c>
      <c r="F2526" s="597" t="inlineStr">
        <is>
          <t>2155x1200</t>
        </is>
      </c>
      <c r="G2526" s="994" t="n">
        <v>20</v>
      </c>
      <c r="H2526" s="39" t="inlineStr">
        <is>
          <t>lm/fm</t>
        </is>
      </c>
      <c r="I2526" s="1030" t="n"/>
      <c r="J2526" s="521" t="n">
        <v>0</v>
      </c>
      <c r="K2526" s="159" t="n">
        <v>0</v>
      </c>
      <c r="L2526" s="753">
        <f>J2526+K2526</f>
        <v/>
      </c>
      <c r="M2526" s="748">
        <f>L2526*(G2526+I2526)</f>
        <v/>
      </c>
      <c r="O2526" s="464">
        <f>ISBLANK(D2526)</f>
        <v/>
      </c>
      <c r="P2526" s="464">
        <f>ISBLANK(G2526)</f>
        <v/>
      </c>
      <c r="Q2526" s="464">
        <f>ISBLANK(M2526)</f>
        <v/>
      </c>
      <c r="R2526" s="464">
        <f>IF(AND(O2526=P2526,O2526=Q2526),,"!!!")</f>
        <v/>
      </c>
      <c r="T2526" s="464" t="n">
        <v>2515</v>
      </c>
    </row>
    <row customFormat="1" hidden="1" outlineLevel="1" r="2527" s="590">
      <c r="A2527" s="29" t="n"/>
      <c r="B2527" s="606" t="n">
        <v>400</v>
      </c>
      <c r="C2527" s="654" t="inlineStr">
        <is>
          <t>431E</t>
        </is>
      </c>
      <c r="D2527" s="426" t="n">
        <v>453</v>
      </c>
      <c r="E2527" s="597" t="inlineStr">
        <is>
          <t>2460x1465</t>
        </is>
      </c>
      <c r="F2527" s="597" t="inlineStr">
        <is>
          <t>2460x1465</t>
        </is>
      </c>
      <c r="G2527" s="994" t="n">
        <v>270</v>
      </c>
      <c r="H2527" s="39" t="inlineStr">
        <is>
          <t>lm/fm</t>
        </is>
      </c>
      <c r="I2527" s="1030" t="n"/>
      <c r="J2527" s="521" t="n">
        <v>0</v>
      </c>
      <c r="K2527" s="159" t="n">
        <v>0</v>
      </c>
      <c r="L2527" s="753">
        <f>J2527+K2527</f>
        <v/>
      </c>
      <c r="M2527" s="748">
        <f>L2527*(G2527+I2527)</f>
        <v/>
      </c>
      <c r="O2527" s="464">
        <f>ISBLANK(D2527)</f>
        <v/>
      </c>
      <c r="P2527" s="464">
        <f>ISBLANK(G2527)</f>
        <v/>
      </c>
      <c r="Q2527" s="464">
        <f>ISBLANK(M2527)</f>
        <v/>
      </c>
      <c r="R2527" s="464">
        <f>IF(AND(O2527=P2527,O2527=Q2527),,"!!!")</f>
        <v/>
      </c>
      <c r="T2527" s="464" t="n">
        <v>2516</v>
      </c>
    </row>
    <row customFormat="1" hidden="1" outlineLevel="1" r="2528" s="590">
      <c r="A2528" s="29" t="n"/>
      <c r="B2528" s="606" t="n">
        <v>400</v>
      </c>
      <c r="C2528" s="654" t="inlineStr">
        <is>
          <t>431E</t>
        </is>
      </c>
      <c r="D2528" s="426" t="n">
        <v>454</v>
      </c>
      <c r="E2528" s="597" t="inlineStr">
        <is>
          <t>ø250</t>
        </is>
      </c>
      <c r="F2528" s="597" t="inlineStr">
        <is>
          <t>ø250</t>
        </is>
      </c>
      <c r="G2528" s="994" t="n">
        <v>1</v>
      </c>
      <c r="H2528" s="39" t="inlineStr">
        <is>
          <t>lm/fm</t>
        </is>
      </c>
      <c r="I2528" s="1030" t="n"/>
      <c r="J2528" s="521" t="n">
        <v>0</v>
      </c>
      <c r="K2528" s="159" t="n">
        <v>0</v>
      </c>
      <c r="L2528" s="753">
        <f>J2528+K2528</f>
        <v/>
      </c>
      <c r="M2528" s="748">
        <f>L2528*(G2528+I2528)</f>
        <v/>
      </c>
      <c r="O2528" s="464">
        <f>ISBLANK(D2528)</f>
        <v/>
      </c>
      <c r="P2528" s="464">
        <f>ISBLANK(G2528)</f>
        <v/>
      </c>
      <c r="Q2528" s="464">
        <f>ISBLANK(M2528)</f>
        <v/>
      </c>
      <c r="R2528" s="464">
        <f>IF(AND(O2528=P2528,O2528=Q2528),,"!!!")</f>
        <v/>
      </c>
      <c r="T2528" s="464" t="n">
        <v>2517</v>
      </c>
    </row>
    <row customFormat="1" hidden="1" outlineLevel="1" r="2529" s="590">
      <c r="A2529" s="29" t="n"/>
      <c r="B2529" s="606" t="n">
        <v>400</v>
      </c>
      <c r="C2529" s="654" t="inlineStr">
        <is>
          <t>431E</t>
        </is>
      </c>
      <c r="D2529" s="426" t="n">
        <v>455</v>
      </c>
      <c r="E2529" s="597" t="inlineStr">
        <is>
          <t>ø350</t>
        </is>
      </c>
      <c r="F2529" s="597" t="inlineStr">
        <is>
          <t>ø350</t>
        </is>
      </c>
      <c r="G2529" s="994" t="n">
        <v>23</v>
      </c>
      <c r="H2529" s="39" t="inlineStr">
        <is>
          <t>lm/fm</t>
        </is>
      </c>
      <c r="I2529" s="1030" t="n"/>
      <c r="J2529" s="521" t="n">
        <v>0</v>
      </c>
      <c r="K2529" s="159" t="n">
        <v>0</v>
      </c>
      <c r="L2529" s="753">
        <f>J2529+K2529</f>
        <v/>
      </c>
      <c r="M2529" s="748">
        <f>L2529*(G2529+I2529)</f>
        <v/>
      </c>
      <c r="O2529" s="464">
        <f>ISBLANK(D2529)</f>
        <v/>
      </c>
      <c r="P2529" s="464">
        <f>ISBLANK(G2529)</f>
        <v/>
      </c>
      <c r="Q2529" s="464">
        <f>ISBLANK(M2529)</f>
        <v/>
      </c>
      <c r="R2529" s="464">
        <f>IF(AND(O2529=P2529,O2529=Q2529),,"!!!")</f>
        <v/>
      </c>
      <c r="T2529" s="464" t="n">
        <v>2518</v>
      </c>
    </row>
    <row customFormat="1" hidden="1" outlineLevel="1" r="2530" s="590">
      <c r="A2530" s="29" t="n"/>
      <c r="B2530" s="606" t="n">
        <v>400</v>
      </c>
      <c r="C2530" s="654" t="inlineStr">
        <is>
          <t>431E</t>
        </is>
      </c>
      <c r="D2530" s="426" t="n">
        <v>456</v>
      </c>
      <c r="E2530" s="597" t="inlineStr">
        <is>
          <t>ø1000</t>
        </is>
      </c>
      <c r="F2530" s="597" t="inlineStr">
        <is>
          <t>ø1000</t>
        </is>
      </c>
      <c r="G2530" s="994" t="n">
        <v>19</v>
      </c>
      <c r="H2530" s="39" t="inlineStr">
        <is>
          <t>lm/fm</t>
        </is>
      </c>
      <c r="I2530" s="1030" t="n"/>
      <c r="J2530" s="521" t="n">
        <v>0</v>
      </c>
      <c r="K2530" s="159" t="n">
        <v>0</v>
      </c>
      <c r="L2530" s="753">
        <f>J2530+K2530</f>
        <v/>
      </c>
      <c r="M2530" s="748">
        <f>L2530*(G2530+I2530)</f>
        <v/>
      </c>
      <c r="O2530" s="464">
        <f>ISBLANK(D2530)</f>
        <v/>
      </c>
      <c r="P2530" s="464">
        <f>ISBLANK(G2530)</f>
        <v/>
      </c>
      <c r="Q2530" s="464">
        <f>ISBLANK(M2530)</f>
        <v/>
      </c>
      <c r="R2530" s="464">
        <f>IF(AND(O2530=P2530,O2530=Q2530),,"!!!")</f>
        <v/>
      </c>
      <c r="T2530" s="464" t="n">
        <v>2519</v>
      </c>
    </row>
    <row customFormat="1" hidden="1" outlineLevel="1" r="2531" s="590">
      <c r="A2531" s="29" t="n"/>
      <c r="B2531" s="606" t="n">
        <v>400</v>
      </c>
      <c r="C2531" s="654" t="inlineStr">
        <is>
          <t>431E</t>
        </is>
      </c>
      <c r="D2531" s="426" t="n">
        <v>457</v>
      </c>
      <c r="E2531" s="597" t="inlineStr">
        <is>
          <t>Bend, round - ø350-ø350 - 45.00°</t>
        </is>
      </c>
      <c r="F2531" s="597" t="inlineStr">
        <is>
          <t>Könyökidom kör keresztmetszet - ø350-ø350 - 45.00°</t>
        </is>
      </c>
      <c r="G2531" s="994" t="n">
        <v>1</v>
      </c>
      <c r="H2531" s="39" t="inlineStr">
        <is>
          <t>pc/db</t>
        </is>
      </c>
      <c r="I2531" s="1030" t="n"/>
      <c r="J2531" s="521" t="n">
        <v>0</v>
      </c>
      <c r="K2531" s="159" t="n">
        <v>0</v>
      </c>
      <c r="L2531" s="753">
        <f>J2531+K2531</f>
        <v/>
      </c>
      <c r="M2531" s="748">
        <f>L2531*(G2531+I2531)</f>
        <v/>
      </c>
      <c r="O2531" s="464">
        <f>ISBLANK(D2531)</f>
        <v/>
      </c>
      <c r="P2531" s="464">
        <f>ISBLANK(G2531)</f>
        <v/>
      </c>
      <c r="Q2531" s="464">
        <f>ISBLANK(M2531)</f>
        <v/>
      </c>
      <c r="R2531" s="464">
        <f>IF(AND(O2531=P2531,O2531=Q2531),,"!!!")</f>
        <v/>
      </c>
      <c r="T2531" s="464" t="n">
        <v>2520</v>
      </c>
    </row>
    <row customFormat="1" hidden="1" outlineLevel="1" r="2532" s="590">
      <c r="A2532" s="29" t="n"/>
      <c r="B2532" s="606" t="n">
        <v>400</v>
      </c>
      <c r="C2532" s="654" t="inlineStr">
        <is>
          <t>431E</t>
        </is>
      </c>
      <c r="D2532" s="426" t="n">
        <v>458</v>
      </c>
      <c r="E2532" s="597" t="inlineStr">
        <is>
          <t>Bend, round - ø250-ø250 - 45.00°</t>
        </is>
      </c>
      <c r="F2532" s="597" t="inlineStr">
        <is>
          <t>Könyökidom kör keresztmetszet - ø250-ø250 - 45.00°</t>
        </is>
      </c>
      <c r="G2532" s="994" t="n">
        <v>1</v>
      </c>
      <c r="H2532" s="39" t="inlineStr">
        <is>
          <t>pc/db</t>
        </is>
      </c>
      <c r="I2532" s="1030" t="n"/>
      <c r="J2532" s="521" t="n">
        <v>0</v>
      </c>
      <c r="K2532" s="159" t="n">
        <v>0</v>
      </c>
      <c r="L2532" s="753">
        <f>J2532+K2532</f>
        <v/>
      </c>
      <c r="M2532" s="748">
        <f>L2532*(G2532+I2532)</f>
        <v/>
      </c>
      <c r="O2532" s="464">
        <f>ISBLANK(D2532)</f>
        <v/>
      </c>
      <c r="P2532" s="464">
        <f>ISBLANK(G2532)</f>
        <v/>
      </c>
      <c r="Q2532" s="464">
        <f>ISBLANK(M2532)</f>
        <v/>
      </c>
      <c r="R2532" s="464">
        <f>IF(AND(O2532=P2532,O2532=Q2532),,"!!!")</f>
        <v/>
      </c>
      <c r="T2532" s="464" t="n">
        <v>2521</v>
      </c>
    </row>
    <row customFormat="1" hidden="1" outlineLevel="1" r="2533" s="590">
      <c r="A2533" s="29" t="n"/>
      <c r="B2533" s="606" t="n">
        <v>400</v>
      </c>
      <c r="C2533" s="654" t="inlineStr">
        <is>
          <t>431E</t>
        </is>
      </c>
      <c r="D2533" s="426" t="n">
        <v>459</v>
      </c>
      <c r="E2533" s="597" t="inlineStr">
        <is>
          <t>Bend, round - ø350-ø350 - 45.00°</t>
        </is>
      </c>
      <c r="F2533" s="597" t="inlineStr">
        <is>
          <t>Könyökidom kör keresztmetszet - ø350-ø350 - 45.00°</t>
        </is>
      </c>
      <c r="G2533" s="994" t="n">
        <v>1</v>
      </c>
      <c r="H2533" s="39" t="inlineStr">
        <is>
          <t>pc/db</t>
        </is>
      </c>
      <c r="I2533" s="1030" t="n"/>
      <c r="J2533" s="521" t="n">
        <v>0</v>
      </c>
      <c r="K2533" s="159" t="n">
        <v>0</v>
      </c>
      <c r="L2533" s="753">
        <f>J2533+K2533</f>
        <v/>
      </c>
      <c r="M2533" s="748">
        <f>L2533*(G2533+I2533)</f>
        <v/>
      </c>
      <c r="O2533" s="464">
        <f>ISBLANK(D2533)</f>
        <v/>
      </c>
      <c r="P2533" s="464">
        <f>ISBLANK(G2533)</f>
        <v/>
      </c>
      <c r="Q2533" s="464">
        <f>ISBLANK(M2533)</f>
        <v/>
      </c>
      <c r="R2533" s="464">
        <f>IF(AND(O2533=P2533,O2533=Q2533),,"!!!")</f>
        <v/>
      </c>
      <c r="T2533" s="464" t="n">
        <v>2522</v>
      </c>
    </row>
    <row customFormat="1" hidden="1" outlineLevel="1" r="2534" s="590">
      <c r="A2534" s="29" t="n"/>
      <c r="B2534" s="606" t="n">
        <v>400</v>
      </c>
      <c r="C2534" s="654" t="inlineStr">
        <is>
          <t>431E</t>
        </is>
      </c>
      <c r="D2534" s="426" t="n">
        <v>460</v>
      </c>
      <c r="E2534" s="597" t="inlineStr">
        <is>
          <t>Bend, round - ø1000-ø1000 - 45.00°</t>
        </is>
      </c>
      <c r="F2534" s="597" t="inlineStr">
        <is>
          <t>Könyökidom kör keresztmetszet - ø1000-ø1000 - 45.00°</t>
        </is>
      </c>
      <c r="G2534" s="994" t="n">
        <v>2</v>
      </c>
      <c r="H2534" s="39" t="inlineStr">
        <is>
          <t>pc/db</t>
        </is>
      </c>
      <c r="I2534" s="1030" t="n"/>
      <c r="J2534" s="521" t="n">
        <v>0</v>
      </c>
      <c r="K2534" s="159" t="n">
        <v>0</v>
      </c>
      <c r="L2534" s="753">
        <f>J2534+K2534</f>
        <v/>
      </c>
      <c r="M2534" s="748">
        <f>L2534*(G2534+I2534)</f>
        <v/>
      </c>
      <c r="O2534" s="464">
        <f>ISBLANK(D2534)</f>
        <v/>
      </c>
      <c r="P2534" s="464">
        <f>ISBLANK(G2534)</f>
        <v/>
      </c>
      <c r="Q2534" s="464">
        <f>ISBLANK(M2534)</f>
        <v/>
      </c>
      <c r="R2534" s="464">
        <f>IF(AND(O2534=P2534,O2534=Q2534),,"!!!")</f>
        <v/>
      </c>
      <c r="T2534" s="464" t="n">
        <v>2523</v>
      </c>
    </row>
    <row customFormat="1" hidden="1" outlineLevel="1" r="2535" s="590">
      <c r="A2535" s="29" t="n"/>
      <c r="B2535" s="606" t="n">
        <v>400</v>
      </c>
      <c r="C2535" s="654" t="inlineStr">
        <is>
          <t>431E</t>
        </is>
      </c>
      <c r="D2535" s="426" t="n">
        <v>461</v>
      </c>
      <c r="E2535" s="597" t="inlineStr">
        <is>
          <t>Bend, round - ø350-ø350 - 90.00°</t>
        </is>
      </c>
      <c r="F2535" s="597" t="inlineStr">
        <is>
          <t>Könyökidom kör keresztmetszet - ø350-ø350 - 90.00°</t>
        </is>
      </c>
      <c r="G2535" s="994" t="n">
        <v>1</v>
      </c>
      <c r="H2535" s="39" t="inlineStr">
        <is>
          <t>pc/db</t>
        </is>
      </c>
      <c r="I2535" s="1030" t="n"/>
      <c r="J2535" s="521" t="n">
        <v>0</v>
      </c>
      <c r="K2535" s="159" t="n">
        <v>0</v>
      </c>
      <c r="L2535" s="753">
        <f>J2535+K2535</f>
        <v/>
      </c>
      <c r="M2535" s="748">
        <f>L2535*(G2535+I2535)</f>
        <v/>
      </c>
      <c r="O2535" s="464">
        <f>ISBLANK(D2535)</f>
        <v/>
      </c>
      <c r="P2535" s="464">
        <f>ISBLANK(G2535)</f>
        <v/>
      </c>
      <c r="Q2535" s="464">
        <f>ISBLANK(M2535)</f>
        <v/>
      </c>
      <c r="R2535" s="464">
        <f>IF(AND(O2535=P2535,O2535=Q2535),,"!!!")</f>
        <v/>
      </c>
      <c r="T2535" s="464" t="n">
        <v>2524</v>
      </c>
    </row>
    <row customFormat="1" hidden="1" outlineLevel="1" r="2536" s="590">
      <c r="A2536" s="29" t="n"/>
      <c r="B2536" s="606" t="n">
        <v>400</v>
      </c>
      <c r="C2536" s="654" t="inlineStr">
        <is>
          <t>431E</t>
        </is>
      </c>
      <c r="D2536" s="426" t="n">
        <v>462</v>
      </c>
      <c r="E2536" s="597" t="inlineStr">
        <is>
          <t>Bend, round - ø350-ø350 - 90.00°</t>
        </is>
      </c>
      <c r="F2536" s="597" t="inlineStr">
        <is>
          <t>Könyökidom kör keresztmetszet - ø350-ø350 - 90.00°</t>
        </is>
      </c>
      <c r="G2536" s="994" t="n">
        <v>1</v>
      </c>
      <c r="H2536" s="39" t="inlineStr">
        <is>
          <t>pc/db</t>
        </is>
      </c>
      <c r="I2536" s="1030" t="n"/>
      <c r="J2536" s="521" t="n">
        <v>0</v>
      </c>
      <c r="K2536" s="159" t="n">
        <v>0</v>
      </c>
      <c r="L2536" s="753">
        <f>J2536+K2536</f>
        <v/>
      </c>
      <c r="M2536" s="748">
        <f>L2536*(G2536+I2536)</f>
        <v/>
      </c>
      <c r="O2536" s="464">
        <f>ISBLANK(D2536)</f>
        <v/>
      </c>
      <c r="P2536" s="464">
        <f>ISBLANK(G2536)</f>
        <v/>
      </c>
      <c r="Q2536" s="464">
        <f>ISBLANK(M2536)</f>
        <v/>
      </c>
      <c r="R2536" s="464">
        <f>IF(AND(O2536=P2536,O2536=Q2536),,"!!!")</f>
        <v/>
      </c>
      <c r="T2536" s="464" t="n">
        <v>2525</v>
      </c>
    </row>
    <row customFormat="1" hidden="1" outlineLevel="1" r="2537" s="590">
      <c r="A2537" s="29" t="n"/>
      <c r="B2537" s="606" t="n">
        <v>400</v>
      </c>
      <c r="C2537" s="654" t="inlineStr">
        <is>
          <t>431E</t>
        </is>
      </c>
      <c r="D2537" s="426" t="n">
        <v>463</v>
      </c>
      <c r="E2537" s="597" t="inlineStr">
        <is>
          <t>Bend, round - ø350-ø350 - 90.00°</t>
        </is>
      </c>
      <c r="F2537" s="597" t="inlineStr">
        <is>
          <t>Könyökidom kör keresztmetszet - ø350-ø350 - 90.00°</t>
        </is>
      </c>
      <c r="G2537" s="994" t="n">
        <v>1</v>
      </c>
      <c r="H2537" s="39" t="inlineStr">
        <is>
          <t>pc/db</t>
        </is>
      </c>
      <c r="I2537" s="1030" t="n"/>
      <c r="J2537" s="521" t="n">
        <v>0</v>
      </c>
      <c r="K2537" s="159" t="n">
        <v>0</v>
      </c>
      <c r="L2537" s="753">
        <f>J2537+K2537</f>
        <v/>
      </c>
      <c r="M2537" s="748">
        <f>L2537*(G2537+I2537)</f>
        <v/>
      </c>
      <c r="O2537" s="464">
        <f>ISBLANK(D2537)</f>
        <v/>
      </c>
      <c r="P2537" s="464">
        <f>ISBLANK(G2537)</f>
        <v/>
      </c>
      <c r="Q2537" s="464">
        <f>ISBLANK(M2537)</f>
        <v/>
      </c>
      <c r="R2537" s="464">
        <f>IF(AND(O2537=P2537,O2537=Q2537),,"!!!")</f>
        <v/>
      </c>
      <c r="T2537" s="464" t="n">
        <v>2526</v>
      </c>
    </row>
    <row customFormat="1" hidden="1" outlineLevel="1" r="2538" s="590">
      <c r="A2538" s="29" t="n"/>
      <c r="B2538" s="606" t="n">
        <v>400</v>
      </c>
      <c r="C2538" s="654" t="inlineStr">
        <is>
          <t>431E</t>
        </is>
      </c>
      <c r="D2538" s="426" t="n">
        <v>464</v>
      </c>
      <c r="E2538" s="597" t="inlineStr">
        <is>
          <t>Bend, round - ø250-ø250 - 90.00°</t>
        </is>
      </c>
      <c r="F2538" s="597" t="inlineStr">
        <is>
          <t>Könyökidom kör keresztmetszet - ø250-ø250 - 90.00°</t>
        </is>
      </c>
      <c r="G2538" s="994" t="n">
        <v>2</v>
      </c>
      <c r="H2538" s="39" t="inlineStr">
        <is>
          <t>pc/db</t>
        </is>
      </c>
      <c r="I2538" s="1030" t="n"/>
      <c r="J2538" s="521" t="n">
        <v>0</v>
      </c>
      <c r="K2538" s="159" t="n">
        <v>0</v>
      </c>
      <c r="L2538" s="753">
        <f>J2538+K2538</f>
        <v/>
      </c>
      <c r="M2538" s="748">
        <f>L2538*(G2538+I2538)</f>
        <v/>
      </c>
      <c r="O2538" s="464">
        <f>ISBLANK(D2538)</f>
        <v/>
      </c>
      <c r="P2538" s="464">
        <f>ISBLANK(G2538)</f>
        <v/>
      </c>
      <c r="Q2538" s="464">
        <f>ISBLANK(M2538)</f>
        <v/>
      </c>
      <c r="R2538" s="464">
        <f>IF(AND(O2538=P2538,O2538=Q2538),,"!!!")</f>
        <v/>
      </c>
      <c r="T2538" s="464" t="n">
        <v>2527</v>
      </c>
    </row>
    <row customFormat="1" hidden="1" outlineLevel="1" r="2539" s="590">
      <c r="A2539" s="29" t="n"/>
      <c r="B2539" s="606" t="n">
        <v>400</v>
      </c>
      <c r="C2539" s="654" t="inlineStr">
        <is>
          <t>431E</t>
        </is>
      </c>
      <c r="D2539" s="426" t="n">
        <v>465</v>
      </c>
      <c r="E2539" s="597" t="inlineStr">
        <is>
          <t>Radius elbow - 300x300-300x300 - 45.00°</t>
        </is>
      </c>
      <c r="F2539" s="597" t="inlineStr">
        <is>
          <t>Könyökidom négyszög keresztmetszet - 300x300-300x300 - 45.00°</t>
        </is>
      </c>
      <c r="G2539" s="994" t="n">
        <v>1</v>
      </c>
      <c r="H2539" s="39" t="inlineStr">
        <is>
          <t>pc/db</t>
        </is>
      </c>
      <c r="I2539" s="1030" t="n"/>
      <c r="J2539" s="521" t="n">
        <v>0</v>
      </c>
      <c r="K2539" s="159" t="n">
        <v>0</v>
      </c>
      <c r="L2539" s="753">
        <f>J2539+K2539</f>
        <v/>
      </c>
      <c r="M2539" s="748">
        <f>L2539*(G2539+I2539)</f>
        <v/>
      </c>
      <c r="O2539" s="464">
        <f>ISBLANK(D2539)</f>
        <v/>
      </c>
      <c r="P2539" s="464">
        <f>ISBLANK(G2539)</f>
        <v/>
      </c>
      <c r="Q2539" s="464">
        <f>ISBLANK(M2539)</f>
        <v/>
      </c>
      <c r="R2539" s="464">
        <f>IF(AND(O2539=P2539,O2539=Q2539),,"!!!")</f>
        <v/>
      </c>
      <c r="T2539" s="464" t="n">
        <v>2528</v>
      </c>
    </row>
    <row customFormat="1" hidden="1" outlineLevel="1" r="2540" s="590">
      <c r="A2540" s="29" t="n"/>
      <c r="B2540" s="606" t="n">
        <v>400</v>
      </c>
      <c r="C2540" s="654" t="inlineStr">
        <is>
          <t>431E</t>
        </is>
      </c>
      <c r="D2540" s="426" t="n">
        <v>466</v>
      </c>
      <c r="E2540" s="597" t="inlineStr">
        <is>
          <t>Radius elbow - 500x500-500x500 - 60.00°</t>
        </is>
      </c>
      <c r="F2540" s="597" t="inlineStr">
        <is>
          <t>Könyökidom négyszög keresztmetszet - 500x500-500x500 - 60.00°</t>
        </is>
      </c>
      <c r="G2540" s="994" t="n">
        <v>1</v>
      </c>
      <c r="H2540" s="39" t="inlineStr">
        <is>
          <t>pc/db</t>
        </is>
      </c>
      <c r="I2540" s="1030" t="n"/>
      <c r="J2540" s="521" t="n">
        <v>0</v>
      </c>
      <c r="K2540" s="159" t="n">
        <v>0</v>
      </c>
      <c r="L2540" s="753">
        <f>J2540+K2540</f>
        <v/>
      </c>
      <c r="M2540" s="748">
        <f>L2540*(G2540+I2540)</f>
        <v/>
      </c>
      <c r="O2540" s="464">
        <f>ISBLANK(D2540)</f>
        <v/>
      </c>
      <c r="P2540" s="464">
        <f>ISBLANK(G2540)</f>
        <v/>
      </c>
      <c r="Q2540" s="464">
        <f>ISBLANK(M2540)</f>
        <v/>
      </c>
      <c r="R2540" s="464">
        <f>IF(AND(O2540=P2540,O2540=Q2540),,"!!!")</f>
        <v/>
      </c>
      <c r="T2540" s="464" t="n">
        <v>2529</v>
      </c>
    </row>
    <row customFormat="1" hidden="1" outlineLevel="1" r="2541" s="590">
      <c r="A2541" s="29" t="n"/>
      <c r="B2541" s="606" t="n">
        <v>400</v>
      </c>
      <c r="C2541" s="654" t="inlineStr">
        <is>
          <t>431E</t>
        </is>
      </c>
      <c r="D2541" s="426" t="n">
        <v>467</v>
      </c>
      <c r="E2541" s="597" t="inlineStr">
        <is>
          <t>Radius elbow - 300x300-300x300 - 90.00°</t>
        </is>
      </c>
      <c r="F2541" s="597" t="inlineStr">
        <is>
          <t>Könyökidom négyszög keresztmetszet - 300x300-300x300 - 90.00°</t>
        </is>
      </c>
      <c r="G2541" s="994" t="n">
        <v>1</v>
      </c>
      <c r="H2541" s="39" t="inlineStr">
        <is>
          <t>pc/db</t>
        </is>
      </c>
      <c r="I2541" s="1030" t="n"/>
      <c r="J2541" s="521" t="n">
        <v>0</v>
      </c>
      <c r="K2541" s="159" t="n">
        <v>0</v>
      </c>
      <c r="L2541" s="753">
        <f>J2541+K2541</f>
        <v/>
      </c>
      <c r="M2541" s="748">
        <f>L2541*(G2541+I2541)</f>
        <v/>
      </c>
      <c r="O2541" s="464">
        <f>ISBLANK(D2541)</f>
        <v/>
      </c>
      <c r="P2541" s="464">
        <f>ISBLANK(G2541)</f>
        <v/>
      </c>
      <c r="Q2541" s="464">
        <f>ISBLANK(M2541)</f>
        <v/>
      </c>
      <c r="R2541" s="464">
        <f>IF(AND(O2541=P2541,O2541=Q2541),,"!!!")</f>
        <v/>
      </c>
      <c r="T2541" s="464" t="n">
        <v>2530</v>
      </c>
    </row>
    <row customFormat="1" hidden="1" outlineLevel="1" r="2542" s="590">
      <c r="A2542" s="29" t="n"/>
      <c r="B2542" s="606" t="n">
        <v>400</v>
      </c>
      <c r="C2542" s="654" t="inlineStr">
        <is>
          <t>431E</t>
        </is>
      </c>
      <c r="D2542" s="426" t="n">
        <v>468</v>
      </c>
      <c r="E2542" s="597" t="inlineStr">
        <is>
          <t>Radius elbow - 500x500-500x500 - 90.00°</t>
        </is>
      </c>
      <c r="F2542" s="597" t="inlineStr">
        <is>
          <t>Könyökidom négyszög keresztmetszet - 500x500-500x500 - 90.00°</t>
        </is>
      </c>
      <c r="G2542" s="994" t="n">
        <v>2</v>
      </c>
      <c r="H2542" s="39" t="inlineStr">
        <is>
          <t>pc/db</t>
        </is>
      </c>
      <c r="I2542" s="1030" t="n"/>
      <c r="J2542" s="521" t="n">
        <v>0</v>
      </c>
      <c r="K2542" s="159" t="n">
        <v>0</v>
      </c>
      <c r="L2542" s="753">
        <f>J2542+K2542</f>
        <v/>
      </c>
      <c r="M2542" s="748">
        <f>L2542*(G2542+I2542)</f>
        <v/>
      </c>
      <c r="O2542" s="464">
        <f>ISBLANK(D2542)</f>
        <v/>
      </c>
      <c r="P2542" s="464">
        <f>ISBLANK(G2542)</f>
        <v/>
      </c>
      <c r="Q2542" s="464">
        <f>ISBLANK(M2542)</f>
        <v/>
      </c>
      <c r="R2542" s="464">
        <f>IF(AND(O2542=P2542,O2542=Q2542),,"!!!")</f>
        <v/>
      </c>
      <c r="T2542" s="464" t="n">
        <v>2531</v>
      </c>
    </row>
    <row customFormat="1" hidden="1" outlineLevel="1" r="2543" s="590">
      <c r="A2543" s="29" t="n"/>
      <c r="B2543" s="606" t="n">
        <v>400</v>
      </c>
      <c r="C2543" s="654" t="inlineStr">
        <is>
          <t>431E</t>
        </is>
      </c>
      <c r="D2543" s="426" t="n">
        <v>469</v>
      </c>
      <c r="E2543" s="597" t="inlineStr">
        <is>
          <t>Reducer, rectangular - 410x675-300x300 - 90.00°</t>
        </is>
      </c>
      <c r="F2543" s="597" t="inlineStr">
        <is>
          <t>Szűkítő négyszög keresztmetszet - 410x675-300x300 - 90.00°</t>
        </is>
      </c>
      <c r="G2543" s="994" t="n">
        <v>1</v>
      </c>
      <c r="H2543" s="39" t="inlineStr">
        <is>
          <t>pc/db</t>
        </is>
      </c>
      <c r="I2543" s="1030" t="n"/>
      <c r="J2543" s="521" t="n">
        <v>0</v>
      </c>
      <c r="K2543" s="159" t="n">
        <v>0</v>
      </c>
      <c r="L2543" s="753">
        <f>J2543+K2543</f>
        <v/>
      </c>
      <c r="M2543" s="748">
        <f>L2543*(G2543+I2543)</f>
        <v/>
      </c>
      <c r="O2543" s="464">
        <f>ISBLANK(D2543)</f>
        <v/>
      </c>
      <c r="P2543" s="464">
        <f>ISBLANK(G2543)</f>
        <v/>
      </c>
      <c r="Q2543" s="464">
        <f>ISBLANK(M2543)</f>
        <v/>
      </c>
      <c r="R2543" s="464">
        <f>IF(AND(O2543=P2543,O2543=Q2543),,"!!!")</f>
        <v/>
      </c>
      <c r="T2543" s="464" t="n">
        <v>2532</v>
      </c>
    </row>
    <row customFormat="1" hidden="1" outlineLevel="1" r="2544" s="590">
      <c r="A2544" s="29" t="n"/>
      <c r="B2544" s="606" t="n">
        <v>400</v>
      </c>
      <c r="C2544" s="654" t="inlineStr">
        <is>
          <t>431E</t>
        </is>
      </c>
      <c r="D2544" s="426" t="n">
        <v>470</v>
      </c>
      <c r="E2544" s="597" t="inlineStr">
        <is>
          <t>Reducer, rectangular - 630x550-500x500 - 90.00°</t>
        </is>
      </c>
      <c r="F2544" s="597" t="inlineStr">
        <is>
          <t>Szűkítő négyszög keresztmetszet - 630x550-500x500 - 90.00°</t>
        </is>
      </c>
      <c r="G2544" s="994" t="n">
        <v>1</v>
      </c>
      <c r="H2544" s="39" t="inlineStr">
        <is>
          <t>pc/db</t>
        </is>
      </c>
      <c r="I2544" s="1030" t="n"/>
      <c r="J2544" s="521" t="n">
        <v>0</v>
      </c>
      <c r="K2544" s="159" t="n">
        <v>0</v>
      </c>
      <c r="L2544" s="753">
        <f>J2544+K2544</f>
        <v/>
      </c>
      <c r="M2544" s="748">
        <f>L2544*(G2544+I2544)</f>
        <v/>
      </c>
      <c r="O2544" s="464">
        <f>ISBLANK(D2544)</f>
        <v/>
      </c>
      <c r="P2544" s="464">
        <f>ISBLANK(G2544)</f>
        <v/>
      </c>
      <c r="Q2544" s="464">
        <f>ISBLANK(M2544)</f>
        <v/>
      </c>
      <c r="R2544" s="464">
        <f>IF(AND(O2544=P2544,O2544=Q2544),,"!!!")</f>
        <v/>
      </c>
      <c r="T2544" s="464" t="n">
        <v>2533</v>
      </c>
    </row>
    <row customFormat="1" hidden="1" outlineLevel="1" r="2545" s="590">
      <c r="A2545" s="29" t="n"/>
      <c r="B2545" s="606" t="n">
        <v>400</v>
      </c>
      <c r="C2545" s="654" t="inlineStr">
        <is>
          <t>431E</t>
        </is>
      </c>
      <c r="D2545" s="426" t="n">
        <v>471</v>
      </c>
      <c r="E2545" s="148" t="inlineStr">
        <is>
          <t>Exhaust Air sanitary block</t>
        </is>
      </c>
      <c r="F2545" s="148" t="inlineStr">
        <is>
          <t>Vizesblokk elszívás</t>
        </is>
      </c>
      <c r="G2545" s="994" t="n"/>
      <c r="H2545" s="39" t="n"/>
      <c r="I2545" s="1030" t="n"/>
      <c r="J2545" s="521" t="n"/>
      <c r="K2545" s="159" t="n"/>
      <c r="L2545" s="159" t="n"/>
      <c r="M2545" s="522" t="n"/>
      <c r="O2545" s="464">
        <f>ISBLANK(D2545)</f>
        <v/>
      </c>
      <c r="P2545" s="464">
        <f>ISBLANK(G2545)</f>
        <v/>
      </c>
      <c r="Q2545" s="464">
        <f>ISBLANK(M2545)</f>
        <v/>
      </c>
      <c r="R2545" s="464">
        <f>IF(AND(O2545=P2545,O2545=Q2545),,"!!!")</f>
        <v/>
      </c>
      <c r="T2545" s="464" t="n">
        <v>2534</v>
      </c>
    </row>
    <row customFormat="1" hidden="1" outlineLevel="1" r="2546" s="590">
      <c r="A2546" s="29" t="n"/>
      <c r="B2546" s="606" t="n">
        <v>400</v>
      </c>
      <c r="C2546" s="654" t="inlineStr">
        <is>
          <t>431E</t>
        </is>
      </c>
      <c r="D2546" s="426" t="n">
        <v>472</v>
      </c>
      <c r="E2546" s="597" t="inlineStr">
        <is>
          <t>ø100</t>
        </is>
      </c>
      <c r="F2546" s="597" t="inlineStr">
        <is>
          <t>ø100</t>
        </is>
      </c>
      <c r="G2546" s="994" t="n">
        <v>9</v>
      </c>
      <c r="H2546" s="39" t="inlineStr">
        <is>
          <t>lm/fm</t>
        </is>
      </c>
      <c r="I2546" s="1030" t="n"/>
      <c r="J2546" s="521" t="n">
        <v>0</v>
      </c>
      <c r="K2546" s="159" t="n">
        <v>0</v>
      </c>
      <c r="L2546" s="753">
        <f>J2546+K2546</f>
        <v/>
      </c>
      <c r="M2546" s="748">
        <f>L2546*(G2546+I2546)</f>
        <v/>
      </c>
      <c r="O2546" s="464">
        <f>ISBLANK(D2546)</f>
        <v/>
      </c>
      <c r="P2546" s="464">
        <f>ISBLANK(G2546)</f>
        <v/>
      </c>
      <c r="Q2546" s="464">
        <f>ISBLANK(M2546)</f>
        <v/>
      </c>
      <c r="R2546" s="464">
        <f>IF(AND(O2546=P2546,O2546=Q2546),,"!!!")</f>
        <v/>
      </c>
      <c r="T2546" s="464" t="n">
        <v>2535</v>
      </c>
    </row>
    <row customFormat="1" hidden="1" outlineLevel="1" r="2547" s="590">
      <c r="A2547" s="29" t="n"/>
      <c r="B2547" s="606" t="n">
        <v>400</v>
      </c>
      <c r="C2547" s="654" t="inlineStr">
        <is>
          <t>431E</t>
        </is>
      </c>
      <c r="D2547" s="426" t="n">
        <v>473</v>
      </c>
      <c r="E2547" s="597" t="inlineStr">
        <is>
          <t>ø125</t>
        </is>
      </c>
      <c r="F2547" s="597" t="inlineStr">
        <is>
          <t>ø125</t>
        </is>
      </c>
      <c r="G2547" s="994" t="n">
        <v>27</v>
      </c>
      <c r="H2547" s="39" t="inlineStr">
        <is>
          <t>lm/fm</t>
        </is>
      </c>
      <c r="I2547" s="1030" t="n"/>
      <c r="J2547" s="521" t="n">
        <v>0</v>
      </c>
      <c r="K2547" s="159" t="n">
        <v>0</v>
      </c>
      <c r="L2547" s="753">
        <f>J2547+K2547</f>
        <v/>
      </c>
      <c r="M2547" s="748">
        <f>L2547*(G2547+I2547)</f>
        <v/>
      </c>
      <c r="O2547" s="464">
        <f>ISBLANK(D2547)</f>
        <v/>
      </c>
      <c r="P2547" s="464">
        <f>ISBLANK(G2547)</f>
        <v/>
      </c>
      <c r="Q2547" s="464">
        <f>ISBLANK(M2547)</f>
        <v/>
      </c>
      <c r="R2547" s="464">
        <f>IF(AND(O2547=P2547,O2547=Q2547),,"!!!")</f>
        <v/>
      </c>
      <c r="T2547" s="464" t="n">
        <v>2536</v>
      </c>
    </row>
    <row customFormat="1" hidden="1" outlineLevel="1" r="2548" s="590">
      <c r="A2548" s="29" t="n"/>
      <c r="B2548" s="606" t="n">
        <v>400</v>
      </c>
      <c r="C2548" s="654" t="inlineStr">
        <is>
          <t>431E</t>
        </is>
      </c>
      <c r="D2548" s="426" t="n">
        <v>474</v>
      </c>
      <c r="E2548" s="597" t="inlineStr">
        <is>
          <t>ø150</t>
        </is>
      </c>
      <c r="F2548" s="597" t="inlineStr">
        <is>
          <t>ø150</t>
        </is>
      </c>
      <c r="G2548" s="994" t="n">
        <v>4</v>
      </c>
      <c r="H2548" s="39" t="inlineStr">
        <is>
          <t>lm/fm</t>
        </is>
      </c>
      <c r="I2548" s="1030" t="n"/>
      <c r="J2548" s="521" t="n">
        <v>0</v>
      </c>
      <c r="K2548" s="159" t="n">
        <v>0</v>
      </c>
      <c r="L2548" s="753">
        <f>J2548+K2548</f>
        <v/>
      </c>
      <c r="M2548" s="748">
        <f>L2548*(G2548+I2548)</f>
        <v/>
      </c>
      <c r="O2548" s="464">
        <f>ISBLANK(D2548)</f>
        <v/>
      </c>
      <c r="P2548" s="464">
        <f>ISBLANK(G2548)</f>
        <v/>
      </c>
      <c r="Q2548" s="464">
        <f>ISBLANK(M2548)</f>
        <v/>
      </c>
      <c r="R2548" s="464">
        <f>IF(AND(O2548=P2548,O2548=Q2548),,"!!!")</f>
        <v/>
      </c>
      <c r="T2548" s="464" t="n">
        <v>2537</v>
      </c>
    </row>
    <row customFormat="1" hidden="1" outlineLevel="1" r="2549" s="590">
      <c r="A2549" s="29" t="n"/>
      <c r="B2549" s="606" t="n">
        <v>400</v>
      </c>
      <c r="C2549" s="654" t="inlineStr">
        <is>
          <t>431E</t>
        </is>
      </c>
      <c r="D2549" s="426" t="n">
        <v>475</v>
      </c>
      <c r="E2549" s="597" t="inlineStr">
        <is>
          <t>ø160</t>
        </is>
      </c>
      <c r="F2549" s="597" t="inlineStr">
        <is>
          <t>ø160</t>
        </is>
      </c>
      <c r="G2549" s="994" t="n">
        <v>29</v>
      </c>
      <c r="H2549" s="39" t="inlineStr">
        <is>
          <t>lm/fm</t>
        </is>
      </c>
      <c r="I2549" s="1030" t="n"/>
      <c r="J2549" s="521" t="n">
        <v>0</v>
      </c>
      <c r="K2549" s="159" t="n">
        <v>0</v>
      </c>
      <c r="L2549" s="753">
        <f>J2549+K2549</f>
        <v/>
      </c>
      <c r="M2549" s="748">
        <f>L2549*(G2549+I2549)</f>
        <v/>
      </c>
      <c r="O2549" s="464">
        <f>ISBLANK(D2549)</f>
        <v/>
      </c>
      <c r="P2549" s="464">
        <f>ISBLANK(G2549)</f>
        <v/>
      </c>
      <c r="Q2549" s="464">
        <f>ISBLANK(M2549)</f>
        <v/>
      </c>
      <c r="R2549" s="464">
        <f>IF(AND(O2549=P2549,O2549=Q2549),,"!!!")</f>
        <v/>
      </c>
      <c r="T2549" s="464" t="n">
        <v>2538</v>
      </c>
    </row>
    <row customFormat="1" hidden="1" outlineLevel="1" r="2550" s="590">
      <c r="A2550" s="29" t="n"/>
      <c r="B2550" s="606" t="n">
        <v>400</v>
      </c>
      <c r="C2550" s="654" t="inlineStr">
        <is>
          <t>431E</t>
        </is>
      </c>
      <c r="D2550" s="426" t="n">
        <v>476</v>
      </c>
      <c r="E2550" s="597" t="inlineStr">
        <is>
          <t>ø200</t>
        </is>
      </c>
      <c r="F2550" s="597" t="inlineStr">
        <is>
          <t>ø200</t>
        </is>
      </c>
      <c r="G2550" s="994" t="n">
        <v>66</v>
      </c>
      <c r="H2550" s="39" t="inlineStr">
        <is>
          <t>lm/fm</t>
        </is>
      </c>
      <c r="I2550" s="1030" t="n"/>
      <c r="J2550" s="521" t="n">
        <v>0</v>
      </c>
      <c r="K2550" s="159" t="n">
        <v>0</v>
      </c>
      <c r="L2550" s="753">
        <f>J2550+K2550</f>
        <v/>
      </c>
      <c r="M2550" s="748">
        <f>L2550*(G2550+I2550)</f>
        <v/>
      </c>
      <c r="O2550" s="464">
        <f>ISBLANK(D2550)</f>
        <v/>
      </c>
      <c r="P2550" s="464">
        <f>ISBLANK(G2550)</f>
        <v/>
      </c>
      <c r="Q2550" s="464">
        <f>ISBLANK(M2550)</f>
        <v/>
      </c>
      <c r="R2550" s="464">
        <f>IF(AND(O2550=P2550,O2550=Q2550),,"!!!")</f>
        <v/>
      </c>
      <c r="T2550" s="464" t="n">
        <v>2539</v>
      </c>
    </row>
    <row customFormat="1" hidden="1" outlineLevel="1" r="2551" s="590">
      <c r="A2551" s="29" t="n"/>
      <c r="B2551" s="606" t="n">
        <v>400</v>
      </c>
      <c r="C2551" s="654" t="inlineStr">
        <is>
          <t>431E</t>
        </is>
      </c>
      <c r="D2551" s="426" t="n">
        <v>477</v>
      </c>
      <c r="E2551" s="597" t="inlineStr">
        <is>
          <t>ø250</t>
        </is>
      </c>
      <c r="F2551" s="597" t="inlineStr">
        <is>
          <t>ø250</t>
        </is>
      </c>
      <c r="G2551" s="994" t="n">
        <v>30</v>
      </c>
      <c r="H2551" s="39" t="inlineStr">
        <is>
          <t>lm/fm</t>
        </is>
      </c>
      <c r="I2551" s="1030" t="n"/>
      <c r="J2551" s="521" t="n">
        <v>0</v>
      </c>
      <c r="K2551" s="159" t="n">
        <v>0</v>
      </c>
      <c r="L2551" s="753">
        <f>J2551+K2551</f>
        <v/>
      </c>
      <c r="M2551" s="748">
        <f>L2551*(G2551+I2551)</f>
        <v/>
      </c>
      <c r="O2551" s="464">
        <f>ISBLANK(D2551)</f>
        <v/>
      </c>
      <c r="P2551" s="464">
        <f>ISBLANK(G2551)</f>
        <v/>
      </c>
      <c r="Q2551" s="464">
        <f>ISBLANK(M2551)</f>
        <v/>
      </c>
      <c r="R2551" s="464">
        <f>IF(AND(O2551=P2551,O2551=Q2551),,"!!!")</f>
        <v/>
      </c>
      <c r="T2551" s="464" t="n">
        <v>2540</v>
      </c>
    </row>
    <row customFormat="1" hidden="1" outlineLevel="1" r="2552" s="590">
      <c r="A2552" s="29" t="n"/>
      <c r="B2552" s="606" t="n">
        <v>400</v>
      </c>
      <c r="C2552" s="654" t="inlineStr">
        <is>
          <t>431E</t>
        </is>
      </c>
      <c r="D2552" s="426" t="n">
        <v>478</v>
      </c>
      <c r="E2552" s="597" t="inlineStr">
        <is>
          <t>ø300</t>
        </is>
      </c>
      <c r="F2552" s="597" t="inlineStr">
        <is>
          <t>ø300</t>
        </is>
      </c>
      <c r="G2552" s="994" t="n">
        <v>11</v>
      </c>
      <c r="H2552" s="39" t="inlineStr">
        <is>
          <t>lm/fm</t>
        </is>
      </c>
      <c r="I2552" s="1030" t="n"/>
      <c r="J2552" s="521" t="n">
        <v>0</v>
      </c>
      <c r="K2552" s="159" t="n">
        <v>0</v>
      </c>
      <c r="L2552" s="753">
        <f>J2552+K2552</f>
        <v/>
      </c>
      <c r="M2552" s="748">
        <f>L2552*(G2552+I2552)</f>
        <v/>
      </c>
      <c r="O2552" s="464">
        <f>ISBLANK(D2552)</f>
        <v/>
      </c>
      <c r="P2552" s="464">
        <f>ISBLANK(G2552)</f>
        <v/>
      </c>
      <c r="Q2552" s="464">
        <f>ISBLANK(M2552)</f>
        <v/>
      </c>
      <c r="R2552" s="464">
        <f>IF(AND(O2552=P2552,O2552=Q2552),,"!!!")</f>
        <v/>
      </c>
      <c r="T2552" s="464" t="n">
        <v>2541</v>
      </c>
    </row>
    <row customFormat="1" hidden="1" outlineLevel="1" r="2553" s="590">
      <c r="A2553" s="29" t="n"/>
      <c r="B2553" s="606" t="n">
        <v>400</v>
      </c>
      <c r="C2553" s="654" t="inlineStr">
        <is>
          <t>431E</t>
        </is>
      </c>
      <c r="D2553" s="426" t="n">
        <v>479</v>
      </c>
      <c r="E2553" s="597" t="inlineStr">
        <is>
          <t>ø315</t>
        </is>
      </c>
      <c r="F2553" s="597" t="inlineStr">
        <is>
          <t>ø315</t>
        </is>
      </c>
      <c r="G2553" s="994" t="n">
        <v>5</v>
      </c>
      <c r="H2553" s="39" t="inlineStr">
        <is>
          <t>lm/fm</t>
        </is>
      </c>
      <c r="I2553" s="1030" t="n"/>
      <c r="J2553" s="521" t="n">
        <v>0</v>
      </c>
      <c r="K2553" s="159" t="n">
        <v>0</v>
      </c>
      <c r="L2553" s="753">
        <f>J2553+K2553</f>
        <v/>
      </c>
      <c r="M2553" s="748">
        <f>L2553*(G2553+I2553)</f>
        <v/>
      </c>
      <c r="O2553" s="464">
        <f>ISBLANK(D2553)</f>
        <v/>
      </c>
      <c r="P2553" s="464">
        <f>ISBLANK(G2553)</f>
        <v/>
      </c>
      <c r="Q2553" s="464">
        <f>ISBLANK(M2553)</f>
        <v/>
      </c>
      <c r="R2553" s="464">
        <f>IF(AND(O2553=P2553,O2553=Q2553),,"!!!")</f>
        <v/>
      </c>
      <c r="T2553" s="464" t="n">
        <v>2542</v>
      </c>
    </row>
    <row customFormat="1" hidden="1" outlineLevel="1" r="2554" s="590">
      <c r="A2554" s="29" t="n"/>
      <c r="B2554" s="606" t="n">
        <v>400</v>
      </c>
      <c r="C2554" s="654" t="inlineStr">
        <is>
          <t>431E</t>
        </is>
      </c>
      <c r="D2554" s="426" t="n">
        <v>480</v>
      </c>
      <c r="E2554" s="597" t="inlineStr">
        <is>
          <t>ø450</t>
        </is>
      </c>
      <c r="F2554" s="597" t="inlineStr">
        <is>
          <t>ø450</t>
        </is>
      </c>
      <c r="G2554" s="994" t="n">
        <v>2</v>
      </c>
      <c r="H2554" s="39" t="inlineStr">
        <is>
          <t>lm/fm</t>
        </is>
      </c>
      <c r="I2554" s="1030" t="n"/>
      <c r="J2554" s="521" t="n">
        <v>0</v>
      </c>
      <c r="K2554" s="159" t="n">
        <v>0</v>
      </c>
      <c r="L2554" s="753">
        <f>J2554+K2554</f>
        <v/>
      </c>
      <c r="M2554" s="748">
        <f>L2554*(G2554+I2554)</f>
        <v/>
      </c>
      <c r="O2554" s="464">
        <f>ISBLANK(D2554)</f>
        <v/>
      </c>
      <c r="P2554" s="464">
        <f>ISBLANK(G2554)</f>
        <v/>
      </c>
      <c r="Q2554" s="464">
        <f>ISBLANK(M2554)</f>
        <v/>
      </c>
      <c r="R2554" s="464">
        <f>IF(AND(O2554=P2554,O2554=Q2554),,"!!!")</f>
        <v/>
      </c>
      <c r="T2554" s="464" t="n">
        <v>2543</v>
      </c>
    </row>
    <row customFormat="1" hidden="1" outlineLevel="1" r="2555" s="590">
      <c r="A2555" s="29" t="n"/>
      <c r="B2555" s="606" t="n">
        <v>400</v>
      </c>
      <c r="C2555" s="654" t="inlineStr">
        <is>
          <t>431E</t>
        </is>
      </c>
      <c r="D2555" s="426" t="n">
        <v>481</v>
      </c>
      <c r="E2555" s="597" t="inlineStr">
        <is>
          <t>Bend, round - ø200-ø200 - 45.00°</t>
        </is>
      </c>
      <c r="F2555" s="597" t="inlineStr">
        <is>
          <t>Könyökidom kör keresztmetszet - ø200-ø200 - 45.00°</t>
        </is>
      </c>
      <c r="G2555" s="994" t="n">
        <v>2</v>
      </c>
      <c r="H2555" s="39" t="inlineStr">
        <is>
          <t>pc/db</t>
        </is>
      </c>
      <c r="I2555" s="1030" t="n"/>
      <c r="J2555" s="521" t="n">
        <v>0</v>
      </c>
      <c r="K2555" s="159" t="n">
        <v>0</v>
      </c>
      <c r="L2555" s="753">
        <f>J2555+K2555</f>
        <v/>
      </c>
      <c r="M2555" s="748">
        <f>L2555*(G2555+I2555)</f>
        <v/>
      </c>
      <c r="O2555" s="464">
        <f>ISBLANK(D2555)</f>
        <v/>
      </c>
      <c r="P2555" s="464">
        <f>ISBLANK(G2555)</f>
        <v/>
      </c>
      <c r="Q2555" s="464">
        <f>ISBLANK(M2555)</f>
        <v/>
      </c>
      <c r="R2555" s="464">
        <f>IF(AND(O2555=P2555,O2555=Q2555),,"!!!")</f>
        <v/>
      </c>
      <c r="T2555" s="464" t="n">
        <v>2544</v>
      </c>
    </row>
    <row customFormat="1" hidden="1" outlineLevel="1" r="2556" s="590">
      <c r="A2556" s="29" t="n"/>
      <c r="B2556" s="606" t="n">
        <v>400</v>
      </c>
      <c r="C2556" s="654" t="inlineStr">
        <is>
          <t>431E</t>
        </is>
      </c>
      <c r="D2556" s="426" t="n">
        <v>482</v>
      </c>
      <c r="E2556" s="597" t="inlineStr">
        <is>
          <t>Bend, round - ø250-ø250 - 45.00°</t>
        </is>
      </c>
      <c r="F2556" s="597" t="inlineStr">
        <is>
          <t>Könyökidom kör keresztmetszet - ø250-ø250 - 45.00°</t>
        </is>
      </c>
      <c r="G2556" s="994" t="n">
        <v>1</v>
      </c>
      <c r="H2556" s="39" t="inlineStr">
        <is>
          <t>pc/db</t>
        </is>
      </c>
      <c r="I2556" s="1030" t="n"/>
      <c r="J2556" s="521" t="n">
        <v>0</v>
      </c>
      <c r="K2556" s="159" t="n">
        <v>0</v>
      </c>
      <c r="L2556" s="753">
        <f>J2556+K2556</f>
        <v/>
      </c>
      <c r="M2556" s="748">
        <f>L2556*(G2556+I2556)</f>
        <v/>
      </c>
      <c r="O2556" s="464">
        <f>ISBLANK(D2556)</f>
        <v/>
      </c>
      <c r="P2556" s="464">
        <f>ISBLANK(G2556)</f>
        <v/>
      </c>
      <c r="Q2556" s="464">
        <f>ISBLANK(M2556)</f>
        <v/>
      </c>
      <c r="R2556" s="464">
        <f>IF(AND(O2556=P2556,O2556=Q2556),,"!!!")</f>
        <v/>
      </c>
      <c r="T2556" s="464" t="n">
        <v>2545</v>
      </c>
    </row>
    <row customFormat="1" hidden="1" outlineLevel="1" r="2557" s="590">
      <c r="A2557" s="29" t="n"/>
      <c r="B2557" s="606" t="n">
        <v>400</v>
      </c>
      <c r="C2557" s="654" t="inlineStr">
        <is>
          <t>431E</t>
        </is>
      </c>
      <c r="D2557" s="426" t="n">
        <v>483</v>
      </c>
      <c r="E2557" s="597" t="inlineStr">
        <is>
          <t>Bend, round - ø160-ø160 - 60.00°</t>
        </is>
      </c>
      <c r="F2557" s="597" t="inlineStr">
        <is>
          <t>Könyökidom kör keresztmetszet - ø160-ø160 - 60.00°</t>
        </is>
      </c>
      <c r="G2557" s="994" t="n">
        <v>1</v>
      </c>
      <c r="H2557" s="39" t="inlineStr">
        <is>
          <t>pc/db</t>
        </is>
      </c>
      <c r="I2557" s="1030" t="n"/>
      <c r="J2557" s="521" t="n">
        <v>0</v>
      </c>
      <c r="K2557" s="159" t="n">
        <v>0</v>
      </c>
      <c r="L2557" s="753">
        <f>J2557+K2557</f>
        <v/>
      </c>
      <c r="M2557" s="748">
        <f>L2557*(G2557+I2557)</f>
        <v/>
      </c>
      <c r="O2557" s="464">
        <f>ISBLANK(D2557)</f>
        <v/>
      </c>
      <c r="P2557" s="464">
        <f>ISBLANK(G2557)</f>
        <v/>
      </c>
      <c r="Q2557" s="464">
        <f>ISBLANK(M2557)</f>
        <v/>
      </c>
      <c r="R2557" s="464">
        <f>IF(AND(O2557=P2557,O2557=Q2557),,"!!!")</f>
        <v/>
      </c>
      <c r="T2557" s="464" t="n">
        <v>2546</v>
      </c>
    </row>
    <row customFormat="1" hidden="1" outlineLevel="1" r="2558" s="590">
      <c r="A2558" s="29" t="n"/>
      <c r="B2558" s="606" t="n">
        <v>400</v>
      </c>
      <c r="C2558" s="654" t="inlineStr">
        <is>
          <t>431E</t>
        </is>
      </c>
      <c r="D2558" s="426" t="n">
        <v>484</v>
      </c>
      <c r="E2558" s="597" t="inlineStr">
        <is>
          <t>Bend, round - ø200-ø200 - 60.00°</t>
        </is>
      </c>
      <c r="F2558" s="597" t="inlineStr">
        <is>
          <t>Könyökidom kör keresztmetszet - ø200-ø200 - 60.00°</t>
        </is>
      </c>
      <c r="G2558" s="994" t="n">
        <v>1</v>
      </c>
      <c r="H2558" s="39" t="inlineStr">
        <is>
          <t>pc/db</t>
        </is>
      </c>
      <c r="I2558" s="1030" t="n"/>
      <c r="J2558" s="521" t="n">
        <v>0</v>
      </c>
      <c r="K2558" s="159" t="n">
        <v>0</v>
      </c>
      <c r="L2558" s="753">
        <f>J2558+K2558</f>
        <v/>
      </c>
      <c r="M2558" s="748">
        <f>L2558*(G2558+I2558)</f>
        <v/>
      </c>
      <c r="O2558" s="464">
        <f>ISBLANK(D2558)</f>
        <v/>
      </c>
      <c r="P2558" s="464">
        <f>ISBLANK(G2558)</f>
        <v/>
      </c>
      <c r="Q2558" s="464">
        <f>ISBLANK(M2558)</f>
        <v/>
      </c>
      <c r="R2558" s="464">
        <f>IF(AND(O2558=P2558,O2558=Q2558),,"!!!")</f>
        <v/>
      </c>
      <c r="T2558" s="464" t="n">
        <v>2547</v>
      </c>
    </row>
    <row customFormat="1" hidden="1" outlineLevel="1" r="2559" s="590">
      <c r="A2559" s="29" t="n"/>
      <c r="B2559" s="606" t="n">
        <v>400</v>
      </c>
      <c r="C2559" s="654" t="inlineStr">
        <is>
          <t>431E</t>
        </is>
      </c>
      <c r="D2559" s="426" t="n">
        <v>485</v>
      </c>
      <c r="E2559" s="597" t="inlineStr">
        <is>
          <t>Bend, round - ø250-ø250 - 60.00°</t>
        </is>
      </c>
      <c r="F2559" s="597" t="inlineStr">
        <is>
          <t>Könyökidom kör keresztmetszet - ø250-ø250 - 60.00°</t>
        </is>
      </c>
      <c r="G2559" s="994" t="n">
        <v>2</v>
      </c>
      <c r="H2559" s="39" t="inlineStr">
        <is>
          <t>pc/db</t>
        </is>
      </c>
      <c r="I2559" s="1030" t="n"/>
      <c r="J2559" s="521" t="n">
        <v>0</v>
      </c>
      <c r="K2559" s="159" t="n">
        <v>0</v>
      </c>
      <c r="L2559" s="753">
        <f>J2559+K2559</f>
        <v/>
      </c>
      <c r="M2559" s="748">
        <f>L2559*(G2559+I2559)</f>
        <v/>
      </c>
      <c r="O2559" s="464">
        <f>ISBLANK(D2559)</f>
        <v/>
      </c>
      <c r="P2559" s="464">
        <f>ISBLANK(G2559)</f>
        <v/>
      </c>
      <c r="Q2559" s="464">
        <f>ISBLANK(M2559)</f>
        <v/>
      </c>
      <c r="R2559" s="464">
        <f>IF(AND(O2559=P2559,O2559=Q2559),,"!!!")</f>
        <v/>
      </c>
      <c r="T2559" s="464" t="n">
        <v>2548</v>
      </c>
    </row>
    <row customFormat="1" hidden="1" outlineLevel="1" r="2560" s="590">
      <c r="A2560" s="29" t="n"/>
      <c r="B2560" s="606" t="n">
        <v>400</v>
      </c>
      <c r="C2560" s="654" t="inlineStr">
        <is>
          <t>431E</t>
        </is>
      </c>
      <c r="D2560" s="426" t="n">
        <v>486</v>
      </c>
      <c r="E2560" s="597" t="inlineStr">
        <is>
          <t>Bend, round - ø300-ø300 - 60.00°</t>
        </is>
      </c>
      <c r="F2560" s="597" t="inlineStr">
        <is>
          <t>Könyökidom kör keresztmetszet - ø300-ø300 - 60.00°</t>
        </is>
      </c>
      <c r="G2560" s="994" t="n">
        <v>1</v>
      </c>
      <c r="H2560" s="39" t="inlineStr">
        <is>
          <t>pc/db</t>
        </is>
      </c>
      <c r="I2560" s="1030" t="n"/>
      <c r="J2560" s="521" t="n">
        <v>0</v>
      </c>
      <c r="K2560" s="159" t="n">
        <v>0</v>
      </c>
      <c r="L2560" s="753">
        <f>J2560+K2560</f>
        <v/>
      </c>
      <c r="M2560" s="748">
        <f>L2560*(G2560+I2560)</f>
        <v/>
      </c>
      <c r="O2560" s="464">
        <f>ISBLANK(D2560)</f>
        <v/>
      </c>
      <c r="P2560" s="464">
        <f>ISBLANK(G2560)</f>
        <v/>
      </c>
      <c r="Q2560" s="464">
        <f>ISBLANK(M2560)</f>
        <v/>
      </c>
      <c r="R2560" s="464">
        <f>IF(AND(O2560=P2560,O2560=Q2560),,"!!!")</f>
        <v/>
      </c>
      <c r="T2560" s="464" t="n">
        <v>2549</v>
      </c>
    </row>
    <row customFormat="1" hidden="1" outlineLevel="1" r="2561" s="590">
      <c r="A2561" s="29" t="n"/>
      <c r="B2561" s="606" t="n">
        <v>400</v>
      </c>
      <c r="C2561" s="654" t="inlineStr">
        <is>
          <t>431E</t>
        </is>
      </c>
      <c r="D2561" s="426" t="n">
        <v>487</v>
      </c>
      <c r="E2561" s="597" t="inlineStr">
        <is>
          <t>Bend, round - ø450-ø450 - 60.00°</t>
        </is>
      </c>
      <c r="F2561" s="597" t="inlineStr">
        <is>
          <t>Könyökidom kör keresztmetszet - ø450-ø450 - 60.00°</t>
        </is>
      </c>
      <c r="G2561" s="994" t="n">
        <v>1</v>
      </c>
      <c r="H2561" s="39" t="inlineStr">
        <is>
          <t>pc/db</t>
        </is>
      </c>
      <c r="I2561" s="1030" t="n"/>
      <c r="J2561" s="521" t="n">
        <v>0</v>
      </c>
      <c r="K2561" s="159" t="n">
        <v>0</v>
      </c>
      <c r="L2561" s="753">
        <f>J2561+K2561</f>
        <v/>
      </c>
      <c r="M2561" s="748">
        <f>L2561*(G2561+I2561)</f>
        <v/>
      </c>
      <c r="O2561" s="464">
        <f>ISBLANK(D2561)</f>
        <v/>
      </c>
      <c r="P2561" s="464">
        <f>ISBLANK(G2561)</f>
        <v/>
      </c>
      <c r="Q2561" s="464">
        <f>ISBLANK(M2561)</f>
        <v/>
      </c>
      <c r="R2561" s="464">
        <f>IF(AND(O2561=P2561,O2561=Q2561),,"!!!")</f>
        <v/>
      </c>
      <c r="T2561" s="464" t="n">
        <v>2550</v>
      </c>
    </row>
    <row customFormat="1" hidden="1" outlineLevel="1" r="2562" s="590">
      <c r="A2562" s="29" t="n"/>
      <c r="B2562" s="606" t="n">
        <v>400</v>
      </c>
      <c r="C2562" s="654" t="inlineStr">
        <is>
          <t>431E</t>
        </is>
      </c>
      <c r="D2562" s="426" t="n">
        <v>488</v>
      </c>
      <c r="E2562" s="597" t="inlineStr">
        <is>
          <t>Bend, round - ø100-ø100 - 90.00°</t>
        </is>
      </c>
      <c r="F2562" s="597" t="inlineStr">
        <is>
          <t>Könyökidom kör keresztmetszet - ø100-ø100 - 90.00°</t>
        </is>
      </c>
      <c r="G2562" s="994" t="n">
        <v>8</v>
      </c>
      <c r="H2562" s="39" t="inlineStr">
        <is>
          <t>pc/db</t>
        </is>
      </c>
      <c r="I2562" s="1030" t="n"/>
      <c r="J2562" s="521" t="n">
        <v>0</v>
      </c>
      <c r="K2562" s="159" t="n">
        <v>0</v>
      </c>
      <c r="L2562" s="753">
        <f>J2562+K2562</f>
        <v/>
      </c>
      <c r="M2562" s="748">
        <f>L2562*(G2562+I2562)</f>
        <v/>
      </c>
      <c r="O2562" s="464">
        <f>ISBLANK(D2562)</f>
        <v/>
      </c>
      <c r="P2562" s="464">
        <f>ISBLANK(G2562)</f>
        <v/>
      </c>
      <c r="Q2562" s="464">
        <f>ISBLANK(M2562)</f>
        <v/>
      </c>
      <c r="R2562" s="464">
        <f>IF(AND(O2562=P2562,O2562=Q2562),,"!!!")</f>
        <v/>
      </c>
      <c r="T2562" s="464" t="n">
        <v>2551</v>
      </c>
    </row>
    <row customFormat="1" hidden="1" outlineLevel="1" r="2563" s="590">
      <c r="A2563" s="29" t="n"/>
      <c r="B2563" s="606" t="n">
        <v>400</v>
      </c>
      <c r="C2563" s="654" t="inlineStr">
        <is>
          <t>431E</t>
        </is>
      </c>
      <c r="D2563" s="426" t="n">
        <v>489</v>
      </c>
      <c r="E2563" s="597" t="inlineStr">
        <is>
          <t>Bend, round - ø125-ø125 - 90.00°</t>
        </is>
      </c>
      <c r="F2563" s="597" t="inlineStr">
        <is>
          <t>Könyökidom kör keresztmetszet - ø125-ø125 - 90.00°</t>
        </is>
      </c>
      <c r="G2563" s="994" t="n">
        <v>21</v>
      </c>
      <c r="H2563" s="39" t="inlineStr">
        <is>
          <t>pc/db</t>
        </is>
      </c>
      <c r="I2563" s="1030" t="n"/>
      <c r="J2563" s="521" t="n">
        <v>0</v>
      </c>
      <c r="K2563" s="159" t="n">
        <v>0</v>
      </c>
      <c r="L2563" s="753">
        <f>J2563+K2563</f>
        <v/>
      </c>
      <c r="M2563" s="748">
        <f>L2563*(G2563+I2563)</f>
        <v/>
      </c>
      <c r="O2563" s="464">
        <f>ISBLANK(D2563)</f>
        <v/>
      </c>
      <c r="P2563" s="464">
        <f>ISBLANK(G2563)</f>
        <v/>
      </c>
      <c r="Q2563" s="464">
        <f>ISBLANK(M2563)</f>
        <v/>
      </c>
      <c r="R2563" s="464">
        <f>IF(AND(O2563=P2563,O2563=Q2563),,"!!!")</f>
        <v/>
      </c>
      <c r="T2563" s="464" t="n">
        <v>2552</v>
      </c>
    </row>
    <row customFormat="1" hidden="1" outlineLevel="1" r="2564" s="590">
      <c r="A2564" s="29" t="n"/>
      <c r="B2564" s="606" t="n">
        <v>400</v>
      </c>
      <c r="C2564" s="654" t="inlineStr">
        <is>
          <t>431E</t>
        </is>
      </c>
      <c r="D2564" s="426" t="n">
        <v>490</v>
      </c>
      <c r="E2564" s="597" t="inlineStr">
        <is>
          <t>Bend, round - ø150-ø150 - 90.00°</t>
        </is>
      </c>
      <c r="F2564" s="597" t="inlineStr">
        <is>
          <t>Könyökidom kör keresztmetszet - ø150-ø150 - 90.00°</t>
        </is>
      </c>
      <c r="G2564" s="994" t="n">
        <v>2</v>
      </c>
      <c r="H2564" s="39" t="inlineStr">
        <is>
          <t>pc/db</t>
        </is>
      </c>
      <c r="I2564" s="1030" t="n"/>
      <c r="J2564" s="521" t="n">
        <v>0</v>
      </c>
      <c r="K2564" s="159" t="n">
        <v>0</v>
      </c>
      <c r="L2564" s="753">
        <f>J2564+K2564</f>
        <v/>
      </c>
      <c r="M2564" s="748">
        <f>L2564*(G2564+I2564)</f>
        <v/>
      </c>
      <c r="O2564" s="464">
        <f>ISBLANK(D2564)</f>
        <v/>
      </c>
      <c r="P2564" s="464">
        <f>ISBLANK(G2564)</f>
        <v/>
      </c>
      <c r="Q2564" s="464">
        <f>ISBLANK(M2564)</f>
        <v/>
      </c>
      <c r="R2564" s="464">
        <f>IF(AND(O2564=P2564,O2564=Q2564),,"!!!")</f>
        <v/>
      </c>
      <c r="T2564" s="464" t="n">
        <v>2553</v>
      </c>
    </row>
    <row customFormat="1" hidden="1" outlineLevel="1" r="2565" s="590">
      <c r="A2565" s="29" t="n"/>
      <c r="B2565" s="606" t="n">
        <v>400</v>
      </c>
      <c r="C2565" s="654" t="inlineStr">
        <is>
          <t>431E</t>
        </is>
      </c>
      <c r="D2565" s="426" t="n">
        <v>491</v>
      </c>
      <c r="E2565" s="597" t="inlineStr">
        <is>
          <t>Bend, round - ø160-ø160 - 90.00°</t>
        </is>
      </c>
      <c r="F2565" s="597" t="inlineStr">
        <is>
          <t>Könyökidom kör keresztmetszet - ø160-ø160 - 90.00°</t>
        </is>
      </c>
      <c r="G2565" s="994" t="n">
        <v>11</v>
      </c>
      <c r="H2565" s="39" t="inlineStr">
        <is>
          <t>pc/db</t>
        </is>
      </c>
      <c r="I2565" s="1030" t="n"/>
      <c r="J2565" s="521" t="n">
        <v>0</v>
      </c>
      <c r="K2565" s="159" t="n">
        <v>0</v>
      </c>
      <c r="L2565" s="753">
        <f>J2565+K2565</f>
        <v/>
      </c>
      <c r="M2565" s="748">
        <f>L2565*(G2565+I2565)</f>
        <v/>
      </c>
      <c r="O2565" s="464">
        <f>ISBLANK(D2565)</f>
        <v/>
      </c>
      <c r="P2565" s="464">
        <f>ISBLANK(G2565)</f>
        <v/>
      </c>
      <c r="Q2565" s="464">
        <f>ISBLANK(M2565)</f>
        <v/>
      </c>
      <c r="R2565" s="464">
        <f>IF(AND(O2565=P2565,O2565=Q2565),,"!!!")</f>
        <v/>
      </c>
      <c r="T2565" s="464" t="n">
        <v>2554</v>
      </c>
    </row>
    <row customFormat="1" hidden="1" outlineLevel="1" r="2566" s="590">
      <c r="A2566" s="29" t="n"/>
      <c r="B2566" s="606" t="n">
        <v>400</v>
      </c>
      <c r="C2566" s="654" t="inlineStr">
        <is>
          <t>431E</t>
        </is>
      </c>
      <c r="D2566" s="426" t="n">
        <v>492</v>
      </c>
      <c r="E2566" s="597" t="inlineStr">
        <is>
          <t>Bend, round - ø200-ø200 - 90.00°</t>
        </is>
      </c>
      <c r="F2566" s="597" t="inlineStr">
        <is>
          <t>Könyökidom kör keresztmetszet - ø200-ø200 - 90.00°</t>
        </is>
      </c>
      <c r="G2566" s="994" t="n">
        <v>9</v>
      </c>
      <c r="H2566" s="39" t="inlineStr">
        <is>
          <t>pc/db</t>
        </is>
      </c>
      <c r="I2566" s="1030" t="n"/>
      <c r="J2566" s="521" t="n">
        <v>0</v>
      </c>
      <c r="K2566" s="159" t="n">
        <v>0</v>
      </c>
      <c r="L2566" s="753">
        <f>J2566+K2566</f>
        <v/>
      </c>
      <c r="M2566" s="748">
        <f>L2566*(G2566+I2566)</f>
        <v/>
      </c>
      <c r="O2566" s="464">
        <f>ISBLANK(D2566)</f>
        <v/>
      </c>
      <c r="P2566" s="464">
        <f>ISBLANK(G2566)</f>
        <v/>
      </c>
      <c r="Q2566" s="464">
        <f>ISBLANK(M2566)</f>
        <v/>
      </c>
      <c r="R2566" s="464">
        <f>IF(AND(O2566=P2566,O2566=Q2566),,"!!!")</f>
        <v/>
      </c>
      <c r="T2566" s="464" t="n">
        <v>2555</v>
      </c>
    </row>
    <row customFormat="1" hidden="1" outlineLevel="1" r="2567" s="590">
      <c r="A2567" s="29" t="n"/>
      <c r="B2567" s="606" t="n">
        <v>400</v>
      </c>
      <c r="C2567" s="654" t="inlineStr">
        <is>
          <t>431E</t>
        </is>
      </c>
      <c r="D2567" s="426" t="n">
        <v>493</v>
      </c>
      <c r="E2567" s="597" t="inlineStr">
        <is>
          <t>Bend, round - ø250-ø250 - 90.00°</t>
        </is>
      </c>
      <c r="F2567" s="597" t="inlineStr">
        <is>
          <t>Könyökidom kör keresztmetszet - ø250-ø250 - 90.00°</t>
        </is>
      </c>
      <c r="G2567" s="994" t="n">
        <v>9</v>
      </c>
      <c r="H2567" s="39" t="inlineStr">
        <is>
          <t>pc/db</t>
        </is>
      </c>
      <c r="I2567" s="1030" t="n"/>
      <c r="J2567" s="521" t="n">
        <v>0</v>
      </c>
      <c r="K2567" s="159" t="n">
        <v>0</v>
      </c>
      <c r="L2567" s="753">
        <f>J2567+K2567</f>
        <v/>
      </c>
      <c r="M2567" s="748">
        <f>L2567*(G2567+I2567)</f>
        <v/>
      </c>
      <c r="O2567" s="464">
        <f>ISBLANK(D2567)</f>
        <v/>
      </c>
      <c r="P2567" s="464">
        <f>ISBLANK(G2567)</f>
        <v/>
      </c>
      <c r="Q2567" s="464">
        <f>ISBLANK(M2567)</f>
        <v/>
      </c>
      <c r="R2567" s="464">
        <f>IF(AND(O2567=P2567,O2567=Q2567),,"!!!")</f>
        <v/>
      </c>
      <c r="T2567" s="464" t="n">
        <v>2556</v>
      </c>
    </row>
    <row customFormat="1" hidden="1" outlineLevel="1" r="2568" s="590">
      <c r="A2568" s="29" t="n"/>
      <c r="B2568" s="606" t="n">
        <v>400</v>
      </c>
      <c r="C2568" s="654" t="inlineStr">
        <is>
          <t>431E</t>
        </is>
      </c>
      <c r="D2568" s="426" t="n">
        <v>494</v>
      </c>
      <c r="E2568" s="597" t="inlineStr">
        <is>
          <t>Bend, round - ø300-ø300 - 90.00°</t>
        </is>
      </c>
      <c r="F2568" s="597" t="inlineStr">
        <is>
          <t>Könyökidom kör keresztmetszet - ø300-ø300 - 90.00°</t>
        </is>
      </c>
      <c r="G2568" s="994" t="n">
        <v>7</v>
      </c>
      <c r="H2568" s="39" t="inlineStr">
        <is>
          <t>pc/db</t>
        </is>
      </c>
      <c r="I2568" s="1030" t="n"/>
      <c r="J2568" s="521" t="n">
        <v>0</v>
      </c>
      <c r="K2568" s="159" t="n">
        <v>0</v>
      </c>
      <c r="L2568" s="753">
        <f>J2568+K2568</f>
        <v/>
      </c>
      <c r="M2568" s="748">
        <f>L2568*(G2568+I2568)</f>
        <v/>
      </c>
      <c r="O2568" s="464">
        <f>ISBLANK(D2568)</f>
        <v/>
      </c>
      <c r="P2568" s="464">
        <f>ISBLANK(G2568)</f>
        <v/>
      </c>
      <c r="Q2568" s="464">
        <f>ISBLANK(M2568)</f>
        <v/>
      </c>
      <c r="R2568" s="464">
        <f>IF(AND(O2568=P2568,O2568=Q2568),,"!!!")</f>
        <v/>
      </c>
      <c r="T2568" s="464" t="n">
        <v>2557</v>
      </c>
    </row>
    <row customFormat="1" hidden="1" outlineLevel="1" r="2569" s="590">
      <c r="A2569" s="29" t="n"/>
      <c r="B2569" s="606" t="n">
        <v>400</v>
      </c>
      <c r="C2569" s="654" t="inlineStr">
        <is>
          <t>431E</t>
        </is>
      </c>
      <c r="D2569" s="426" t="n">
        <v>495</v>
      </c>
      <c r="E2569" s="597" t="inlineStr">
        <is>
          <t>Bend, round - ø450-ø450 - 90.00°</t>
        </is>
      </c>
      <c r="F2569" s="597" t="inlineStr">
        <is>
          <t>Könyökidom kör keresztmetszet - ø450-ø450 - 90.00°</t>
        </is>
      </c>
      <c r="G2569" s="994" t="n">
        <v>1</v>
      </c>
      <c r="H2569" s="39" t="inlineStr">
        <is>
          <t>pc/db</t>
        </is>
      </c>
      <c r="I2569" s="1030" t="n"/>
      <c r="J2569" s="521" t="n">
        <v>0</v>
      </c>
      <c r="K2569" s="159" t="n">
        <v>0</v>
      </c>
      <c r="L2569" s="753">
        <f>J2569+K2569</f>
        <v/>
      </c>
      <c r="M2569" s="748">
        <f>L2569*(G2569+I2569)</f>
        <v/>
      </c>
      <c r="O2569" s="464">
        <f>ISBLANK(D2569)</f>
        <v/>
      </c>
      <c r="P2569" s="464">
        <f>ISBLANK(G2569)</f>
        <v/>
      </c>
      <c r="Q2569" s="464">
        <f>ISBLANK(M2569)</f>
        <v/>
      </c>
      <c r="R2569" s="464">
        <f>IF(AND(O2569=P2569,O2569=Q2569),,"!!!")</f>
        <v/>
      </c>
      <c r="T2569" s="464" t="n">
        <v>2558</v>
      </c>
    </row>
    <row customFormat="1" hidden="1" outlineLevel="1" r="2570" s="590">
      <c r="A2570" s="29" t="n"/>
      <c r="B2570" s="606" t="n">
        <v>400</v>
      </c>
      <c r="C2570" s="654" t="inlineStr">
        <is>
          <t>431E</t>
        </is>
      </c>
      <c r="D2570" s="426" t="n">
        <v>496</v>
      </c>
      <c r="E2570" s="597" t="inlineStr">
        <is>
          <t>Bend, round - ø200-ø200 - 90.00°</t>
        </is>
      </c>
      <c r="F2570" s="597" t="inlineStr">
        <is>
          <t>Könyökidom kör keresztmetszet - ø200-ø200 - 90.00°</t>
        </is>
      </c>
      <c r="G2570" s="994" t="n">
        <v>1</v>
      </c>
      <c r="H2570" s="39" t="inlineStr">
        <is>
          <t>pc/db</t>
        </is>
      </c>
      <c r="I2570" s="1030" t="n"/>
      <c r="J2570" s="521" t="n">
        <v>0</v>
      </c>
      <c r="K2570" s="159" t="n">
        <v>0</v>
      </c>
      <c r="L2570" s="753">
        <f>J2570+K2570</f>
        <v/>
      </c>
      <c r="M2570" s="748">
        <f>L2570*(G2570+I2570)</f>
        <v/>
      </c>
      <c r="O2570" s="464">
        <f>ISBLANK(D2570)</f>
        <v/>
      </c>
      <c r="P2570" s="464">
        <f>ISBLANK(G2570)</f>
        <v/>
      </c>
      <c r="Q2570" s="464">
        <f>ISBLANK(M2570)</f>
        <v/>
      </c>
      <c r="R2570" s="464">
        <f>IF(AND(O2570=P2570,O2570=Q2570),,"!!!")</f>
        <v/>
      </c>
      <c r="T2570" s="464" t="n">
        <v>2559</v>
      </c>
    </row>
    <row customFormat="1" hidden="1" outlineLevel="1" r="2571" s="590">
      <c r="A2571" s="29" t="n"/>
      <c r="B2571" s="606" t="n">
        <v>400</v>
      </c>
      <c r="C2571" s="654" t="inlineStr">
        <is>
          <t>431E</t>
        </is>
      </c>
      <c r="D2571" s="426" t="n">
        <v>497</v>
      </c>
      <c r="E2571" s="597" t="inlineStr">
        <is>
          <t>Transition, rect. - round - 415x215-ø200</t>
        </is>
      </c>
      <c r="F2571" s="597" t="inlineStr">
        <is>
          <t>Négyszög-Kör átmenet - 415x215-ø200</t>
        </is>
      </c>
      <c r="G2571" s="994" t="n">
        <v>1</v>
      </c>
      <c r="H2571" s="39" t="inlineStr">
        <is>
          <t>pc/db</t>
        </is>
      </c>
      <c r="I2571" s="1030" t="n"/>
      <c r="J2571" s="521" t="n">
        <v>0</v>
      </c>
      <c r="K2571" s="159" t="n">
        <v>0</v>
      </c>
      <c r="L2571" s="753">
        <f>J2571+K2571</f>
        <v/>
      </c>
      <c r="M2571" s="748">
        <f>L2571*(G2571+I2571)</f>
        <v/>
      </c>
      <c r="O2571" s="464">
        <f>ISBLANK(D2571)</f>
        <v/>
      </c>
      <c r="P2571" s="464">
        <f>ISBLANK(G2571)</f>
        <v/>
      </c>
      <c r="Q2571" s="464">
        <f>ISBLANK(M2571)</f>
        <v/>
      </c>
      <c r="R2571" s="464">
        <f>IF(AND(O2571=P2571,O2571=Q2571),,"!!!")</f>
        <v/>
      </c>
      <c r="T2571" s="464" t="n">
        <v>2560</v>
      </c>
    </row>
    <row customFormat="1" hidden="1" outlineLevel="1" r="2572" s="590">
      <c r="A2572" s="29" t="n"/>
      <c r="B2572" s="606" t="n">
        <v>400</v>
      </c>
      <c r="C2572" s="654" t="inlineStr">
        <is>
          <t>431E</t>
        </is>
      </c>
      <c r="D2572" s="426" t="n">
        <v>498</v>
      </c>
      <c r="E2572" s="597" t="inlineStr">
        <is>
          <t>Reducer, round - ø125-ø100</t>
        </is>
      </c>
      <c r="F2572" s="597" t="inlineStr">
        <is>
          <t>Szűkítő kör keresztmetszet - ø125-ø100</t>
        </is>
      </c>
      <c r="G2572" s="994" t="n">
        <v>2</v>
      </c>
      <c r="H2572" s="39" t="inlineStr">
        <is>
          <t>pc/db</t>
        </is>
      </c>
      <c r="I2572" s="1030" t="n"/>
      <c r="J2572" s="521" t="n">
        <v>0</v>
      </c>
      <c r="K2572" s="159" t="n">
        <v>0</v>
      </c>
      <c r="L2572" s="753">
        <f>J2572+K2572</f>
        <v/>
      </c>
      <c r="M2572" s="748">
        <f>L2572*(G2572+I2572)</f>
        <v/>
      </c>
      <c r="O2572" s="464">
        <f>ISBLANK(D2572)</f>
        <v/>
      </c>
      <c r="P2572" s="464">
        <f>ISBLANK(G2572)</f>
        <v/>
      </c>
      <c r="Q2572" s="464">
        <f>ISBLANK(M2572)</f>
        <v/>
      </c>
      <c r="R2572" s="464">
        <f>IF(AND(O2572=P2572,O2572=Q2572),,"!!!")</f>
        <v/>
      </c>
      <c r="T2572" s="464" t="n">
        <v>2561</v>
      </c>
    </row>
    <row customFormat="1" hidden="1" outlineLevel="1" r="2573" s="590">
      <c r="A2573" s="29" t="n"/>
      <c r="B2573" s="606" t="n">
        <v>400</v>
      </c>
      <c r="C2573" s="654" t="inlineStr">
        <is>
          <t>431E</t>
        </is>
      </c>
      <c r="D2573" s="426" t="n">
        <v>499</v>
      </c>
      <c r="E2573" s="597" t="inlineStr">
        <is>
          <t>Reducer, round - ø150-ø100</t>
        </is>
      </c>
      <c r="F2573" s="597" t="inlineStr">
        <is>
          <t>Szűkítő kör keresztmetszet - ø150-ø100</t>
        </is>
      </c>
      <c r="G2573" s="994" t="n">
        <v>1</v>
      </c>
      <c r="H2573" s="39" t="inlineStr">
        <is>
          <t>pc/db</t>
        </is>
      </c>
      <c r="I2573" s="1030" t="n"/>
      <c r="J2573" s="521" t="n">
        <v>0</v>
      </c>
      <c r="K2573" s="159" t="n">
        <v>0</v>
      </c>
      <c r="L2573" s="753">
        <f>J2573+K2573</f>
        <v/>
      </c>
      <c r="M2573" s="748">
        <f>L2573*(G2573+I2573)</f>
        <v/>
      </c>
      <c r="O2573" s="464">
        <f>ISBLANK(D2573)</f>
        <v/>
      </c>
      <c r="P2573" s="464">
        <f>ISBLANK(G2573)</f>
        <v/>
      </c>
      <c r="Q2573" s="464">
        <f>ISBLANK(M2573)</f>
        <v/>
      </c>
      <c r="R2573" s="464">
        <f>IF(AND(O2573=P2573,O2573=Q2573),,"!!!")</f>
        <v/>
      </c>
      <c r="T2573" s="464" t="n">
        <v>2562</v>
      </c>
    </row>
    <row customFormat="1" hidden="1" outlineLevel="1" r="2574" s="590">
      <c r="A2574" s="29" t="n"/>
      <c r="B2574" s="606" t="n">
        <v>400</v>
      </c>
      <c r="C2574" s="654" t="inlineStr">
        <is>
          <t>431E</t>
        </is>
      </c>
      <c r="D2574" s="426" t="n">
        <v>500</v>
      </c>
      <c r="E2574" s="597" t="inlineStr">
        <is>
          <t>Reducer, round - ø150-ø125</t>
        </is>
      </c>
      <c r="F2574" s="597" t="inlineStr">
        <is>
          <t>Szűkítő kör keresztmetszet - ø150-ø125</t>
        </is>
      </c>
      <c r="G2574" s="994" t="n">
        <v>21</v>
      </c>
      <c r="H2574" s="39" t="inlineStr">
        <is>
          <t>pc/db</t>
        </is>
      </c>
      <c r="I2574" s="1030" t="n"/>
      <c r="J2574" s="521" t="n">
        <v>0</v>
      </c>
      <c r="K2574" s="159" t="n">
        <v>0</v>
      </c>
      <c r="L2574" s="753">
        <f>J2574+K2574</f>
        <v/>
      </c>
      <c r="M2574" s="748">
        <f>L2574*(G2574+I2574)</f>
        <v/>
      </c>
      <c r="O2574" s="464">
        <f>ISBLANK(D2574)</f>
        <v/>
      </c>
      <c r="P2574" s="464">
        <f>ISBLANK(G2574)</f>
        <v/>
      </c>
      <c r="Q2574" s="464">
        <f>ISBLANK(M2574)</f>
        <v/>
      </c>
      <c r="R2574" s="464">
        <f>IF(AND(O2574=P2574,O2574=Q2574),,"!!!")</f>
        <v/>
      </c>
      <c r="T2574" s="464" t="n">
        <v>2563</v>
      </c>
    </row>
    <row customFormat="1" hidden="1" outlineLevel="1" r="2575" s="590">
      <c r="A2575" s="29" t="n"/>
      <c r="B2575" s="606" t="n">
        <v>400</v>
      </c>
      <c r="C2575" s="654" t="inlineStr">
        <is>
          <t>431E</t>
        </is>
      </c>
      <c r="D2575" s="426" t="n">
        <v>501</v>
      </c>
      <c r="E2575" s="597" t="inlineStr">
        <is>
          <t>Reducer, round - ø160-ø100</t>
        </is>
      </c>
      <c r="F2575" s="597" t="inlineStr">
        <is>
          <t>Szűkítő kör keresztmetszet - ø160-ø100</t>
        </is>
      </c>
      <c r="G2575" s="994" t="n">
        <v>9</v>
      </c>
      <c r="H2575" s="39" t="inlineStr">
        <is>
          <t>pc/db</t>
        </is>
      </c>
      <c r="I2575" s="1030" t="n"/>
      <c r="J2575" s="521" t="n">
        <v>0</v>
      </c>
      <c r="K2575" s="159" t="n">
        <v>0</v>
      </c>
      <c r="L2575" s="753">
        <f>J2575+K2575</f>
        <v/>
      </c>
      <c r="M2575" s="748">
        <f>L2575*(G2575+I2575)</f>
        <v/>
      </c>
      <c r="O2575" s="464">
        <f>ISBLANK(D2575)</f>
        <v/>
      </c>
      <c r="P2575" s="464">
        <f>ISBLANK(G2575)</f>
        <v/>
      </c>
      <c r="Q2575" s="464">
        <f>ISBLANK(M2575)</f>
        <v/>
      </c>
      <c r="R2575" s="464">
        <f>IF(AND(O2575=P2575,O2575=Q2575),,"!!!")</f>
        <v/>
      </c>
      <c r="T2575" s="464" t="n">
        <v>2564</v>
      </c>
    </row>
    <row customFormat="1" hidden="1" outlineLevel="1" r="2576" s="590">
      <c r="A2576" s="29" t="n"/>
      <c r="B2576" s="606" t="n">
        <v>400</v>
      </c>
      <c r="C2576" s="654" t="inlineStr">
        <is>
          <t>431E</t>
        </is>
      </c>
      <c r="D2576" s="426" t="n">
        <v>502</v>
      </c>
      <c r="E2576" s="597" t="inlineStr">
        <is>
          <t>Reducer, round - ø160-ø125</t>
        </is>
      </c>
      <c r="F2576" s="597" t="inlineStr">
        <is>
          <t>Szűkítő kör keresztmetszet - ø160-ø125</t>
        </is>
      </c>
      <c r="G2576" s="994" t="n">
        <v>16</v>
      </c>
      <c r="H2576" s="39" t="inlineStr">
        <is>
          <t>pc/db</t>
        </is>
      </c>
      <c r="I2576" s="1030" t="n"/>
      <c r="J2576" s="521" t="n">
        <v>0</v>
      </c>
      <c r="K2576" s="159" t="n">
        <v>0</v>
      </c>
      <c r="L2576" s="753">
        <f>J2576+K2576</f>
        <v/>
      </c>
      <c r="M2576" s="748">
        <f>L2576*(G2576+I2576)</f>
        <v/>
      </c>
      <c r="O2576" s="464">
        <f>ISBLANK(D2576)</f>
        <v/>
      </c>
      <c r="P2576" s="464">
        <f>ISBLANK(G2576)</f>
        <v/>
      </c>
      <c r="Q2576" s="464">
        <f>ISBLANK(M2576)</f>
        <v/>
      </c>
      <c r="R2576" s="464">
        <f>IF(AND(O2576=P2576,O2576=Q2576),,"!!!")</f>
        <v/>
      </c>
      <c r="T2576" s="464" t="n">
        <v>2565</v>
      </c>
    </row>
    <row customFormat="1" hidden="1" outlineLevel="1" r="2577" s="590">
      <c r="A2577" s="29" t="n"/>
      <c r="B2577" s="606" t="n">
        <v>400</v>
      </c>
      <c r="C2577" s="654" t="inlineStr">
        <is>
          <t>431E</t>
        </is>
      </c>
      <c r="D2577" s="426" t="n">
        <v>503</v>
      </c>
      <c r="E2577" s="597" t="inlineStr">
        <is>
          <t>Reducer, round - ø200-ø100</t>
        </is>
      </c>
      <c r="F2577" s="597" t="inlineStr">
        <is>
          <t>Szűkítő kör keresztmetszet - ø200-ø100</t>
        </is>
      </c>
      <c r="G2577" s="994" t="n">
        <v>2</v>
      </c>
      <c r="H2577" s="39" t="inlineStr">
        <is>
          <t>pc/db</t>
        </is>
      </c>
      <c r="I2577" s="1030" t="n"/>
      <c r="J2577" s="521" t="n">
        <v>0</v>
      </c>
      <c r="K2577" s="159" t="n">
        <v>0</v>
      </c>
      <c r="L2577" s="753">
        <f>J2577+K2577</f>
        <v/>
      </c>
      <c r="M2577" s="748">
        <f>L2577*(G2577+I2577)</f>
        <v/>
      </c>
      <c r="O2577" s="464">
        <f>ISBLANK(D2577)</f>
        <v/>
      </c>
      <c r="P2577" s="464">
        <f>ISBLANK(G2577)</f>
        <v/>
      </c>
      <c r="Q2577" s="464">
        <f>ISBLANK(M2577)</f>
        <v/>
      </c>
      <c r="R2577" s="464">
        <f>IF(AND(O2577=P2577,O2577=Q2577),,"!!!")</f>
        <v/>
      </c>
      <c r="T2577" s="464" t="n">
        <v>2566</v>
      </c>
    </row>
    <row customFormat="1" hidden="1" outlineLevel="1" r="2578" s="590">
      <c r="A2578" s="29" t="n"/>
      <c r="B2578" s="606" t="n">
        <v>400</v>
      </c>
      <c r="C2578" s="654" t="inlineStr">
        <is>
          <t>431E</t>
        </is>
      </c>
      <c r="D2578" s="426" t="n">
        <v>504</v>
      </c>
      <c r="E2578" s="597" t="inlineStr">
        <is>
          <t>Reducer, round - ø200-ø125</t>
        </is>
      </c>
      <c r="F2578" s="597" t="inlineStr">
        <is>
          <t>Szűkítő kör keresztmetszet - ø200-ø125</t>
        </is>
      </c>
      <c r="G2578" s="994" t="n">
        <v>2</v>
      </c>
      <c r="H2578" s="39" t="inlineStr">
        <is>
          <t>pc/db</t>
        </is>
      </c>
      <c r="I2578" s="1030" t="n"/>
      <c r="J2578" s="521" t="n">
        <v>0</v>
      </c>
      <c r="K2578" s="159" t="n">
        <v>0</v>
      </c>
      <c r="L2578" s="753">
        <f>J2578+K2578</f>
        <v/>
      </c>
      <c r="M2578" s="748">
        <f>L2578*(G2578+I2578)</f>
        <v/>
      </c>
      <c r="O2578" s="464">
        <f>ISBLANK(D2578)</f>
        <v/>
      </c>
      <c r="P2578" s="464">
        <f>ISBLANK(G2578)</f>
        <v/>
      </c>
      <c r="Q2578" s="464">
        <f>ISBLANK(M2578)</f>
        <v/>
      </c>
      <c r="R2578" s="464">
        <f>IF(AND(O2578=P2578,O2578=Q2578),,"!!!")</f>
        <v/>
      </c>
      <c r="T2578" s="464" t="n">
        <v>2567</v>
      </c>
    </row>
    <row customFormat="1" hidden="1" outlineLevel="1" r="2579" s="590">
      <c r="A2579" s="29" t="n"/>
      <c r="B2579" s="606" t="n">
        <v>400</v>
      </c>
      <c r="C2579" s="654" t="inlineStr">
        <is>
          <t>431E</t>
        </is>
      </c>
      <c r="D2579" s="426" t="n">
        <v>505</v>
      </c>
      <c r="E2579" s="597" t="inlineStr">
        <is>
          <t>Reducer, round - ø200-ø160</t>
        </is>
      </c>
      <c r="F2579" s="597" t="inlineStr">
        <is>
          <t>Szűkítő kör keresztmetszet - ø200-ø160</t>
        </is>
      </c>
      <c r="G2579" s="994" t="n">
        <v>13</v>
      </c>
      <c r="H2579" s="39" t="inlineStr">
        <is>
          <t>pc/db</t>
        </is>
      </c>
      <c r="I2579" s="1030" t="n"/>
      <c r="J2579" s="521" t="n">
        <v>0</v>
      </c>
      <c r="K2579" s="159" t="n">
        <v>0</v>
      </c>
      <c r="L2579" s="753">
        <f>J2579+K2579</f>
        <v/>
      </c>
      <c r="M2579" s="748">
        <f>L2579*(G2579+I2579)</f>
        <v/>
      </c>
      <c r="O2579" s="464">
        <f>ISBLANK(D2579)</f>
        <v/>
      </c>
      <c r="P2579" s="464">
        <f>ISBLANK(G2579)</f>
        <v/>
      </c>
      <c r="Q2579" s="464">
        <f>ISBLANK(M2579)</f>
        <v/>
      </c>
      <c r="R2579" s="464">
        <f>IF(AND(O2579=P2579,O2579=Q2579),,"!!!")</f>
        <v/>
      </c>
      <c r="T2579" s="464" t="n">
        <v>2568</v>
      </c>
    </row>
    <row customFormat="1" hidden="1" outlineLevel="1" r="2580" s="590">
      <c r="A2580" s="29" t="n"/>
      <c r="B2580" s="606" t="n">
        <v>400</v>
      </c>
      <c r="C2580" s="654" t="inlineStr">
        <is>
          <t>431E</t>
        </is>
      </c>
      <c r="D2580" s="426" t="n">
        <v>506</v>
      </c>
      <c r="E2580" s="597" t="inlineStr">
        <is>
          <t>Reducer, round - ø250-ø125</t>
        </is>
      </c>
      <c r="F2580" s="597" t="inlineStr">
        <is>
          <t>Szűkítő kör keresztmetszet - ø250-ø125</t>
        </is>
      </c>
      <c r="G2580" s="994" t="n">
        <v>1</v>
      </c>
      <c r="H2580" s="39" t="inlineStr">
        <is>
          <t>pc/db</t>
        </is>
      </c>
      <c r="I2580" s="1030" t="n"/>
      <c r="J2580" s="521" t="n">
        <v>0</v>
      </c>
      <c r="K2580" s="159" t="n">
        <v>0</v>
      </c>
      <c r="L2580" s="753">
        <f>J2580+K2580</f>
        <v/>
      </c>
      <c r="M2580" s="748">
        <f>L2580*(G2580+I2580)</f>
        <v/>
      </c>
      <c r="O2580" s="464">
        <f>ISBLANK(D2580)</f>
        <v/>
      </c>
      <c r="P2580" s="464">
        <f>ISBLANK(G2580)</f>
        <v/>
      </c>
      <c r="Q2580" s="464">
        <f>ISBLANK(M2580)</f>
        <v/>
      </c>
      <c r="R2580" s="464">
        <f>IF(AND(O2580=P2580,O2580=Q2580),,"!!!")</f>
        <v/>
      </c>
      <c r="T2580" s="464" t="n">
        <v>2569</v>
      </c>
    </row>
    <row customFormat="1" hidden="1" outlineLevel="1" r="2581" s="590">
      <c r="A2581" s="29" t="n"/>
      <c r="B2581" s="606" t="n">
        <v>400</v>
      </c>
      <c r="C2581" s="654" t="inlineStr">
        <is>
          <t>431E</t>
        </is>
      </c>
      <c r="D2581" s="426" t="n">
        <v>507</v>
      </c>
      <c r="E2581" s="597" t="inlineStr">
        <is>
          <t>Reducer, round - ø250-ø150</t>
        </is>
      </c>
      <c r="F2581" s="597" t="inlineStr">
        <is>
          <t>Szűkítő kör keresztmetszet - ø250-ø150</t>
        </is>
      </c>
      <c r="G2581" s="994" t="n">
        <v>1</v>
      </c>
      <c r="H2581" s="39" t="inlineStr">
        <is>
          <t>pc/db</t>
        </is>
      </c>
      <c r="I2581" s="1030" t="n"/>
      <c r="J2581" s="521" t="n">
        <v>0</v>
      </c>
      <c r="K2581" s="159" t="n">
        <v>0</v>
      </c>
      <c r="L2581" s="753">
        <f>J2581+K2581</f>
        <v/>
      </c>
      <c r="M2581" s="748">
        <f>L2581*(G2581+I2581)</f>
        <v/>
      </c>
      <c r="O2581" s="464">
        <f>ISBLANK(D2581)</f>
        <v/>
      </c>
      <c r="P2581" s="464">
        <f>ISBLANK(G2581)</f>
        <v/>
      </c>
      <c r="Q2581" s="464">
        <f>ISBLANK(M2581)</f>
        <v/>
      </c>
      <c r="R2581" s="464">
        <f>IF(AND(O2581=P2581,O2581=Q2581),,"!!!")</f>
        <v/>
      </c>
      <c r="T2581" s="464" t="n">
        <v>2570</v>
      </c>
    </row>
    <row customFormat="1" hidden="1" outlineLevel="1" r="2582" s="590">
      <c r="A2582" s="29" t="n"/>
      <c r="B2582" s="606" t="n">
        <v>400</v>
      </c>
      <c r="C2582" s="654" t="inlineStr">
        <is>
          <t>431E</t>
        </is>
      </c>
      <c r="D2582" s="426" t="n">
        <v>508</v>
      </c>
      <c r="E2582" s="597" t="inlineStr">
        <is>
          <t>Reducer, round - ø250-ø160</t>
        </is>
      </c>
      <c r="F2582" s="597" t="inlineStr">
        <is>
          <t>Szűkítő kör keresztmetszet - ø250-ø160</t>
        </is>
      </c>
      <c r="G2582" s="994" t="n">
        <v>1</v>
      </c>
      <c r="H2582" s="39" t="inlineStr">
        <is>
          <t>pc/db</t>
        </is>
      </c>
      <c r="I2582" s="1030" t="n"/>
      <c r="J2582" s="521" t="n">
        <v>0</v>
      </c>
      <c r="K2582" s="159" t="n">
        <v>0</v>
      </c>
      <c r="L2582" s="753">
        <f>J2582+K2582</f>
        <v/>
      </c>
      <c r="M2582" s="748">
        <f>L2582*(G2582+I2582)</f>
        <v/>
      </c>
      <c r="O2582" s="464">
        <f>ISBLANK(D2582)</f>
        <v/>
      </c>
      <c r="P2582" s="464">
        <f>ISBLANK(G2582)</f>
        <v/>
      </c>
      <c r="Q2582" s="464">
        <f>ISBLANK(M2582)</f>
        <v/>
      </c>
      <c r="R2582" s="464">
        <f>IF(AND(O2582=P2582,O2582=Q2582),,"!!!")</f>
        <v/>
      </c>
      <c r="T2582" s="464" t="n">
        <v>2571</v>
      </c>
    </row>
    <row customFormat="1" hidden="1" outlineLevel="1" r="2583" s="590">
      <c r="A2583" s="29" t="n"/>
      <c r="B2583" s="606" t="n">
        <v>400</v>
      </c>
      <c r="C2583" s="654" t="inlineStr">
        <is>
          <t>431E</t>
        </is>
      </c>
      <c r="D2583" s="426" t="n">
        <v>509</v>
      </c>
      <c r="E2583" s="597" t="inlineStr">
        <is>
          <t>Reducer, round - ø250-ø200</t>
        </is>
      </c>
      <c r="F2583" s="597" t="inlineStr">
        <is>
          <t>Szűkítő kör keresztmetszet - ø250-ø200</t>
        </is>
      </c>
      <c r="G2583" s="994" t="n">
        <v>12</v>
      </c>
      <c r="H2583" s="39" t="inlineStr">
        <is>
          <t>pc/db</t>
        </is>
      </c>
      <c r="I2583" s="1030" t="n"/>
      <c r="J2583" s="521" t="n">
        <v>0</v>
      </c>
      <c r="K2583" s="159" t="n">
        <v>0</v>
      </c>
      <c r="L2583" s="753">
        <f>J2583+K2583</f>
        <v/>
      </c>
      <c r="M2583" s="748">
        <f>L2583*(G2583+I2583)</f>
        <v/>
      </c>
      <c r="O2583" s="464">
        <f>ISBLANK(D2583)</f>
        <v/>
      </c>
      <c r="P2583" s="464">
        <f>ISBLANK(G2583)</f>
        <v/>
      </c>
      <c r="Q2583" s="464">
        <f>ISBLANK(M2583)</f>
        <v/>
      </c>
      <c r="R2583" s="464">
        <f>IF(AND(O2583=P2583,O2583=Q2583),,"!!!")</f>
        <v/>
      </c>
      <c r="T2583" s="464" t="n">
        <v>2572</v>
      </c>
    </row>
    <row customFormat="1" hidden="1" outlineLevel="1" r="2584" s="590">
      <c r="A2584" s="29" t="n"/>
      <c r="B2584" s="606" t="n">
        <v>400</v>
      </c>
      <c r="C2584" s="654" t="inlineStr">
        <is>
          <t>431E</t>
        </is>
      </c>
      <c r="D2584" s="426" t="n">
        <v>510</v>
      </c>
      <c r="E2584" s="597" t="inlineStr">
        <is>
          <t>Reducer, round - ø300-ø125</t>
        </is>
      </c>
      <c r="F2584" s="597" t="inlineStr">
        <is>
          <t>Szűkítő kör keresztmetszet - ø300-ø125</t>
        </is>
      </c>
      <c r="G2584" s="994" t="n">
        <v>1</v>
      </c>
      <c r="H2584" s="39" t="inlineStr">
        <is>
          <t>pc/db</t>
        </is>
      </c>
      <c r="I2584" s="1030" t="n"/>
      <c r="J2584" s="521" t="n">
        <v>0</v>
      </c>
      <c r="K2584" s="159" t="n">
        <v>0</v>
      </c>
      <c r="L2584" s="753">
        <f>J2584+K2584</f>
        <v/>
      </c>
      <c r="M2584" s="748">
        <f>L2584*(G2584+I2584)</f>
        <v/>
      </c>
      <c r="O2584" s="464">
        <f>ISBLANK(D2584)</f>
        <v/>
      </c>
      <c r="P2584" s="464">
        <f>ISBLANK(G2584)</f>
        <v/>
      </c>
      <c r="Q2584" s="464">
        <f>ISBLANK(M2584)</f>
        <v/>
      </c>
      <c r="R2584" s="464">
        <f>IF(AND(O2584=P2584,O2584=Q2584),,"!!!")</f>
        <v/>
      </c>
      <c r="T2584" s="464" t="n">
        <v>2573</v>
      </c>
    </row>
    <row customFormat="1" hidden="1" outlineLevel="1" r="2585" s="590">
      <c r="A2585" s="29" t="n"/>
      <c r="B2585" s="606" t="n">
        <v>400</v>
      </c>
      <c r="C2585" s="654" t="inlineStr">
        <is>
          <t>431E</t>
        </is>
      </c>
      <c r="D2585" s="426" t="n">
        <v>511</v>
      </c>
      <c r="E2585" s="597" t="inlineStr">
        <is>
          <t>Reducer, round - ø300-ø200</t>
        </is>
      </c>
      <c r="F2585" s="597" t="inlineStr">
        <is>
          <t>Szűkítő kör keresztmetszet - ø300-ø200</t>
        </is>
      </c>
      <c r="G2585" s="994" t="n">
        <v>4</v>
      </c>
      <c r="H2585" s="39" t="inlineStr">
        <is>
          <t>pc/db</t>
        </is>
      </c>
      <c r="I2585" s="1030" t="n"/>
      <c r="J2585" s="521" t="n">
        <v>0</v>
      </c>
      <c r="K2585" s="159" t="n">
        <v>0</v>
      </c>
      <c r="L2585" s="753">
        <f>J2585+K2585</f>
        <v/>
      </c>
      <c r="M2585" s="748">
        <f>L2585*(G2585+I2585)</f>
        <v/>
      </c>
      <c r="O2585" s="464">
        <f>ISBLANK(D2585)</f>
        <v/>
      </c>
      <c r="P2585" s="464">
        <f>ISBLANK(G2585)</f>
        <v/>
      </c>
      <c r="Q2585" s="464">
        <f>ISBLANK(M2585)</f>
        <v/>
      </c>
      <c r="R2585" s="464">
        <f>IF(AND(O2585=P2585,O2585=Q2585),,"!!!")</f>
        <v/>
      </c>
      <c r="T2585" s="464" t="n">
        <v>2574</v>
      </c>
    </row>
    <row customFormat="1" hidden="1" outlineLevel="1" r="2586" s="590">
      <c r="A2586" s="29" t="n"/>
      <c r="B2586" s="606" t="n">
        <v>400</v>
      </c>
      <c r="C2586" s="654" t="inlineStr">
        <is>
          <t>431E</t>
        </is>
      </c>
      <c r="D2586" s="426" t="n">
        <v>512</v>
      </c>
      <c r="E2586" s="597" t="inlineStr">
        <is>
          <t>Reducer, round - ø315-ø160</t>
        </is>
      </c>
      <c r="F2586" s="597" t="inlineStr">
        <is>
          <t>Szűkítő kör keresztmetszet - ø315-ø160</t>
        </is>
      </c>
      <c r="G2586" s="994" t="n">
        <v>1</v>
      </c>
      <c r="H2586" s="39" t="inlineStr">
        <is>
          <t>pc/db</t>
        </is>
      </c>
      <c r="I2586" s="1030" t="n"/>
      <c r="J2586" s="521" t="n">
        <v>0</v>
      </c>
      <c r="K2586" s="159" t="n">
        <v>0</v>
      </c>
      <c r="L2586" s="753">
        <f>J2586+K2586</f>
        <v/>
      </c>
      <c r="M2586" s="748">
        <f>L2586*(G2586+I2586)</f>
        <v/>
      </c>
      <c r="O2586" s="464">
        <f>ISBLANK(D2586)</f>
        <v/>
      </c>
      <c r="P2586" s="464">
        <f>ISBLANK(G2586)</f>
        <v/>
      </c>
      <c r="Q2586" s="464">
        <f>ISBLANK(M2586)</f>
        <v/>
      </c>
      <c r="R2586" s="464">
        <f>IF(AND(O2586=P2586,O2586=Q2586),,"!!!")</f>
        <v/>
      </c>
      <c r="T2586" s="464" t="n">
        <v>2575</v>
      </c>
    </row>
    <row customFormat="1" hidden="1" outlineLevel="1" r="2587" s="590">
      <c r="A2587" s="29" t="n"/>
      <c r="B2587" s="606" t="n">
        <v>400</v>
      </c>
      <c r="C2587" s="654" t="inlineStr">
        <is>
          <t>431E</t>
        </is>
      </c>
      <c r="D2587" s="426" t="n">
        <v>513</v>
      </c>
      <c r="E2587" s="597" t="inlineStr">
        <is>
          <t>Reducer, round - ø315-ø250</t>
        </is>
      </c>
      <c r="F2587" s="597" t="inlineStr">
        <is>
          <t>Szűkítő kör keresztmetszet - ø315-ø250</t>
        </is>
      </c>
      <c r="G2587" s="994" t="n">
        <v>1</v>
      </c>
      <c r="H2587" s="39" t="inlineStr">
        <is>
          <t>pc/db</t>
        </is>
      </c>
      <c r="I2587" s="1030" t="n"/>
      <c r="J2587" s="521" t="n">
        <v>0</v>
      </c>
      <c r="K2587" s="159" t="n">
        <v>0</v>
      </c>
      <c r="L2587" s="753">
        <f>J2587+K2587</f>
        <v/>
      </c>
      <c r="M2587" s="748">
        <f>L2587*(G2587+I2587)</f>
        <v/>
      </c>
      <c r="O2587" s="464">
        <f>ISBLANK(D2587)</f>
        <v/>
      </c>
      <c r="P2587" s="464">
        <f>ISBLANK(G2587)</f>
        <v/>
      </c>
      <c r="Q2587" s="464">
        <f>ISBLANK(M2587)</f>
        <v/>
      </c>
      <c r="R2587" s="464">
        <f>IF(AND(O2587=P2587,O2587=Q2587),,"!!!")</f>
        <v/>
      </c>
      <c r="T2587" s="464" t="n">
        <v>2576</v>
      </c>
    </row>
    <row customFormat="1" hidden="1" outlineLevel="1" r="2588" s="590">
      <c r="A2588" s="29" t="n"/>
      <c r="B2588" s="606" t="n">
        <v>400</v>
      </c>
      <c r="C2588" s="654" t="inlineStr">
        <is>
          <t>431E</t>
        </is>
      </c>
      <c r="D2588" s="426" t="n">
        <v>514</v>
      </c>
      <c r="E2588" s="597" t="inlineStr">
        <is>
          <t>Reducer, round - ø450-ø315</t>
        </is>
      </c>
      <c r="F2588" s="597" t="inlineStr">
        <is>
          <t>Szűkítő kör keresztmetszet - ø450-ø315</t>
        </is>
      </c>
      <c r="G2588" s="994" t="n">
        <v>3</v>
      </c>
      <c r="H2588" s="39" t="inlineStr">
        <is>
          <t>pc/db</t>
        </is>
      </c>
      <c r="I2588" s="1030" t="n"/>
      <c r="J2588" s="521" t="n">
        <v>0</v>
      </c>
      <c r="K2588" s="159" t="n">
        <v>0</v>
      </c>
      <c r="L2588" s="753">
        <f>J2588+K2588</f>
        <v/>
      </c>
      <c r="M2588" s="748">
        <f>L2588*(G2588+I2588)</f>
        <v/>
      </c>
      <c r="O2588" s="464">
        <f>ISBLANK(D2588)</f>
        <v/>
      </c>
      <c r="P2588" s="464">
        <f>ISBLANK(G2588)</f>
        <v/>
      </c>
      <c r="Q2588" s="464">
        <f>ISBLANK(M2588)</f>
        <v/>
      </c>
      <c r="R2588" s="464">
        <f>IF(AND(O2588=P2588,O2588=Q2588),,"!!!")</f>
        <v/>
      </c>
      <c r="T2588" s="464" t="n">
        <v>2577</v>
      </c>
    </row>
    <row customFormat="1" hidden="1" outlineLevel="1" r="2589" s="590">
      <c r="A2589" s="29" t="n"/>
      <c r="B2589" s="606" t="n">
        <v>400</v>
      </c>
      <c r="C2589" s="654" t="inlineStr">
        <is>
          <t>431E</t>
        </is>
      </c>
      <c r="D2589" s="426" t="n">
        <v>515</v>
      </c>
      <c r="E2589" s="597" t="inlineStr">
        <is>
          <t>T-piece, round - ø125-ø125-ø100</t>
        </is>
      </c>
      <c r="F2589" s="597" t="inlineStr">
        <is>
          <t>T-idom kör keresztmetszet - ø125-ø125-ø100</t>
        </is>
      </c>
      <c r="G2589" s="994" t="n">
        <v>1</v>
      </c>
      <c r="H2589" s="39" t="inlineStr">
        <is>
          <t>pc/db</t>
        </is>
      </c>
      <c r="I2589" s="1030" t="n"/>
      <c r="J2589" s="521" t="n">
        <v>0</v>
      </c>
      <c r="K2589" s="159" t="n">
        <v>0</v>
      </c>
      <c r="L2589" s="753">
        <f>J2589+K2589</f>
        <v/>
      </c>
      <c r="M2589" s="748">
        <f>L2589*(G2589+I2589)</f>
        <v/>
      </c>
      <c r="O2589" s="464">
        <f>ISBLANK(D2589)</f>
        <v/>
      </c>
      <c r="P2589" s="464">
        <f>ISBLANK(G2589)</f>
        <v/>
      </c>
      <c r="Q2589" s="464">
        <f>ISBLANK(M2589)</f>
        <v/>
      </c>
      <c r="R2589" s="464">
        <f>IF(AND(O2589=P2589,O2589=Q2589),,"!!!")</f>
        <v/>
      </c>
      <c r="T2589" s="464" t="n">
        <v>2578</v>
      </c>
    </row>
    <row customFormat="1" hidden="1" outlineLevel="1" r="2590" s="590">
      <c r="A2590" s="29" t="n"/>
      <c r="B2590" s="606" t="n">
        <v>400</v>
      </c>
      <c r="C2590" s="654" t="inlineStr">
        <is>
          <t>431E</t>
        </is>
      </c>
      <c r="D2590" s="426" t="n">
        <v>516</v>
      </c>
      <c r="E2590" s="597" t="inlineStr">
        <is>
          <t>T-piece, round - ø125-ø125-ø125</t>
        </is>
      </c>
      <c r="F2590" s="597" t="inlineStr">
        <is>
          <t>T-idom kör keresztmetszet - ø125-ø125-ø125</t>
        </is>
      </c>
      <c r="G2590" s="994" t="n">
        <v>1</v>
      </c>
      <c r="H2590" s="39" t="inlineStr">
        <is>
          <t>pc/db</t>
        </is>
      </c>
      <c r="I2590" s="1030" t="n"/>
      <c r="J2590" s="521" t="n">
        <v>0</v>
      </c>
      <c r="K2590" s="159" t="n">
        <v>0</v>
      </c>
      <c r="L2590" s="753">
        <f>J2590+K2590</f>
        <v/>
      </c>
      <c r="M2590" s="748">
        <f>L2590*(G2590+I2590)</f>
        <v/>
      </c>
      <c r="O2590" s="464">
        <f>ISBLANK(D2590)</f>
        <v/>
      </c>
      <c r="P2590" s="464">
        <f>ISBLANK(G2590)</f>
        <v/>
      </c>
      <c r="Q2590" s="464">
        <f>ISBLANK(M2590)</f>
        <v/>
      </c>
      <c r="R2590" s="464">
        <f>IF(AND(O2590=P2590,O2590=Q2590),,"!!!")</f>
        <v/>
      </c>
      <c r="T2590" s="464" t="n">
        <v>2579</v>
      </c>
    </row>
    <row customFormat="1" hidden="1" outlineLevel="1" r="2591" s="590">
      <c r="A2591" s="29" t="n"/>
      <c r="B2591" s="606" t="n">
        <v>400</v>
      </c>
      <c r="C2591" s="654" t="inlineStr">
        <is>
          <t>431E</t>
        </is>
      </c>
      <c r="D2591" s="426" t="n">
        <v>517</v>
      </c>
      <c r="E2591" s="597" t="inlineStr">
        <is>
          <t>T-piece, round - ø150-ø150-ø150</t>
        </is>
      </c>
      <c r="F2591" s="597" t="inlineStr">
        <is>
          <t>T-idom kör keresztmetszet - ø150-ø150-ø150</t>
        </is>
      </c>
      <c r="G2591" s="994" t="n">
        <v>1</v>
      </c>
      <c r="H2591" s="39" t="inlineStr">
        <is>
          <t>pc/db</t>
        </is>
      </c>
      <c r="I2591" s="1030" t="n"/>
      <c r="J2591" s="521" t="n">
        <v>0</v>
      </c>
      <c r="K2591" s="159" t="n">
        <v>0</v>
      </c>
      <c r="L2591" s="753">
        <f>J2591+K2591</f>
        <v/>
      </c>
      <c r="M2591" s="748">
        <f>L2591*(G2591+I2591)</f>
        <v/>
      </c>
      <c r="O2591" s="464">
        <f>ISBLANK(D2591)</f>
        <v/>
      </c>
      <c r="P2591" s="464">
        <f>ISBLANK(G2591)</f>
        <v/>
      </c>
      <c r="Q2591" s="464">
        <f>ISBLANK(M2591)</f>
        <v/>
      </c>
      <c r="R2591" s="464">
        <f>IF(AND(O2591=P2591,O2591=Q2591),,"!!!")</f>
        <v/>
      </c>
      <c r="T2591" s="464" t="n">
        <v>2580</v>
      </c>
    </row>
    <row customFormat="1" hidden="1" outlineLevel="1" r="2592" s="590">
      <c r="A2592" s="29" t="n"/>
      <c r="B2592" s="606" t="n">
        <v>400</v>
      </c>
      <c r="C2592" s="654" t="inlineStr">
        <is>
          <t>431E</t>
        </is>
      </c>
      <c r="D2592" s="426" t="n">
        <v>518</v>
      </c>
      <c r="E2592" s="597" t="inlineStr">
        <is>
          <t>T-piece, round - ø160-ø125-ø125</t>
        </is>
      </c>
      <c r="F2592" s="597" t="inlineStr">
        <is>
          <t>T-idom kör keresztmetszet - ø160-ø125-ø125</t>
        </is>
      </c>
      <c r="G2592" s="994" t="n">
        <v>1</v>
      </c>
      <c r="H2592" s="39" t="inlineStr">
        <is>
          <t>pc/db</t>
        </is>
      </c>
      <c r="I2592" s="1030" t="n"/>
      <c r="J2592" s="521" t="n">
        <v>0</v>
      </c>
      <c r="K2592" s="159" t="n">
        <v>0</v>
      </c>
      <c r="L2592" s="753">
        <f>J2592+K2592</f>
        <v/>
      </c>
      <c r="M2592" s="748">
        <f>L2592*(G2592+I2592)</f>
        <v/>
      </c>
      <c r="O2592" s="464">
        <f>ISBLANK(D2592)</f>
        <v/>
      </c>
      <c r="P2592" s="464">
        <f>ISBLANK(G2592)</f>
        <v/>
      </c>
      <c r="Q2592" s="464">
        <f>ISBLANK(M2592)</f>
        <v/>
      </c>
      <c r="R2592" s="464">
        <f>IF(AND(O2592=P2592,O2592=Q2592),,"!!!")</f>
        <v/>
      </c>
      <c r="T2592" s="464" t="n">
        <v>2581</v>
      </c>
    </row>
    <row customFormat="1" hidden="1" outlineLevel="1" r="2593" s="590">
      <c r="A2593" s="29" t="n"/>
      <c r="B2593" s="606" t="n">
        <v>400</v>
      </c>
      <c r="C2593" s="654" t="inlineStr">
        <is>
          <t>431E</t>
        </is>
      </c>
      <c r="D2593" s="426" t="n">
        <v>519</v>
      </c>
      <c r="E2593" s="597" t="inlineStr">
        <is>
          <t>T-piece, round - ø160-ø160-ø100</t>
        </is>
      </c>
      <c r="F2593" s="597" t="inlineStr">
        <is>
          <t>T-idom kör keresztmetszet - ø160-ø160-ø100</t>
        </is>
      </c>
      <c r="G2593" s="994" t="n">
        <v>3</v>
      </c>
      <c r="H2593" s="39" t="inlineStr">
        <is>
          <t>pc/db</t>
        </is>
      </c>
      <c r="I2593" s="1030" t="n"/>
      <c r="J2593" s="521" t="n">
        <v>0</v>
      </c>
      <c r="K2593" s="159" t="n">
        <v>0</v>
      </c>
      <c r="L2593" s="753">
        <f>J2593+K2593</f>
        <v/>
      </c>
      <c r="M2593" s="748">
        <f>L2593*(G2593+I2593)</f>
        <v/>
      </c>
      <c r="O2593" s="464">
        <f>ISBLANK(D2593)</f>
        <v/>
      </c>
      <c r="P2593" s="464">
        <f>ISBLANK(G2593)</f>
        <v/>
      </c>
      <c r="Q2593" s="464">
        <f>ISBLANK(M2593)</f>
        <v/>
      </c>
      <c r="R2593" s="464">
        <f>IF(AND(O2593=P2593,O2593=Q2593),,"!!!")</f>
        <v/>
      </c>
      <c r="T2593" s="464" t="n">
        <v>2582</v>
      </c>
    </row>
    <row customFormat="1" hidden="1" outlineLevel="1" r="2594" s="590">
      <c r="A2594" s="29" t="n"/>
      <c r="B2594" s="606" t="n">
        <v>400</v>
      </c>
      <c r="C2594" s="654" t="inlineStr">
        <is>
          <t>431E</t>
        </is>
      </c>
      <c r="D2594" s="426" t="n">
        <v>520</v>
      </c>
      <c r="E2594" s="597" t="inlineStr">
        <is>
          <t>T-piece, round - ø160-ø160-ø125</t>
        </is>
      </c>
      <c r="F2594" s="597" t="inlineStr">
        <is>
          <t>T-idom kör keresztmetszet - ø160-ø160-ø125</t>
        </is>
      </c>
      <c r="G2594" s="994" t="n">
        <v>8</v>
      </c>
      <c r="H2594" s="39" t="inlineStr">
        <is>
          <t>pc/db</t>
        </is>
      </c>
      <c r="I2594" s="1030" t="n"/>
      <c r="J2594" s="521" t="n">
        <v>0</v>
      </c>
      <c r="K2594" s="159" t="n">
        <v>0</v>
      </c>
      <c r="L2594" s="753">
        <f>J2594+K2594</f>
        <v/>
      </c>
      <c r="M2594" s="748">
        <f>L2594*(G2594+I2594)</f>
        <v/>
      </c>
      <c r="O2594" s="464">
        <f>ISBLANK(D2594)</f>
        <v/>
      </c>
      <c r="P2594" s="464">
        <f>ISBLANK(G2594)</f>
        <v/>
      </c>
      <c r="Q2594" s="464">
        <f>ISBLANK(M2594)</f>
        <v/>
      </c>
      <c r="R2594" s="464">
        <f>IF(AND(O2594=P2594,O2594=Q2594),,"!!!")</f>
        <v/>
      </c>
      <c r="T2594" s="464" t="n">
        <v>2583</v>
      </c>
    </row>
    <row customFormat="1" hidden="1" outlineLevel="1" r="2595" s="590">
      <c r="A2595" s="29" t="n"/>
      <c r="B2595" s="606" t="n">
        <v>400</v>
      </c>
      <c r="C2595" s="654" t="inlineStr">
        <is>
          <t>431E</t>
        </is>
      </c>
      <c r="D2595" s="426" t="n">
        <v>521</v>
      </c>
      <c r="E2595" s="597" t="inlineStr">
        <is>
          <t>T-piece, round - ø160-ø160-ø160</t>
        </is>
      </c>
      <c r="F2595" s="597" t="inlineStr">
        <is>
          <t>T-idom kör keresztmetszet - ø160-ø160-ø160</t>
        </is>
      </c>
      <c r="G2595" s="994" t="n">
        <v>1</v>
      </c>
      <c r="H2595" s="39" t="inlineStr">
        <is>
          <t>pc/db</t>
        </is>
      </c>
      <c r="I2595" s="1030" t="n"/>
      <c r="J2595" s="521" t="n">
        <v>0</v>
      </c>
      <c r="K2595" s="159" t="n">
        <v>0</v>
      </c>
      <c r="L2595" s="753">
        <f>J2595+K2595</f>
        <v/>
      </c>
      <c r="M2595" s="748">
        <f>L2595*(G2595+I2595)</f>
        <v/>
      </c>
      <c r="O2595" s="464">
        <f>ISBLANK(D2595)</f>
        <v/>
      </c>
      <c r="P2595" s="464">
        <f>ISBLANK(G2595)</f>
        <v/>
      </c>
      <c r="Q2595" s="464">
        <f>ISBLANK(M2595)</f>
        <v/>
      </c>
      <c r="R2595" s="464">
        <f>IF(AND(O2595=P2595,O2595=Q2595),,"!!!")</f>
        <v/>
      </c>
      <c r="T2595" s="464" t="n">
        <v>2584</v>
      </c>
    </row>
    <row customFormat="1" hidden="1" outlineLevel="1" r="2596" s="590">
      <c r="A2596" s="29" t="n"/>
      <c r="B2596" s="606" t="n">
        <v>400</v>
      </c>
      <c r="C2596" s="654" t="inlineStr">
        <is>
          <t>431E</t>
        </is>
      </c>
      <c r="D2596" s="426" t="n">
        <v>522</v>
      </c>
      <c r="E2596" s="597" t="inlineStr">
        <is>
          <t>T-piece, round - ø200-ø150-ø150</t>
        </is>
      </c>
      <c r="F2596" s="597" t="inlineStr">
        <is>
          <t>T-idom kör keresztmetszet - ø200-ø150-ø150</t>
        </is>
      </c>
      <c r="G2596" s="994" t="n">
        <v>1</v>
      </c>
      <c r="H2596" s="39" t="inlineStr">
        <is>
          <t>pc/db</t>
        </is>
      </c>
      <c r="I2596" s="1030" t="n"/>
      <c r="J2596" s="521" t="n">
        <v>0</v>
      </c>
      <c r="K2596" s="159" t="n">
        <v>0</v>
      </c>
      <c r="L2596" s="753">
        <f>J2596+K2596</f>
        <v/>
      </c>
      <c r="M2596" s="748">
        <f>L2596*(G2596+I2596)</f>
        <v/>
      </c>
      <c r="O2596" s="464">
        <f>ISBLANK(D2596)</f>
        <v/>
      </c>
      <c r="P2596" s="464">
        <f>ISBLANK(G2596)</f>
        <v/>
      </c>
      <c r="Q2596" s="464">
        <f>ISBLANK(M2596)</f>
        <v/>
      </c>
      <c r="R2596" s="464">
        <f>IF(AND(O2596=P2596,O2596=Q2596),,"!!!")</f>
        <v/>
      </c>
      <c r="T2596" s="464" t="n">
        <v>2585</v>
      </c>
    </row>
    <row customFormat="1" hidden="1" outlineLevel="1" r="2597" s="590">
      <c r="A2597" s="29" t="n"/>
      <c r="B2597" s="606" t="n">
        <v>400</v>
      </c>
      <c r="C2597" s="654" t="inlineStr">
        <is>
          <t>431E</t>
        </is>
      </c>
      <c r="D2597" s="426" t="n">
        <v>523</v>
      </c>
      <c r="E2597" s="597" t="inlineStr">
        <is>
          <t>T-piece, round - ø200-ø200-ø100</t>
        </is>
      </c>
      <c r="F2597" s="597" t="inlineStr">
        <is>
          <t>T-idom kör keresztmetszet - ø200-ø200-ø100</t>
        </is>
      </c>
      <c r="G2597" s="994" t="n">
        <v>3</v>
      </c>
      <c r="H2597" s="39" t="inlineStr">
        <is>
          <t>pc/db</t>
        </is>
      </c>
      <c r="I2597" s="1030" t="n"/>
      <c r="J2597" s="521" t="n">
        <v>0</v>
      </c>
      <c r="K2597" s="159" t="n">
        <v>0</v>
      </c>
      <c r="L2597" s="753">
        <f>J2597+K2597</f>
        <v/>
      </c>
      <c r="M2597" s="748">
        <f>L2597*(G2597+I2597)</f>
        <v/>
      </c>
      <c r="O2597" s="464">
        <f>ISBLANK(D2597)</f>
        <v/>
      </c>
      <c r="P2597" s="464">
        <f>ISBLANK(G2597)</f>
        <v/>
      </c>
      <c r="Q2597" s="464">
        <f>ISBLANK(M2597)</f>
        <v/>
      </c>
      <c r="R2597" s="464">
        <f>IF(AND(O2597=P2597,O2597=Q2597),,"!!!")</f>
        <v/>
      </c>
      <c r="T2597" s="464" t="n">
        <v>2586</v>
      </c>
    </row>
    <row customFormat="1" hidden="1" outlineLevel="1" r="2598" s="590">
      <c r="A2598" s="29" t="n"/>
      <c r="B2598" s="606" t="n">
        <v>400</v>
      </c>
      <c r="C2598" s="654" t="inlineStr">
        <is>
          <t>431E</t>
        </is>
      </c>
      <c r="D2598" s="426" t="n">
        <v>524</v>
      </c>
      <c r="E2598" s="597" t="inlineStr">
        <is>
          <t>T-piece, round - ø200-ø200-ø125</t>
        </is>
      </c>
      <c r="F2598" s="597" t="inlineStr">
        <is>
          <t>T-idom kör keresztmetszet - ø200-ø200-ø125</t>
        </is>
      </c>
      <c r="G2598" s="994" t="n">
        <v>5</v>
      </c>
      <c r="H2598" s="39" t="inlineStr">
        <is>
          <t>pc/db</t>
        </is>
      </c>
      <c r="I2598" s="1030" t="n"/>
      <c r="J2598" s="521" t="n">
        <v>0</v>
      </c>
      <c r="K2598" s="159" t="n">
        <v>0</v>
      </c>
      <c r="L2598" s="753">
        <f>J2598+K2598</f>
        <v/>
      </c>
      <c r="M2598" s="748">
        <f>L2598*(G2598+I2598)</f>
        <v/>
      </c>
      <c r="O2598" s="464">
        <f>ISBLANK(D2598)</f>
        <v/>
      </c>
      <c r="P2598" s="464">
        <f>ISBLANK(G2598)</f>
        <v/>
      </c>
      <c r="Q2598" s="464">
        <f>ISBLANK(M2598)</f>
        <v/>
      </c>
      <c r="R2598" s="464">
        <f>IF(AND(O2598=P2598,O2598=Q2598),,"!!!")</f>
        <v/>
      </c>
      <c r="T2598" s="464" t="n">
        <v>2587</v>
      </c>
    </row>
    <row customFormat="1" hidden="1" outlineLevel="1" r="2599" s="590">
      <c r="A2599" s="29" t="n"/>
      <c r="B2599" s="606" t="n">
        <v>400</v>
      </c>
      <c r="C2599" s="654" t="inlineStr">
        <is>
          <t>431E</t>
        </is>
      </c>
      <c r="D2599" s="426" t="n">
        <v>525</v>
      </c>
      <c r="E2599" s="597" t="inlineStr">
        <is>
          <t>T-piece, round - ø200-ø200-ø150</t>
        </is>
      </c>
      <c r="F2599" s="597" t="inlineStr">
        <is>
          <t>T-idom kör keresztmetszet - ø200-ø200-ø150</t>
        </is>
      </c>
      <c r="G2599" s="994" t="n">
        <v>2</v>
      </c>
      <c r="H2599" s="39" t="inlineStr">
        <is>
          <t>pc/db</t>
        </is>
      </c>
      <c r="I2599" s="1030" t="n"/>
      <c r="J2599" s="521" t="n">
        <v>0</v>
      </c>
      <c r="K2599" s="159" t="n">
        <v>0</v>
      </c>
      <c r="L2599" s="753">
        <f>J2599+K2599</f>
        <v/>
      </c>
      <c r="M2599" s="748">
        <f>L2599*(G2599+I2599)</f>
        <v/>
      </c>
      <c r="O2599" s="464">
        <f>ISBLANK(D2599)</f>
        <v/>
      </c>
      <c r="P2599" s="464">
        <f>ISBLANK(G2599)</f>
        <v/>
      </c>
      <c r="Q2599" s="464">
        <f>ISBLANK(M2599)</f>
        <v/>
      </c>
      <c r="R2599" s="464">
        <f>IF(AND(O2599=P2599,O2599=Q2599),,"!!!")</f>
        <v/>
      </c>
      <c r="T2599" s="464" t="n">
        <v>2588</v>
      </c>
    </row>
    <row customFormat="1" hidden="1" outlineLevel="1" r="2600" s="590">
      <c r="A2600" s="29" t="n"/>
      <c r="B2600" s="606" t="n">
        <v>400</v>
      </c>
      <c r="C2600" s="654" t="inlineStr">
        <is>
          <t>431E</t>
        </is>
      </c>
      <c r="D2600" s="426" t="n">
        <v>526</v>
      </c>
      <c r="E2600" s="597" t="inlineStr">
        <is>
          <t>T-piece, round - ø200-ø200-ø160</t>
        </is>
      </c>
      <c r="F2600" s="597" t="inlineStr">
        <is>
          <t>T-idom kör keresztmetszet - ø200-ø200-ø160</t>
        </is>
      </c>
      <c r="G2600" s="994" t="n">
        <v>7</v>
      </c>
      <c r="H2600" s="39" t="inlineStr">
        <is>
          <t>pc/db</t>
        </is>
      </c>
      <c r="I2600" s="1030" t="n"/>
      <c r="J2600" s="521" t="n">
        <v>0</v>
      </c>
      <c r="K2600" s="159" t="n">
        <v>0</v>
      </c>
      <c r="L2600" s="753">
        <f>J2600+K2600</f>
        <v/>
      </c>
      <c r="M2600" s="748">
        <f>L2600*(G2600+I2600)</f>
        <v/>
      </c>
      <c r="O2600" s="464">
        <f>ISBLANK(D2600)</f>
        <v/>
      </c>
      <c r="P2600" s="464">
        <f>ISBLANK(G2600)</f>
        <v/>
      </c>
      <c r="Q2600" s="464">
        <f>ISBLANK(M2600)</f>
        <v/>
      </c>
      <c r="R2600" s="464">
        <f>IF(AND(O2600=P2600,O2600=Q2600),,"!!!")</f>
        <v/>
      </c>
      <c r="T2600" s="464" t="n">
        <v>2589</v>
      </c>
    </row>
    <row customFormat="1" hidden="1" outlineLevel="1" r="2601" s="590">
      <c r="A2601" s="29" t="n"/>
      <c r="B2601" s="606" t="n">
        <v>400</v>
      </c>
      <c r="C2601" s="654" t="inlineStr">
        <is>
          <t>431E</t>
        </is>
      </c>
      <c r="D2601" s="426" t="n">
        <v>527</v>
      </c>
      <c r="E2601" s="597" t="inlineStr">
        <is>
          <t>T-piece, round - ø200-ø200-ø200</t>
        </is>
      </c>
      <c r="F2601" s="597" t="inlineStr">
        <is>
          <t>T-idom kör keresztmetszet - ø200-ø200-ø200</t>
        </is>
      </c>
      <c r="G2601" s="994" t="n">
        <v>2</v>
      </c>
      <c r="H2601" s="39" t="inlineStr">
        <is>
          <t>pc/db</t>
        </is>
      </c>
      <c r="I2601" s="1030" t="n"/>
      <c r="J2601" s="521" t="n">
        <v>0</v>
      </c>
      <c r="K2601" s="159" t="n">
        <v>0</v>
      </c>
      <c r="L2601" s="753">
        <f>J2601+K2601</f>
        <v/>
      </c>
      <c r="M2601" s="748">
        <f>L2601*(G2601+I2601)</f>
        <v/>
      </c>
      <c r="O2601" s="464">
        <f>ISBLANK(D2601)</f>
        <v/>
      </c>
      <c r="P2601" s="464">
        <f>ISBLANK(G2601)</f>
        <v/>
      </c>
      <c r="Q2601" s="464">
        <f>ISBLANK(M2601)</f>
        <v/>
      </c>
      <c r="R2601" s="464">
        <f>IF(AND(O2601=P2601,O2601=Q2601),,"!!!")</f>
        <v/>
      </c>
      <c r="T2601" s="464" t="n">
        <v>2590</v>
      </c>
    </row>
    <row customFormat="1" hidden="1" outlineLevel="1" r="2602" s="590">
      <c r="A2602" s="29" t="n"/>
      <c r="B2602" s="606" t="n">
        <v>400</v>
      </c>
      <c r="C2602" s="654" t="inlineStr">
        <is>
          <t>431E</t>
        </is>
      </c>
      <c r="D2602" s="426" t="n">
        <v>528</v>
      </c>
      <c r="E2602" s="597" t="inlineStr">
        <is>
          <t>T-piece, round - ø250-ø250-ø125</t>
        </is>
      </c>
      <c r="F2602" s="597" t="inlineStr">
        <is>
          <t>T-idom kör keresztmetszet - ø250-ø250-ø125</t>
        </is>
      </c>
      <c r="G2602" s="994" t="n">
        <v>1</v>
      </c>
      <c r="H2602" s="39" t="inlineStr">
        <is>
          <t>pc/db</t>
        </is>
      </c>
      <c r="I2602" s="1030" t="n"/>
      <c r="J2602" s="521" t="n">
        <v>0</v>
      </c>
      <c r="K2602" s="159" t="n">
        <v>0</v>
      </c>
      <c r="L2602" s="753">
        <f>J2602+K2602</f>
        <v/>
      </c>
      <c r="M2602" s="748">
        <f>L2602*(G2602+I2602)</f>
        <v/>
      </c>
      <c r="O2602" s="464">
        <f>ISBLANK(D2602)</f>
        <v/>
      </c>
      <c r="P2602" s="464">
        <f>ISBLANK(G2602)</f>
        <v/>
      </c>
      <c r="Q2602" s="464">
        <f>ISBLANK(M2602)</f>
        <v/>
      </c>
      <c r="R2602" s="464">
        <f>IF(AND(O2602=P2602,O2602=Q2602),,"!!!")</f>
        <v/>
      </c>
      <c r="T2602" s="464" t="n">
        <v>2591</v>
      </c>
    </row>
    <row customFormat="1" hidden="1" outlineLevel="1" r="2603" s="590">
      <c r="A2603" s="29" t="n"/>
      <c r="B2603" s="606" t="n">
        <v>400</v>
      </c>
      <c r="C2603" s="654" t="inlineStr">
        <is>
          <t>431E</t>
        </is>
      </c>
      <c r="D2603" s="426" t="n">
        <v>529</v>
      </c>
      <c r="E2603" s="597" t="inlineStr">
        <is>
          <t>T-piece, round - ø250-ø250-ø150</t>
        </is>
      </c>
      <c r="F2603" s="597" t="inlineStr">
        <is>
          <t>T-idom kör keresztmetszet - ø250-ø250-ø150</t>
        </is>
      </c>
      <c r="G2603" s="994" t="n">
        <v>1</v>
      </c>
      <c r="H2603" s="39" t="inlineStr">
        <is>
          <t>pc/db</t>
        </is>
      </c>
      <c r="I2603" s="1030" t="n"/>
      <c r="J2603" s="521" t="n">
        <v>0</v>
      </c>
      <c r="K2603" s="159" t="n">
        <v>0</v>
      </c>
      <c r="L2603" s="753">
        <f>J2603+K2603</f>
        <v/>
      </c>
      <c r="M2603" s="748">
        <f>L2603*(G2603+I2603)</f>
        <v/>
      </c>
      <c r="O2603" s="464">
        <f>ISBLANK(D2603)</f>
        <v/>
      </c>
      <c r="P2603" s="464">
        <f>ISBLANK(G2603)</f>
        <v/>
      </c>
      <c r="Q2603" s="464">
        <f>ISBLANK(M2603)</f>
        <v/>
      </c>
      <c r="R2603" s="464">
        <f>IF(AND(O2603=P2603,O2603=Q2603),,"!!!")</f>
        <v/>
      </c>
      <c r="T2603" s="464" t="n">
        <v>2592</v>
      </c>
    </row>
    <row customFormat="1" hidden="1" outlineLevel="1" r="2604" s="590">
      <c r="A2604" s="29" t="n"/>
      <c r="B2604" s="606" t="n">
        <v>400</v>
      </c>
      <c r="C2604" s="654" t="inlineStr">
        <is>
          <t>431E</t>
        </is>
      </c>
      <c r="D2604" s="426" t="n">
        <v>530</v>
      </c>
      <c r="E2604" s="597" t="inlineStr">
        <is>
          <t>T-piece, round - ø250-ø250-ø160</t>
        </is>
      </c>
      <c r="F2604" s="597" t="inlineStr">
        <is>
          <t>T-idom kör keresztmetszet - ø250-ø250-ø160</t>
        </is>
      </c>
      <c r="G2604" s="994" t="n">
        <v>3</v>
      </c>
      <c r="H2604" s="39" t="inlineStr">
        <is>
          <t>pc/db</t>
        </is>
      </c>
      <c r="I2604" s="1030" t="n"/>
      <c r="J2604" s="521" t="n">
        <v>0</v>
      </c>
      <c r="K2604" s="159" t="n">
        <v>0</v>
      </c>
      <c r="L2604" s="753">
        <f>J2604+K2604</f>
        <v/>
      </c>
      <c r="M2604" s="748">
        <f>L2604*(G2604+I2604)</f>
        <v/>
      </c>
      <c r="O2604" s="464">
        <f>ISBLANK(D2604)</f>
        <v/>
      </c>
      <c r="P2604" s="464">
        <f>ISBLANK(G2604)</f>
        <v/>
      </c>
      <c r="Q2604" s="464">
        <f>ISBLANK(M2604)</f>
        <v/>
      </c>
      <c r="R2604" s="464">
        <f>IF(AND(O2604=P2604,O2604=Q2604),,"!!!")</f>
        <v/>
      </c>
      <c r="T2604" s="464" t="n">
        <v>2593</v>
      </c>
    </row>
    <row customFormat="1" hidden="1" outlineLevel="1" r="2605" s="590">
      <c r="A2605" s="29" t="n"/>
      <c r="B2605" s="606" t="n">
        <v>400</v>
      </c>
      <c r="C2605" s="654" t="inlineStr">
        <is>
          <t>431E</t>
        </is>
      </c>
      <c r="D2605" s="426" t="n">
        <v>531</v>
      </c>
      <c r="E2605" s="597" t="inlineStr">
        <is>
          <t>T-piece, round - ø250-ø250-ø200</t>
        </is>
      </c>
      <c r="F2605" s="597" t="inlineStr">
        <is>
          <t>T-idom kör keresztmetszet - ø250-ø250-ø200</t>
        </is>
      </c>
      <c r="G2605" s="994" t="n">
        <v>1</v>
      </c>
      <c r="H2605" s="39" t="inlineStr">
        <is>
          <t>pc/db</t>
        </is>
      </c>
      <c r="I2605" s="1030" t="n"/>
      <c r="J2605" s="521" t="n">
        <v>0</v>
      </c>
      <c r="K2605" s="159" t="n">
        <v>0</v>
      </c>
      <c r="L2605" s="753">
        <f>J2605+K2605</f>
        <v/>
      </c>
      <c r="M2605" s="748">
        <f>L2605*(G2605+I2605)</f>
        <v/>
      </c>
      <c r="O2605" s="464">
        <f>ISBLANK(D2605)</f>
        <v/>
      </c>
      <c r="P2605" s="464">
        <f>ISBLANK(G2605)</f>
        <v/>
      </c>
      <c r="Q2605" s="464">
        <f>ISBLANK(M2605)</f>
        <v/>
      </c>
      <c r="R2605" s="464">
        <f>IF(AND(O2605=P2605,O2605=Q2605),,"!!!")</f>
        <v/>
      </c>
      <c r="T2605" s="464" t="n">
        <v>2594</v>
      </c>
    </row>
    <row customFormat="1" hidden="1" outlineLevel="1" r="2606" s="590">
      <c r="A2606" s="29" t="n"/>
      <c r="B2606" s="606" t="n">
        <v>400</v>
      </c>
      <c r="C2606" s="654" t="inlineStr">
        <is>
          <t>431E</t>
        </is>
      </c>
      <c r="D2606" s="426" t="n">
        <v>532</v>
      </c>
      <c r="E2606" s="597" t="inlineStr">
        <is>
          <t>T-piece, round - ø250-ø250-ø250</t>
        </is>
      </c>
      <c r="F2606" s="597" t="inlineStr">
        <is>
          <t>T-idom kör keresztmetszet - ø250-ø250-ø250</t>
        </is>
      </c>
      <c r="G2606" s="994" t="n">
        <v>3</v>
      </c>
      <c r="H2606" s="39" t="inlineStr">
        <is>
          <t>pc/db</t>
        </is>
      </c>
      <c r="I2606" s="1030" t="n"/>
      <c r="J2606" s="521" t="n">
        <v>0</v>
      </c>
      <c r="K2606" s="159" t="n">
        <v>0</v>
      </c>
      <c r="L2606" s="753">
        <f>J2606+K2606</f>
        <v/>
      </c>
      <c r="M2606" s="748">
        <f>L2606*(G2606+I2606)</f>
        <v/>
      </c>
      <c r="O2606" s="464">
        <f>ISBLANK(D2606)</f>
        <v/>
      </c>
      <c r="P2606" s="464">
        <f>ISBLANK(G2606)</f>
        <v/>
      </c>
      <c r="Q2606" s="464">
        <f>ISBLANK(M2606)</f>
        <v/>
      </c>
      <c r="R2606" s="464">
        <f>IF(AND(O2606=P2606,O2606=Q2606),,"!!!")</f>
        <v/>
      </c>
      <c r="T2606" s="464" t="n">
        <v>2595</v>
      </c>
    </row>
    <row customFormat="1" hidden="1" outlineLevel="1" r="2607" s="590">
      <c r="A2607" s="29" t="n"/>
      <c r="B2607" s="606" t="n">
        <v>400</v>
      </c>
      <c r="C2607" s="654" t="inlineStr">
        <is>
          <t>431E</t>
        </is>
      </c>
      <c r="D2607" s="426" t="n">
        <v>533</v>
      </c>
      <c r="E2607" s="597" t="inlineStr">
        <is>
          <t>T-piece, round - ø300-ø300-ø200</t>
        </is>
      </c>
      <c r="F2607" s="597" t="inlineStr">
        <is>
          <t>T-idom kör keresztmetszet - ø300-ø300-ø200</t>
        </is>
      </c>
      <c r="G2607" s="994" t="n">
        <v>1</v>
      </c>
      <c r="H2607" s="39" t="inlineStr">
        <is>
          <t>pc/db</t>
        </is>
      </c>
      <c r="I2607" s="1030" t="n"/>
      <c r="J2607" s="521" t="n">
        <v>0</v>
      </c>
      <c r="K2607" s="159" t="n">
        <v>0</v>
      </c>
      <c r="L2607" s="753">
        <f>J2607+K2607</f>
        <v/>
      </c>
      <c r="M2607" s="748">
        <f>L2607*(G2607+I2607)</f>
        <v/>
      </c>
      <c r="O2607" s="464">
        <f>ISBLANK(D2607)</f>
        <v/>
      </c>
      <c r="P2607" s="464">
        <f>ISBLANK(G2607)</f>
        <v/>
      </c>
      <c r="Q2607" s="464">
        <f>ISBLANK(M2607)</f>
        <v/>
      </c>
      <c r="R2607" s="464">
        <f>IF(AND(O2607=P2607,O2607=Q2607),,"!!!")</f>
        <v/>
      </c>
      <c r="T2607" s="464" t="n">
        <v>2596</v>
      </c>
    </row>
    <row customFormat="1" hidden="1" outlineLevel="1" r="2608" s="590">
      <c r="A2608" s="29" t="n"/>
      <c r="B2608" s="606" t="n">
        <v>400</v>
      </c>
      <c r="C2608" s="654" t="inlineStr">
        <is>
          <t>431E</t>
        </is>
      </c>
      <c r="D2608" s="426" t="n">
        <v>534</v>
      </c>
      <c r="E2608" s="597" t="inlineStr">
        <is>
          <t>T-piece, round - ø300-ø300-ø250</t>
        </is>
      </c>
      <c r="F2608" s="597" t="inlineStr">
        <is>
          <t>T-idom kör keresztmetszet - ø300-ø300-ø250</t>
        </is>
      </c>
      <c r="G2608" s="994" t="n">
        <v>1</v>
      </c>
      <c r="H2608" s="39" t="inlineStr">
        <is>
          <t>pc/db</t>
        </is>
      </c>
      <c r="I2608" s="1030" t="n"/>
      <c r="J2608" s="521" t="n">
        <v>0</v>
      </c>
      <c r="K2608" s="159" t="n">
        <v>0</v>
      </c>
      <c r="L2608" s="753">
        <f>J2608+K2608</f>
        <v/>
      </c>
      <c r="M2608" s="748">
        <f>L2608*(G2608+I2608)</f>
        <v/>
      </c>
      <c r="O2608" s="464">
        <f>ISBLANK(D2608)</f>
        <v/>
      </c>
      <c r="P2608" s="464">
        <f>ISBLANK(G2608)</f>
        <v/>
      </c>
      <c r="Q2608" s="464">
        <f>ISBLANK(M2608)</f>
        <v/>
      </c>
      <c r="R2608" s="464">
        <f>IF(AND(O2608=P2608,O2608=Q2608),,"!!!")</f>
        <v/>
      </c>
      <c r="T2608" s="464" t="n">
        <v>2597</v>
      </c>
    </row>
    <row customFormat="1" hidden="1" outlineLevel="1" r="2609" s="590">
      <c r="A2609" s="29" t="n"/>
      <c r="B2609" s="606" t="n">
        <v>400</v>
      </c>
      <c r="C2609" s="654" t="inlineStr">
        <is>
          <t>431E</t>
        </is>
      </c>
      <c r="D2609" s="426" t="n">
        <v>535</v>
      </c>
      <c r="E2609" s="597" t="inlineStr">
        <is>
          <t>T-piece, round - ø300-ø300-ø300</t>
        </is>
      </c>
      <c r="F2609" s="597" t="inlineStr">
        <is>
          <t>T-idom kör keresztmetszet - ø300-ø300-ø300</t>
        </is>
      </c>
      <c r="G2609" s="994" t="n">
        <v>1</v>
      </c>
      <c r="H2609" s="39" t="inlineStr">
        <is>
          <t>pc/db</t>
        </is>
      </c>
      <c r="I2609" s="1030" t="n"/>
      <c r="J2609" s="521" t="n">
        <v>0</v>
      </c>
      <c r="K2609" s="159" t="n">
        <v>0</v>
      </c>
      <c r="L2609" s="753">
        <f>J2609+K2609</f>
        <v/>
      </c>
      <c r="M2609" s="748">
        <f>L2609*(G2609+I2609)</f>
        <v/>
      </c>
      <c r="O2609" s="464">
        <f>ISBLANK(D2609)</f>
        <v/>
      </c>
      <c r="P2609" s="464">
        <f>ISBLANK(G2609)</f>
        <v/>
      </c>
      <c r="Q2609" s="464">
        <f>ISBLANK(M2609)</f>
        <v/>
      </c>
      <c r="R2609" s="464">
        <f>IF(AND(O2609=P2609,O2609=Q2609),,"!!!")</f>
        <v/>
      </c>
      <c r="T2609" s="464" t="n">
        <v>2598</v>
      </c>
    </row>
    <row customFormat="1" hidden="1" outlineLevel="1" r="2610" s="590">
      <c r="A2610" s="29" t="n"/>
      <c r="B2610" s="606" t="n">
        <v>400</v>
      </c>
      <c r="C2610" s="654" t="inlineStr">
        <is>
          <t>431E</t>
        </is>
      </c>
      <c r="D2610" s="426" t="n">
        <v>536</v>
      </c>
      <c r="E2610" s="597" t="inlineStr">
        <is>
          <t>T-piece, round - ø315-ø315-ø200</t>
        </is>
      </c>
      <c r="F2610" s="597" t="inlineStr">
        <is>
          <t>T-idom kör keresztmetszet - ø315-ø315-ø200</t>
        </is>
      </c>
      <c r="G2610" s="994" t="n">
        <v>1</v>
      </c>
      <c r="H2610" s="39" t="inlineStr">
        <is>
          <t>pc/db</t>
        </is>
      </c>
      <c r="I2610" s="1030" t="n"/>
      <c r="J2610" s="521" t="n">
        <v>0</v>
      </c>
      <c r="K2610" s="159" t="n">
        <v>0</v>
      </c>
      <c r="L2610" s="753">
        <f>J2610+K2610</f>
        <v/>
      </c>
      <c r="M2610" s="748">
        <f>L2610*(G2610+I2610)</f>
        <v/>
      </c>
      <c r="O2610" s="464">
        <f>ISBLANK(D2610)</f>
        <v/>
      </c>
      <c r="P2610" s="464">
        <f>ISBLANK(G2610)</f>
        <v/>
      </c>
      <c r="Q2610" s="464">
        <f>ISBLANK(M2610)</f>
        <v/>
      </c>
      <c r="R2610" s="464">
        <f>IF(AND(O2610=P2610,O2610=Q2610),,"!!!")</f>
        <v/>
      </c>
      <c r="T2610" s="464" t="n">
        <v>2599</v>
      </c>
    </row>
    <row customFormat="1" hidden="1" outlineLevel="1" r="2611" s="590">
      <c r="A2611" s="29" t="n"/>
      <c r="B2611" s="606" t="n">
        <v>400</v>
      </c>
      <c r="C2611" s="654" t="inlineStr">
        <is>
          <t>431E</t>
        </is>
      </c>
      <c r="D2611" s="426" t="n">
        <v>537</v>
      </c>
      <c r="E2611" s="597" t="inlineStr">
        <is>
          <t>T-piece, round - ø315-ø315-ø315</t>
        </is>
      </c>
      <c r="F2611" s="597" t="inlineStr">
        <is>
          <t>T-idom kör keresztmetszet - ø315-ø315-ø315</t>
        </is>
      </c>
      <c r="G2611" s="994" t="n">
        <v>1</v>
      </c>
      <c r="H2611" s="39" t="inlineStr">
        <is>
          <t>pc/db</t>
        </is>
      </c>
      <c r="I2611" s="1030" t="n"/>
      <c r="J2611" s="521" t="n">
        <v>0</v>
      </c>
      <c r="K2611" s="159" t="n">
        <v>0</v>
      </c>
      <c r="L2611" s="753">
        <f>J2611+K2611</f>
        <v/>
      </c>
      <c r="M2611" s="748">
        <f>L2611*(G2611+I2611)</f>
        <v/>
      </c>
      <c r="O2611" s="464">
        <f>ISBLANK(D2611)</f>
        <v/>
      </c>
      <c r="P2611" s="464">
        <f>ISBLANK(G2611)</f>
        <v/>
      </c>
      <c r="Q2611" s="464">
        <f>ISBLANK(M2611)</f>
        <v/>
      </c>
      <c r="R2611" s="464">
        <f>IF(AND(O2611=P2611,O2611=Q2611),,"!!!")</f>
        <v/>
      </c>
      <c r="T2611" s="464" t="n">
        <v>2600</v>
      </c>
    </row>
    <row customFormat="1" hidden="1" outlineLevel="1" r="2612" s="421">
      <c r="A2612" s="29" t="n"/>
      <c r="B2612" s="606" t="n">
        <v>400</v>
      </c>
      <c r="C2612" s="654" t="inlineStr">
        <is>
          <t>431E</t>
        </is>
      </c>
      <c r="D2612" s="426" t="n">
        <v>538</v>
      </c>
      <c r="E2612" s="597" t="inlineStr">
        <is>
          <t>T-piece, round - ø450-ø450-ø300</t>
        </is>
      </c>
      <c r="F2612" s="597" t="inlineStr">
        <is>
          <t>T-idom kör keresztmetszet - ø450-ø450-ø300</t>
        </is>
      </c>
      <c r="G2612" s="994" t="n">
        <v>1</v>
      </c>
      <c r="H2612" s="39" t="inlineStr">
        <is>
          <t>pc/db</t>
        </is>
      </c>
      <c r="I2612" s="1030" t="n"/>
      <c r="J2612" s="521" t="n">
        <v>0</v>
      </c>
      <c r="K2612" s="159" t="n">
        <v>0</v>
      </c>
      <c r="L2612" s="753">
        <f>J2612+K2612</f>
        <v/>
      </c>
      <c r="M2612" s="748">
        <f>L2612*(G2612+I2612)</f>
        <v/>
      </c>
      <c r="O2612" s="464">
        <f>ISBLANK(D2612)</f>
        <v/>
      </c>
      <c r="P2612" s="464">
        <f>ISBLANK(G2612)</f>
        <v/>
      </c>
      <c r="Q2612" s="464">
        <f>ISBLANK(M2612)</f>
        <v/>
      </c>
      <c r="R2612" s="464">
        <f>IF(AND(O2612=P2612,O2612=Q2612),,"!!!")</f>
        <v/>
      </c>
      <c r="T2612" s="464" t="n">
        <v>2601</v>
      </c>
    </row>
    <row customFormat="1" hidden="1" outlineLevel="1" r="2613" s="590">
      <c r="A2613" s="29" t="n"/>
      <c r="B2613" s="606" t="n">
        <v>400</v>
      </c>
      <c r="C2613" s="654" t="inlineStr">
        <is>
          <t>431E</t>
        </is>
      </c>
      <c r="D2613" s="426" t="n"/>
      <c r="E2613" s="148" t="inlineStr">
        <is>
          <t>Flexible duct</t>
        </is>
      </c>
      <c r="F2613" s="148" t="inlineStr">
        <is>
          <t>Flexibilis légcsatorna</t>
        </is>
      </c>
      <c r="G2613" s="994" t="n"/>
      <c r="H2613" s="39" t="n"/>
      <c r="I2613" s="1030" t="n"/>
      <c r="J2613" s="521" t="n"/>
      <c r="K2613" s="159" t="n"/>
      <c r="L2613" s="159" t="n"/>
      <c r="M2613" s="522" t="n"/>
      <c r="O2613" s="464">
        <f>ISBLANK(D2613)</f>
        <v/>
      </c>
      <c r="P2613" s="464">
        <f>ISBLANK(G2613)</f>
        <v/>
      </c>
      <c r="Q2613" s="464">
        <f>ISBLANK(M2613)</f>
        <v/>
      </c>
      <c r="R2613" s="464">
        <f>IF(AND(O2613=P2613,O2613=Q2613),,"!!!")</f>
        <v/>
      </c>
      <c r="T2613" s="464" t="n">
        <v>2602</v>
      </c>
    </row>
    <row customFormat="1" hidden="1" outlineLevel="1" r="2614" s="590">
      <c r="A2614" s="29" t="n"/>
      <c r="B2614" s="606" t="n">
        <v>400</v>
      </c>
      <c r="C2614" s="654" t="inlineStr">
        <is>
          <t>431E</t>
        </is>
      </c>
      <c r="D2614" s="426" t="n">
        <v>539</v>
      </c>
      <c r="E2614" s="597" t="inlineStr">
        <is>
          <t>ø100</t>
        </is>
      </c>
      <c r="F2614" s="597" t="inlineStr">
        <is>
          <t>ø100</t>
        </is>
      </c>
      <c r="G2614" s="994" t="n">
        <v>7.199999999999999</v>
      </c>
      <c r="H2614" s="39" t="inlineStr">
        <is>
          <t>lm/fm</t>
        </is>
      </c>
      <c r="I2614" s="1030" t="n"/>
      <c r="J2614" s="521" t="n">
        <v>0</v>
      </c>
      <c r="K2614" s="159" t="n">
        <v>0</v>
      </c>
      <c r="L2614" s="753">
        <f>J2614+K2614</f>
        <v/>
      </c>
      <c r="M2614" s="748">
        <f>L2614*(G2614+I2614)</f>
        <v/>
      </c>
      <c r="O2614" s="464">
        <f>ISBLANK(D2614)</f>
        <v/>
      </c>
      <c r="P2614" s="464">
        <f>ISBLANK(G2614)</f>
        <v/>
      </c>
      <c r="Q2614" s="464">
        <f>ISBLANK(M2614)</f>
        <v/>
      </c>
      <c r="R2614" s="464">
        <f>IF(AND(O2614=P2614,O2614=Q2614),,"!!!")</f>
        <v/>
      </c>
      <c r="T2614" s="464" t="n">
        <v>2603</v>
      </c>
    </row>
    <row customFormat="1" hidden="1" outlineLevel="1" r="2615" s="590">
      <c r="A2615" s="29" t="n"/>
      <c r="B2615" s="606" t="n">
        <v>400</v>
      </c>
      <c r="C2615" s="654" t="inlineStr">
        <is>
          <t>431E</t>
        </is>
      </c>
      <c r="D2615" s="426" t="n">
        <v>540</v>
      </c>
      <c r="E2615" s="597" t="inlineStr">
        <is>
          <t>ø125</t>
        </is>
      </c>
      <c r="F2615" s="597" t="inlineStr">
        <is>
          <t>ø125</t>
        </is>
      </c>
      <c r="G2615" s="994" t="n">
        <v>2.4</v>
      </c>
      <c r="H2615" s="39" t="inlineStr">
        <is>
          <t>lm/fm</t>
        </is>
      </c>
      <c r="I2615" s="1030" t="n"/>
      <c r="J2615" s="521" t="n">
        <v>0</v>
      </c>
      <c r="K2615" s="159" t="n">
        <v>0</v>
      </c>
      <c r="L2615" s="753">
        <f>J2615+K2615</f>
        <v/>
      </c>
      <c r="M2615" s="748">
        <f>L2615*(G2615+I2615)</f>
        <v/>
      </c>
      <c r="O2615" s="464">
        <f>ISBLANK(D2615)</f>
        <v/>
      </c>
      <c r="P2615" s="464">
        <f>ISBLANK(G2615)</f>
        <v/>
      </c>
      <c r="Q2615" s="464">
        <f>ISBLANK(M2615)</f>
        <v/>
      </c>
      <c r="R2615" s="464">
        <f>IF(AND(O2615=P2615,O2615=Q2615),,"!!!")</f>
        <v/>
      </c>
      <c r="T2615" s="464" t="n">
        <v>2604</v>
      </c>
    </row>
    <row customFormat="1" hidden="1" outlineLevel="1" r="2616" s="590">
      <c r="A2616" s="29" t="n"/>
      <c r="B2616" s="606" t="n">
        <v>400</v>
      </c>
      <c r="C2616" s="654" t="inlineStr">
        <is>
          <t>431E</t>
        </is>
      </c>
      <c r="D2616" s="426" t="n">
        <v>541</v>
      </c>
      <c r="E2616" s="597" t="inlineStr">
        <is>
          <t>ø150</t>
        </is>
      </c>
      <c r="F2616" s="597" t="inlineStr">
        <is>
          <t>ø150</t>
        </is>
      </c>
      <c r="G2616" s="994" t="n">
        <v>6</v>
      </c>
      <c r="H2616" s="39" t="inlineStr">
        <is>
          <t>lm/fm</t>
        </is>
      </c>
      <c r="I2616" s="1030" t="n"/>
      <c r="J2616" s="521" t="n">
        <v>0</v>
      </c>
      <c r="K2616" s="159" t="n">
        <v>0</v>
      </c>
      <c r="L2616" s="753">
        <f>J2616+K2616</f>
        <v/>
      </c>
      <c r="M2616" s="748">
        <f>L2616*(G2616+I2616)</f>
        <v/>
      </c>
      <c r="O2616" s="464">
        <f>ISBLANK(D2616)</f>
        <v/>
      </c>
      <c r="P2616" s="464">
        <f>ISBLANK(G2616)</f>
        <v/>
      </c>
      <c r="Q2616" s="464">
        <f>ISBLANK(M2616)</f>
        <v/>
      </c>
      <c r="R2616" s="464">
        <f>IF(AND(O2616=P2616,O2616=Q2616),,"!!!")</f>
        <v/>
      </c>
      <c r="T2616" s="464" t="n">
        <v>2605</v>
      </c>
    </row>
    <row customFormat="1" hidden="1" outlineLevel="1" r="2617" s="590">
      <c r="A2617" s="29" t="n"/>
      <c r="B2617" s="606" t="n">
        <v>400</v>
      </c>
      <c r="C2617" s="654" t="inlineStr">
        <is>
          <t>431E</t>
        </is>
      </c>
      <c r="D2617" s="426" t="n">
        <v>542</v>
      </c>
      <c r="E2617" s="597" t="inlineStr">
        <is>
          <t>ø160</t>
        </is>
      </c>
      <c r="F2617" s="597" t="inlineStr">
        <is>
          <t>ø160</t>
        </is>
      </c>
      <c r="G2617" s="994" t="n">
        <v>8.4</v>
      </c>
      <c r="H2617" s="39" t="inlineStr">
        <is>
          <t>lm/fm</t>
        </is>
      </c>
      <c r="I2617" s="1030" t="n"/>
      <c r="J2617" s="521" t="n">
        <v>0</v>
      </c>
      <c r="K2617" s="159" t="n">
        <v>0</v>
      </c>
      <c r="L2617" s="753">
        <f>J2617+K2617</f>
        <v/>
      </c>
      <c r="M2617" s="748">
        <f>L2617*(G2617+I2617)</f>
        <v/>
      </c>
      <c r="O2617" s="464">
        <f>ISBLANK(D2617)</f>
        <v/>
      </c>
      <c r="P2617" s="464">
        <f>ISBLANK(G2617)</f>
        <v/>
      </c>
      <c r="Q2617" s="464">
        <f>ISBLANK(M2617)</f>
        <v/>
      </c>
      <c r="R2617" s="464">
        <f>IF(AND(O2617=P2617,O2617=Q2617),,"!!!")</f>
        <v/>
      </c>
      <c r="T2617" s="464" t="n">
        <v>2606</v>
      </c>
    </row>
    <row customFormat="1" hidden="1" outlineLevel="1" r="2618" s="590">
      <c r="A2618" s="29" t="n"/>
      <c r="B2618" s="606" t="n">
        <v>400</v>
      </c>
      <c r="C2618" s="654" t="inlineStr">
        <is>
          <t>431E</t>
        </is>
      </c>
      <c r="D2618" s="426" t="n"/>
      <c r="E2618" s="148" t="inlineStr">
        <is>
          <t>Technology extraction</t>
        </is>
      </c>
      <c r="F2618" s="148" t="inlineStr">
        <is>
          <t>Technológiai elszívás</t>
        </is>
      </c>
      <c r="G2618" s="994" t="n"/>
      <c r="H2618" s="39" t="n"/>
      <c r="I2618" s="1030" t="n"/>
      <c r="J2618" s="521" t="n"/>
      <c r="K2618" s="159" t="n"/>
      <c r="L2618" s="159" t="n"/>
      <c r="M2618" s="522" t="n"/>
      <c r="O2618" s="464">
        <f>ISBLANK(D2618)</f>
        <v/>
      </c>
      <c r="P2618" s="464">
        <f>ISBLANK(G2618)</f>
        <v/>
      </c>
      <c r="Q2618" s="464">
        <f>ISBLANK(M2618)</f>
        <v/>
      </c>
      <c r="R2618" s="464">
        <f>IF(AND(O2618=P2618,O2618=Q2618),,"!!!")</f>
        <v/>
      </c>
      <c r="T2618" s="464" t="n">
        <v>2607</v>
      </c>
    </row>
    <row customFormat="1" hidden="1" outlineLevel="1" r="2619" s="590">
      <c r="A2619" s="29" t="n"/>
      <c r="B2619" s="606" t="n">
        <v>400</v>
      </c>
      <c r="C2619" s="654" t="inlineStr">
        <is>
          <t>431E</t>
        </is>
      </c>
      <c r="D2619" s="426" t="n">
        <v>543</v>
      </c>
      <c r="E2619" s="597" t="inlineStr">
        <is>
          <t>900x900</t>
        </is>
      </c>
      <c r="F2619" s="597" t="inlineStr">
        <is>
          <t>900x900</t>
        </is>
      </c>
      <c r="G2619" s="994" t="n">
        <v>1</v>
      </c>
      <c r="H2619" s="39" t="inlineStr">
        <is>
          <t>lm/fm</t>
        </is>
      </c>
      <c r="I2619" s="1030" t="n"/>
      <c r="J2619" s="521" t="n">
        <v>0</v>
      </c>
      <c r="K2619" s="159" t="n">
        <v>0</v>
      </c>
      <c r="L2619" s="753">
        <f>J2619+K2619</f>
        <v/>
      </c>
      <c r="M2619" s="748">
        <f>L2619*(G2619+I2619)</f>
        <v/>
      </c>
      <c r="O2619" s="464">
        <f>ISBLANK(D2619)</f>
        <v/>
      </c>
      <c r="P2619" s="464">
        <f>ISBLANK(G2619)</f>
        <v/>
      </c>
      <c r="Q2619" s="464">
        <f>ISBLANK(M2619)</f>
        <v/>
      </c>
      <c r="R2619" s="464">
        <f>IF(AND(O2619=P2619,O2619=Q2619),,"!!!")</f>
        <v/>
      </c>
      <c r="T2619" s="464" t="n">
        <v>2608</v>
      </c>
    </row>
    <row customFormat="1" hidden="1" outlineLevel="1" r="2620" s="590">
      <c r="A2620" s="29" t="n"/>
      <c r="B2620" s="606" t="n">
        <v>400</v>
      </c>
      <c r="C2620" s="654" t="inlineStr">
        <is>
          <t>431E</t>
        </is>
      </c>
      <c r="D2620" s="426" t="n">
        <v>544</v>
      </c>
      <c r="E2620" s="597" t="inlineStr">
        <is>
          <t>1000x1000</t>
        </is>
      </c>
      <c r="F2620" s="597" t="inlineStr">
        <is>
          <t>1000x1000</t>
        </is>
      </c>
      <c r="G2620" s="994" t="n">
        <v>15</v>
      </c>
      <c r="H2620" s="39" t="inlineStr">
        <is>
          <t>lm/fm</t>
        </is>
      </c>
      <c r="I2620" s="1030" t="n"/>
      <c r="J2620" s="521" t="n">
        <v>0</v>
      </c>
      <c r="K2620" s="159" t="n">
        <v>0</v>
      </c>
      <c r="L2620" s="753">
        <f>J2620+K2620</f>
        <v/>
      </c>
      <c r="M2620" s="748">
        <f>L2620*(G2620+I2620)</f>
        <v/>
      </c>
      <c r="O2620" s="464">
        <f>ISBLANK(D2620)</f>
        <v/>
      </c>
      <c r="P2620" s="464">
        <f>ISBLANK(G2620)</f>
        <v/>
      </c>
      <c r="Q2620" s="464">
        <f>ISBLANK(M2620)</f>
        <v/>
      </c>
      <c r="R2620" s="464">
        <f>IF(AND(O2620=P2620,O2620=Q2620),,"!!!")</f>
        <v/>
      </c>
      <c r="T2620" s="464" t="n">
        <v>2609</v>
      </c>
    </row>
    <row customFormat="1" hidden="1" outlineLevel="1" r="2621" s="590">
      <c r="A2621" s="29" t="n"/>
      <c r="B2621" s="606" t="n">
        <v>400</v>
      </c>
      <c r="C2621" s="654" t="inlineStr">
        <is>
          <t>431E</t>
        </is>
      </c>
      <c r="D2621" s="426" t="n">
        <v>545</v>
      </c>
      <c r="E2621" s="597" t="inlineStr">
        <is>
          <t>1100x700</t>
        </is>
      </c>
      <c r="F2621" s="597" t="inlineStr">
        <is>
          <t>1100x700</t>
        </is>
      </c>
      <c r="G2621" s="994" t="n">
        <v>23</v>
      </c>
      <c r="H2621" s="39" t="inlineStr">
        <is>
          <t>lm/fm</t>
        </is>
      </c>
      <c r="I2621" s="1030" t="n"/>
      <c r="J2621" s="521" t="n">
        <v>0</v>
      </c>
      <c r="K2621" s="159" t="n">
        <v>0</v>
      </c>
      <c r="L2621" s="753">
        <f>J2621+K2621</f>
        <v/>
      </c>
      <c r="M2621" s="748">
        <f>L2621*(G2621+I2621)</f>
        <v/>
      </c>
      <c r="O2621" s="464">
        <f>ISBLANK(D2621)</f>
        <v/>
      </c>
      <c r="P2621" s="464">
        <f>ISBLANK(G2621)</f>
        <v/>
      </c>
      <c r="Q2621" s="464">
        <f>ISBLANK(M2621)</f>
        <v/>
      </c>
      <c r="R2621" s="464">
        <f>IF(AND(O2621=P2621,O2621=Q2621),,"!!!")</f>
        <v/>
      </c>
      <c r="T2621" s="464" t="n">
        <v>2610</v>
      </c>
    </row>
    <row customFormat="1" hidden="1" outlineLevel="1" r="2622" s="590">
      <c r="A2622" s="29" t="n"/>
      <c r="B2622" s="606" t="n">
        <v>400</v>
      </c>
      <c r="C2622" s="654" t="inlineStr">
        <is>
          <t>431E</t>
        </is>
      </c>
      <c r="D2622" s="426" t="n">
        <v>546</v>
      </c>
      <c r="E2622" s="597" t="inlineStr">
        <is>
          <t>1100x1000</t>
        </is>
      </c>
      <c r="F2622" s="597" t="inlineStr">
        <is>
          <t>1100x1000</t>
        </is>
      </c>
      <c r="G2622" s="994" t="n">
        <v>34</v>
      </c>
      <c r="H2622" s="39" t="inlineStr">
        <is>
          <t>lm/fm</t>
        </is>
      </c>
      <c r="I2622" s="1030" t="n"/>
      <c r="J2622" s="521" t="n">
        <v>0</v>
      </c>
      <c r="K2622" s="159" t="n">
        <v>0</v>
      </c>
      <c r="L2622" s="753">
        <f>J2622+K2622</f>
        <v/>
      </c>
      <c r="M2622" s="748">
        <f>L2622*(G2622+I2622)</f>
        <v/>
      </c>
      <c r="O2622" s="464">
        <f>ISBLANK(D2622)</f>
        <v/>
      </c>
      <c r="P2622" s="464">
        <f>ISBLANK(G2622)</f>
        <v/>
      </c>
      <c r="Q2622" s="464">
        <f>ISBLANK(M2622)</f>
        <v/>
      </c>
      <c r="R2622" s="464">
        <f>IF(AND(O2622=P2622,O2622=Q2622),,"!!!")</f>
        <v/>
      </c>
      <c r="T2622" s="464" t="n">
        <v>2611</v>
      </c>
    </row>
    <row customFormat="1" hidden="1" outlineLevel="1" r="2623" s="590">
      <c r="A2623" s="29" t="n"/>
      <c r="B2623" s="606" t="n">
        <v>400</v>
      </c>
      <c r="C2623" s="654" t="inlineStr">
        <is>
          <t>431E</t>
        </is>
      </c>
      <c r="D2623" s="426" t="n">
        <v>547</v>
      </c>
      <c r="E2623" s="597" t="inlineStr">
        <is>
          <t>1100x1300</t>
        </is>
      </c>
      <c r="F2623" s="597" t="inlineStr">
        <is>
          <t>1100x1300</t>
        </is>
      </c>
      <c r="G2623" s="994" t="n">
        <v>18</v>
      </c>
      <c r="H2623" s="39" t="inlineStr">
        <is>
          <t>lm/fm</t>
        </is>
      </c>
      <c r="I2623" s="1030" t="n"/>
      <c r="J2623" s="521" t="n">
        <v>0</v>
      </c>
      <c r="K2623" s="159" t="n">
        <v>0</v>
      </c>
      <c r="L2623" s="753">
        <f>J2623+K2623</f>
        <v/>
      </c>
      <c r="M2623" s="748">
        <f>L2623*(G2623+I2623)</f>
        <v/>
      </c>
      <c r="O2623" s="464">
        <f>ISBLANK(D2623)</f>
        <v/>
      </c>
      <c r="P2623" s="464">
        <f>ISBLANK(G2623)</f>
        <v/>
      </c>
      <c r="Q2623" s="464">
        <f>ISBLANK(M2623)</f>
        <v/>
      </c>
      <c r="R2623" s="464">
        <f>IF(AND(O2623=P2623,O2623=Q2623),,"!!!")</f>
        <v/>
      </c>
      <c r="T2623" s="464" t="n">
        <v>2612</v>
      </c>
    </row>
    <row customFormat="1" hidden="1" outlineLevel="1" r="2624" s="590">
      <c r="A2624" s="29" t="n"/>
      <c r="B2624" s="606" t="n">
        <v>400</v>
      </c>
      <c r="C2624" s="654" t="inlineStr">
        <is>
          <t>431E</t>
        </is>
      </c>
      <c r="D2624" s="426" t="n">
        <v>548</v>
      </c>
      <c r="E2624" s="597" t="inlineStr">
        <is>
          <t>1200x1000</t>
        </is>
      </c>
      <c r="F2624" s="597" t="inlineStr">
        <is>
          <t>1200x1000</t>
        </is>
      </c>
      <c r="G2624" s="994" t="n">
        <v>1</v>
      </c>
      <c r="H2624" s="39" t="inlineStr">
        <is>
          <t>lm/fm</t>
        </is>
      </c>
      <c r="I2624" s="1030" t="n"/>
      <c r="J2624" s="521" t="n">
        <v>0</v>
      </c>
      <c r="K2624" s="159" t="n">
        <v>0</v>
      </c>
      <c r="L2624" s="753">
        <f>J2624+K2624</f>
        <v/>
      </c>
      <c r="M2624" s="748">
        <f>L2624*(G2624+I2624)</f>
        <v/>
      </c>
      <c r="O2624" s="464">
        <f>ISBLANK(D2624)</f>
        <v/>
      </c>
      <c r="P2624" s="464">
        <f>ISBLANK(G2624)</f>
        <v/>
      </c>
      <c r="Q2624" s="464">
        <f>ISBLANK(M2624)</f>
        <v/>
      </c>
      <c r="R2624" s="464">
        <f>IF(AND(O2624=P2624,O2624=Q2624),,"!!!")</f>
        <v/>
      </c>
      <c r="T2624" s="464" t="n">
        <v>2613</v>
      </c>
    </row>
    <row customFormat="1" hidden="1" outlineLevel="1" r="2625" s="590">
      <c r="A2625" s="29" t="n"/>
      <c r="B2625" s="606" t="n">
        <v>400</v>
      </c>
      <c r="C2625" s="654" t="inlineStr">
        <is>
          <t>431E</t>
        </is>
      </c>
      <c r="D2625" s="426" t="n">
        <v>549</v>
      </c>
      <c r="E2625" s="597" t="inlineStr">
        <is>
          <t>1250x700</t>
        </is>
      </c>
      <c r="F2625" s="597" t="inlineStr">
        <is>
          <t>1250x700</t>
        </is>
      </c>
      <c r="G2625" s="994" t="n">
        <v>29</v>
      </c>
      <c r="H2625" s="39" t="inlineStr">
        <is>
          <t>lm/fm</t>
        </is>
      </c>
      <c r="I2625" s="1030" t="n"/>
      <c r="J2625" s="521" t="n">
        <v>0</v>
      </c>
      <c r="K2625" s="159" t="n">
        <v>0</v>
      </c>
      <c r="L2625" s="753">
        <f>J2625+K2625</f>
        <v/>
      </c>
      <c r="M2625" s="748">
        <f>L2625*(G2625+I2625)</f>
        <v/>
      </c>
      <c r="O2625" s="464">
        <f>ISBLANK(D2625)</f>
        <v/>
      </c>
      <c r="P2625" s="464">
        <f>ISBLANK(G2625)</f>
        <v/>
      </c>
      <c r="Q2625" s="464">
        <f>ISBLANK(M2625)</f>
        <v/>
      </c>
      <c r="R2625" s="464">
        <f>IF(AND(O2625=P2625,O2625=Q2625),,"!!!")</f>
        <v/>
      </c>
      <c r="T2625" s="464" t="n">
        <v>2614</v>
      </c>
    </row>
    <row customFormat="1" hidden="1" outlineLevel="1" r="2626" s="590">
      <c r="A2626" s="29" t="n"/>
      <c r="B2626" s="606" t="n">
        <v>400</v>
      </c>
      <c r="C2626" s="654" t="inlineStr">
        <is>
          <t>431E</t>
        </is>
      </c>
      <c r="D2626" s="426" t="n">
        <v>550</v>
      </c>
      <c r="E2626" s="597" t="inlineStr">
        <is>
          <t>1250x1100</t>
        </is>
      </c>
      <c r="F2626" s="597" t="inlineStr">
        <is>
          <t>1250x1100</t>
        </is>
      </c>
      <c r="G2626" s="994" t="n">
        <v>24</v>
      </c>
      <c r="H2626" s="39" t="inlineStr">
        <is>
          <t>lm/fm</t>
        </is>
      </c>
      <c r="I2626" s="1030" t="n"/>
      <c r="J2626" s="521" t="n">
        <v>0</v>
      </c>
      <c r="K2626" s="159" t="n">
        <v>0</v>
      </c>
      <c r="L2626" s="753">
        <f>J2626+K2626</f>
        <v/>
      </c>
      <c r="M2626" s="748">
        <f>L2626*(G2626+I2626)</f>
        <v/>
      </c>
      <c r="O2626" s="464">
        <f>ISBLANK(D2626)</f>
        <v/>
      </c>
      <c r="P2626" s="464">
        <f>ISBLANK(G2626)</f>
        <v/>
      </c>
      <c r="Q2626" s="464">
        <f>ISBLANK(M2626)</f>
        <v/>
      </c>
      <c r="R2626" s="464">
        <f>IF(AND(O2626=P2626,O2626=Q2626),,"!!!")</f>
        <v/>
      </c>
      <c r="T2626" s="464" t="n">
        <v>2615</v>
      </c>
    </row>
    <row customFormat="1" hidden="1" outlineLevel="1" r="2627" s="590">
      <c r="A2627" s="29" t="n"/>
      <c r="B2627" s="606" t="n">
        <v>400</v>
      </c>
      <c r="C2627" s="654" t="inlineStr">
        <is>
          <t>431E</t>
        </is>
      </c>
      <c r="D2627" s="426" t="n">
        <v>551</v>
      </c>
      <c r="E2627" s="597" t="inlineStr">
        <is>
          <t>1250x1250</t>
        </is>
      </c>
      <c r="F2627" s="597" t="inlineStr">
        <is>
          <t>1250x1250</t>
        </is>
      </c>
      <c r="G2627" s="994" t="n">
        <v>19</v>
      </c>
      <c r="H2627" s="39" t="inlineStr">
        <is>
          <t>lm/fm</t>
        </is>
      </c>
      <c r="I2627" s="1030" t="n"/>
      <c r="J2627" s="521" t="n">
        <v>0</v>
      </c>
      <c r="K2627" s="159" t="n">
        <v>0</v>
      </c>
      <c r="L2627" s="753">
        <f>J2627+K2627</f>
        <v/>
      </c>
      <c r="M2627" s="748">
        <f>L2627*(G2627+I2627)</f>
        <v/>
      </c>
      <c r="O2627" s="464">
        <f>ISBLANK(D2627)</f>
        <v/>
      </c>
      <c r="P2627" s="464">
        <f>ISBLANK(G2627)</f>
        <v/>
      </c>
      <c r="Q2627" s="464">
        <f>ISBLANK(M2627)</f>
        <v/>
      </c>
      <c r="R2627" s="464">
        <f>IF(AND(O2627=P2627,O2627=Q2627),,"!!!")</f>
        <v/>
      </c>
      <c r="T2627" s="464" t="n">
        <v>2616</v>
      </c>
    </row>
    <row customFormat="1" hidden="1" outlineLevel="1" r="2628" s="590">
      <c r="A2628" s="29" t="n"/>
      <c r="B2628" s="606" t="n">
        <v>400</v>
      </c>
      <c r="C2628" s="654" t="inlineStr">
        <is>
          <t>431E</t>
        </is>
      </c>
      <c r="D2628" s="426" t="n">
        <v>552</v>
      </c>
      <c r="E2628" s="597" t="inlineStr">
        <is>
          <t>1250x1300</t>
        </is>
      </c>
      <c r="F2628" s="597" t="inlineStr">
        <is>
          <t>1250x1300</t>
        </is>
      </c>
      <c r="G2628" s="994" t="n">
        <v>19</v>
      </c>
      <c r="H2628" s="39" t="inlineStr">
        <is>
          <t>lm/fm</t>
        </is>
      </c>
      <c r="I2628" s="1030" t="n"/>
      <c r="J2628" s="521" t="n">
        <v>0</v>
      </c>
      <c r="K2628" s="159" t="n">
        <v>0</v>
      </c>
      <c r="L2628" s="753">
        <f>J2628+K2628</f>
        <v/>
      </c>
      <c r="M2628" s="748">
        <f>L2628*(G2628+I2628)</f>
        <v/>
      </c>
      <c r="O2628" s="464">
        <f>ISBLANK(D2628)</f>
        <v/>
      </c>
      <c r="P2628" s="464">
        <f>ISBLANK(G2628)</f>
        <v/>
      </c>
      <c r="Q2628" s="464">
        <f>ISBLANK(M2628)</f>
        <v/>
      </c>
      <c r="R2628" s="464">
        <f>IF(AND(O2628=P2628,O2628=Q2628),,"!!!")</f>
        <v/>
      </c>
      <c r="T2628" s="464" t="n">
        <v>2617</v>
      </c>
    </row>
    <row customFormat="1" hidden="1" outlineLevel="1" r="2629" s="590">
      <c r="A2629" s="29" t="n"/>
      <c r="B2629" s="606" t="n">
        <v>400</v>
      </c>
      <c r="C2629" s="654" t="inlineStr">
        <is>
          <t>431E</t>
        </is>
      </c>
      <c r="D2629" s="426" t="n">
        <v>553</v>
      </c>
      <c r="E2629" s="597" t="inlineStr">
        <is>
          <t>1300x1100</t>
        </is>
      </c>
      <c r="F2629" s="597" t="inlineStr">
        <is>
          <t>1300x1100</t>
        </is>
      </c>
      <c r="G2629" s="994" t="n">
        <v>76</v>
      </c>
      <c r="H2629" s="39" t="inlineStr">
        <is>
          <t>lm/fm</t>
        </is>
      </c>
      <c r="I2629" s="1030" t="n"/>
      <c r="J2629" s="521" t="n">
        <v>0</v>
      </c>
      <c r="K2629" s="159" t="n">
        <v>0</v>
      </c>
      <c r="L2629" s="753">
        <f>J2629+K2629</f>
        <v/>
      </c>
      <c r="M2629" s="748">
        <f>L2629*(G2629+I2629)</f>
        <v/>
      </c>
      <c r="O2629" s="464">
        <f>ISBLANK(D2629)</f>
        <v/>
      </c>
      <c r="P2629" s="464">
        <f>ISBLANK(G2629)</f>
        <v/>
      </c>
      <c r="Q2629" s="464">
        <f>ISBLANK(M2629)</f>
        <v/>
      </c>
      <c r="R2629" s="464">
        <f>IF(AND(O2629=P2629,O2629=Q2629),,"!!!")</f>
        <v/>
      </c>
      <c r="T2629" s="464" t="n">
        <v>2618</v>
      </c>
    </row>
    <row customFormat="1" hidden="1" outlineLevel="1" r="2630" s="590">
      <c r="A2630" s="29" t="n"/>
      <c r="B2630" s="606" t="n">
        <v>400</v>
      </c>
      <c r="C2630" s="654" t="inlineStr">
        <is>
          <t>431E</t>
        </is>
      </c>
      <c r="D2630" s="426" t="n">
        <v>554</v>
      </c>
      <c r="E2630" s="597" t="inlineStr">
        <is>
          <t>1300x1400</t>
        </is>
      </c>
      <c r="F2630" s="597" t="inlineStr">
        <is>
          <t>1300x1400</t>
        </is>
      </c>
      <c r="G2630" s="994" t="n">
        <v>54</v>
      </c>
      <c r="H2630" s="39" t="inlineStr">
        <is>
          <t>lm/fm</t>
        </is>
      </c>
      <c r="I2630" s="1030" t="n"/>
      <c r="J2630" s="521" t="n">
        <v>0</v>
      </c>
      <c r="K2630" s="159" t="n">
        <v>0</v>
      </c>
      <c r="L2630" s="753">
        <f>J2630+K2630</f>
        <v/>
      </c>
      <c r="M2630" s="748">
        <f>L2630*(G2630+I2630)</f>
        <v/>
      </c>
      <c r="O2630" s="464">
        <f>ISBLANK(D2630)</f>
        <v/>
      </c>
      <c r="P2630" s="464">
        <f>ISBLANK(G2630)</f>
        <v/>
      </c>
      <c r="Q2630" s="464">
        <f>ISBLANK(M2630)</f>
        <v/>
      </c>
      <c r="R2630" s="464">
        <f>IF(AND(O2630=P2630,O2630=Q2630),,"!!!")</f>
        <v/>
      </c>
      <c r="T2630" s="464" t="n">
        <v>2619</v>
      </c>
    </row>
    <row customFormat="1" hidden="1" outlineLevel="1" r="2631" s="590">
      <c r="A2631" s="29" t="n"/>
      <c r="B2631" s="606" t="n">
        <v>400</v>
      </c>
      <c r="C2631" s="654" t="inlineStr">
        <is>
          <t>431E</t>
        </is>
      </c>
      <c r="D2631" s="426" t="n">
        <v>555</v>
      </c>
      <c r="E2631" s="597" t="inlineStr">
        <is>
          <t>1300x2200</t>
        </is>
      </c>
      <c r="F2631" s="597" t="inlineStr">
        <is>
          <t>1300x2200</t>
        </is>
      </c>
      <c r="G2631" s="994" t="n">
        <v>14</v>
      </c>
      <c r="H2631" s="39" t="inlineStr">
        <is>
          <t>lm/fm</t>
        </is>
      </c>
      <c r="I2631" s="1030" t="n"/>
      <c r="J2631" s="521" t="n">
        <v>0</v>
      </c>
      <c r="K2631" s="159" t="n">
        <v>0</v>
      </c>
      <c r="L2631" s="753">
        <f>J2631+K2631</f>
        <v/>
      </c>
      <c r="M2631" s="748">
        <f>L2631*(G2631+I2631)</f>
        <v/>
      </c>
      <c r="O2631" s="464">
        <f>ISBLANK(D2631)</f>
        <v/>
      </c>
      <c r="P2631" s="464">
        <f>ISBLANK(G2631)</f>
        <v/>
      </c>
      <c r="Q2631" s="464">
        <f>ISBLANK(M2631)</f>
        <v/>
      </c>
      <c r="R2631" s="464">
        <f>IF(AND(O2631=P2631,O2631=Q2631),,"!!!")</f>
        <v/>
      </c>
      <c r="T2631" s="464" t="n">
        <v>2620</v>
      </c>
    </row>
    <row customFormat="1" hidden="1" outlineLevel="1" r="2632" s="590">
      <c r="A2632" s="29" t="n"/>
      <c r="B2632" s="606" t="n">
        <v>400</v>
      </c>
      <c r="C2632" s="654" t="inlineStr">
        <is>
          <t>431E</t>
        </is>
      </c>
      <c r="D2632" s="426" t="n">
        <v>556</v>
      </c>
      <c r="E2632" s="597" t="inlineStr">
        <is>
          <t>1400x1300</t>
        </is>
      </c>
      <c r="F2632" s="597" t="inlineStr">
        <is>
          <t>1400x1300</t>
        </is>
      </c>
      <c r="G2632" s="994" t="n">
        <v>184</v>
      </c>
      <c r="H2632" s="39" t="inlineStr">
        <is>
          <t>lm/fm</t>
        </is>
      </c>
      <c r="I2632" s="1030" t="n"/>
      <c r="J2632" s="521" t="n">
        <v>0</v>
      </c>
      <c r="K2632" s="159" t="n">
        <v>0</v>
      </c>
      <c r="L2632" s="753">
        <f>J2632+K2632</f>
        <v/>
      </c>
      <c r="M2632" s="748">
        <f>L2632*(G2632+I2632)</f>
        <v/>
      </c>
      <c r="O2632" s="464">
        <f>ISBLANK(D2632)</f>
        <v/>
      </c>
      <c r="P2632" s="464">
        <f>ISBLANK(G2632)</f>
        <v/>
      </c>
      <c r="Q2632" s="464">
        <f>ISBLANK(M2632)</f>
        <v/>
      </c>
      <c r="R2632" s="464">
        <f>IF(AND(O2632=P2632,O2632=Q2632),,"!!!")</f>
        <v/>
      </c>
      <c r="T2632" s="464" t="n">
        <v>2621</v>
      </c>
    </row>
    <row customFormat="1" hidden="1" outlineLevel="1" r="2633" s="590">
      <c r="A2633" s="29" t="n"/>
      <c r="B2633" s="606" t="n">
        <v>400</v>
      </c>
      <c r="C2633" s="654" t="inlineStr">
        <is>
          <t>431E</t>
        </is>
      </c>
      <c r="D2633" s="426" t="n">
        <v>557</v>
      </c>
      <c r="E2633" s="597" t="inlineStr">
        <is>
          <t>1800x675</t>
        </is>
      </c>
      <c r="F2633" s="597" t="inlineStr">
        <is>
          <t>1800x675</t>
        </is>
      </c>
      <c r="G2633" s="994" t="n">
        <v>2</v>
      </c>
      <c r="H2633" s="39" t="inlineStr">
        <is>
          <t>lm/fm</t>
        </is>
      </c>
      <c r="I2633" s="1030" t="n"/>
      <c r="J2633" s="521" t="n">
        <v>0</v>
      </c>
      <c r="K2633" s="159" t="n">
        <v>0</v>
      </c>
      <c r="L2633" s="753">
        <f>J2633+K2633</f>
        <v/>
      </c>
      <c r="M2633" s="748">
        <f>L2633*(G2633+I2633)</f>
        <v/>
      </c>
      <c r="O2633" s="464">
        <f>ISBLANK(D2633)</f>
        <v/>
      </c>
      <c r="P2633" s="464">
        <f>ISBLANK(G2633)</f>
        <v/>
      </c>
      <c r="Q2633" s="464">
        <f>ISBLANK(M2633)</f>
        <v/>
      </c>
      <c r="R2633" s="464">
        <f>IF(AND(O2633=P2633,O2633=Q2633),,"!!!")</f>
        <v/>
      </c>
      <c r="T2633" s="464" t="n">
        <v>2622</v>
      </c>
    </row>
    <row customFormat="1" hidden="1" outlineLevel="1" r="2634" s="590">
      <c r="A2634" s="29" t="n"/>
      <c r="B2634" s="606" t="n">
        <v>400</v>
      </c>
      <c r="C2634" s="654" t="inlineStr">
        <is>
          <t>431E</t>
        </is>
      </c>
      <c r="D2634" s="426" t="n">
        <v>558</v>
      </c>
      <c r="E2634" s="597" t="inlineStr">
        <is>
          <t>1905x1885</t>
        </is>
      </c>
      <c r="F2634" s="597" t="inlineStr">
        <is>
          <t>1905x1885</t>
        </is>
      </c>
      <c r="G2634" s="994" t="n">
        <v>2</v>
      </c>
      <c r="H2634" s="39" t="inlineStr">
        <is>
          <t>lm/fm</t>
        </is>
      </c>
      <c r="I2634" s="1030" t="n"/>
      <c r="J2634" s="521" t="n">
        <v>0</v>
      </c>
      <c r="K2634" s="159" t="n">
        <v>0</v>
      </c>
      <c r="L2634" s="753">
        <f>J2634+K2634</f>
        <v/>
      </c>
      <c r="M2634" s="748">
        <f>L2634*(G2634+I2634)</f>
        <v/>
      </c>
      <c r="O2634" s="464">
        <f>ISBLANK(D2634)</f>
        <v/>
      </c>
      <c r="P2634" s="464">
        <f>ISBLANK(G2634)</f>
        <v/>
      </c>
      <c r="Q2634" s="464">
        <f>ISBLANK(M2634)</f>
        <v/>
      </c>
      <c r="R2634" s="464">
        <f>IF(AND(O2634=P2634,O2634=Q2634),,"!!!")</f>
        <v/>
      </c>
      <c r="T2634" s="464" t="n">
        <v>2623</v>
      </c>
    </row>
    <row customFormat="1" hidden="1" outlineLevel="1" r="2635" s="590">
      <c r="A2635" s="29" t="n"/>
      <c r="B2635" s="606" t="n">
        <v>400</v>
      </c>
      <c r="C2635" s="654" t="inlineStr">
        <is>
          <t>431E</t>
        </is>
      </c>
      <c r="D2635" s="426" t="n">
        <v>559</v>
      </c>
      <c r="E2635" s="597" t="inlineStr">
        <is>
          <t>2000x900</t>
        </is>
      </c>
      <c r="F2635" s="597" t="inlineStr">
        <is>
          <t>2000x900</t>
        </is>
      </c>
      <c r="G2635" s="994" t="n">
        <v>323</v>
      </c>
      <c r="H2635" s="39" t="inlineStr">
        <is>
          <t>lm/fm</t>
        </is>
      </c>
      <c r="I2635" s="1030" t="n"/>
      <c r="J2635" s="521" t="n">
        <v>0</v>
      </c>
      <c r="K2635" s="159" t="n">
        <v>0</v>
      </c>
      <c r="L2635" s="753">
        <f>J2635+K2635</f>
        <v/>
      </c>
      <c r="M2635" s="748">
        <f>L2635*(G2635+I2635)</f>
        <v/>
      </c>
      <c r="O2635" s="464">
        <f>ISBLANK(D2635)</f>
        <v/>
      </c>
      <c r="P2635" s="464">
        <f>ISBLANK(G2635)</f>
        <v/>
      </c>
      <c r="Q2635" s="464">
        <f>ISBLANK(M2635)</f>
        <v/>
      </c>
      <c r="R2635" s="464">
        <f>IF(AND(O2635=P2635,O2635=Q2635),,"!!!")</f>
        <v/>
      </c>
      <c r="T2635" s="464" t="n">
        <v>2624</v>
      </c>
    </row>
    <row customFormat="1" hidden="1" outlineLevel="1" r="2636" s="590">
      <c r="A2636" s="29" t="n"/>
      <c r="B2636" s="606" t="n">
        <v>400</v>
      </c>
      <c r="C2636" s="654" t="inlineStr">
        <is>
          <t>431E</t>
        </is>
      </c>
      <c r="D2636" s="426" t="n">
        <v>560</v>
      </c>
      <c r="E2636" s="597" t="inlineStr">
        <is>
          <t>2200x700</t>
        </is>
      </c>
      <c r="F2636" s="597" t="inlineStr">
        <is>
          <t>2200x700</t>
        </is>
      </c>
      <c r="G2636" s="994" t="n">
        <v>36</v>
      </c>
      <c r="H2636" s="39" t="inlineStr">
        <is>
          <t>lm/fm</t>
        </is>
      </c>
      <c r="I2636" s="1030" t="n"/>
      <c r="J2636" s="521" t="n">
        <v>0</v>
      </c>
      <c r="K2636" s="159" t="n">
        <v>0</v>
      </c>
      <c r="L2636" s="753">
        <f>J2636+K2636</f>
        <v/>
      </c>
      <c r="M2636" s="748">
        <f>L2636*(G2636+I2636)</f>
        <v/>
      </c>
      <c r="O2636" s="464">
        <f>ISBLANK(D2636)</f>
        <v/>
      </c>
      <c r="P2636" s="464">
        <f>ISBLANK(G2636)</f>
        <v/>
      </c>
      <c r="Q2636" s="464">
        <f>ISBLANK(M2636)</f>
        <v/>
      </c>
      <c r="R2636" s="464">
        <f>IF(AND(O2636=P2636,O2636=Q2636),,"!!!")</f>
        <v/>
      </c>
      <c r="T2636" s="464" t="n">
        <v>2625</v>
      </c>
    </row>
    <row customFormat="1" hidden="1" outlineLevel="1" r="2637" s="590">
      <c r="A2637" s="29" t="n"/>
      <c r="B2637" s="606" t="n">
        <v>400</v>
      </c>
      <c r="C2637" s="654" t="inlineStr">
        <is>
          <t>431E</t>
        </is>
      </c>
      <c r="D2637" s="426" t="n">
        <v>561</v>
      </c>
      <c r="E2637" s="597" t="inlineStr">
        <is>
          <t>2200x800</t>
        </is>
      </c>
      <c r="F2637" s="597" t="inlineStr">
        <is>
          <t>2200x800</t>
        </is>
      </c>
      <c r="G2637" s="994" t="n">
        <v>323</v>
      </c>
      <c r="H2637" s="39" t="inlineStr">
        <is>
          <t>lm/fm</t>
        </is>
      </c>
      <c r="I2637" s="1030" t="n"/>
      <c r="J2637" s="521" t="n">
        <v>0</v>
      </c>
      <c r="K2637" s="159" t="n">
        <v>0</v>
      </c>
      <c r="L2637" s="753">
        <f>J2637+K2637</f>
        <v/>
      </c>
      <c r="M2637" s="748">
        <f>L2637*(G2637+I2637)</f>
        <v/>
      </c>
      <c r="O2637" s="464">
        <f>ISBLANK(D2637)</f>
        <v/>
      </c>
      <c r="P2637" s="464">
        <f>ISBLANK(G2637)</f>
        <v/>
      </c>
      <c r="Q2637" s="464">
        <f>ISBLANK(M2637)</f>
        <v/>
      </c>
      <c r="R2637" s="464">
        <f>IF(AND(O2637=P2637,O2637=Q2637),,"!!!")</f>
        <v/>
      </c>
      <c r="T2637" s="464" t="n">
        <v>2626</v>
      </c>
    </row>
    <row customFormat="1" hidden="1" outlineLevel="1" r="2638" s="590">
      <c r="A2638" s="29" t="n"/>
      <c r="B2638" s="606" t="n">
        <v>400</v>
      </c>
      <c r="C2638" s="654" t="inlineStr">
        <is>
          <t>431E</t>
        </is>
      </c>
      <c r="D2638" s="426" t="n">
        <v>562</v>
      </c>
      <c r="E2638" s="597" t="inlineStr">
        <is>
          <t>2200x1300</t>
        </is>
      </c>
      <c r="F2638" s="597" t="inlineStr">
        <is>
          <t>2200x1300</t>
        </is>
      </c>
      <c r="G2638" s="994" t="n">
        <v>14</v>
      </c>
      <c r="H2638" s="39" t="inlineStr">
        <is>
          <t>lm/fm</t>
        </is>
      </c>
      <c r="I2638" s="1030" t="n"/>
      <c r="J2638" s="521" t="n">
        <v>0</v>
      </c>
      <c r="K2638" s="159" t="n">
        <v>0</v>
      </c>
      <c r="L2638" s="753">
        <f>J2638+K2638</f>
        <v/>
      </c>
      <c r="M2638" s="748">
        <f>L2638*(G2638+I2638)</f>
        <v/>
      </c>
      <c r="O2638" s="464">
        <f>ISBLANK(D2638)</f>
        <v/>
      </c>
      <c r="P2638" s="464">
        <f>ISBLANK(G2638)</f>
        <v/>
      </c>
      <c r="Q2638" s="464">
        <f>ISBLANK(M2638)</f>
        <v/>
      </c>
      <c r="R2638" s="464">
        <f>IF(AND(O2638=P2638,O2638=Q2638),,"!!!")</f>
        <v/>
      </c>
      <c r="T2638" s="464" t="n">
        <v>2627</v>
      </c>
    </row>
    <row customFormat="1" hidden="1" outlineLevel="1" r="2639" s="590">
      <c r="A2639" s="29" t="n"/>
      <c r="B2639" s="606" t="n">
        <v>400</v>
      </c>
      <c r="C2639" s="654" t="inlineStr">
        <is>
          <t>431E</t>
        </is>
      </c>
      <c r="D2639" s="426" t="n">
        <v>563</v>
      </c>
      <c r="E2639" s="597" t="inlineStr">
        <is>
          <t>ø200</t>
        </is>
      </c>
      <c r="F2639" s="597" t="inlineStr">
        <is>
          <t>ø200</t>
        </is>
      </c>
      <c r="G2639" s="994" t="n">
        <v>1</v>
      </c>
      <c r="H2639" s="39" t="inlineStr">
        <is>
          <t>lm/fm</t>
        </is>
      </c>
      <c r="I2639" s="1030" t="n"/>
      <c r="J2639" s="521" t="n">
        <v>0</v>
      </c>
      <c r="K2639" s="159" t="n">
        <v>0</v>
      </c>
      <c r="L2639" s="753">
        <f>J2639+K2639</f>
        <v/>
      </c>
      <c r="M2639" s="748">
        <f>L2639*(G2639+I2639)</f>
        <v/>
      </c>
      <c r="O2639" s="464">
        <f>ISBLANK(D2639)</f>
        <v/>
      </c>
      <c r="P2639" s="464">
        <f>ISBLANK(G2639)</f>
        <v/>
      </c>
      <c r="Q2639" s="464">
        <f>ISBLANK(M2639)</f>
        <v/>
      </c>
      <c r="R2639" s="464">
        <f>IF(AND(O2639=P2639,O2639=Q2639),,"!!!")</f>
        <v/>
      </c>
      <c r="T2639" s="464" t="n">
        <v>2628</v>
      </c>
    </row>
    <row customFormat="1" hidden="1" outlineLevel="1" r="2640" s="590">
      <c r="A2640" s="29" t="n"/>
      <c r="B2640" s="606" t="n">
        <v>400</v>
      </c>
      <c r="C2640" s="654" t="inlineStr">
        <is>
          <t>431E</t>
        </is>
      </c>
      <c r="D2640" s="426" t="n">
        <v>564</v>
      </c>
      <c r="E2640" s="597" t="inlineStr">
        <is>
          <t>ø250</t>
        </is>
      </c>
      <c r="F2640" s="597" t="inlineStr">
        <is>
          <t>ø250</t>
        </is>
      </c>
      <c r="G2640" s="994" t="n">
        <v>24</v>
      </c>
      <c r="H2640" s="39" t="inlineStr">
        <is>
          <t>lm/fm</t>
        </is>
      </c>
      <c r="I2640" s="1030" t="n"/>
      <c r="J2640" s="521" t="n">
        <v>0</v>
      </c>
      <c r="K2640" s="159" t="n">
        <v>0</v>
      </c>
      <c r="L2640" s="753">
        <f>J2640+K2640</f>
        <v/>
      </c>
      <c r="M2640" s="748">
        <f>L2640*(G2640+I2640)</f>
        <v/>
      </c>
      <c r="O2640" s="464">
        <f>ISBLANK(D2640)</f>
        <v/>
      </c>
      <c r="P2640" s="464">
        <f>ISBLANK(G2640)</f>
        <v/>
      </c>
      <c r="Q2640" s="464">
        <f>ISBLANK(M2640)</f>
        <v/>
      </c>
      <c r="R2640" s="464">
        <f>IF(AND(O2640=P2640,O2640=Q2640),,"!!!")</f>
        <v/>
      </c>
      <c r="T2640" s="464" t="n">
        <v>2629</v>
      </c>
    </row>
    <row customFormat="1" hidden="1" outlineLevel="1" r="2641" s="590">
      <c r="A2641" s="29" t="n"/>
      <c r="B2641" s="606" t="n">
        <v>400</v>
      </c>
      <c r="C2641" s="654" t="inlineStr">
        <is>
          <t>431E</t>
        </is>
      </c>
      <c r="D2641" s="426" t="n">
        <v>565</v>
      </c>
      <c r="E2641" s="597" t="inlineStr">
        <is>
          <t>ø355</t>
        </is>
      </c>
      <c r="F2641" s="597" t="inlineStr">
        <is>
          <t>ø355</t>
        </is>
      </c>
      <c r="G2641" s="994" t="n">
        <v>1</v>
      </c>
      <c r="H2641" s="39" t="inlineStr">
        <is>
          <t>lm/fm</t>
        </is>
      </c>
      <c r="I2641" s="1030" t="n"/>
      <c r="J2641" s="521" t="n">
        <v>0</v>
      </c>
      <c r="K2641" s="159" t="n">
        <v>0</v>
      </c>
      <c r="L2641" s="753">
        <f>J2641+K2641</f>
        <v/>
      </c>
      <c r="M2641" s="748">
        <f>L2641*(G2641+I2641)</f>
        <v/>
      </c>
      <c r="O2641" s="464">
        <f>ISBLANK(D2641)</f>
        <v/>
      </c>
      <c r="P2641" s="464">
        <f>ISBLANK(G2641)</f>
        <v/>
      </c>
      <c r="Q2641" s="464">
        <f>ISBLANK(M2641)</f>
        <v/>
      </c>
      <c r="R2641" s="464">
        <f>IF(AND(O2641=P2641,O2641=Q2641),,"!!!")</f>
        <v/>
      </c>
      <c r="T2641" s="464" t="n">
        <v>2630</v>
      </c>
    </row>
    <row customFormat="1" hidden="1" outlineLevel="1" r="2642" s="590">
      <c r="A2642" s="29" t="n"/>
      <c r="B2642" s="606" t="n">
        <v>400</v>
      </c>
      <c r="C2642" s="654" t="inlineStr">
        <is>
          <t>431E</t>
        </is>
      </c>
      <c r="D2642" s="426" t="n">
        <v>566</v>
      </c>
      <c r="E2642" s="597" t="inlineStr">
        <is>
          <t>ø1500</t>
        </is>
      </c>
      <c r="F2642" s="597" t="inlineStr">
        <is>
          <t>ø1500</t>
        </is>
      </c>
      <c r="G2642" s="994" t="n">
        <v>5</v>
      </c>
      <c r="H2642" s="39" t="inlineStr">
        <is>
          <t>lm/fm</t>
        </is>
      </c>
      <c r="I2642" s="1030" t="n"/>
      <c r="J2642" s="521" t="n">
        <v>0</v>
      </c>
      <c r="K2642" s="159" t="n">
        <v>0</v>
      </c>
      <c r="L2642" s="753">
        <f>J2642+K2642</f>
        <v/>
      </c>
      <c r="M2642" s="748">
        <f>L2642*(G2642+I2642)</f>
        <v/>
      </c>
      <c r="O2642" s="464">
        <f>ISBLANK(D2642)</f>
        <v/>
      </c>
      <c r="P2642" s="464">
        <f>ISBLANK(G2642)</f>
        <v/>
      </c>
      <c r="Q2642" s="464">
        <f>ISBLANK(M2642)</f>
        <v/>
      </c>
      <c r="R2642" s="464">
        <f>IF(AND(O2642=P2642,O2642=Q2642),,"!!!")</f>
        <v/>
      </c>
      <c r="T2642" s="464" t="n">
        <v>2631</v>
      </c>
    </row>
    <row customFormat="1" hidden="1" outlineLevel="1" r="2643" s="590">
      <c r="A2643" s="29" t="n"/>
      <c r="B2643" s="606" t="n">
        <v>400</v>
      </c>
      <c r="C2643" s="654" t="inlineStr">
        <is>
          <t>431E</t>
        </is>
      </c>
      <c r="D2643" s="426" t="n">
        <v>567</v>
      </c>
      <c r="E2643" s="597" t="inlineStr">
        <is>
          <t>Radius elbow - 200x315-200x315 - 90.00°</t>
        </is>
      </c>
      <c r="F2643" s="597" t="inlineStr">
        <is>
          <t>Könyökidom négyszög keresztmetszet - 350x350-300x350 - 90.00°</t>
        </is>
      </c>
      <c r="G2643" s="994" t="n">
        <v>3</v>
      </c>
      <c r="H2643" s="39" t="inlineStr">
        <is>
          <t>pc/dp</t>
        </is>
      </c>
      <c r="I2643" s="1030" t="n"/>
      <c r="J2643" s="521" t="n">
        <v>0</v>
      </c>
      <c r="K2643" s="159" t="n">
        <v>0</v>
      </c>
      <c r="L2643" s="753">
        <f>J2643+K2643</f>
        <v/>
      </c>
      <c r="M2643" s="748">
        <f>L2643*(G2643+I2643)</f>
        <v/>
      </c>
      <c r="O2643" s="464">
        <f>ISBLANK(D2643)</f>
        <v/>
      </c>
      <c r="P2643" s="464">
        <f>ISBLANK(G2643)</f>
        <v/>
      </c>
      <c r="Q2643" s="464">
        <f>ISBLANK(M2643)</f>
        <v/>
      </c>
      <c r="R2643" s="464">
        <f>IF(AND(O2643=P2643,O2643=Q2643),,"!!!")</f>
        <v/>
      </c>
      <c r="T2643" s="464" t="n">
        <v>2632</v>
      </c>
    </row>
    <row customFormat="1" hidden="1" outlineLevel="1" r="2644" s="590">
      <c r="A2644" s="29" t="n"/>
      <c r="B2644" s="606" t="n">
        <v>400</v>
      </c>
      <c r="C2644" s="654" t="inlineStr">
        <is>
          <t>431E</t>
        </is>
      </c>
      <c r="D2644" s="426" t="n">
        <v>568</v>
      </c>
      <c r="E2644" s="597" t="inlineStr">
        <is>
          <t>Radius elbow - 300x300-300x300 - 90.00°</t>
        </is>
      </c>
      <c r="F2644" s="597" t="inlineStr">
        <is>
          <t>Könyökidom négyszög keresztmetszet - 350x350-350x350 - 90.00°</t>
        </is>
      </c>
      <c r="G2644" s="994" t="n">
        <v>3</v>
      </c>
      <c r="H2644" s="39" t="inlineStr">
        <is>
          <t>pc/dp</t>
        </is>
      </c>
      <c r="I2644" s="1030" t="n"/>
      <c r="J2644" s="521" t="n">
        <v>0</v>
      </c>
      <c r="K2644" s="159" t="n">
        <v>0</v>
      </c>
      <c r="L2644" s="753">
        <f>J2644+K2644</f>
        <v/>
      </c>
      <c r="M2644" s="748">
        <f>L2644*(G2644+I2644)</f>
        <v/>
      </c>
      <c r="O2644" s="464">
        <f>ISBLANK(D2644)</f>
        <v/>
      </c>
      <c r="P2644" s="464">
        <f>ISBLANK(G2644)</f>
        <v/>
      </c>
      <c r="Q2644" s="464">
        <f>ISBLANK(M2644)</f>
        <v/>
      </c>
      <c r="R2644" s="464">
        <f>IF(AND(O2644=P2644,O2644=Q2644),,"!!!")</f>
        <v/>
      </c>
      <c r="T2644" s="464" t="n">
        <v>2633</v>
      </c>
    </row>
    <row customFormat="1" hidden="1" outlineLevel="1" r="2645" s="590">
      <c r="A2645" s="29" t="n"/>
      <c r="B2645" s="606" t="n">
        <v>400</v>
      </c>
      <c r="C2645" s="654" t="inlineStr">
        <is>
          <t>431E</t>
        </is>
      </c>
      <c r="D2645" s="426" t="n">
        <v>569</v>
      </c>
      <c r="E2645" s="597" t="inlineStr">
        <is>
          <t>Radius elbow - 350x350-300x350 - 90.00°</t>
        </is>
      </c>
      <c r="F2645" s="597" t="inlineStr">
        <is>
          <t>Könyökidom négyszög keresztmetszet - 425x425-350x425 - 90.00°</t>
        </is>
      </c>
      <c r="G2645" s="994" t="n">
        <v>8</v>
      </c>
      <c r="H2645" s="39" t="inlineStr">
        <is>
          <t>pc/dp</t>
        </is>
      </c>
      <c r="I2645" s="1030" t="n"/>
      <c r="J2645" s="521" t="n">
        <v>0</v>
      </c>
      <c r="K2645" s="159" t="n">
        <v>0</v>
      </c>
      <c r="L2645" s="753">
        <f>J2645+K2645</f>
        <v/>
      </c>
      <c r="M2645" s="748">
        <f>L2645*(G2645+I2645)</f>
        <v/>
      </c>
      <c r="O2645" s="464">
        <f>ISBLANK(D2645)</f>
        <v/>
      </c>
      <c r="P2645" s="464">
        <f>ISBLANK(G2645)</f>
        <v/>
      </c>
      <c r="Q2645" s="464">
        <f>ISBLANK(M2645)</f>
        <v/>
      </c>
      <c r="R2645" s="464">
        <f>IF(AND(O2645=P2645,O2645=Q2645),,"!!!")</f>
        <v/>
      </c>
      <c r="T2645" s="464" t="n">
        <v>2634</v>
      </c>
    </row>
    <row customFormat="1" hidden="1" outlineLevel="1" r="2646" s="590">
      <c r="A2646" s="29" t="n"/>
      <c r="B2646" s="606" t="n">
        <v>400</v>
      </c>
      <c r="C2646" s="654" t="inlineStr">
        <is>
          <t>431E</t>
        </is>
      </c>
      <c r="D2646" s="426" t="n">
        <v>570</v>
      </c>
      <c r="E2646" s="597" t="inlineStr">
        <is>
          <t>Radius elbow - 350x350-350x350 - 90.00°</t>
        </is>
      </c>
      <c r="F2646" s="597" t="inlineStr">
        <is>
          <t>Könyökidom négyszög keresztmetszet - 450x450-450x450 - 90.00°</t>
        </is>
      </c>
      <c r="G2646" s="994" t="n">
        <v>3</v>
      </c>
      <c r="H2646" s="39" t="inlineStr">
        <is>
          <t>pc/dp</t>
        </is>
      </c>
      <c r="I2646" s="1030" t="n"/>
      <c r="J2646" s="521" t="n">
        <v>0</v>
      </c>
      <c r="K2646" s="159" t="n">
        <v>0</v>
      </c>
      <c r="L2646" s="753">
        <f>J2646+K2646</f>
        <v/>
      </c>
      <c r="M2646" s="748">
        <f>L2646*(G2646+I2646)</f>
        <v/>
      </c>
      <c r="O2646" s="464">
        <f>ISBLANK(D2646)</f>
        <v/>
      </c>
      <c r="P2646" s="464">
        <f>ISBLANK(G2646)</f>
        <v/>
      </c>
      <c r="Q2646" s="464">
        <f>ISBLANK(M2646)</f>
        <v/>
      </c>
      <c r="R2646" s="464">
        <f>IF(AND(O2646=P2646,O2646=Q2646),,"!!!")</f>
        <v/>
      </c>
      <c r="T2646" s="464" t="n">
        <v>2635</v>
      </c>
    </row>
    <row customFormat="1" hidden="1" outlineLevel="1" r="2647" s="590">
      <c r="A2647" s="29" t="n"/>
      <c r="B2647" s="606" t="n">
        <v>400</v>
      </c>
      <c r="C2647" s="654" t="inlineStr">
        <is>
          <t>431E</t>
        </is>
      </c>
      <c r="D2647" s="426" t="n">
        <v>571</v>
      </c>
      <c r="E2647" s="597" t="inlineStr">
        <is>
          <t>Radius elbow - 425x425-350x425 - 90.00°</t>
        </is>
      </c>
      <c r="F2647" s="597" t="inlineStr">
        <is>
          <t>Könyökidom négyszög keresztmetszet - 550x425-425x425 - 90.00°</t>
        </is>
      </c>
      <c r="G2647" s="994" t="n">
        <v>2</v>
      </c>
      <c r="H2647" s="39" t="inlineStr">
        <is>
          <t>pc/dp</t>
        </is>
      </c>
      <c r="I2647" s="1030" t="n"/>
      <c r="J2647" s="521" t="n">
        <v>0</v>
      </c>
      <c r="K2647" s="159" t="n">
        <v>0</v>
      </c>
      <c r="L2647" s="753">
        <f>J2647+K2647</f>
        <v/>
      </c>
      <c r="M2647" s="748">
        <f>L2647*(G2647+I2647)</f>
        <v/>
      </c>
      <c r="O2647" s="464">
        <f>ISBLANK(D2647)</f>
        <v/>
      </c>
      <c r="P2647" s="464">
        <f>ISBLANK(G2647)</f>
        <v/>
      </c>
      <c r="Q2647" s="464">
        <f>ISBLANK(M2647)</f>
        <v/>
      </c>
      <c r="R2647" s="464">
        <f>IF(AND(O2647=P2647,O2647=Q2647),,"!!!")</f>
        <v/>
      </c>
      <c r="T2647" s="464" t="n">
        <v>2636</v>
      </c>
    </row>
    <row customFormat="1" hidden="1" outlineLevel="1" r="2648" s="590">
      <c r="A2648" s="29" t="n"/>
      <c r="B2648" s="606" t="n">
        <v>400</v>
      </c>
      <c r="C2648" s="654" t="inlineStr">
        <is>
          <t>431E</t>
        </is>
      </c>
      <c r="D2648" s="426" t="n">
        <v>572</v>
      </c>
      <c r="E2648" s="597" t="inlineStr">
        <is>
          <t>Radius elbow - 450x450-450x450 - 90.00°</t>
        </is>
      </c>
      <c r="F2648" s="597" t="inlineStr">
        <is>
          <t>Könyökidom négyszög keresztmetszet - 700x1000-450x1000 - 90.00°</t>
        </is>
      </c>
      <c r="G2648" s="994" t="n">
        <v>1</v>
      </c>
      <c r="H2648" s="39" t="inlineStr">
        <is>
          <t>pc/dp</t>
        </is>
      </c>
      <c r="I2648" s="1030" t="n"/>
      <c r="J2648" s="521" t="n">
        <v>0</v>
      </c>
      <c r="K2648" s="159" t="n">
        <v>0</v>
      </c>
      <c r="L2648" s="753">
        <f>J2648+K2648</f>
        <v/>
      </c>
      <c r="M2648" s="748">
        <f>L2648*(G2648+I2648)</f>
        <v/>
      </c>
      <c r="O2648" s="464">
        <f>ISBLANK(D2648)</f>
        <v/>
      </c>
      <c r="P2648" s="464">
        <f>ISBLANK(G2648)</f>
        <v/>
      </c>
      <c r="Q2648" s="464">
        <f>ISBLANK(M2648)</f>
        <v/>
      </c>
      <c r="R2648" s="464">
        <f>IF(AND(O2648=P2648,O2648=Q2648),,"!!!")</f>
        <v/>
      </c>
      <c r="T2648" s="464" t="n">
        <v>2637</v>
      </c>
    </row>
    <row customFormat="1" hidden="1" outlineLevel="1" r="2649" s="590">
      <c r="A2649" s="29" t="n"/>
      <c r="B2649" s="606" t="n">
        <v>400</v>
      </c>
      <c r="C2649" s="654" t="inlineStr">
        <is>
          <t>431E</t>
        </is>
      </c>
      <c r="D2649" s="426" t="n">
        <v>573</v>
      </c>
      <c r="E2649" s="597" t="inlineStr">
        <is>
          <t>Radius elbow - 550x425-425x425 - 90.00°</t>
        </is>
      </c>
      <c r="F2649" s="597" t="inlineStr">
        <is>
          <t>Könyökidom négyszög keresztmetszet - 800x700-800x700 - 90.00°</t>
        </is>
      </c>
      <c r="G2649" s="994" t="n">
        <v>5</v>
      </c>
      <c r="H2649" s="39" t="inlineStr">
        <is>
          <t>pc/dp</t>
        </is>
      </c>
      <c r="I2649" s="1030" t="n"/>
      <c r="J2649" s="521" t="n">
        <v>0</v>
      </c>
      <c r="K2649" s="159" t="n">
        <v>0</v>
      </c>
      <c r="L2649" s="753">
        <f>J2649+K2649</f>
        <v/>
      </c>
      <c r="M2649" s="748">
        <f>L2649*(G2649+I2649)</f>
        <v/>
      </c>
      <c r="O2649" s="464">
        <f>ISBLANK(D2649)</f>
        <v/>
      </c>
      <c r="P2649" s="464">
        <f>ISBLANK(G2649)</f>
        <v/>
      </c>
      <c r="Q2649" s="464">
        <f>ISBLANK(M2649)</f>
        <v/>
      </c>
      <c r="R2649" s="464">
        <f>IF(AND(O2649=P2649,O2649=Q2649),,"!!!")</f>
        <v/>
      </c>
      <c r="T2649" s="464" t="n">
        <v>2638</v>
      </c>
    </row>
    <row customFormat="1" customHeight="1" hidden="1" ht="22.5" outlineLevel="1" r="2650" s="590">
      <c r="A2650" s="29" t="n"/>
      <c r="B2650" s="606" t="n">
        <v>400</v>
      </c>
      <c r="C2650" s="654" t="inlineStr">
        <is>
          <t>431E</t>
        </is>
      </c>
      <c r="D2650" s="426" t="n">
        <v>574</v>
      </c>
      <c r="E2650" s="597" t="inlineStr">
        <is>
          <t>Radius elbow - 700x1000-450x1000 - 90.00°</t>
        </is>
      </c>
      <c r="F2650" s="597" t="inlineStr">
        <is>
          <t>Könyökidom négyszög keresztmetszet - 1000x1000-600x1000 - 90.00°</t>
        </is>
      </c>
      <c r="G2650" s="994" t="n">
        <v>3</v>
      </c>
      <c r="H2650" s="39" t="inlineStr">
        <is>
          <t>pc/dp</t>
        </is>
      </c>
      <c r="I2650" s="1030" t="n"/>
      <c r="J2650" s="521" t="n">
        <v>0</v>
      </c>
      <c r="K2650" s="159" t="n">
        <v>0</v>
      </c>
      <c r="L2650" s="753">
        <f>J2650+K2650</f>
        <v/>
      </c>
      <c r="M2650" s="748">
        <f>L2650*(G2650+I2650)</f>
        <v/>
      </c>
      <c r="O2650" s="464">
        <f>ISBLANK(D2650)</f>
        <v/>
      </c>
      <c r="P2650" s="464">
        <f>ISBLANK(G2650)</f>
        <v/>
      </c>
      <c r="Q2650" s="464">
        <f>ISBLANK(M2650)</f>
        <v/>
      </c>
      <c r="R2650" s="464">
        <f>IF(AND(O2650=P2650,O2650=Q2650),,"!!!")</f>
        <v/>
      </c>
      <c r="T2650" s="464" t="n">
        <v>2639</v>
      </c>
    </row>
    <row customFormat="1" customHeight="1" hidden="1" ht="22.5" outlineLevel="1" r="2651" s="590">
      <c r="A2651" s="29" t="n"/>
      <c r="B2651" s="606" t="n">
        <v>400</v>
      </c>
      <c r="C2651" s="654" t="inlineStr">
        <is>
          <t>431E</t>
        </is>
      </c>
      <c r="D2651" s="426" t="n">
        <v>575</v>
      </c>
      <c r="E2651" s="597" t="inlineStr">
        <is>
          <t>Radius elbow - 800x700-800x700 - 90.00°</t>
        </is>
      </c>
      <c r="F2651" s="597" t="inlineStr">
        <is>
          <t>Könyökidom négyszög keresztmetszet - 1000x1000-1000x1000 - 90.00°</t>
        </is>
      </c>
      <c r="G2651" s="994" t="n">
        <v>1</v>
      </c>
      <c r="H2651" s="39" t="inlineStr">
        <is>
          <t>pc/dp</t>
        </is>
      </c>
      <c r="I2651" s="1030" t="n"/>
      <c r="J2651" s="521" t="n">
        <v>0</v>
      </c>
      <c r="K2651" s="159" t="n">
        <v>0</v>
      </c>
      <c r="L2651" s="753">
        <f>J2651+K2651</f>
        <v/>
      </c>
      <c r="M2651" s="748">
        <f>L2651*(G2651+I2651)</f>
        <v/>
      </c>
      <c r="O2651" s="464">
        <f>ISBLANK(D2651)</f>
        <v/>
      </c>
      <c r="P2651" s="464">
        <f>ISBLANK(G2651)</f>
        <v/>
      </c>
      <c r="Q2651" s="464">
        <f>ISBLANK(M2651)</f>
        <v/>
      </c>
      <c r="R2651" s="464">
        <f>IF(AND(O2651=P2651,O2651=Q2651),,"!!!")</f>
        <v/>
      </c>
      <c r="T2651" s="464" t="n">
        <v>2640</v>
      </c>
    </row>
    <row customFormat="1" customHeight="1" hidden="1" ht="22.5" outlineLevel="1" r="2652" s="590">
      <c r="A2652" s="29" t="n"/>
      <c r="B2652" s="606" t="n">
        <v>400</v>
      </c>
      <c r="C2652" s="654" t="inlineStr">
        <is>
          <t>431E</t>
        </is>
      </c>
      <c r="D2652" s="426" t="n">
        <v>576</v>
      </c>
      <c r="E2652" s="597" t="inlineStr">
        <is>
          <t>Radius elbow - 1000x1000-600x1000 - 90.00°</t>
        </is>
      </c>
      <c r="F2652" s="597" t="inlineStr">
        <is>
          <t>Könyökidom négyszög keresztmetszet - 1100x1100-1100x1100 - 90.00°</t>
        </is>
      </c>
      <c r="G2652" s="994" t="n">
        <v>1</v>
      </c>
      <c r="H2652" s="39" t="inlineStr">
        <is>
          <t>pc/dp</t>
        </is>
      </c>
      <c r="I2652" s="1030" t="n"/>
      <c r="J2652" s="521" t="n">
        <v>0</v>
      </c>
      <c r="K2652" s="159" t="n">
        <v>0</v>
      </c>
      <c r="L2652" s="753">
        <f>J2652+K2652</f>
        <v/>
      </c>
      <c r="M2652" s="748">
        <f>L2652*(G2652+I2652)</f>
        <v/>
      </c>
      <c r="O2652" s="464">
        <f>ISBLANK(D2652)</f>
        <v/>
      </c>
      <c r="P2652" s="464">
        <f>ISBLANK(G2652)</f>
        <v/>
      </c>
      <c r="Q2652" s="464">
        <f>ISBLANK(M2652)</f>
        <v/>
      </c>
      <c r="R2652" s="464">
        <f>IF(AND(O2652=P2652,O2652=Q2652),,"!!!")</f>
        <v/>
      </c>
      <c r="T2652" s="464" t="n">
        <v>2641</v>
      </c>
    </row>
    <row customFormat="1" customHeight="1" hidden="1" ht="22.5" outlineLevel="1" r="2653" s="590">
      <c r="A2653" s="29" t="n"/>
      <c r="B2653" s="606" t="n">
        <v>400</v>
      </c>
      <c r="C2653" s="654" t="inlineStr">
        <is>
          <t>431E</t>
        </is>
      </c>
      <c r="D2653" s="426" t="n">
        <v>577</v>
      </c>
      <c r="E2653" s="597" t="inlineStr">
        <is>
          <t>Radius elbow - 1000x1000-1000x1000 - 90.00°</t>
        </is>
      </c>
      <c r="F2653" s="597" t="inlineStr">
        <is>
          <t>Könyökidom négyszög keresztmetszet - 1200x1300-1100x1300 - 90.00°</t>
        </is>
      </c>
      <c r="G2653" s="994" t="n">
        <v>9</v>
      </c>
      <c r="H2653" s="39" t="inlineStr">
        <is>
          <t>pc/dp</t>
        </is>
      </c>
      <c r="I2653" s="1030" t="n"/>
      <c r="J2653" s="521" t="n">
        <v>0</v>
      </c>
      <c r="K2653" s="159" t="n">
        <v>0</v>
      </c>
      <c r="L2653" s="753">
        <f>J2653+K2653</f>
        <v/>
      </c>
      <c r="M2653" s="748">
        <f>L2653*(G2653+I2653)</f>
        <v/>
      </c>
      <c r="O2653" s="464">
        <f>ISBLANK(D2653)</f>
        <v/>
      </c>
      <c r="P2653" s="464">
        <f>ISBLANK(G2653)</f>
        <v/>
      </c>
      <c r="Q2653" s="464">
        <f>ISBLANK(M2653)</f>
        <v/>
      </c>
      <c r="R2653" s="464">
        <f>IF(AND(O2653=P2653,O2653=Q2653),,"!!!")</f>
        <v/>
      </c>
      <c r="T2653" s="464" t="n">
        <v>2642</v>
      </c>
    </row>
    <row customFormat="1" customHeight="1" hidden="1" ht="22.5" outlineLevel="1" r="2654" s="590">
      <c r="A2654" s="29" t="n"/>
      <c r="B2654" s="606" t="n">
        <v>400</v>
      </c>
      <c r="C2654" s="654" t="inlineStr">
        <is>
          <t>431E</t>
        </is>
      </c>
      <c r="D2654" s="426" t="n">
        <v>578</v>
      </c>
      <c r="E2654" s="597" t="inlineStr">
        <is>
          <t>Radius elbow - 1100x1100-1100x1100 - 90.00°</t>
        </is>
      </c>
      <c r="F2654" s="597" t="inlineStr">
        <is>
          <t>Könyökidom négyszög keresztmetszet - 1200x1800-900x1800 - 90.00°</t>
        </is>
      </c>
      <c r="G2654" s="994" t="n">
        <v>2</v>
      </c>
      <c r="H2654" s="39" t="inlineStr">
        <is>
          <t>pc/dp</t>
        </is>
      </c>
      <c r="I2654" s="1030" t="n"/>
      <c r="J2654" s="521" t="n">
        <v>0</v>
      </c>
      <c r="K2654" s="159" t="n">
        <v>0</v>
      </c>
      <c r="L2654" s="753">
        <f>J2654+K2654</f>
        <v/>
      </c>
      <c r="M2654" s="748">
        <f>L2654*(G2654+I2654)</f>
        <v/>
      </c>
      <c r="O2654" s="464">
        <f>ISBLANK(D2654)</f>
        <v/>
      </c>
      <c r="P2654" s="464">
        <f>ISBLANK(G2654)</f>
        <v/>
      </c>
      <c r="Q2654" s="464">
        <f>ISBLANK(M2654)</f>
        <v/>
      </c>
      <c r="R2654" s="464">
        <f>IF(AND(O2654=P2654,O2654=Q2654),,"!!!")</f>
        <v/>
      </c>
      <c r="T2654" s="464" t="n">
        <v>2643</v>
      </c>
    </row>
    <row customFormat="1" customHeight="1" hidden="1" ht="22.5" outlineLevel="1" r="2655" s="590">
      <c r="A2655" s="29" t="n"/>
      <c r="B2655" s="606" t="n">
        <v>400</v>
      </c>
      <c r="C2655" s="654" t="inlineStr">
        <is>
          <t>431E</t>
        </is>
      </c>
      <c r="D2655" s="426" t="n">
        <v>579</v>
      </c>
      <c r="E2655" s="597" t="inlineStr">
        <is>
          <t>Radius elbow - 1200x1300-1100x1300 - 90.00°</t>
        </is>
      </c>
      <c r="F2655" s="597" t="inlineStr">
        <is>
          <t>Könyökidom négyszög keresztmetszet - 1300x1100-1100x1100 - 90.00°</t>
        </is>
      </c>
      <c r="G2655" s="994" t="n">
        <v>1</v>
      </c>
      <c r="H2655" s="39" t="inlineStr">
        <is>
          <t>pc/dp</t>
        </is>
      </c>
      <c r="I2655" s="1030" t="n"/>
      <c r="J2655" s="521" t="n">
        <v>0</v>
      </c>
      <c r="K2655" s="159" t="n">
        <v>0</v>
      </c>
      <c r="L2655" s="753">
        <f>J2655+K2655</f>
        <v/>
      </c>
      <c r="M2655" s="748">
        <f>L2655*(G2655+I2655)</f>
        <v/>
      </c>
      <c r="O2655" s="464">
        <f>ISBLANK(D2655)</f>
        <v/>
      </c>
      <c r="P2655" s="464">
        <f>ISBLANK(G2655)</f>
        <v/>
      </c>
      <c r="Q2655" s="464">
        <f>ISBLANK(M2655)</f>
        <v/>
      </c>
      <c r="R2655" s="464">
        <f>IF(AND(O2655=P2655,O2655=Q2655),,"!!!")</f>
        <v/>
      </c>
      <c r="T2655" s="464" t="n">
        <v>2644</v>
      </c>
    </row>
    <row customFormat="1" customHeight="1" hidden="1" ht="22.5" outlineLevel="1" r="2656" s="590">
      <c r="A2656" s="29" t="n"/>
      <c r="B2656" s="606" t="n">
        <v>400</v>
      </c>
      <c r="C2656" s="654" t="inlineStr">
        <is>
          <t>431E</t>
        </is>
      </c>
      <c r="D2656" s="426" t="n">
        <v>580</v>
      </c>
      <c r="E2656" s="597" t="inlineStr">
        <is>
          <t>Radius elbow - 1200x1800-900x1800 - 90.00°</t>
        </is>
      </c>
      <c r="F2656" s="597" t="inlineStr">
        <is>
          <t>Könyökidom négyszög keresztmetszet - 1300x1100-1300x1100 - 90.00°</t>
        </is>
      </c>
      <c r="G2656" s="994" t="n">
        <v>2</v>
      </c>
      <c r="H2656" s="39" t="inlineStr">
        <is>
          <t>pc/dp</t>
        </is>
      </c>
      <c r="I2656" s="1030" t="n"/>
      <c r="J2656" s="521" t="n">
        <v>0</v>
      </c>
      <c r="K2656" s="159" t="n">
        <v>0</v>
      </c>
      <c r="L2656" s="753">
        <f>J2656+K2656</f>
        <v/>
      </c>
      <c r="M2656" s="748">
        <f>L2656*(G2656+I2656)</f>
        <v/>
      </c>
      <c r="O2656" s="464">
        <f>ISBLANK(D2656)</f>
        <v/>
      </c>
      <c r="P2656" s="464">
        <f>ISBLANK(G2656)</f>
        <v/>
      </c>
      <c r="Q2656" s="464">
        <f>ISBLANK(M2656)</f>
        <v/>
      </c>
      <c r="R2656" s="464">
        <f>IF(AND(O2656=P2656,O2656=Q2656),,"!!!")</f>
        <v/>
      </c>
      <c r="T2656" s="464" t="n">
        <v>2645</v>
      </c>
    </row>
    <row customFormat="1" customHeight="1" hidden="1" ht="22.5" outlineLevel="1" r="2657" s="590">
      <c r="A2657" s="29" t="n"/>
      <c r="B2657" s="606" t="n">
        <v>400</v>
      </c>
      <c r="C2657" s="654" t="inlineStr">
        <is>
          <t>431E</t>
        </is>
      </c>
      <c r="D2657" s="426" t="n">
        <v>581</v>
      </c>
      <c r="E2657" s="597" t="inlineStr">
        <is>
          <t>Radius elbow - 1300x1100-1100x1100 - 90.00°</t>
        </is>
      </c>
      <c r="F2657" s="597" t="inlineStr">
        <is>
          <t>Könyökidom négyszög keresztmetszet - 1300x1300-1100x1300 - 90.00°</t>
        </is>
      </c>
      <c r="G2657" s="994" t="n">
        <v>1</v>
      </c>
      <c r="H2657" s="39" t="inlineStr">
        <is>
          <t>pc/dp</t>
        </is>
      </c>
      <c r="I2657" s="1030" t="n"/>
      <c r="J2657" s="521" t="n">
        <v>0</v>
      </c>
      <c r="K2657" s="159" t="n">
        <v>0</v>
      </c>
      <c r="L2657" s="753">
        <f>J2657+K2657</f>
        <v/>
      </c>
      <c r="M2657" s="748">
        <f>L2657*(G2657+I2657)</f>
        <v/>
      </c>
      <c r="O2657" s="464">
        <f>ISBLANK(D2657)</f>
        <v/>
      </c>
      <c r="P2657" s="464">
        <f>ISBLANK(G2657)</f>
        <v/>
      </c>
      <c r="Q2657" s="464">
        <f>ISBLANK(M2657)</f>
        <v/>
      </c>
      <c r="R2657" s="464">
        <f>IF(AND(O2657=P2657,O2657=Q2657),,"!!!")</f>
        <v/>
      </c>
      <c r="T2657" s="464" t="n">
        <v>2646</v>
      </c>
    </row>
    <row customFormat="1" customHeight="1" hidden="1" ht="22.5" outlineLevel="1" r="2658" s="590">
      <c r="A2658" s="29" t="n"/>
      <c r="B2658" s="606" t="n">
        <v>400</v>
      </c>
      <c r="C2658" s="654" t="inlineStr">
        <is>
          <t>431E</t>
        </is>
      </c>
      <c r="D2658" s="426" t="n">
        <v>582</v>
      </c>
      <c r="E2658" s="597" t="inlineStr">
        <is>
          <t>Radius elbow - 1300x1100-1300x1100 - 90.00°</t>
        </is>
      </c>
      <c r="F2658" s="597" t="inlineStr">
        <is>
          <t>Könyökidom négyszög keresztmetszet - 1500x2000-1200x2000 - 90.00°</t>
        </is>
      </c>
      <c r="G2658" s="994" t="n">
        <v>1</v>
      </c>
      <c r="H2658" s="39" t="inlineStr">
        <is>
          <t>pc/dp</t>
        </is>
      </c>
      <c r="I2658" s="1030" t="n"/>
      <c r="J2658" s="521" t="n">
        <v>0</v>
      </c>
      <c r="K2658" s="159" t="n">
        <v>0</v>
      </c>
      <c r="L2658" s="753">
        <f>J2658+K2658</f>
        <v/>
      </c>
      <c r="M2658" s="748">
        <f>L2658*(G2658+I2658)</f>
        <v/>
      </c>
      <c r="O2658" s="464">
        <f>ISBLANK(D2658)</f>
        <v/>
      </c>
      <c r="P2658" s="464">
        <f>ISBLANK(G2658)</f>
        <v/>
      </c>
      <c r="Q2658" s="464">
        <f>ISBLANK(M2658)</f>
        <v/>
      </c>
      <c r="R2658" s="464">
        <f>IF(AND(O2658=P2658,O2658=Q2658),,"!!!")</f>
        <v/>
      </c>
      <c r="T2658" s="464" t="n">
        <v>2647</v>
      </c>
    </row>
    <row customFormat="1" customHeight="1" hidden="1" ht="22.5" outlineLevel="1" r="2659" s="590">
      <c r="A2659" s="29" t="n"/>
      <c r="B2659" s="606" t="n">
        <v>400</v>
      </c>
      <c r="C2659" s="654" t="inlineStr">
        <is>
          <t>431E</t>
        </is>
      </c>
      <c r="D2659" s="426" t="n">
        <v>583</v>
      </c>
      <c r="E2659" s="597" t="inlineStr">
        <is>
          <t>Radius elbow - 1300x1300-1100x1300 - 90.00°</t>
        </is>
      </c>
      <c r="F2659" s="597" t="inlineStr">
        <is>
          <t>Könyökidom négyszög keresztmetszet - 1545x1000-700x1000 - 90.00°</t>
        </is>
      </c>
      <c r="G2659" s="994" t="n">
        <v>1</v>
      </c>
      <c r="H2659" s="39" t="inlineStr">
        <is>
          <t>pc/dp</t>
        </is>
      </c>
      <c r="I2659" s="1030" t="n"/>
      <c r="J2659" s="521" t="n">
        <v>0</v>
      </c>
      <c r="K2659" s="159" t="n">
        <v>0</v>
      </c>
      <c r="L2659" s="753">
        <f>J2659+K2659</f>
        <v/>
      </c>
      <c r="M2659" s="748">
        <f>L2659*(G2659+I2659)</f>
        <v/>
      </c>
      <c r="O2659" s="464">
        <f>ISBLANK(D2659)</f>
        <v/>
      </c>
      <c r="P2659" s="464">
        <f>ISBLANK(G2659)</f>
        <v/>
      </c>
      <c r="Q2659" s="464">
        <f>ISBLANK(M2659)</f>
        <v/>
      </c>
      <c r="R2659" s="464">
        <f>IF(AND(O2659=P2659,O2659=Q2659),,"!!!")</f>
        <v/>
      </c>
      <c r="T2659" s="464" t="n">
        <v>2648</v>
      </c>
    </row>
    <row customFormat="1" hidden="1" outlineLevel="1" r="2660" s="590">
      <c r="A2660" s="29" t="n"/>
      <c r="B2660" s="606" t="n">
        <v>400</v>
      </c>
      <c r="C2660" s="654" t="inlineStr">
        <is>
          <t>431E</t>
        </is>
      </c>
      <c r="D2660" s="426" t="n">
        <v>584</v>
      </c>
      <c r="E2660" s="597" t="inlineStr">
        <is>
          <t>Radius elbow - 1500x2000-1200x2000 - 90.00°</t>
        </is>
      </c>
      <c r="F2660" s="597" t="inlineStr">
        <is>
          <t>Négyszög-Kör átmenet - 300x300-ø300</t>
        </is>
      </c>
      <c r="G2660" s="994" t="n">
        <v>1</v>
      </c>
      <c r="H2660" s="39" t="inlineStr">
        <is>
          <t>pc/dp</t>
        </is>
      </c>
      <c r="I2660" s="1030" t="n"/>
      <c r="J2660" s="521" t="n">
        <v>0</v>
      </c>
      <c r="K2660" s="159" t="n">
        <v>0</v>
      </c>
      <c r="L2660" s="753">
        <f>J2660+K2660</f>
        <v/>
      </c>
      <c r="M2660" s="748">
        <f>L2660*(G2660+I2660)</f>
        <v/>
      </c>
      <c r="O2660" s="464">
        <f>ISBLANK(D2660)</f>
        <v/>
      </c>
      <c r="P2660" s="464">
        <f>ISBLANK(G2660)</f>
        <v/>
      </c>
      <c r="Q2660" s="464">
        <f>ISBLANK(M2660)</f>
        <v/>
      </c>
      <c r="R2660" s="464">
        <f>IF(AND(O2660=P2660,O2660=Q2660),,"!!!")</f>
        <v/>
      </c>
      <c r="T2660" s="464" t="n">
        <v>2649</v>
      </c>
    </row>
    <row customFormat="1" hidden="1" outlineLevel="1" r="2661" s="590">
      <c r="A2661" s="29" t="n"/>
      <c r="B2661" s="606" t="n">
        <v>400</v>
      </c>
      <c r="C2661" s="654" t="inlineStr">
        <is>
          <t>431E</t>
        </is>
      </c>
      <c r="D2661" s="426" t="n">
        <v>585</v>
      </c>
      <c r="E2661" s="597" t="inlineStr">
        <is>
          <t>Radius elbow - 1545x1000-700x1000 - 90.00°</t>
        </is>
      </c>
      <c r="F2661" s="597" t="inlineStr">
        <is>
          <t>Négyszög-Kör átmenet - 315x115-ø200</t>
        </is>
      </c>
      <c r="G2661" s="994" t="n">
        <v>1</v>
      </c>
      <c r="H2661" s="39" t="inlineStr">
        <is>
          <t>pc/dp</t>
        </is>
      </c>
      <c r="I2661" s="1030" t="n"/>
      <c r="J2661" s="521" t="n">
        <v>0</v>
      </c>
      <c r="K2661" s="159" t="n">
        <v>0</v>
      </c>
      <c r="L2661" s="753">
        <f>J2661+K2661</f>
        <v/>
      </c>
      <c r="M2661" s="748">
        <f>L2661*(G2661+I2661)</f>
        <v/>
      </c>
      <c r="O2661" s="464">
        <f>ISBLANK(D2661)</f>
        <v/>
      </c>
      <c r="P2661" s="464">
        <f>ISBLANK(G2661)</f>
        <v/>
      </c>
      <c r="Q2661" s="464">
        <f>ISBLANK(M2661)</f>
        <v/>
      </c>
      <c r="R2661" s="464">
        <f>IF(AND(O2661=P2661,O2661=Q2661),,"!!!")</f>
        <v/>
      </c>
      <c r="T2661" s="464" t="n">
        <v>2650</v>
      </c>
    </row>
    <row customFormat="1" hidden="1" outlineLevel="1" r="2662" s="590">
      <c r="A2662" s="29" t="n"/>
      <c r="B2662" s="606" t="n">
        <v>400</v>
      </c>
      <c r="C2662" s="654" t="inlineStr">
        <is>
          <t>431E</t>
        </is>
      </c>
      <c r="D2662" s="426" t="n">
        <v>586</v>
      </c>
      <c r="E2662" s="597" t="inlineStr">
        <is>
          <t>Transition, rect. - round - 300x300-ø300</t>
        </is>
      </c>
      <c r="F2662" s="597" t="inlineStr">
        <is>
          <t>Négyszög-Kör átmenet - 410x675-ø390</t>
        </is>
      </c>
      <c r="G2662" s="994" t="n">
        <v>1</v>
      </c>
      <c r="H2662" s="39" t="inlineStr">
        <is>
          <t>pc/dp</t>
        </is>
      </c>
      <c r="I2662" s="1030" t="n"/>
      <c r="J2662" s="521" t="n">
        <v>0</v>
      </c>
      <c r="K2662" s="159" t="n">
        <v>0</v>
      </c>
      <c r="L2662" s="753">
        <f>J2662+K2662</f>
        <v/>
      </c>
      <c r="M2662" s="748">
        <f>L2662*(G2662+I2662)</f>
        <v/>
      </c>
      <c r="O2662" s="464">
        <f>ISBLANK(D2662)</f>
        <v/>
      </c>
      <c r="P2662" s="464">
        <f>ISBLANK(G2662)</f>
        <v/>
      </c>
      <c r="Q2662" s="464">
        <f>ISBLANK(M2662)</f>
        <v/>
      </c>
      <c r="R2662" s="464">
        <f>IF(AND(O2662=P2662,O2662=Q2662),,"!!!")</f>
        <v/>
      </c>
      <c r="T2662" s="464" t="n">
        <v>2651</v>
      </c>
    </row>
    <row customFormat="1" hidden="1" outlineLevel="1" r="2663" s="590">
      <c r="A2663" s="29" t="n"/>
      <c r="B2663" s="606" t="n">
        <v>400</v>
      </c>
      <c r="C2663" s="654" t="inlineStr">
        <is>
          <t>431E</t>
        </is>
      </c>
      <c r="D2663" s="426" t="n">
        <v>587</v>
      </c>
      <c r="E2663" s="597" t="inlineStr">
        <is>
          <t>Transition, rect. - round - 315x115-ø200</t>
        </is>
      </c>
      <c r="F2663" s="597" t="inlineStr">
        <is>
          <t>Négyszög-Kör átmenet - 750x600-ø630</t>
        </is>
      </c>
      <c r="G2663" s="994" t="n">
        <v>2</v>
      </c>
      <c r="H2663" s="39" t="inlineStr">
        <is>
          <t>pc/dp</t>
        </is>
      </c>
      <c r="I2663" s="1030" t="n"/>
      <c r="J2663" s="521" t="n">
        <v>0</v>
      </c>
      <c r="K2663" s="159" t="n">
        <v>0</v>
      </c>
      <c r="L2663" s="753">
        <f>J2663+K2663</f>
        <v/>
      </c>
      <c r="M2663" s="748">
        <f>L2663*(G2663+I2663)</f>
        <v/>
      </c>
      <c r="O2663" s="464">
        <f>ISBLANK(D2663)</f>
        <v/>
      </c>
      <c r="P2663" s="464">
        <f>ISBLANK(G2663)</f>
        <v/>
      </c>
      <c r="Q2663" s="464">
        <f>ISBLANK(M2663)</f>
        <v/>
      </c>
      <c r="R2663" s="464">
        <f>IF(AND(O2663=P2663,O2663=Q2663),,"!!!")</f>
        <v/>
      </c>
      <c r="T2663" s="464" t="n">
        <v>2652</v>
      </c>
    </row>
    <row customFormat="1" hidden="1" outlineLevel="1" r="2664" s="590">
      <c r="A2664" s="29" t="n"/>
      <c r="B2664" s="606" t="n">
        <v>400</v>
      </c>
      <c r="C2664" s="654" t="inlineStr">
        <is>
          <t>431E</t>
        </is>
      </c>
      <c r="D2664" s="426" t="n">
        <v>588</v>
      </c>
      <c r="E2664" s="597" t="inlineStr">
        <is>
          <t>Transition, rect. - round - 410x675-ø390</t>
        </is>
      </c>
      <c r="F2664" s="597" t="inlineStr">
        <is>
          <t>Négyszög-Kör átmenet - 900x700-ø700</t>
        </is>
      </c>
      <c r="G2664" s="994" t="n">
        <v>2</v>
      </c>
      <c r="H2664" s="39" t="inlineStr">
        <is>
          <t>pc/dp</t>
        </is>
      </c>
      <c r="I2664" s="1030" t="n"/>
      <c r="J2664" s="521" t="n">
        <v>0</v>
      </c>
      <c r="K2664" s="159" t="n">
        <v>0</v>
      </c>
      <c r="L2664" s="753">
        <f>J2664+K2664</f>
        <v/>
      </c>
      <c r="M2664" s="748">
        <f>L2664*(G2664+I2664)</f>
        <v/>
      </c>
      <c r="O2664" s="464">
        <f>ISBLANK(D2664)</f>
        <v/>
      </c>
      <c r="P2664" s="464">
        <f>ISBLANK(G2664)</f>
        <v/>
      </c>
      <c r="Q2664" s="464">
        <f>ISBLANK(M2664)</f>
        <v/>
      </c>
      <c r="R2664" s="464">
        <f>IF(AND(O2664=P2664,O2664=Q2664),,"!!!")</f>
        <v/>
      </c>
      <c r="T2664" s="464" t="n">
        <v>2653</v>
      </c>
    </row>
    <row customFormat="1" hidden="1" outlineLevel="1" r="2665" s="590">
      <c r="A2665" s="29" t="n"/>
      <c r="B2665" s="606" t="n">
        <v>400</v>
      </c>
      <c r="C2665" s="654" t="inlineStr">
        <is>
          <t>431E</t>
        </is>
      </c>
      <c r="D2665" s="426" t="n">
        <v>589</v>
      </c>
      <c r="E2665" s="597" t="inlineStr">
        <is>
          <t>Transition, rect. - round - 750x600-ø630</t>
        </is>
      </c>
      <c r="F2665" s="597" t="inlineStr">
        <is>
          <t>Négyszög-Kör átmenet - 900x900-ø800</t>
        </is>
      </c>
      <c r="G2665" s="994" t="n">
        <v>6</v>
      </c>
      <c r="H2665" s="39" t="inlineStr">
        <is>
          <t>pc/dp</t>
        </is>
      </c>
      <c r="I2665" s="1030" t="n"/>
      <c r="J2665" s="521" t="n">
        <v>0</v>
      </c>
      <c r="K2665" s="159" t="n">
        <v>0</v>
      </c>
      <c r="L2665" s="753">
        <f>J2665+K2665</f>
        <v/>
      </c>
      <c r="M2665" s="748">
        <f>L2665*(G2665+I2665)</f>
        <v/>
      </c>
      <c r="O2665" s="464">
        <f>ISBLANK(D2665)</f>
        <v/>
      </c>
      <c r="P2665" s="464">
        <f>ISBLANK(G2665)</f>
        <v/>
      </c>
      <c r="Q2665" s="464">
        <f>ISBLANK(M2665)</f>
        <v/>
      </c>
      <c r="R2665" s="464">
        <f>IF(AND(O2665=P2665,O2665=Q2665),,"!!!")</f>
        <v/>
      </c>
      <c r="T2665" s="464" t="n">
        <v>2654</v>
      </c>
    </row>
    <row customFormat="1" hidden="1" outlineLevel="1" r="2666" s="590">
      <c r="A2666" s="29" t="n"/>
      <c r="B2666" s="606" t="n">
        <v>400</v>
      </c>
      <c r="C2666" s="654" t="inlineStr">
        <is>
          <t>431E</t>
        </is>
      </c>
      <c r="D2666" s="426" t="n">
        <v>590</v>
      </c>
      <c r="E2666" s="597" t="inlineStr">
        <is>
          <t>Transition, rect. - round - 900x700-ø700</t>
        </is>
      </c>
      <c r="F2666" s="597" t="inlineStr">
        <is>
          <t>Négyszög-Kör átmenet - 900x900-ø900</t>
        </is>
      </c>
      <c r="G2666" s="994" t="n">
        <v>1</v>
      </c>
      <c r="H2666" s="39" t="inlineStr">
        <is>
          <t>pc/dp</t>
        </is>
      </c>
      <c r="I2666" s="1030" t="n"/>
      <c r="J2666" s="521" t="n">
        <v>0</v>
      </c>
      <c r="K2666" s="159" t="n">
        <v>0</v>
      </c>
      <c r="L2666" s="753">
        <f>J2666+K2666</f>
        <v/>
      </c>
      <c r="M2666" s="748">
        <f>L2666*(G2666+I2666)</f>
        <v/>
      </c>
      <c r="O2666" s="464">
        <f>ISBLANK(D2666)</f>
        <v/>
      </c>
      <c r="P2666" s="464">
        <f>ISBLANK(G2666)</f>
        <v/>
      </c>
      <c r="Q2666" s="464">
        <f>ISBLANK(M2666)</f>
        <v/>
      </c>
      <c r="R2666" s="464">
        <f>IF(AND(O2666=P2666,O2666=Q2666),,"!!!")</f>
        <v/>
      </c>
      <c r="T2666" s="464" t="n">
        <v>2655</v>
      </c>
    </row>
    <row customFormat="1" hidden="1" outlineLevel="1" r="2667" s="590">
      <c r="A2667" s="29" t="n"/>
      <c r="B2667" s="606" t="n">
        <v>400</v>
      </c>
      <c r="C2667" s="654" t="inlineStr">
        <is>
          <t>431E</t>
        </is>
      </c>
      <c r="D2667" s="426" t="n">
        <v>591</v>
      </c>
      <c r="E2667" s="597" t="inlineStr">
        <is>
          <t>Transition, rect. - round - 900x900-ø800</t>
        </is>
      </c>
      <c r="F2667" s="597" t="inlineStr">
        <is>
          <t>Négyszög-Kör átmenet - 1200x1500-ø900</t>
        </is>
      </c>
      <c r="G2667" s="994" t="n">
        <v>1</v>
      </c>
      <c r="H2667" s="39" t="inlineStr">
        <is>
          <t>pc/dp</t>
        </is>
      </c>
      <c r="I2667" s="1030" t="n"/>
      <c r="J2667" s="521" t="n">
        <v>0</v>
      </c>
      <c r="K2667" s="159" t="n">
        <v>0</v>
      </c>
      <c r="L2667" s="753">
        <f>J2667+K2667</f>
        <v/>
      </c>
      <c r="M2667" s="748">
        <f>L2667*(G2667+I2667)</f>
        <v/>
      </c>
      <c r="O2667" s="464">
        <f>ISBLANK(D2667)</f>
        <v/>
      </c>
      <c r="P2667" s="464">
        <f>ISBLANK(G2667)</f>
        <v/>
      </c>
      <c r="Q2667" s="464">
        <f>ISBLANK(M2667)</f>
        <v/>
      </c>
      <c r="R2667" s="464">
        <f>IF(AND(O2667=P2667,O2667=Q2667),,"!!!")</f>
        <v/>
      </c>
      <c r="T2667" s="464" t="n">
        <v>2656</v>
      </c>
    </row>
    <row customFormat="1" hidden="1" outlineLevel="1" r="2668" s="590">
      <c r="A2668" s="29" t="n"/>
      <c r="B2668" s="606" t="n">
        <v>400</v>
      </c>
      <c r="C2668" s="654" t="inlineStr">
        <is>
          <t>431E</t>
        </is>
      </c>
      <c r="D2668" s="426" t="n">
        <v>592</v>
      </c>
      <c r="E2668" s="597" t="inlineStr">
        <is>
          <t>Transition, rect. - round - 900x900-ø900</t>
        </is>
      </c>
      <c r="F2668" s="597" t="inlineStr">
        <is>
          <t>Négyszög-Kör átmenet - 1300x600-ø630</t>
        </is>
      </c>
      <c r="G2668" s="994" t="n">
        <v>4</v>
      </c>
      <c r="H2668" s="39" t="inlineStr">
        <is>
          <t>pc/dp</t>
        </is>
      </c>
      <c r="I2668" s="1030" t="n"/>
      <c r="J2668" s="521" t="n">
        <v>0</v>
      </c>
      <c r="K2668" s="159" t="n">
        <v>0</v>
      </c>
      <c r="L2668" s="753">
        <f>J2668+K2668</f>
        <v/>
      </c>
      <c r="M2668" s="748">
        <f>L2668*(G2668+I2668)</f>
        <v/>
      </c>
      <c r="O2668" s="464">
        <f>ISBLANK(D2668)</f>
        <v/>
      </c>
      <c r="P2668" s="464">
        <f>ISBLANK(G2668)</f>
        <v/>
      </c>
      <c r="Q2668" s="464">
        <f>ISBLANK(M2668)</f>
        <v/>
      </c>
      <c r="R2668" s="464">
        <f>IF(AND(O2668=P2668,O2668=Q2668),,"!!!")</f>
        <v/>
      </c>
      <c r="T2668" s="464" t="n">
        <v>2657</v>
      </c>
    </row>
    <row customFormat="1" hidden="1" outlineLevel="1" r="2669" s="590">
      <c r="A2669" s="29" t="n"/>
      <c r="B2669" s="606" t="n">
        <v>400</v>
      </c>
      <c r="C2669" s="654" t="inlineStr">
        <is>
          <t>431E</t>
        </is>
      </c>
      <c r="D2669" s="426" t="n">
        <v>593</v>
      </c>
      <c r="E2669" s="597" t="inlineStr">
        <is>
          <t>Transition, rect. - round - 1200x1500-ø900</t>
        </is>
      </c>
      <c r="F2669" s="597" t="inlineStr">
        <is>
          <t>Négyszög-Kör átmenet - 1500x600-ø630</t>
        </is>
      </c>
      <c r="G2669" s="994" t="n">
        <v>2</v>
      </c>
      <c r="H2669" s="39" t="inlineStr">
        <is>
          <t>pc/dp</t>
        </is>
      </c>
      <c r="I2669" s="1030" t="n"/>
      <c r="J2669" s="521" t="n">
        <v>0</v>
      </c>
      <c r="K2669" s="159" t="n">
        <v>0</v>
      </c>
      <c r="L2669" s="753">
        <f>J2669+K2669</f>
        <v/>
      </c>
      <c r="M2669" s="748">
        <f>L2669*(G2669+I2669)</f>
        <v/>
      </c>
      <c r="O2669" s="464">
        <f>ISBLANK(D2669)</f>
        <v/>
      </c>
      <c r="P2669" s="464">
        <f>ISBLANK(G2669)</f>
        <v/>
      </c>
      <c r="Q2669" s="464">
        <f>ISBLANK(M2669)</f>
        <v/>
      </c>
      <c r="R2669" s="464">
        <f>IF(AND(O2669=P2669,O2669=Q2669),,"!!!")</f>
        <v/>
      </c>
      <c r="T2669" s="464" t="n">
        <v>2658</v>
      </c>
    </row>
    <row customFormat="1" hidden="1" outlineLevel="1" r="2670" s="590">
      <c r="A2670" s="29" t="n"/>
      <c r="B2670" s="606" t="n">
        <v>400</v>
      </c>
      <c r="C2670" s="654" t="inlineStr">
        <is>
          <t>431E</t>
        </is>
      </c>
      <c r="D2670" s="426" t="n">
        <v>594</v>
      </c>
      <c r="E2670" s="597" t="inlineStr">
        <is>
          <t>Transition, rect. - round - 1300x600-ø630</t>
        </is>
      </c>
      <c r="F2670" s="597" t="inlineStr">
        <is>
          <t>Négyszög-Kör átmenet - 1600x750-ø630</t>
        </is>
      </c>
      <c r="G2670" s="994" t="n">
        <v>4</v>
      </c>
      <c r="H2670" s="39" t="inlineStr">
        <is>
          <t>pc/dp</t>
        </is>
      </c>
      <c r="I2670" s="1030" t="n"/>
      <c r="J2670" s="521" t="n">
        <v>0</v>
      </c>
      <c r="K2670" s="159" t="n">
        <v>0</v>
      </c>
      <c r="L2670" s="753">
        <f>J2670+K2670</f>
        <v/>
      </c>
      <c r="M2670" s="748">
        <f>L2670*(G2670+I2670)</f>
        <v/>
      </c>
      <c r="O2670" s="464">
        <f>ISBLANK(D2670)</f>
        <v/>
      </c>
      <c r="P2670" s="464">
        <f>ISBLANK(G2670)</f>
        <v/>
      </c>
      <c r="Q2670" s="464">
        <f>ISBLANK(M2670)</f>
        <v/>
      </c>
      <c r="R2670" s="464">
        <f>IF(AND(O2670=P2670,O2670=Q2670),,"!!!")</f>
        <v/>
      </c>
      <c r="T2670" s="464" t="n">
        <v>2659</v>
      </c>
    </row>
    <row customFormat="1" hidden="1" outlineLevel="1" r="2671" s="590">
      <c r="A2671" s="29" t="n"/>
      <c r="B2671" s="606" t="n">
        <v>400</v>
      </c>
      <c r="C2671" s="654" t="inlineStr">
        <is>
          <t>431E</t>
        </is>
      </c>
      <c r="D2671" s="426" t="n">
        <v>595</v>
      </c>
      <c r="E2671" s="597" t="inlineStr">
        <is>
          <t>Transition, rect. - round - 1500x600-ø630</t>
        </is>
      </c>
      <c r="F2671" s="597" t="inlineStr">
        <is>
          <t>Szűkítő kör keresztmetszet - ø160-ø100</t>
        </is>
      </c>
      <c r="G2671" s="994" t="n">
        <v>2</v>
      </c>
      <c r="H2671" s="39" t="inlineStr">
        <is>
          <t>pc/dp</t>
        </is>
      </c>
      <c r="I2671" s="1030" t="n"/>
      <c r="J2671" s="521" t="n">
        <v>0</v>
      </c>
      <c r="K2671" s="159" t="n">
        <v>0</v>
      </c>
      <c r="L2671" s="753">
        <f>J2671+K2671</f>
        <v/>
      </c>
      <c r="M2671" s="748">
        <f>L2671*(G2671+I2671)</f>
        <v/>
      </c>
      <c r="O2671" s="464">
        <f>ISBLANK(D2671)</f>
        <v/>
      </c>
      <c r="P2671" s="464">
        <f>ISBLANK(G2671)</f>
        <v/>
      </c>
      <c r="Q2671" s="464">
        <f>ISBLANK(M2671)</f>
        <v/>
      </c>
      <c r="R2671" s="464">
        <f>IF(AND(O2671=P2671,O2671=Q2671),,"!!!")</f>
        <v/>
      </c>
      <c r="T2671" s="464" t="n">
        <v>2660</v>
      </c>
    </row>
    <row customFormat="1" hidden="1" outlineLevel="1" r="2672" s="590">
      <c r="A2672" s="29" t="n"/>
      <c r="B2672" s="606" t="n">
        <v>400</v>
      </c>
      <c r="C2672" s="654" t="inlineStr">
        <is>
          <t>431E</t>
        </is>
      </c>
      <c r="D2672" s="426" t="n">
        <v>596</v>
      </c>
      <c r="E2672" s="597" t="inlineStr">
        <is>
          <t>Transition, rect. - round - 1600x750-ø630</t>
        </is>
      </c>
      <c r="F2672" s="597" t="inlineStr">
        <is>
          <t>Szűkítő kör keresztmetszet - ø160-ø125</t>
        </is>
      </c>
      <c r="G2672" s="994" t="n">
        <v>5</v>
      </c>
      <c r="H2672" s="39" t="inlineStr">
        <is>
          <t>pc/dp</t>
        </is>
      </c>
      <c r="I2672" s="1030" t="n"/>
      <c r="J2672" s="521" t="n">
        <v>0</v>
      </c>
      <c r="K2672" s="159" t="n">
        <v>0</v>
      </c>
      <c r="L2672" s="753">
        <f>J2672+K2672</f>
        <v/>
      </c>
      <c r="M2672" s="748">
        <f>L2672*(G2672+I2672)</f>
        <v/>
      </c>
      <c r="O2672" s="464">
        <f>ISBLANK(D2672)</f>
        <v/>
      </c>
      <c r="P2672" s="464">
        <f>ISBLANK(G2672)</f>
        <v/>
      </c>
      <c r="Q2672" s="464">
        <f>ISBLANK(M2672)</f>
        <v/>
      </c>
      <c r="R2672" s="464">
        <f>IF(AND(O2672=P2672,O2672=Q2672),,"!!!")</f>
        <v/>
      </c>
      <c r="T2672" s="464" t="n">
        <v>2661</v>
      </c>
    </row>
    <row customFormat="1" hidden="1" outlineLevel="1" r="2673" s="590">
      <c r="A2673" s="29" t="n"/>
      <c r="B2673" s="606" t="n">
        <v>400</v>
      </c>
      <c r="C2673" s="654" t="inlineStr">
        <is>
          <t>431E</t>
        </is>
      </c>
      <c r="D2673" s="426" t="n">
        <v>597</v>
      </c>
      <c r="E2673" s="597" t="inlineStr">
        <is>
          <t>Reducer, round - ø160-ø100</t>
        </is>
      </c>
      <c r="F2673" s="597" t="inlineStr">
        <is>
          <t>Szűkítő kör keresztmetszet - ø160-ø158</t>
        </is>
      </c>
      <c r="G2673" s="994" t="n">
        <v>1</v>
      </c>
      <c r="H2673" s="39" t="inlineStr">
        <is>
          <t>pc/dp</t>
        </is>
      </c>
      <c r="I2673" s="1030" t="n"/>
      <c r="J2673" s="521" t="n">
        <v>0</v>
      </c>
      <c r="K2673" s="159" t="n">
        <v>0</v>
      </c>
      <c r="L2673" s="753">
        <f>J2673+K2673</f>
        <v/>
      </c>
      <c r="M2673" s="748">
        <f>L2673*(G2673+I2673)</f>
        <v/>
      </c>
      <c r="O2673" s="464">
        <f>ISBLANK(D2673)</f>
        <v/>
      </c>
      <c r="P2673" s="464">
        <f>ISBLANK(G2673)</f>
        <v/>
      </c>
      <c r="Q2673" s="464">
        <f>ISBLANK(M2673)</f>
        <v/>
      </c>
      <c r="R2673" s="464">
        <f>IF(AND(O2673=P2673,O2673=Q2673),,"!!!")</f>
        <v/>
      </c>
      <c r="T2673" s="464" t="n">
        <v>2662</v>
      </c>
    </row>
    <row customFormat="1" hidden="1" outlineLevel="1" r="2674" s="590">
      <c r="A2674" s="29" t="n"/>
      <c r="B2674" s="606" t="n">
        <v>400</v>
      </c>
      <c r="C2674" s="654" t="inlineStr">
        <is>
          <t>431E</t>
        </is>
      </c>
      <c r="D2674" s="426" t="n">
        <v>598</v>
      </c>
      <c r="E2674" s="597" t="inlineStr">
        <is>
          <t>Reducer, round - ø160-ø125</t>
        </is>
      </c>
      <c r="F2674" s="597" t="inlineStr">
        <is>
          <t>Szűkítő kör keresztmetszet - ø200-ø100</t>
        </is>
      </c>
      <c r="G2674" s="994" t="n">
        <v>1</v>
      </c>
      <c r="H2674" s="39" t="inlineStr">
        <is>
          <t>pc/dp</t>
        </is>
      </c>
      <c r="I2674" s="1030" t="n"/>
      <c r="J2674" s="521" t="n">
        <v>0</v>
      </c>
      <c r="K2674" s="159" t="n">
        <v>0</v>
      </c>
      <c r="L2674" s="753">
        <f>J2674+K2674</f>
        <v/>
      </c>
      <c r="M2674" s="748">
        <f>L2674*(G2674+I2674)</f>
        <v/>
      </c>
      <c r="O2674" s="464">
        <f>ISBLANK(D2674)</f>
        <v/>
      </c>
      <c r="P2674" s="464">
        <f>ISBLANK(G2674)</f>
        <v/>
      </c>
      <c r="Q2674" s="464">
        <f>ISBLANK(M2674)</f>
        <v/>
      </c>
      <c r="R2674" s="464">
        <f>IF(AND(O2674=P2674,O2674=Q2674),,"!!!")</f>
        <v/>
      </c>
      <c r="T2674" s="464" t="n">
        <v>2663</v>
      </c>
    </row>
    <row customFormat="1" hidden="1" outlineLevel="1" r="2675" s="590">
      <c r="A2675" s="29" t="n"/>
      <c r="B2675" s="606" t="n">
        <v>400</v>
      </c>
      <c r="C2675" s="654" t="inlineStr">
        <is>
          <t>431E</t>
        </is>
      </c>
      <c r="D2675" s="426" t="n">
        <v>599</v>
      </c>
      <c r="E2675" s="597" t="inlineStr">
        <is>
          <t>Reducer, round - ø160-ø158</t>
        </is>
      </c>
      <c r="F2675" s="597" t="inlineStr">
        <is>
          <t>Szűkítő kör keresztmetszet - ø200-ø160</t>
        </is>
      </c>
      <c r="G2675" s="994" t="n">
        <v>4</v>
      </c>
      <c r="H2675" s="39" t="inlineStr">
        <is>
          <t>pc/dp</t>
        </is>
      </c>
      <c r="I2675" s="1030" t="n"/>
      <c r="J2675" s="521" t="n">
        <v>0</v>
      </c>
      <c r="K2675" s="159" t="n">
        <v>0</v>
      </c>
      <c r="L2675" s="753">
        <f>J2675+K2675</f>
        <v/>
      </c>
      <c r="M2675" s="748">
        <f>L2675*(G2675+I2675)</f>
        <v/>
      </c>
      <c r="O2675" s="464">
        <f>ISBLANK(D2675)</f>
        <v/>
      </c>
      <c r="P2675" s="464">
        <f>ISBLANK(G2675)</f>
        <v/>
      </c>
      <c r="Q2675" s="464">
        <f>ISBLANK(M2675)</f>
        <v/>
      </c>
      <c r="R2675" s="464">
        <f>IF(AND(O2675=P2675,O2675=Q2675),,"!!!")</f>
        <v/>
      </c>
      <c r="T2675" s="464" t="n">
        <v>2664</v>
      </c>
    </row>
    <row customFormat="1" hidden="1" outlineLevel="1" r="2676" s="590">
      <c r="A2676" s="29" t="n"/>
      <c r="B2676" s="606" t="n">
        <v>400</v>
      </c>
      <c r="C2676" s="654" t="inlineStr">
        <is>
          <t>431E</t>
        </is>
      </c>
      <c r="D2676" s="426" t="n">
        <v>600</v>
      </c>
      <c r="E2676" s="597" t="inlineStr">
        <is>
          <t>Reducer, round - ø200-ø100</t>
        </is>
      </c>
      <c r="F2676" s="597" t="inlineStr">
        <is>
          <t>Szűkítő kör keresztmetszet - ø200-ø198</t>
        </is>
      </c>
      <c r="G2676" s="994" t="n">
        <v>12</v>
      </c>
      <c r="H2676" s="39" t="inlineStr">
        <is>
          <t>pc/dp</t>
        </is>
      </c>
      <c r="I2676" s="1030" t="n"/>
      <c r="J2676" s="521" t="n">
        <v>0</v>
      </c>
      <c r="K2676" s="159" t="n">
        <v>0</v>
      </c>
      <c r="L2676" s="753">
        <f>J2676+K2676</f>
        <v/>
      </c>
      <c r="M2676" s="748">
        <f>L2676*(G2676+I2676)</f>
        <v/>
      </c>
      <c r="O2676" s="464">
        <f>ISBLANK(D2676)</f>
        <v/>
      </c>
      <c r="P2676" s="464">
        <f>ISBLANK(G2676)</f>
        <v/>
      </c>
      <c r="Q2676" s="464">
        <f>ISBLANK(M2676)</f>
        <v/>
      </c>
      <c r="R2676" s="464">
        <f>IF(AND(O2676=P2676,O2676=Q2676),,"!!!")</f>
        <v/>
      </c>
      <c r="T2676" s="464" t="n">
        <v>2665</v>
      </c>
    </row>
    <row customFormat="1" hidden="1" outlineLevel="1" r="2677" s="590">
      <c r="A2677" s="29" t="n"/>
      <c r="B2677" s="606" t="n">
        <v>400</v>
      </c>
      <c r="C2677" s="654" t="inlineStr">
        <is>
          <t>431E</t>
        </is>
      </c>
      <c r="D2677" s="426" t="n">
        <v>601</v>
      </c>
      <c r="E2677" s="597" t="inlineStr">
        <is>
          <t>Reducer, round - ø200-ø160</t>
        </is>
      </c>
      <c r="F2677" s="597" t="inlineStr">
        <is>
          <t>Szűkítő kör keresztmetszet - ø250-ø160</t>
        </is>
      </c>
      <c r="G2677" s="994" t="n">
        <v>1</v>
      </c>
      <c r="H2677" s="39" t="inlineStr">
        <is>
          <t>pc/dp</t>
        </is>
      </c>
      <c r="I2677" s="1030" t="n"/>
      <c r="J2677" s="521" t="n">
        <v>0</v>
      </c>
      <c r="K2677" s="159" t="n">
        <v>0</v>
      </c>
      <c r="L2677" s="753">
        <f>J2677+K2677</f>
        <v/>
      </c>
      <c r="M2677" s="748">
        <f>L2677*(G2677+I2677)</f>
        <v/>
      </c>
      <c r="O2677" s="464">
        <f>ISBLANK(D2677)</f>
        <v/>
      </c>
      <c r="P2677" s="464">
        <f>ISBLANK(G2677)</f>
        <v/>
      </c>
      <c r="Q2677" s="464">
        <f>ISBLANK(M2677)</f>
        <v/>
      </c>
      <c r="R2677" s="464">
        <f>IF(AND(O2677=P2677,O2677=Q2677),,"!!!")</f>
        <v/>
      </c>
      <c r="T2677" s="464" t="n">
        <v>2666</v>
      </c>
    </row>
    <row customFormat="1" hidden="1" outlineLevel="1" r="2678" s="590">
      <c r="A2678" s="29" t="n"/>
      <c r="B2678" s="606" t="n">
        <v>400</v>
      </c>
      <c r="C2678" s="654" t="inlineStr">
        <is>
          <t>431E</t>
        </is>
      </c>
      <c r="D2678" s="426" t="n">
        <v>602</v>
      </c>
      <c r="E2678" s="597" t="inlineStr">
        <is>
          <t>Reducer, round - ø200-ø198</t>
        </is>
      </c>
      <c r="F2678" s="597" t="inlineStr">
        <is>
          <t>Szűkítő kör keresztmetszet - ø250-ø200</t>
        </is>
      </c>
      <c r="G2678" s="994" t="n">
        <v>1</v>
      </c>
      <c r="H2678" s="39" t="inlineStr">
        <is>
          <t>pc/dp</t>
        </is>
      </c>
      <c r="I2678" s="1030" t="n"/>
      <c r="J2678" s="521" t="n">
        <v>0</v>
      </c>
      <c r="K2678" s="159" t="n">
        <v>0</v>
      </c>
      <c r="L2678" s="753">
        <f>J2678+K2678</f>
        <v/>
      </c>
      <c r="M2678" s="748">
        <f>L2678*(G2678+I2678)</f>
        <v/>
      </c>
      <c r="O2678" s="464">
        <f>ISBLANK(D2678)</f>
        <v/>
      </c>
      <c r="P2678" s="464">
        <f>ISBLANK(G2678)</f>
        <v/>
      </c>
      <c r="Q2678" s="464">
        <f>ISBLANK(M2678)</f>
        <v/>
      </c>
      <c r="R2678" s="464">
        <f>IF(AND(O2678=P2678,O2678=Q2678),,"!!!")</f>
        <v/>
      </c>
      <c r="T2678" s="464" t="n">
        <v>2667</v>
      </c>
    </row>
    <row customFormat="1" hidden="1" outlineLevel="1" r="2679" s="590">
      <c r="A2679" s="29" t="n"/>
      <c r="B2679" s="606" t="n">
        <v>400</v>
      </c>
      <c r="C2679" s="654" t="inlineStr">
        <is>
          <t>431E</t>
        </is>
      </c>
      <c r="D2679" s="426" t="n">
        <v>603</v>
      </c>
      <c r="E2679" s="597" t="inlineStr">
        <is>
          <t>Reducer, round - ø250-ø160</t>
        </is>
      </c>
      <c r="F2679" s="597" t="inlineStr">
        <is>
          <t>Szűkítő kör keresztmetszet - ø250-ø248</t>
        </is>
      </c>
      <c r="G2679" s="994" t="n">
        <v>1</v>
      </c>
      <c r="H2679" s="39" t="inlineStr">
        <is>
          <t>pc/dp</t>
        </is>
      </c>
      <c r="I2679" s="1030" t="n"/>
      <c r="J2679" s="521" t="n">
        <v>0</v>
      </c>
      <c r="K2679" s="159" t="n">
        <v>0</v>
      </c>
      <c r="L2679" s="753">
        <f>J2679+K2679</f>
        <v/>
      </c>
      <c r="M2679" s="748">
        <f>L2679*(G2679+I2679)</f>
        <v/>
      </c>
      <c r="O2679" s="464">
        <f>ISBLANK(D2679)</f>
        <v/>
      </c>
      <c r="P2679" s="464">
        <f>ISBLANK(G2679)</f>
        <v/>
      </c>
      <c r="Q2679" s="464">
        <f>ISBLANK(M2679)</f>
        <v/>
      </c>
      <c r="R2679" s="464">
        <f>IF(AND(O2679=P2679,O2679=Q2679),,"!!!")</f>
        <v/>
      </c>
      <c r="T2679" s="464" t="n">
        <v>2668</v>
      </c>
    </row>
    <row customFormat="1" hidden="1" outlineLevel="1" r="2680" s="590">
      <c r="A2680" s="29" t="n"/>
      <c r="B2680" s="606" t="n">
        <v>400</v>
      </c>
      <c r="C2680" s="654" t="inlineStr">
        <is>
          <t>431E</t>
        </is>
      </c>
      <c r="D2680" s="426" t="n">
        <v>604</v>
      </c>
      <c r="E2680" s="597" t="inlineStr">
        <is>
          <t>Reducer, round - ø250-ø200</t>
        </is>
      </c>
      <c r="F2680" s="597" t="inlineStr">
        <is>
          <t>Szűkítő kör keresztmetszet - ø300-ø200</t>
        </is>
      </c>
      <c r="G2680" s="994" t="n">
        <v>1</v>
      </c>
      <c r="H2680" s="39" t="inlineStr">
        <is>
          <t>pc/dp</t>
        </is>
      </c>
      <c r="I2680" s="1030" t="n"/>
      <c r="J2680" s="521" t="n">
        <v>0</v>
      </c>
      <c r="K2680" s="159" t="n">
        <v>0</v>
      </c>
      <c r="L2680" s="753">
        <f>J2680+K2680</f>
        <v/>
      </c>
      <c r="M2680" s="748">
        <f>L2680*(G2680+I2680)</f>
        <v/>
      </c>
      <c r="O2680" s="464">
        <f>ISBLANK(D2680)</f>
        <v/>
      </c>
      <c r="P2680" s="464">
        <f>ISBLANK(G2680)</f>
        <v/>
      </c>
      <c r="Q2680" s="464">
        <f>ISBLANK(M2680)</f>
        <v/>
      </c>
      <c r="R2680" s="464">
        <f>IF(AND(O2680=P2680,O2680=Q2680),,"!!!")</f>
        <v/>
      </c>
      <c r="T2680" s="464" t="n">
        <v>2669</v>
      </c>
    </row>
    <row customFormat="1" hidden="1" outlineLevel="1" r="2681" s="590">
      <c r="A2681" s="29" t="n"/>
      <c r="B2681" s="606" t="n">
        <v>400</v>
      </c>
      <c r="C2681" s="654" t="inlineStr">
        <is>
          <t>431E</t>
        </is>
      </c>
      <c r="D2681" s="426" t="n">
        <v>605</v>
      </c>
      <c r="E2681" s="597" t="inlineStr">
        <is>
          <t>Reducer, round - ø250-ø248</t>
        </is>
      </c>
      <c r="F2681" s="597" t="inlineStr">
        <is>
          <t>Szűkítő kör keresztmetszet - ø300-ø250</t>
        </is>
      </c>
      <c r="G2681" s="994" t="n">
        <v>1</v>
      </c>
      <c r="H2681" s="39" t="inlineStr">
        <is>
          <t>pc/dp</t>
        </is>
      </c>
      <c r="I2681" s="1030" t="n"/>
      <c r="J2681" s="521" t="n">
        <v>0</v>
      </c>
      <c r="K2681" s="159" t="n">
        <v>0</v>
      </c>
      <c r="L2681" s="753">
        <f>J2681+K2681</f>
        <v/>
      </c>
      <c r="M2681" s="748">
        <f>L2681*(G2681+I2681)</f>
        <v/>
      </c>
      <c r="O2681" s="464">
        <f>ISBLANK(D2681)</f>
        <v/>
      </c>
      <c r="P2681" s="464">
        <f>ISBLANK(G2681)</f>
        <v/>
      </c>
      <c r="Q2681" s="464">
        <f>ISBLANK(M2681)</f>
        <v/>
      </c>
      <c r="R2681" s="464">
        <f>IF(AND(O2681=P2681,O2681=Q2681),,"!!!")</f>
        <v/>
      </c>
      <c r="T2681" s="464" t="n">
        <v>2670</v>
      </c>
    </row>
    <row customFormat="1" hidden="1" outlineLevel="1" r="2682" s="590">
      <c r="A2682" s="29" t="n"/>
      <c r="B2682" s="606" t="n">
        <v>400</v>
      </c>
      <c r="C2682" s="654" t="inlineStr">
        <is>
          <t>431E</t>
        </is>
      </c>
      <c r="D2682" s="426" t="n">
        <v>606</v>
      </c>
      <c r="E2682" s="597" t="inlineStr">
        <is>
          <t>Reducer, round - ø300-ø200</t>
        </is>
      </c>
      <c r="F2682" s="597" t="inlineStr">
        <is>
          <t>Szűkítő kör keresztmetszet - ø315-ø200</t>
        </is>
      </c>
      <c r="G2682" s="994" t="n">
        <v>3</v>
      </c>
      <c r="H2682" s="39" t="inlineStr">
        <is>
          <t>pc/dp</t>
        </is>
      </c>
      <c r="I2682" s="1030" t="n"/>
      <c r="J2682" s="521" t="n">
        <v>0</v>
      </c>
      <c r="K2682" s="159" t="n">
        <v>0</v>
      </c>
      <c r="L2682" s="753">
        <f>J2682+K2682</f>
        <v/>
      </c>
      <c r="M2682" s="748">
        <f>L2682*(G2682+I2682)</f>
        <v/>
      </c>
      <c r="O2682" s="464">
        <f>ISBLANK(D2682)</f>
        <v/>
      </c>
      <c r="P2682" s="464">
        <f>ISBLANK(G2682)</f>
        <v/>
      </c>
      <c r="Q2682" s="464">
        <f>ISBLANK(M2682)</f>
        <v/>
      </c>
      <c r="R2682" s="464">
        <f>IF(AND(O2682=P2682,O2682=Q2682),,"!!!")</f>
        <v/>
      </c>
      <c r="T2682" s="464" t="n">
        <v>2671</v>
      </c>
    </row>
    <row customFormat="1" hidden="1" outlineLevel="1" r="2683" s="590">
      <c r="A2683" s="29" t="n"/>
      <c r="B2683" s="606" t="n">
        <v>400</v>
      </c>
      <c r="C2683" s="654" t="inlineStr">
        <is>
          <t>431E</t>
        </is>
      </c>
      <c r="D2683" s="426" t="n">
        <v>607</v>
      </c>
      <c r="E2683" s="597" t="inlineStr">
        <is>
          <t>Reducer, round - ø300-ø250</t>
        </is>
      </c>
      <c r="F2683" s="597" t="inlineStr">
        <is>
          <t>Szűkítő kör keresztmetszet - ø315-ø250</t>
        </is>
      </c>
      <c r="G2683" s="994" t="n">
        <v>1</v>
      </c>
      <c r="H2683" s="39" t="inlineStr">
        <is>
          <t>pc/dp</t>
        </is>
      </c>
      <c r="I2683" s="1030" t="n"/>
      <c r="J2683" s="521" t="n">
        <v>0</v>
      </c>
      <c r="K2683" s="159" t="n">
        <v>0</v>
      </c>
      <c r="L2683" s="753">
        <f>J2683+K2683</f>
        <v/>
      </c>
      <c r="M2683" s="748">
        <f>L2683*(G2683+I2683)</f>
        <v/>
      </c>
      <c r="O2683" s="464">
        <f>ISBLANK(D2683)</f>
        <v/>
      </c>
      <c r="P2683" s="464">
        <f>ISBLANK(G2683)</f>
        <v/>
      </c>
      <c r="Q2683" s="464">
        <f>ISBLANK(M2683)</f>
        <v/>
      </c>
      <c r="R2683" s="464">
        <f>IF(AND(O2683=P2683,O2683=Q2683),,"!!!")</f>
        <v/>
      </c>
      <c r="T2683" s="464" t="n">
        <v>2672</v>
      </c>
    </row>
    <row customFormat="1" hidden="1" outlineLevel="1" r="2684" s="590">
      <c r="A2684" s="29" t="n"/>
      <c r="B2684" s="606" t="n">
        <v>400</v>
      </c>
      <c r="C2684" s="654" t="inlineStr">
        <is>
          <t>431E</t>
        </is>
      </c>
      <c r="D2684" s="426" t="n">
        <v>608</v>
      </c>
      <c r="E2684" s="597" t="inlineStr">
        <is>
          <t>Reducer, round - ø315-ø200</t>
        </is>
      </c>
      <c r="F2684" s="597" t="inlineStr">
        <is>
          <t>Szűkítő kör keresztmetszet - ø315-ø300</t>
        </is>
      </c>
      <c r="G2684" s="994" t="n">
        <v>4</v>
      </c>
      <c r="H2684" s="39" t="inlineStr">
        <is>
          <t>pc/dp</t>
        </is>
      </c>
      <c r="I2684" s="1030" t="n"/>
      <c r="J2684" s="521" t="n">
        <v>0</v>
      </c>
      <c r="K2684" s="159" t="n">
        <v>0</v>
      </c>
      <c r="L2684" s="753">
        <f>J2684+K2684</f>
        <v/>
      </c>
      <c r="M2684" s="748">
        <f>L2684*(G2684+I2684)</f>
        <v/>
      </c>
      <c r="O2684" s="464">
        <f>ISBLANK(D2684)</f>
        <v/>
      </c>
      <c r="P2684" s="464">
        <f>ISBLANK(G2684)</f>
        <v/>
      </c>
      <c r="Q2684" s="464">
        <f>ISBLANK(M2684)</f>
        <v/>
      </c>
      <c r="R2684" s="464">
        <f>IF(AND(O2684=P2684,O2684=Q2684),,"!!!")</f>
        <v/>
      </c>
      <c r="T2684" s="464" t="n">
        <v>2673</v>
      </c>
    </row>
    <row customFormat="1" hidden="1" outlineLevel="1" r="2685" s="590">
      <c r="A2685" s="29" t="n"/>
      <c r="B2685" s="606" t="n">
        <v>400</v>
      </c>
      <c r="C2685" s="654" t="inlineStr">
        <is>
          <t>431E</t>
        </is>
      </c>
      <c r="D2685" s="426" t="n">
        <v>609</v>
      </c>
      <c r="E2685" s="597" t="inlineStr">
        <is>
          <t>Reducer, round - ø315-ø250</t>
        </is>
      </c>
      <c r="F2685" s="597" t="inlineStr">
        <is>
          <t>Szűkítő kör keresztmetszet - ø350-ø300</t>
        </is>
      </c>
      <c r="G2685" s="994" t="n">
        <v>3</v>
      </c>
      <c r="H2685" s="39" t="inlineStr">
        <is>
          <t>pc/dp</t>
        </is>
      </c>
      <c r="I2685" s="1030" t="n"/>
      <c r="J2685" s="521" t="n">
        <v>0</v>
      </c>
      <c r="K2685" s="159" t="n">
        <v>0</v>
      </c>
      <c r="L2685" s="753">
        <f>J2685+K2685</f>
        <v/>
      </c>
      <c r="M2685" s="748">
        <f>L2685*(G2685+I2685)</f>
        <v/>
      </c>
      <c r="O2685" s="464">
        <f>ISBLANK(D2685)</f>
        <v/>
      </c>
      <c r="P2685" s="464">
        <f>ISBLANK(G2685)</f>
        <v/>
      </c>
      <c r="Q2685" s="464">
        <f>ISBLANK(M2685)</f>
        <v/>
      </c>
      <c r="R2685" s="464">
        <f>IF(AND(O2685=P2685,O2685=Q2685),,"!!!")</f>
        <v/>
      </c>
      <c r="T2685" s="464" t="n">
        <v>2674</v>
      </c>
    </row>
    <row customFormat="1" hidden="1" outlineLevel="1" r="2686" s="590">
      <c r="A2686" s="29" t="n"/>
      <c r="B2686" s="606" t="n">
        <v>400</v>
      </c>
      <c r="C2686" s="654" t="inlineStr">
        <is>
          <t>431E</t>
        </is>
      </c>
      <c r="D2686" s="426" t="n">
        <v>610</v>
      </c>
      <c r="E2686" s="597" t="inlineStr">
        <is>
          <t>Reducer, round - ø315-ø300</t>
        </is>
      </c>
      <c r="F2686" s="597" t="inlineStr">
        <is>
          <t>Szűkítő kör keresztmetszet - ø350-ø315</t>
        </is>
      </c>
      <c r="G2686" s="994" t="n">
        <v>2</v>
      </c>
      <c r="H2686" s="39" t="inlineStr">
        <is>
          <t>pc/dp</t>
        </is>
      </c>
      <c r="I2686" s="1030" t="n"/>
      <c r="J2686" s="521" t="n">
        <v>0</v>
      </c>
      <c r="K2686" s="159" t="n">
        <v>0</v>
      </c>
      <c r="L2686" s="753">
        <f>J2686+K2686</f>
        <v/>
      </c>
      <c r="M2686" s="748">
        <f>L2686*(G2686+I2686)</f>
        <v/>
      </c>
      <c r="O2686" s="464">
        <f>ISBLANK(D2686)</f>
        <v/>
      </c>
      <c r="P2686" s="464">
        <f>ISBLANK(G2686)</f>
        <v/>
      </c>
      <c r="Q2686" s="464">
        <f>ISBLANK(M2686)</f>
        <v/>
      </c>
      <c r="R2686" s="464">
        <f>IF(AND(O2686=P2686,O2686=Q2686),,"!!!")</f>
        <v/>
      </c>
      <c r="T2686" s="464" t="n">
        <v>2675</v>
      </c>
    </row>
    <row customFormat="1" hidden="1" outlineLevel="1" r="2687" s="590">
      <c r="A2687" s="29" t="n"/>
      <c r="B2687" s="606" t="n">
        <v>400</v>
      </c>
      <c r="C2687" s="654" t="inlineStr">
        <is>
          <t>431E</t>
        </is>
      </c>
      <c r="D2687" s="426" t="n">
        <v>611</v>
      </c>
      <c r="E2687" s="597" t="inlineStr">
        <is>
          <t>Reducer, round - ø350-ø300</t>
        </is>
      </c>
      <c r="F2687" s="597" t="inlineStr">
        <is>
          <t>Szűkítő kör keresztmetszet - ø390-ø300</t>
        </is>
      </c>
      <c r="G2687" s="994" t="n">
        <v>1</v>
      </c>
      <c r="H2687" s="39" t="inlineStr">
        <is>
          <t>pc/dp</t>
        </is>
      </c>
      <c r="I2687" s="1030" t="n"/>
      <c r="J2687" s="521" t="n">
        <v>0</v>
      </c>
      <c r="K2687" s="159" t="n">
        <v>0</v>
      </c>
      <c r="L2687" s="753">
        <f>J2687+K2687</f>
        <v/>
      </c>
      <c r="M2687" s="748">
        <f>L2687*(G2687+I2687)</f>
        <v/>
      </c>
      <c r="O2687" s="464">
        <f>ISBLANK(D2687)</f>
        <v/>
      </c>
      <c r="P2687" s="464">
        <f>ISBLANK(G2687)</f>
        <v/>
      </c>
      <c r="Q2687" s="464">
        <f>ISBLANK(M2687)</f>
        <v/>
      </c>
      <c r="R2687" s="464">
        <f>IF(AND(O2687=P2687,O2687=Q2687),,"!!!")</f>
        <v/>
      </c>
      <c r="T2687" s="464" t="n">
        <v>2676</v>
      </c>
    </row>
    <row customFormat="1" hidden="1" outlineLevel="1" r="2688" s="590">
      <c r="A2688" s="29" t="n"/>
      <c r="B2688" s="606" t="n">
        <v>400</v>
      </c>
      <c r="C2688" s="654" t="inlineStr">
        <is>
          <t>431E</t>
        </is>
      </c>
      <c r="D2688" s="426" t="n">
        <v>612</v>
      </c>
      <c r="E2688" s="597" t="inlineStr">
        <is>
          <t>Reducer, round - ø350-ø315</t>
        </is>
      </c>
      <c r="F2688" s="597" t="inlineStr">
        <is>
          <t>Szűkítő kör keresztmetszet - ø400-ø200</t>
        </is>
      </c>
      <c r="G2688" s="994" t="n">
        <v>16</v>
      </c>
      <c r="H2688" s="39" t="inlineStr">
        <is>
          <t>pc/dp</t>
        </is>
      </c>
      <c r="I2688" s="1030" t="n"/>
      <c r="J2688" s="521" t="n">
        <v>0</v>
      </c>
      <c r="K2688" s="159" t="n">
        <v>0</v>
      </c>
      <c r="L2688" s="753">
        <f>J2688+K2688</f>
        <v/>
      </c>
      <c r="M2688" s="748">
        <f>L2688*(G2688+I2688)</f>
        <v/>
      </c>
      <c r="O2688" s="464">
        <f>ISBLANK(D2688)</f>
        <v/>
      </c>
      <c r="P2688" s="464">
        <f>ISBLANK(G2688)</f>
        <v/>
      </c>
      <c r="Q2688" s="464">
        <f>ISBLANK(M2688)</f>
        <v/>
      </c>
      <c r="R2688" s="464">
        <f>IF(AND(O2688=P2688,O2688=Q2688),,"!!!")</f>
        <v/>
      </c>
      <c r="T2688" s="464" t="n">
        <v>2677</v>
      </c>
    </row>
    <row customFormat="1" hidden="1" outlineLevel="1" r="2689" s="590">
      <c r="A2689" s="29" t="n"/>
      <c r="B2689" s="606" t="n">
        <v>400</v>
      </c>
      <c r="C2689" s="654" t="inlineStr">
        <is>
          <t>431E</t>
        </is>
      </c>
      <c r="D2689" s="426" t="n">
        <v>613</v>
      </c>
      <c r="E2689" s="597" t="inlineStr">
        <is>
          <t>Reducer, round - ø390-ø300</t>
        </is>
      </c>
      <c r="F2689" s="597" t="inlineStr">
        <is>
          <t>Szűkítő kör keresztmetszet - ø400-ø250</t>
        </is>
      </c>
      <c r="G2689" s="994" t="n">
        <v>1</v>
      </c>
      <c r="H2689" s="39" t="inlineStr">
        <is>
          <t>pc/dp</t>
        </is>
      </c>
      <c r="I2689" s="1030" t="n"/>
      <c r="J2689" s="521" t="n">
        <v>0</v>
      </c>
      <c r="K2689" s="159" t="n">
        <v>0</v>
      </c>
      <c r="L2689" s="753">
        <f>J2689+K2689</f>
        <v/>
      </c>
      <c r="M2689" s="748">
        <f>L2689*(G2689+I2689)</f>
        <v/>
      </c>
      <c r="O2689" s="464">
        <f>ISBLANK(D2689)</f>
        <v/>
      </c>
      <c r="P2689" s="464">
        <f>ISBLANK(G2689)</f>
        <v/>
      </c>
      <c r="Q2689" s="464">
        <f>ISBLANK(M2689)</f>
        <v/>
      </c>
      <c r="R2689" s="464">
        <f>IF(AND(O2689=P2689,O2689=Q2689),,"!!!")</f>
        <v/>
      </c>
      <c r="T2689" s="464" t="n">
        <v>2678</v>
      </c>
    </row>
    <row customFormat="1" hidden="1" outlineLevel="1" r="2690" s="590">
      <c r="A2690" s="29" t="n"/>
      <c r="B2690" s="606" t="n">
        <v>400</v>
      </c>
      <c r="C2690" s="654" t="inlineStr">
        <is>
          <t>431E</t>
        </is>
      </c>
      <c r="D2690" s="426" t="n">
        <v>614</v>
      </c>
      <c r="E2690" s="597" t="inlineStr">
        <is>
          <t>Reducer, round - ø400-ø200</t>
        </is>
      </c>
      <c r="F2690" s="597" t="inlineStr">
        <is>
          <t>Szűkítő kör keresztmetszet - ø400-ø315</t>
        </is>
      </c>
      <c r="G2690" s="994" t="n">
        <v>4</v>
      </c>
      <c r="H2690" s="39" t="inlineStr">
        <is>
          <t>pc/dp</t>
        </is>
      </c>
      <c r="I2690" s="1030" t="n"/>
      <c r="J2690" s="521" t="n">
        <v>0</v>
      </c>
      <c r="K2690" s="159" t="n">
        <v>0</v>
      </c>
      <c r="L2690" s="753">
        <f>J2690+K2690</f>
        <v/>
      </c>
      <c r="M2690" s="748">
        <f>L2690*(G2690+I2690)</f>
        <v/>
      </c>
      <c r="O2690" s="464">
        <f>ISBLANK(D2690)</f>
        <v/>
      </c>
      <c r="P2690" s="464">
        <f>ISBLANK(G2690)</f>
        <v/>
      </c>
      <c r="Q2690" s="464">
        <f>ISBLANK(M2690)</f>
        <v/>
      </c>
      <c r="R2690" s="464">
        <f>IF(AND(O2690=P2690,O2690=Q2690),,"!!!")</f>
        <v/>
      </c>
      <c r="T2690" s="464" t="n">
        <v>2679</v>
      </c>
    </row>
    <row customFormat="1" hidden="1" outlineLevel="1" r="2691" s="590">
      <c r="A2691" s="29" t="n"/>
      <c r="B2691" s="606" t="n">
        <v>400</v>
      </c>
      <c r="C2691" s="654" t="inlineStr">
        <is>
          <t>431E</t>
        </is>
      </c>
      <c r="D2691" s="426" t="n">
        <v>615</v>
      </c>
      <c r="E2691" s="597" t="inlineStr">
        <is>
          <t>Reducer, round - ø400-ø250</t>
        </is>
      </c>
      <c r="F2691" s="597" t="inlineStr">
        <is>
          <t>Szűkítő kör keresztmetszet - ø400-ø350</t>
        </is>
      </c>
      <c r="G2691" s="994" t="n">
        <v>1</v>
      </c>
      <c r="H2691" s="39" t="inlineStr">
        <is>
          <t>pc/dp</t>
        </is>
      </c>
      <c r="I2691" s="1030" t="n"/>
      <c r="J2691" s="521" t="n">
        <v>0</v>
      </c>
      <c r="K2691" s="159" t="n">
        <v>0</v>
      </c>
      <c r="L2691" s="753">
        <f>J2691+K2691</f>
        <v/>
      </c>
      <c r="M2691" s="748">
        <f>L2691*(G2691+I2691)</f>
        <v/>
      </c>
      <c r="O2691" s="464">
        <f>ISBLANK(D2691)</f>
        <v/>
      </c>
      <c r="P2691" s="464">
        <f>ISBLANK(G2691)</f>
        <v/>
      </c>
      <c r="Q2691" s="464">
        <f>ISBLANK(M2691)</f>
        <v/>
      </c>
      <c r="R2691" s="464">
        <f>IF(AND(O2691=P2691,O2691=Q2691),,"!!!")</f>
        <v/>
      </c>
      <c r="T2691" s="464" t="n">
        <v>2680</v>
      </c>
    </row>
    <row customFormat="1" hidden="1" outlineLevel="1" r="2692" s="590">
      <c r="A2692" s="29" t="n"/>
      <c r="B2692" s="606" t="n">
        <v>400</v>
      </c>
      <c r="C2692" s="654" t="inlineStr">
        <is>
          <t>431E</t>
        </is>
      </c>
      <c r="D2692" s="426" t="n">
        <v>616</v>
      </c>
      <c r="E2692" s="597" t="inlineStr">
        <is>
          <t>Reducer, round - ø400-ø315</t>
        </is>
      </c>
      <c r="F2692" s="597" t="inlineStr">
        <is>
          <t>Szűkítő kör keresztmetszet - ø450-ø250</t>
        </is>
      </c>
      <c r="G2692" s="994" t="n">
        <v>1</v>
      </c>
      <c r="H2692" s="39" t="inlineStr">
        <is>
          <t>pc/dp</t>
        </is>
      </c>
      <c r="I2692" s="1030" t="n"/>
      <c r="J2692" s="521" t="n">
        <v>0</v>
      </c>
      <c r="K2692" s="159" t="n">
        <v>0</v>
      </c>
      <c r="L2692" s="753">
        <f>J2692+K2692</f>
        <v/>
      </c>
      <c r="M2692" s="748">
        <f>L2692*(G2692+I2692)</f>
        <v/>
      </c>
      <c r="O2692" s="464">
        <f>ISBLANK(D2692)</f>
        <v/>
      </c>
      <c r="P2692" s="464">
        <f>ISBLANK(G2692)</f>
        <v/>
      </c>
      <c r="Q2692" s="464">
        <f>ISBLANK(M2692)</f>
        <v/>
      </c>
      <c r="R2692" s="464">
        <f>IF(AND(O2692=P2692,O2692=Q2692),,"!!!")</f>
        <v/>
      </c>
      <c r="T2692" s="464" t="n">
        <v>2681</v>
      </c>
    </row>
    <row customFormat="1" hidden="1" outlineLevel="1" r="2693" s="590">
      <c r="A2693" s="29" t="n"/>
      <c r="B2693" s="606" t="n">
        <v>400</v>
      </c>
      <c r="C2693" s="654" t="inlineStr">
        <is>
          <t>431E</t>
        </is>
      </c>
      <c r="D2693" s="426" t="n">
        <v>617</v>
      </c>
      <c r="E2693" s="597" t="inlineStr">
        <is>
          <t>Reducer, round - ø400-ø350</t>
        </is>
      </c>
      <c r="F2693" s="597" t="inlineStr">
        <is>
          <t>Szűkítő kör keresztmetszet - ø450-ø315</t>
        </is>
      </c>
      <c r="G2693" s="994" t="n">
        <v>1</v>
      </c>
      <c r="H2693" s="39" t="inlineStr">
        <is>
          <t>pc/dp</t>
        </is>
      </c>
      <c r="I2693" s="1030" t="n"/>
      <c r="J2693" s="521" t="n">
        <v>0</v>
      </c>
      <c r="K2693" s="159" t="n">
        <v>0</v>
      </c>
      <c r="L2693" s="753">
        <f>J2693+K2693</f>
        <v/>
      </c>
      <c r="M2693" s="748">
        <f>L2693*(G2693+I2693)</f>
        <v/>
      </c>
      <c r="O2693" s="464">
        <f>ISBLANK(D2693)</f>
        <v/>
      </c>
      <c r="P2693" s="464">
        <f>ISBLANK(G2693)</f>
        <v/>
      </c>
      <c r="Q2693" s="464">
        <f>ISBLANK(M2693)</f>
        <v/>
      </c>
      <c r="R2693" s="464">
        <f>IF(AND(O2693=P2693,O2693=Q2693),,"!!!")</f>
        <v/>
      </c>
      <c r="T2693" s="464" t="n">
        <v>2682</v>
      </c>
    </row>
    <row customFormat="1" customHeight="1" hidden="1" ht="13.5" outlineLevel="1" r="2694" s="590" thickBot="1">
      <c r="A2694" s="29" t="n"/>
      <c r="B2694" s="606" t="n">
        <v>400</v>
      </c>
      <c r="C2694" s="654" t="inlineStr">
        <is>
          <t>431E</t>
        </is>
      </c>
      <c r="D2694" s="426" t="n">
        <v>618</v>
      </c>
      <c r="E2694" s="597" t="inlineStr">
        <is>
          <t>Reducer, round - ø450-ø250</t>
        </is>
      </c>
      <c r="F2694" s="597" t="inlineStr">
        <is>
          <t>Szűkítő kör keresztmetszet - ø450-ø400</t>
        </is>
      </c>
      <c r="G2694" s="994" t="n">
        <v>2</v>
      </c>
      <c r="H2694" s="39" t="inlineStr">
        <is>
          <t>pc/dp</t>
        </is>
      </c>
      <c r="I2694" s="315" t="n"/>
      <c r="J2694" s="521" t="n">
        <v>0</v>
      </c>
      <c r="K2694" s="159" t="n">
        <v>0</v>
      </c>
      <c r="L2694" s="753">
        <f>J2694+K2694</f>
        <v/>
      </c>
      <c r="M2694" s="748">
        <f>L2694*(G2694+I2694)</f>
        <v/>
      </c>
      <c r="O2694" s="464">
        <f>ISBLANK(D2694)</f>
        <v/>
      </c>
      <c r="P2694" s="464">
        <f>ISBLANK(G2694)</f>
        <v/>
      </c>
      <c r="Q2694" s="464">
        <f>ISBLANK(M2694)</f>
        <v/>
      </c>
      <c r="R2694" s="464">
        <f>IF(AND(O2694=P2694,O2694=Q2694),,"!!!")</f>
        <v/>
      </c>
      <c r="T2694" s="464" t="n">
        <v>2683</v>
      </c>
    </row>
    <row customFormat="1" customHeight="1" hidden="1" ht="13.5" outlineLevel="1" r="2695" s="590" thickBot="1">
      <c r="A2695" s="40" t="n"/>
      <c r="B2695" s="606" t="n">
        <v>400</v>
      </c>
      <c r="C2695" s="608" t="n">
        <v>435</v>
      </c>
      <c r="D2695" s="426" t="n">
        <v>5</v>
      </c>
      <c r="E2695" s="597" t="inlineStr">
        <is>
          <t>Fireproof insulation of ductwork</t>
        </is>
      </c>
      <c r="F2695" s="597" t="inlineStr">
        <is>
          <t>Tűzgátló elburkolás</t>
        </is>
      </c>
      <c r="G2695" s="994" t="n">
        <v>149</v>
      </c>
      <c r="H2695" s="39" t="inlineStr">
        <is>
          <t>m2</t>
        </is>
      </c>
      <c r="I2695" s="452" t="n"/>
      <c r="J2695" s="526" t="n">
        <v>0</v>
      </c>
      <c r="K2695" s="527" t="n">
        <v>0</v>
      </c>
      <c r="L2695" s="528">
        <f>J2695+K2695</f>
        <v/>
      </c>
      <c r="M2695" s="226">
        <f>L2695*(G2695+I2695)</f>
        <v/>
      </c>
      <c r="O2695" s="464">
        <f>ISBLANK(D2695)</f>
        <v/>
      </c>
      <c r="P2695" s="464">
        <f>ISBLANK(G2695)</f>
        <v/>
      </c>
      <c r="Q2695" s="464">
        <f>ISBLANK(M2695)</f>
        <v/>
      </c>
      <c r="R2695" s="464">
        <f>IF(AND(O2695=P2695,O2695=Q2695),,"!!!")</f>
        <v/>
      </c>
      <c r="T2695" s="464" t="n">
        <v>2684</v>
      </c>
    </row>
    <row customFormat="1" customHeight="1" hidden="1" ht="15.75" outlineLevel="1" r="2696" s="590" thickBot="1">
      <c r="A2696" s="581" t="n"/>
      <c r="B2696" s="622" t="n">
        <v>400</v>
      </c>
      <c r="C2696" s="610" t="n">
        <v>434</v>
      </c>
      <c r="D2696" s="769" t="n"/>
      <c r="E2696" s="831" t="inlineStr">
        <is>
          <t>total</t>
        </is>
      </c>
      <c r="F2696" s="831" t="inlineStr">
        <is>
          <t>Egyéb összesen</t>
        </is>
      </c>
      <c r="G2696" s="993" t="n"/>
      <c r="H2696" s="811" t="n"/>
      <c r="I2696" s="334" t="n"/>
      <c r="J2696" s="812" t="n"/>
      <c r="K2696" s="23" t="n"/>
      <c r="L2696" s="194" t="n"/>
      <c r="M2696" s="226">
        <f>SUM(M2065:M2695)</f>
        <v/>
      </c>
      <c r="O2696" s="464">
        <f>ISBLANK(D2696)</f>
        <v/>
      </c>
      <c r="P2696" s="464">
        <f>ISBLANK(G2696)</f>
        <v/>
      </c>
      <c r="Q2696" s="464">
        <f>ISBLANK(M2696)</f>
        <v/>
      </c>
      <c r="R2696" s="464">
        <f>IF(AND(O2696=P2696,O2696=Q2696),,"!!!")</f>
        <v/>
      </c>
      <c r="T2696" s="464" t="n">
        <v>2685</v>
      </c>
    </row>
    <row customFormat="1" customHeight="1" hidden="1" ht="15.75" outlineLevel="1" r="2697" s="590" thickBot="1">
      <c r="A2697" s="170" t="n"/>
      <c r="B2697" s="631" t="n">
        <v>400</v>
      </c>
      <c r="C2697" s="605" t="n">
        <v>436</v>
      </c>
      <c r="D2697" s="571" t="n"/>
      <c r="E2697" s="47" t="inlineStr">
        <is>
          <t>other</t>
        </is>
      </c>
      <c r="F2697" s="47" t="inlineStr">
        <is>
          <t>Egyéb</t>
        </is>
      </c>
      <c r="G2697" s="991" t="n"/>
      <c r="H2697" s="458" t="n"/>
      <c r="I2697" s="452" t="n"/>
      <c r="J2697" s="459" t="n"/>
      <c r="K2697" s="48" t="n"/>
      <c r="L2697" s="49" t="n"/>
      <c r="M2697" s="103" t="n"/>
      <c r="O2697" s="464">
        <f>ISBLANK(D2697)</f>
        <v/>
      </c>
      <c r="P2697" s="464">
        <f>ISBLANK(G2697)</f>
        <v/>
      </c>
      <c r="Q2697" s="464">
        <f>ISBLANK(M2697)</f>
        <v/>
      </c>
      <c r="R2697" s="464">
        <f>IF(AND(O2697=P2697,O2697=Q2697),,"!!!")</f>
        <v/>
      </c>
      <c r="T2697" s="464" t="n">
        <v>2686</v>
      </c>
    </row>
    <row customFormat="1" hidden="1" outlineLevel="1" r="2698" s="590">
      <c r="A2698" s="170" t="n"/>
      <c r="B2698" s="606" t="n">
        <v>400</v>
      </c>
      <c r="C2698" s="608" t="n">
        <v>436</v>
      </c>
      <c r="D2698" s="426" t="n">
        <v>619</v>
      </c>
      <c r="E2698" s="518" t="inlineStr">
        <is>
          <t>Mobile crane</t>
        </is>
      </c>
      <c r="F2698" s="518" t="inlineStr">
        <is>
          <t>Mobildaru</t>
        </is>
      </c>
      <c r="G2698" s="994" t="n">
        <v>2</v>
      </c>
      <c r="H2698" s="39" t="inlineStr">
        <is>
          <t>pc/db</t>
        </is>
      </c>
      <c r="I2698" s="315" t="n"/>
      <c r="J2698" s="521" t="n">
        <v>0</v>
      </c>
      <c r="K2698" s="159" t="n">
        <v>0</v>
      </c>
      <c r="L2698" s="753">
        <f>J2698+K2698</f>
        <v/>
      </c>
      <c r="M2698" s="748">
        <f>L2698*(G2698+I2698)</f>
        <v/>
      </c>
      <c r="O2698" s="464">
        <f>ISBLANK(D2698)</f>
        <v/>
      </c>
      <c r="P2698" s="464">
        <f>ISBLANK(G2698)</f>
        <v/>
      </c>
      <c r="Q2698" s="464">
        <f>ISBLANK(M2698)</f>
        <v/>
      </c>
      <c r="R2698" s="464">
        <f>IF(AND(O2698=P2698,O2698=Q2698),,"!!!")</f>
        <v/>
      </c>
      <c r="T2698" s="464" t="n">
        <v>2687</v>
      </c>
    </row>
    <row customFormat="1" customHeight="1" hidden="1" ht="135" outlineLevel="1" r="2699" s="590">
      <c r="A2699" s="170" t="n"/>
      <c r="B2699" s="606" t="n">
        <v>400</v>
      </c>
      <c r="C2699" s="608" t="n">
        <v>436</v>
      </c>
      <c r="D2699" s="426" t="n">
        <v>620</v>
      </c>
      <c r="E2699" s="518" t="inlineStr">
        <is>
          <t>Galvanised steel mounting rails in custom construction and grouped hangers, respectively.
Mounting rails preassembled in different lengths, including end caps, connectorsl, and threaded bolts.
Additional galvanising is not allowed.
Metal dowels, anchor bolts, threaded rods bolts and nuts and washers, grub screws should be included in flat rate prices
Manufacturer: Hilti
or technivallly equivalent 
Cost estimation only for informal purposes, exact quantiites will be finalized in execution design</t>
        </is>
      </c>
      <c r="F2699" s="518" t="inlineStr">
        <is>
          <t xml:space="preserve">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Becslés ,a pontos mennyiség a kiviteli terv során kerül meghatározásra!
</t>
        </is>
      </c>
      <c r="G2699" s="994" t="n">
        <v>20000</v>
      </c>
      <c r="H2699" s="39" t="inlineStr">
        <is>
          <t>kg</t>
        </is>
      </c>
      <c r="I2699" s="315" t="n"/>
      <c r="J2699" s="521" t="n">
        <v>0</v>
      </c>
      <c r="K2699" s="159" t="n">
        <v>0</v>
      </c>
      <c r="L2699" s="753">
        <f>J2699+K2699</f>
        <v/>
      </c>
      <c r="M2699" s="748">
        <f>L2699*(G2699+I2699)</f>
        <v/>
      </c>
      <c r="O2699" s="464">
        <f>ISBLANK(D2699)</f>
        <v/>
      </c>
      <c r="P2699" s="464">
        <f>ISBLANK(G2699)</f>
        <v/>
      </c>
      <c r="Q2699" s="464">
        <f>ISBLANK(M2699)</f>
        <v/>
      </c>
      <c r="R2699" s="464">
        <f>IF(AND(O2699=P2699,O2699=Q2699),,"!!!")</f>
        <v/>
      </c>
      <c r="T2699" s="464" t="n">
        <v>2688</v>
      </c>
    </row>
    <row customFormat="1" customHeight="1" hidden="1" ht="22.5" outlineLevel="1" r="2700" s="590">
      <c r="A2700" s="170" t="n"/>
      <c r="B2700" s="606" t="n">
        <v>400</v>
      </c>
      <c r="C2700" s="608" t="n">
        <v>436</v>
      </c>
      <c r="D2700" s="426" t="n">
        <v>621</v>
      </c>
      <c r="E2700" s="518" t="inlineStr">
        <is>
          <t>Insulation of ducts in outdoor installations with 5cm thick mineral wool and sheathing with galvanized sheet steel.</t>
        </is>
      </c>
      <c r="F2700" s="518" t="inlineStr">
        <is>
          <t>Külső légcsatornák hőszigetelése 5 cm vastag ásványgyapottal és bádogozása horganyzott acéllemezből</t>
        </is>
      </c>
      <c r="G2700" s="994" t="n">
        <v>1</v>
      </c>
      <c r="H2700" s="39" t="inlineStr">
        <is>
          <t>set/klt</t>
        </is>
      </c>
      <c r="I2700" s="315" t="n"/>
      <c r="J2700" s="521" t="n">
        <v>0</v>
      </c>
      <c r="K2700" s="159" t="n">
        <v>0</v>
      </c>
      <c r="L2700" s="753">
        <f>J2700+K2700</f>
        <v/>
      </c>
      <c r="M2700" s="748">
        <f>L2700*(G2700+I2700)</f>
        <v/>
      </c>
      <c r="O2700" s="464">
        <f>ISBLANK(D2700)</f>
        <v/>
      </c>
      <c r="P2700" s="464">
        <f>ISBLANK(G2700)</f>
        <v/>
      </c>
      <c r="Q2700" s="464">
        <f>ISBLANK(M2700)</f>
        <v/>
      </c>
      <c r="R2700" s="464">
        <f>IF(AND(O2700=P2700,O2700=Q2700),,"!!!")</f>
        <v/>
      </c>
      <c r="T2700" s="464" t="n">
        <v>2689</v>
      </c>
    </row>
    <row customFormat="1" hidden="1" outlineLevel="1" r="2701" s="590">
      <c r="A2701" s="170" t="n"/>
      <c r="B2701" s="606" t="n">
        <v>400</v>
      </c>
      <c r="C2701" s="608" t="n">
        <v>436</v>
      </c>
      <c r="D2701" s="426" t="n">
        <v>622</v>
      </c>
      <c r="E2701" s="173" t="inlineStr">
        <is>
          <t>Preparation of icomplete nstallation and detail design documentation</t>
        </is>
      </c>
      <c r="F2701" s="518" t="inlineStr">
        <is>
          <t>Az összes szerelési terv elkészítése</t>
        </is>
      </c>
      <c r="G2701" s="994" t="n">
        <v>1</v>
      </c>
      <c r="H2701" s="39" t="inlineStr">
        <is>
          <t>set/klt</t>
        </is>
      </c>
      <c r="I2701" s="315" t="n"/>
      <c r="J2701" s="521" t="n">
        <v>0</v>
      </c>
      <c r="K2701" s="159" t="n">
        <v>0</v>
      </c>
      <c r="L2701" s="753">
        <f>J2701+K2701</f>
        <v/>
      </c>
      <c r="M2701" s="748">
        <f>L2701*(G2701+I2701)</f>
        <v/>
      </c>
      <c r="O2701" s="464">
        <f>ISBLANK(D2701)</f>
        <v/>
      </c>
      <c r="P2701" s="464">
        <f>ISBLANK(G2701)</f>
        <v/>
      </c>
      <c r="Q2701" s="464">
        <f>ISBLANK(M2701)</f>
        <v/>
      </c>
      <c r="R2701" s="464">
        <f>IF(AND(O2701=P2701,O2701=Q2701),,"!!!")</f>
        <v/>
      </c>
      <c r="T2701" s="464" t="n">
        <v>2690</v>
      </c>
    </row>
    <row customFormat="1" customHeight="1" hidden="1" ht="22.5" outlineLevel="1" r="2702" s="590">
      <c r="A2702" s="170" t="n"/>
      <c r="B2702" s="606" t="n">
        <v>400</v>
      </c>
      <c r="C2702" s="608" t="n">
        <v>436</v>
      </c>
      <c r="D2702" s="426" t="n">
        <v>623</v>
      </c>
      <c r="E2702" s="173" t="inlineStr">
        <is>
          <t>preparation according to delivered execution design documents, 3 sets in printed form, 2 sets on CD,  in hungarian and english</t>
        </is>
      </c>
      <c r="F2702" s="518" t="inlineStr">
        <is>
          <t>Szerelési tervek elkészítése az átadott kiviteli terveknek megfelelő kidolgozás, 3 pld nyomtatva, 2 pld CD, magyar és angol nyelven</t>
        </is>
      </c>
      <c r="G2702" s="994" t="n">
        <v>1</v>
      </c>
      <c r="H2702" s="39" t="inlineStr">
        <is>
          <t>set/klt</t>
        </is>
      </c>
      <c r="I2702" s="315" t="n"/>
      <c r="J2702" s="521" t="n">
        <v>0</v>
      </c>
      <c r="K2702" s="159" t="n">
        <v>0</v>
      </c>
      <c r="L2702" s="753">
        <f>J2702+K2702</f>
        <v/>
      </c>
      <c r="M2702" s="748">
        <f>L2702*(G2702+I2702)</f>
        <v/>
      </c>
      <c r="O2702" s="464">
        <f>ISBLANK(D2702)</f>
        <v/>
      </c>
      <c r="P2702" s="464">
        <f>ISBLANK(G2702)</f>
        <v/>
      </c>
      <c r="Q2702" s="464">
        <f>ISBLANK(M2702)</f>
        <v/>
      </c>
      <c r="R2702" s="464">
        <f>IF(AND(O2702=P2702,O2702=Q2702),,"!!!")</f>
        <v/>
      </c>
      <c r="T2702" s="464" t="n">
        <v>2691</v>
      </c>
    </row>
    <row customFormat="1" hidden="1" outlineLevel="1" r="2703" s="590">
      <c r="A2703" s="170" t="n"/>
      <c r="B2703" s="606" t="n">
        <v>400</v>
      </c>
      <c r="C2703" s="608" t="n">
        <v>436</v>
      </c>
      <c r="D2703" s="426" t="n">
        <v>624</v>
      </c>
      <c r="E2703" s="173" t="inlineStr">
        <is>
          <t>Collision check with Autodesk Navisworks</t>
        </is>
      </c>
      <c r="F2703" s="518" t="inlineStr">
        <is>
          <t>Ütközés vizsgálat Autodesk Navisworks segítségével</t>
        </is>
      </c>
      <c r="G2703" s="994" t="n">
        <v>1</v>
      </c>
      <c r="H2703" s="39" t="inlineStr">
        <is>
          <t>set/klt</t>
        </is>
      </c>
      <c r="I2703" s="315" t="n"/>
      <c r="J2703" s="521" t="n">
        <v>0</v>
      </c>
      <c r="K2703" s="159" t="n">
        <v>0</v>
      </c>
      <c r="L2703" s="753">
        <f>J2703+K2703</f>
        <v/>
      </c>
      <c r="M2703" s="748">
        <f>L2703*(G2703+I2703)</f>
        <v/>
      </c>
      <c r="O2703" s="464">
        <f>ISBLANK(D2703)</f>
        <v/>
      </c>
      <c r="P2703" s="464">
        <f>ISBLANK(G2703)</f>
        <v/>
      </c>
      <c r="Q2703" s="464">
        <f>ISBLANK(M2703)</f>
        <v/>
      </c>
      <c r="R2703" s="464">
        <f>IF(AND(O2703=P2703,O2703=Q2703),,"!!!")</f>
        <v/>
      </c>
      <c r="T2703" s="464" t="n">
        <v>2692</v>
      </c>
    </row>
    <row customFormat="1" customHeight="1" hidden="1" ht="22.5" outlineLevel="1" r="2704" s="590">
      <c r="A2704" s="170" t="n"/>
      <c r="B2704" s="606" t="n">
        <v>400</v>
      </c>
      <c r="C2704" s="608" t="n">
        <v>436</v>
      </c>
      <c r="D2704" s="426" t="n">
        <v>625</v>
      </c>
      <c r="E2704" s="173" t="inlineStr">
        <is>
          <t>Equipment inspection, facilitating the necessary coordination and technical presentations</t>
        </is>
      </c>
      <c r="F2704" s="518" t="inlineStr">
        <is>
          <t>Berendezések felülvizsgálata, a szükséges megbeszélések és műszaki ismertetések, stb.</t>
        </is>
      </c>
      <c r="G2704" s="994" t="n">
        <v>1</v>
      </c>
      <c r="H2704" s="39" t="inlineStr">
        <is>
          <t>set/klt</t>
        </is>
      </c>
      <c r="I2704" s="315" t="n"/>
      <c r="J2704" s="521" t="n">
        <v>0</v>
      </c>
      <c r="K2704" s="159" t="n">
        <v>0</v>
      </c>
      <c r="L2704" s="753">
        <f>J2704+K2704</f>
        <v/>
      </c>
      <c r="M2704" s="748">
        <f>L2704*(G2704+I2704)</f>
        <v/>
      </c>
      <c r="O2704" s="464">
        <f>ISBLANK(D2704)</f>
        <v/>
      </c>
      <c r="P2704" s="464">
        <f>ISBLANK(G2704)</f>
        <v/>
      </c>
      <c r="Q2704" s="464">
        <f>ISBLANK(M2704)</f>
        <v/>
      </c>
      <c r="R2704" s="464">
        <f>IF(AND(O2704=P2704,O2704=Q2704),,"!!!")</f>
        <v/>
      </c>
      <c r="T2704" s="464" t="n">
        <v>2693</v>
      </c>
    </row>
    <row customFormat="1" customHeight="1" hidden="1" ht="22.5" outlineLevel="1" r="2705" s="590">
      <c r="A2705" s="170" t="n"/>
      <c r="B2705" s="606" t="n">
        <v>400</v>
      </c>
      <c r="C2705" s="608" t="n">
        <v>436</v>
      </c>
      <c r="D2705" s="426" t="n">
        <v>626</v>
      </c>
      <c r="E2705" s="173" t="inlineStr">
        <is>
          <t>Coordination of authorization and technival review with the relecant authorities, w. certifications</t>
        </is>
      </c>
      <c r="F2705" s="518" t="inlineStr">
        <is>
          <t>Egyeztetés, engedéyeztetés és műszaki felülvizsgálat az illetékes hatóságokkal, bizonylatolva</t>
        </is>
      </c>
      <c r="G2705" s="994" t="n">
        <v>1</v>
      </c>
      <c r="H2705" s="39" t="inlineStr">
        <is>
          <t>set/klt</t>
        </is>
      </c>
      <c r="I2705" s="315" t="n"/>
      <c r="J2705" s="521" t="n">
        <v>0</v>
      </c>
      <c r="K2705" s="159" t="n">
        <v>0</v>
      </c>
      <c r="L2705" s="753">
        <f>J2705+K2705</f>
        <v/>
      </c>
      <c r="M2705" s="748">
        <f>L2705*(G2705+I2705)</f>
        <v/>
      </c>
      <c r="O2705" s="464">
        <f>ISBLANK(D2705)</f>
        <v/>
      </c>
      <c r="P2705" s="464">
        <f>ISBLANK(G2705)</f>
        <v/>
      </c>
      <c r="Q2705" s="464">
        <f>ISBLANK(M2705)</f>
        <v/>
      </c>
      <c r="R2705" s="464">
        <f>IF(AND(O2705=P2705,O2705=Q2705),,"!!!")</f>
        <v/>
      </c>
      <c r="T2705" s="464" t="n">
        <v>2694</v>
      </c>
    </row>
    <row customFormat="1" hidden="1" outlineLevel="1" r="2706" s="590">
      <c r="A2706" s="170" t="n"/>
      <c r="B2706" s="606" t="n">
        <v>400</v>
      </c>
      <c r="C2706" s="608" t="n">
        <v>436</v>
      </c>
      <c r="D2706" s="426" t="n">
        <v>627</v>
      </c>
      <c r="E2706" s="173" t="inlineStr">
        <is>
          <t>As-built documentation</t>
        </is>
      </c>
      <c r="F2706" s="518" t="inlineStr">
        <is>
          <t>Megvalósulási dokumentáció</t>
        </is>
      </c>
      <c r="G2706" s="994" t="n">
        <v>1</v>
      </c>
      <c r="H2706" s="39" t="inlineStr">
        <is>
          <t>set/klt</t>
        </is>
      </c>
      <c r="I2706" s="315" t="n"/>
      <c r="J2706" s="521" t="n">
        <v>0</v>
      </c>
      <c r="K2706" s="159" t="n">
        <v>0</v>
      </c>
      <c r="L2706" s="753">
        <f>J2706+K2706</f>
        <v/>
      </c>
      <c r="M2706" s="748">
        <f>L2706*(G2706+I2706)</f>
        <v/>
      </c>
      <c r="O2706" s="464">
        <f>ISBLANK(D2706)</f>
        <v/>
      </c>
      <c r="P2706" s="464">
        <f>ISBLANK(G2706)</f>
        <v/>
      </c>
      <c r="Q2706" s="464">
        <f>ISBLANK(M2706)</f>
        <v/>
      </c>
      <c r="R2706" s="464">
        <f>IF(AND(O2706=P2706,O2706=Q2706),,"!!!")</f>
        <v/>
      </c>
      <c r="T2706" s="464" t="n">
        <v>2695</v>
      </c>
    </row>
    <row customFormat="1" customHeight="1" hidden="1" ht="22.5" outlineLevel="1" r="2707" s="590">
      <c r="A2707" s="170" t="n"/>
      <c r="B2707" s="606" t="n">
        <v>400</v>
      </c>
      <c r="C2707" s="608" t="n">
        <v>436</v>
      </c>
      <c r="D2707" s="426" t="n">
        <v>628</v>
      </c>
      <c r="E2707" s="173" t="inlineStr">
        <is>
          <t>preparation of documents, 3 sets in printed form, 2 sets on CD,  in hungarian and english</t>
        </is>
      </c>
      <c r="F2707" s="518" t="inlineStr">
        <is>
          <t>Dokumentáció elkészítése 3 pld-ban, magyar és angol nyelven nyomtatva és 2 pld CD</t>
        </is>
      </c>
      <c r="G2707" s="994" t="n">
        <v>1</v>
      </c>
      <c r="H2707" s="39" t="inlineStr">
        <is>
          <t>set/klt</t>
        </is>
      </c>
      <c r="I2707" s="315" t="n"/>
      <c r="J2707" s="521" t="n">
        <v>0</v>
      </c>
      <c r="K2707" s="159" t="n">
        <v>0</v>
      </c>
      <c r="L2707" s="753">
        <f>J2707+K2707</f>
        <v/>
      </c>
      <c r="M2707" s="748">
        <f>L2707*(G2707+I2707)</f>
        <v/>
      </c>
      <c r="O2707" s="464">
        <f>ISBLANK(D2707)</f>
        <v/>
      </c>
      <c r="P2707" s="464">
        <f>ISBLANK(G2707)</f>
        <v/>
      </c>
      <c r="Q2707" s="464">
        <f>ISBLANK(M2707)</f>
        <v/>
      </c>
      <c r="R2707" s="464">
        <f>IF(AND(O2707=P2707,O2707=Q2707),,"!!!")</f>
        <v/>
      </c>
      <c r="T2707" s="464" t="n">
        <v>2696</v>
      </c>
    </row>
    <row customFormat="1" hidden="1" outlineLevel="1" r="2708" s="590">
      <c r="A2708" s="170" t="n"/>
      <c r="B2708" s="606" t="n">
        <v>400</v>
      </c>
      <c r="C2708" s="608" t="n">
        <v>436</v>
      </c>
      <c r="D2708" s="426" t="n">
        <v>629</v>
      </c>
      <c r="E2708" s="173" t="inlineStr">
        <is>
          <t>On-time training of operation personnel</t>
        </is>
      </c>
      <c r="F2708" s="518" t="inlineStr">
        <is>
          <t xml:space="preserve">A kezelőszemélyzet egyszeri betanítása </t>
        </is>
      </c>
      <c r="G2708" s="994" t="n">
        <v>1</v>
      </c>
      <c r="H2708" s="39" t="inlineStr">
        <is>
          <t>set/klt</t>
        </is>
      </c>
      <c r="I2708" s="315" t="n"/>
      <c r="J2708" s="521" t="n">
        <v>0</v>
      </c>
      <c r="K2708" s="159" t="n">
        <v>0</v>
      </c>
      <c r="L2708" s="753">
        <f>J2708+K2708</f>
        <v/>
      </c>
      <c r="M2708" s="748">
        <f>L2708*(G2708+I2708)</f>
        <v/>
      </c>
      <c r="O2708" s="464">
        <f>ISBLANK(D2708)</f>
        <v/>
      </c>
      <c r="P2708" s="464">
        <f>ISBLANK(G2708)</f>
        <v/>
      </c>
      <c r="Q2708" s="464">
        <f>ISBLANK(M2708)</f>
        <v/>
      </c>
      <c r="R2708" s="464">
        <f>IF(AND(O2708=P2708,O2708=Q2708),,"!!!")</f>
        <v/>
      </c>
      <c r="T2708" s="464" t="n">
        <v>2697</v>
      </c>
    </row>
    <row customFormat="1" hidden="1" outlineLevel="1" r="2709" s="590">
      <c r="A2709" s="170" t="n"/>
      <c r="B2709" s="606" t="n">
        <v>400</v>
      </c>
      <c r="C2709" s="608" t="n">
        <v>436</v>
      </c>
      <c r="D2709" s="426" t="n">
        <v>630</v>
      </c>
      <c r="E2709" s="173" t="inlineStr">
        <is>
          <t>Training protocol documentation</t>
        </is>
      </c>
      <c r="F2709" s="518" t="inlineStr">
        <is>
          <t>Betanítási jegyzőkönyv készítése</t>
        </is>
      </c>
      <c r="G2709" s="994" t="n">
        <v>1</v>
      </c>
      <c r="H2709" s="39" t="inlineStr">
        <is>
          <t>set/klt</t>
        </is>
      </c>
      <c r="I2709" s="315" t="n"/>
      <c r="J2709" s="521" t="n">
        <v>0</v>
      </c>
      <c r="K2709" s="159" t="n">
        <v>0</v>
      </c>
      <c r="L2709" s="753">
        <f>J2709+K2709</f>
        <v/>
      </c>
      <c r="M2709" s="748">
        <f>L2709*(G2709+I2709)</f>
        <v/>
      </c>
      <c r="O2709" s="464">
        <f>ISBLANK(D2709)</f>
        <v/>
      </c>
      <c r="P2709" s="464">
        <f>ISBLANK(G2709)</f>
        <v/>
      </c>
      <c r="Q2709" s="464">
        <f>ISBLANK(M2709)</f>
        <v/>
      </c>
      <c r="R2709" s="464">
        <f>IF(AND(O2709=P2709,O2709=Q2709),,"!!!")</f>
        <v/>
      </c>
      <c r="T2709" s="464" t="n">
        <v>2698</v>
      </c>
    </row>
    <row customFormat="1" hidden="1" outlineLevel="1" r="2710" s="590">
      <c r="A2710" s="170" t="n"/>
      <c r="B2710" s="606" t="n">
        <v>400</v>
      </c>
      <c r="C2710" s="608" t="n">
        <v>436</v>
      </c>
      <c r="D2710" s="426" t="n">
        <v>631</v>
      </c>
      <c r="E2710" s="173" t="inlineStr">
        <is>
          <t>Commissioning and initial setup of centilation systems</t>
        </is>
      </c>
      <c r="F2710" s="518" t="inlineStr">
        <is>
          <t>A légtechnikai rendszer üzembehelyezése és beszabályozása</t>
        </is>
      </c>
      <c r="G2710" s="994" t="n">
        <v>1</v>
      </c>
      <c r="H2710" s="39" t="inlineStr">
        <is>
          <t>set/klt</t>
        </is>
      </c>
      <c r="I2710" s="315" t="n"/>
      <c r="J2710" s="521" t="n">
        <v>0</v>
      </c>
      <c r="K2710" s="159" t="n">
        <v>0</v>
      </c>
      <c r="L2710" s="753">
        <f>J2710+K2710</f>
        <v/>
      </c>
      <c r="M2710" s="748">
        <f>L2710*(G2710+I2710)</f>
        <v/>
      </c>
      <c r="O2710" s="464">
        <f>ISBLANK(D2710)</f>
        <v/>
      </c>
      <c r="P2710" s="464">
        <f>ISBLANK(G2710)</f>
        <v/>
      </c>
      <c r="Q2710" s="464">
        <f>ISBLANK(M2710)</f>
        <v/>
      </c>
      <c r="R2710" s="464">
        <f>IF(AND(O2710=P2710,O2710=Q2710),,"!!!")</f>
        <v/>
      </c>
      <c r="T2710" s="464" t="n">
        <v>2699</v>
      </c>
    </row>
    <row customFormat="1" hidden="1" outlineLevel="1" r="2711" s="590">
      <c r="A2711" s="170" t="n"/>
      <c r="B2711" s="606" t="n">
        <v>400</v>
      </c>
      <c r="C2711" s="608" t="n">
        <v>436</v>
      </c>
      <c r="D2711" s="426" t="n">
        <v>632</v>
      </c>
      <c r="E2711" s="173" t="inlineStr">
        <is>
          <t>Operation tests, tuning along with automation</t>
        </is>
      </c>
      <c r="F2711" s="518" t="inlineStr">
        <is>
          <t>Működés ellenőrzése, az automatikável közös beszabályozás</t>
        </is>
      </c>
      <c r="G2711" s="994" t="n">
        <v>1</v>
      </c>
      <c r="H2711" s="39" t="inlineStr">
        <is>
          <t>set/klt</t>
        </is>
      </c>
      <c r="I2711" s="315" t="n"/>
      <c r="J2711" s="521" t="n">
        <v>0</v>
      </c>
      <c r="K2711" s="159" t="n">
        <v>0</v>
      </c>
      <c r="L2711" s="753">
        <f>J2711+K2711</f>
        <v/>
      </c>
      <c r="M2711" s="748">
        <f>L2711*(G2711+I2711)</f>
        <v/>
      </c>
      <c r="O2711" s="464">
        <f>ISBLANK(D2711)</f>
        <v/>
      </c>
      <c r="P2711" s="464">
        <f>ISBLANK(G2711)</f>
        <v/>
      </c>
      <c r="Q2711" s="464">
        <f>ISBLANK(M2711)</f>
        <v/>
      </c>
      <c r="R2711" s="464">
        <f>IF(AND(O2711=P2711,O2711=Q2711),,"!!!")</f>
        <v/>
      </c>
      <c r="T2711" s="464" t="n">
        <v>2700</v>
      </c>
    </row>
    <row customFormat="1" hidden="1" outlineLevel="1" r="2712" s="590">
      <c r="A2712" s="170" t="n"/>
      <c r="B2712" s="606" t="n">
        <v>400</v>
      </c>
      <c r="C2712" s="608" t="n">
        <v>436</v>
      </c>
      <c r="D2712" s="426" t="n">
        <v>633</v>
      </c>
      <c r="E2712" s="173" t="inlineStr">
        <is>
          <t>Labeling and marking (in hungarian and english)</t>
        </is>
      </c>
      <c r="F2712" s="518" t="inlineStr">
        <is>
          <t>Táblázás és feliratozás (magyar és angol nyelven)</t>
        </is>
      </c>
      <c r="G2712" s="994" t="n">
        <v>1</v>
      </c>
      <c r="H2712" s="39" t="inlineStr">
        <is>
          <t>set/klt</t>
        </is>
      </c>
      <c r="I2712" s="315" t="n"/>
      <c r="J2712" s="521" t="n">
        <v>0</v>
      </c>
      <c r="K2712" s="159" t="n">
        <v>0</v>
      </c>
      <c r="L2712" s="753">
        <f>J2712+K2712</f>
        <v/>
      </c>
      <c r="M2712" s="748">
        <f>L2712*(G2712+I2712)</f>
        <v/>
      </c>
      <c r="O2712" s="464">
        <f>ISBLANK(D2712)</f>
        <v/>
      </c>
      <c r="P2712" s="464">
        <f>ISBLANK(G2712)</f>
        <v/>
      </c>
      <c r="Q2712" s="464">
        <f>ISBLANK(M2712)</f>
        <v/>
      </c>
      <c r="R2712" s="464">
        <f>IF(AND(O2712=P2712,O2712=Q2712),,"!!!")</f>
        <v/>
      </c>
      <c r="T2712" s="464" t="n">
        <v>2701</v>
      </c>
    </row>
    <row customFormat="1" customHeight="1" hidden="1" ht="22.5" outlineLevel="1" r="2713" s="590">
      <c r="A2713" s="170" t="n"/>
      <c r="B2713" s="606" t="n">
        <v>400</v>
      </c>
      <c r="C2713" s="608" t="n">
        <v>436</v>
      </c>
      <c r="D2713" s="426" t="n">
        <v>634</v>
      </c>
      <c r="E2713" s="173" t="inlineStr">
        <is>
          <t>Lable plate size: 100x50 mm w. welded mounting kit
Manufacturer: Hilti</t>
        </is>
      </c>
      <c r="F2713" s="518" t="inlineStr">
        <is>
          <t>Táblaméret: 100x50 mm hegeszetett tartóval
Gyártó: Hilti vagy vele egyenértékű</t>
        </is>
      </c>
      <c r="G2713" s="994" t="n">
        <v>1</v>
      </c>
      <c r="H2713" s="39" t="inlineStr">
        <is>
          <t>set/klt</t>
        </is>
      </c>
      <c r="I2713" s="315" t="n"/>
      <c r="J2713" s="521" t="n">
        <v>0</v>
      </c>
      <c r="K2713" s="159" t="n">
        <v>0</v>
      </c>
      <c r="L2713" s="753">
        <f>J2713+K2713</f>
        <v/>
      </c>
      <c r="M2713" s="748">
        <f>L2713*(G2713+I2713)</f>
        <v/>
      </c>
      <c r="O2713" s="464">
        <f>ISBLANK(D2713)</f>
        <v/>
      </c>
      <c r="P2713" s="464">
        <f>ISBLANK(G2713)</f>
        <v/>
      </c>
      <c r="Q2713" s="464">
        <f>ISBLANK(M2713)</f>
        <v/>
      </c>
      <c r="R2713" s="464">
        <f>IF(AND(O2713=P2713,O2713=Q2713),,"!!!")</f>
        <v/>
      </c>
      <c r="T2713" s="464" t="n">
        <v>2702</v>
      </c>
    </row>
    <row customFormat="1" customHeight="1" hidden="1" ht="22.5" outlineLevel="1" r="2714" s="590">
      <c r="A2714" s="170" t="n"/>
      <c r="B2714" s="606" t="n">
        <v>400</v>
      </c>
      <c r="C2714" s="608" t="n">
        <v>436</v>
      </c>
      <c r="D2714" s="426" t="n">
        <v>635</v>
      </c>
      <c r="E2714" s="173" t="inlineStr">
        <is>
          <t>Flow direction indication arrows according to DIN2404
Labeling in hungarian and english</t>
        </is>
      </c>
      <c r="F2714" s="518" t="inlineStr">
        <is>
          <t>Közeg áramlási irányának jelzése DIN2404 szerint
Magyarul, angolul feliratozva</t>
        </is>
      </c>
      <c r="G2714" s="994" t="n">
        <v>1</v>
      </c>
      <c r="H2714" s="39" t="inlineStr">
        <is>
          <t>set/klt</t>
        </is>
      </c>
      <c r="I2714" s="315" t="n"/>
      <c r="J2714" s="521" t="n">
        <v>0</v>
      </c>
      <c r="K2714" s="159" t="n">
        <v>0</v>
      </c>
      <c r="L2714" s="753">
        <f>J2714+K2714</f>
        <v/>
      </c>
      <c r="M2714" s="748">
        <f>L2714*(G2714+I2714)</f>
        <v/>
      </c>
      <c r="O2714" s="464">
        <f>ISBLANK(D2714)</f>
        <v/>
      </c>
      <c r="P2714" s="464">
        <f>ISBLANK(G2714)</f>
        <v/>
      </c>
      <c r="Q2714" s="464">
        <f>ISBLANK(M2714)</f>
        <v/>
      </c>
      <c r="R2714" s="464">
        <f>IF(AND(O2714=P2714,O2714=Q2714),,"!!!")</f>
        <v/>
      </c>
      <c r="T2714" s="464" t="n">
        <v>2703</v>
      </c>
    </row>
    <row customFormat="1" customHeight="1" hidden="1" ht="13.5" outlineLevel="1" r="2715" s="590" thickBot="1">
      <c r="A2715" s="170" t="n"/>
      <c r="B2715" s="606" t="n">
        <v>400</v>
      </c>
      <c r="C2715" s="608" t="n">
        <v>436</v>
      </c>
      <c r="D2715" s="426" t="n">
        <v>636</v>
      </c>
      <c r="E2715" s="173" t="inlineStr">
        <is>
          <t>Acoustic measurement protocol preparation</t>
        </is>
      </c>
      <c r="F2715" s="518" t="inlineStr">
        <is>
          <t>Akusztikai mérés készítése és dokumentálása</t>
        </is>
      </c>
      <c r="G2715" s="994" t="n">
        <v>1</v>
      </c>
      <c r="H2715" s="39" t="inlineStr">
        <is>
          <t>set/klt</t>
        </is>
      </c>
      <c r="I2715" s="315" t="n"/>
      <c r="J2715" s="521" t="n">
        <v>0</v>
      </c>
      <c r="K2715" s="159" t="n">
        <v>0</v>
      </c>
      <c r="L2715" s="753">
        <f>J2715+K2715</f>
        <v/>
      </c>
      <c r="M2715" s="748">
        <f>L2715*(G2715+I2715)</f>
        <v/>
      </c>
      <c r="O2715" s="464">
        <f>ISBLANK(D2715)</f>
        <v/>
      </c>
      <c r="P2715" s="464">
        <f>ISBLANK(G2715)</f>
        <v/>
      </c>
      <c r="Q2715" s="464">
        <f>ISBLANK(M2715)</f>
        <v/>
      </c>
      <c r="R2715" s="464">
        <f>IF(AND(O2715=P2715,O2715=Q2715),,"!!!")</f>
        <v/>
      </c>
      <c r="T2715" s="464" t="n">
        <v>2704</v>
      </c>
    </row>
    <row customFormat="1" customHeight="1" hidden="1" ht="13.5" outlineLevel="1" r="2716" s="590" thickBot="1">
      <c r="A2716" s="453" t="n"/>
      <c r="B2716" s="622" t="n">
        <v>400</v>
      </c>
      <c r="C2716" s="610" t="n">
        <v>436</v>
      </c>
      <c r="D2716" s="769" t="n"/>
      <c r="E2716" s="831" t="inlineStr">
        <is>
          <t>other</t>
        </is>
      </c>
      <c r="F2716" s="831" t="inlineStr">
        <is>
          <t>Egyéb összesen</t>
        </is>
      </c>
      <c r="G2716" s="993" t="n"/>
      <c r="H2716" s="811" t="n"/>
      <c r="I2716" s="452" t="n"/>
      <c r="J2716" s="812" t="n"/>
      <c r="K2716" s="23" t="n"/>
      <c r="L2716" s="194" t="n"/>
      <c r="M2716" s="226">
        <f>SUM(M2698:M2715)</f>
        <v/>
      </c>
      <c r="O2716" s="464">
        <f>ISBLANK(D2716)</f>
        <v/>
      </c>
      <c r="P2716" s="464">
        <f>ISBLANK(G2716)</f>
        <v/>
      </c>
      <c r="Q2716" s="464">
        <f>ISBLANK(M2716)</f>
        <v/>
      </c>
      <c r="R2716" s="464">
        <f>IF(AND(O2716=P2716,O2716=Q2716),,"!!!")</f>
        <v/>
      </c>
      <c r="T2716" s="464" t="n">
        <v>2705</v>
      </c>
    </row>
    <row customFormat="1" customHeight="1" hidden="1" ht="15.75" outlineLevel="1" r="2717" s="590" thickBot="1">
      <c r="A2717" s="170" t="n"/>
      <c r="B2717" s="631" t="n">
        <v>400</v>
      </c>
      <c r="C2717" s="605" t="n">
        <v>437</v>
      </c>
      <c r="D2717" s="832" t="n"/>
      <c r="E2717" s="47" t="inlineStr">
        <is>
          <t>Other</t>
        </is>
      </c>
      <c r="F2717" s="47" t="inlineStr">
        <is>
          <t>Egyéb</t>
        </is>
      </c>
      <c r="G2717" s="991" t="n"/>
      <c r="H2717" s="458" t="n"/>
      <c r="I2717" s="452" t="n"/>
      <c r="J2717" s="806" t="n"/>
      <c r="K2717" s="807" t="n"/>
      <c r="L2717" s="808" t="n"/>
      <c r="M2717" s="809" t="n"/>
      <c r="O2717" s="464">
        <f>ISBLANK(D2717)</f>
        <v/>
      </c>
      <c r="P2717" s="464">
        <f>ISBLANK(G2717)</f>
        <v/>
      </c>
      <c r="Q2717" s="464">
        <f>ISBLANK(M2717)</f>
        <v/>
      </c>
      <c r="R2717" s="464">
        <f>IF(AND(O2717=P2717,O2717=Q2717),,"!!!")</f>
        <v/>
      </c>
      <c r="T2717" s="464" t="n">
        <v>2706</v>
      </c>
    </row>
    <row customFormat="1" hidden="1" outlineLevel="1" r="2718" s="590">
      <c r="A2718" s="170" t="n"/>
      <c r="B2718" s="833" t="n"/>
      <c r="C2718" s="834" t="n"/>
      <c r="D2718" s="426" t="n"/>
      <c r="E2718" s="428" t="n"/>
      <c r="F2718" s="428" t="n"/>
      <c r="G2718" s="994" t="n"/>
      <c r="H2718" s="39" t="n"/>
      <c r="I2718" s="315" t="n"/>
      <c r="J2718" s="521" t="n"/>
      <c r="K2718" s="159" t="n"/>
      <c r="L2718" s="159" t="n"/>
      <c r="M2718" s="522" t="n"/>
      <c r="O2718" s="464">
        <f>ISBLANK(D2718)</f>
        <v/>
      </c>
      <c r="P2718" s="464">
        <f>ISBLANK(G2718)</f>
        <v/>
      </c>
      <c r="Q2718" s="464">
        <f>ISBLANK(M2718)</f>
        <v/>
      </c>
      <c r="R2718" s="464">
        <f>IF(AND(O2718=P2718,O2718=Q2718),,"!!!")</f>
        <v/>
      </c>
      <c r="T2718" s="464" t="n">
        <v>2707</v>
      </c>
    </row>
    <row customFormat="1" hidden="1" outlineLevel="1" r="2719" s="590">
      <c r="A2719" s="170" t="n"/>
      <c r="B2719" s="833" t="n"/>
      <c r="C2719" s="836" t="n"/>
      <c r="D2719" s="426" t="n"/>
      <c r="E2719" s="50" t="inlineStr">
        <is>
          <t>Comments to Mechanical Design</t>
        </is>
      </c>
      <c r="F2719" s="50" t="inlineStr">
        <is>
          <t>Megjegyzések gépészethez</t>
        </is>
      </c>
      <c r="G2719" s="994" t="n"/>
      <c r="H2719" s="39" t="n"/>
      <c r="I2719" s="315" t="n"/>
      <c r="J2719" s="521" t="n"/>
      <c r="K2719" s="159" t="n"/>
      <c r="L2719" s="159" t="n"/>
      <c r="M2719" s="522" t="n"/>
      <c r="O2719" s="464">
        <f>ISBLANK(D2719)</f>
        <v/>
      </c>
      <c r="P2719" s="464">
        <f>ISBLANK(G2719)</f>
        <v/>
      </c>
      <c r="Q2719" s="464">
        <f>ISBLANK(M2719)</f>
        <v/>
      </c>
      <c r="R2719" s="464">
        <f>IF(AND(O2719=P2719,O2719=Q2719),,"!!!")</f>
        <v/>
      </c>
      <c r="T2719" s="464" t="n">
        <v>2708</v>
      </c>
    </row>
    <row customFormat="1" hidden="1" outlineLevel="1" r="2720" s="590">
      <c r="A2720" s="170" t="n"/>
      <c r="B2720" s="833" t="n"/>
      <c r="C2720" s="836" t="n"/>
      <c r="D2720" s="426" t="n"/>
      <c r="E2720" s="428" t="n"/>
      <c r="F2720" s="428" t="n"/>
      <c r="G2720" s="994" t="n"/>
      <c r="H2720" s="39" t="n"/>
      <c r="I2720" s="315" t="n"/>
      <c r="J2720" s="521" t="n"/>
      <c r="K2720" s="159" t="n"/>
      <c r="L2720" s="159" t="n"/>
      <c r="M2720" s="522" t="n"/>
      <c r="O2720" s="464">
        <f>ISBLANK(D2720)</f>
        <v/>
      </c>
      <c r="P2720" s="464">
        <f>ISBLANK(G2720)</f>
        <v/>
      </c>
      <c r="Q2720" s="464">
        <f>ISBLANK(M2720)</f>
        <v/>
      </c>
      <c r="R2720" s="464">
        <f>IF(AND(O2720=P2720,O2720=Q2720),,"!!!")</f>
        <v/>
      </c>
      <c r="T2720" s="464" t="n">
        <v>2709</v>
      </c>
    </row>
    <row customFormat="1" hidden="1" outlineLevel="1" r="2721" s="590">
      <c r="A2721" s="170" t="n"/>
      <c r="B2721" s="833" t="n"/>
      <c r="C2721" s="836" t="n"/>
      <c r="D2721" s="426" t="n"/>
      <c r="E2721" s="286" t="inlineStr">
        <is>
          <t>GENERAL TECHNICAL CONDITIONS</t>
        </is>
      </c>
      <c r="F2721" s="286" t="inlineStr">
        <is>
          <t>ÁLTALÁNOS MŰSZAKI FELTÉTELEK</t>
        </is>
      </c>
      <c r="G2721" s="994" t="n"/>
      <c r="H2721" s="39" t="n"/>
      <c r="I2721" s="315" t="n"/>
      <c r="J2721" s="521" t="n"/>
      <c r="K2721" s="159" t="n"/>
      <c r="L2721" s="159" t="n"/>
      <c r="M2721" s="522" t="n"/>
      <c r="O2721" s="464">
        <f>ISBLANK(D2721)</f>
        <v/>
      </c>
      <c r="P2721" s="464">
        <f>ISBLANK(G2721)</f>
        <v/>
      </c>
      <c r="Q2721" s="464">
        <f>ISBLANK(M2721)</f>
        <v/>
      </c>
      <c r="R2721" s="464">
        <f>IF(AND(O2721=P2721,O2721=Q2721),,"!!!")</f>
        <v/>
      </c>
      <c r="T2721" s="464" t="n">
        <v>2710</v>
      </c>
    </row>
    <row customFormat="1" customHeight="1" hidden="1" ht="22.5" outlineLevel="1" r="2722" s="590">
      <c r="A2722" s="170" t="n"/>
      <c r="B2722" s="833" t="n"/>
      <c r="C2722" s="836" t="n"/>
      <c r="D2722" s="426" t="n"/>
      <c r="E2722" s="94" t="inlineStr">
        <is>
          <t>In case of doubt regarding content and/or interpretation a reconciliation is required</t>
        </is>
      </c>
      <c r="F2722" s="94" t="inlineStr">
        <is>
          <t>Esetleges tartami és értelmi eltérés estetén a tételt le kell egyeztetni.</t>
        </is>
      </c>
      <c r="G2722" s="994" t="n"/>
      <c r="H2722" s="39" t="n"/>
      <c r="I2722" s="315" t="n"/>
      <c r="J2722" s="521" t="n"/>
      <c r="K2722" s="159" t="n"/>
      <c r="L2722" s="159" t="n"/>
      <c r="M2722" s="522" t="n"/>
      <c r="O2722" s="464">
        <f>ISBLANK(D2722)</f>
        <v/>
      </c>
      <c r="P2722" s="464">
        <f>ISBLANK(G2722)</f>
        <v/>
      </c>
      <c r="Q2722" s="464">
        <f>ISBLANK(M2722)</f>
        <v/>
      </c>
      <c r="R2722" s="464">
        <f>IF(AND(O2722=P2722,O2722=Q2722),,"!!!")</f>
        <v/>
      </c>
      <c r="T2722" s="464" t="n">
        <v>2711</v>
      </c>
    </row>
    <row customFormat="1" customHeight="1" hidden="1" ht="45" outlineLevel="1" r="2723" s="590">
      <c r="A2723" s="170" t="n"/>
      <c r="B2723" s="833" t="n"/>
      <c r="C2723" s="836" t="n"/>
      <c r="D2723" s="426" t="n"/>
      <c r="E2723" s="94" t="inlineStr">
        <is>
          <t>Equipment specificaions were issued for the sake of correct and thorough technical infomation, replacement with an equipment having comparable parameters is possible. Differences require item-wise co-ordination with designer and client</t>
        </is>
      </c>
      <c r="F2723" s="94" t="inlineStr">
        <is>
          <t>A megadott berendezések gyártmányai típusai csak a korrekt és teljes körű műszaki tájékoztatás miatt kerültek meghatározásra, hasonló paraméterű berendezésekkel kiválthatóak. Az eltéréseket a tervezővel és a beruházóval tételesen kell egyeztetni.</t>
        </is>
      </c>
      <c r="G2723" s="994" t="n"/>
      <c r="H2723" s="39" t="n"/>
      <c r="I2723" s="315" t="n"/>
      <c r="J2723" s="521" t="n"/>
      <c r="K2723" s="159" t="n"/>
      <c r="L2723" s="159" t="n"/>
      <c r="M2723" s="522" t="n"/>
      <c r="O2723" s="464">
        <f>ISBLANK(D2723)</f>
        <v/>
      </c>
      <c r="P2723" s="464">
        <f>ISBLANK(G2723)</f>
        <v/>
      </c>
      <c r="Q2723" s="464">
        <f>ISBLANK(M2723)</f>
        <v/>
      </c>
      <c r="R2723" s="464">
        <f>IF(AND(O2723=P2723,O2723=Q2723),,"!!!")</f>
        <v/>
      </c>
      <c r="T2723" s="464" t="n">
        <v>2712</v>
      </c>
    </row>
    <row customFormat="1" customHeight="1" hidden="1" ht="22.5" outlineLevel="1" r="2724" s="590">
      <c r="A2724" s="170" t="n"/>
      <c r="B2724" s="833" t="n"/>
      <c r="C2724" s="836" t="n"/>
      <c r="D2724" s="426" t="n"/>
      <c r="E2724" s="94" t="inlineStr">
        <is>
          <t>Insted of machines, appliances selected in design, matchable products are allowed to be built in.</t>
        </is>
      </c>
      <c r="F2724" s="94" t="inlineStr">
        <is>
          <t>A tervben szereplő gépek, berendezések helyett velük egyenértékű is beépíthető.</t>
        </is>
      </c>
      <c r="G2724" s="994" t="n"/>
      <c r="H2724" s="39" t="n"/>
      <c r="I2724" s="315" t="n"/>
      <c r="J2724" s="521" t="n"/>
      <c r="K2724" s="159" t="n"/>
      <c r="L2724" s="159" t="n"/>
      <c r="M2724" s="522" t="n"/>
      <c r="O2724" s="464">
        <f>ISBLANK(D2724)</f>
        <v/>
      </c>
      <c r="P2724" s="464">
        <f>ISBLANK(G2724)</f>
        <v/>
      </c>
      <c r="Q2724" s="464">
        <f>ISBLANK(M2724)</f>
        <v/>
      </c>
      <c r="R2724" s="464">
        <f>IF(AND(O2724=P2724,O2724=Q2724),,"!!!")</f>
        <v/>
      </c>
      <c r="T2724" s="464" t="n">
        <v>2713</v>
      </c>
    </row>
    <row customFormat="1" hidden="1" outlineLevel="1" r="2725" s="590">
      <c r="A2725" s="170" t="n"/>
      <c r="B2725" s="833" t="n"/>
      <c r="C2725" s="836" t="n"/>
      <c r="D2725" s="426" t="n"/>
      <c r="E2725" s="286" t="inlineStr">
        <is>
          <t>TECHNICAL CONDITIONS OF CONSTRUCTION</t>
        </is>
      </c>
      <c r="F2725" s="286" t="inlineStr">
        <is>
          <t>MŰSZAKI KIVITELEZÉSI FELTÉTELEK</t>
        </is>
      </c>
      <c r="G2725" s="994" t="n"/>
      <c r="H2725" s="39" t="n"/>
      <c r="I2725" s="315" t="n"/>
      <c r="J2725" s="521" t="n"/>
      <c r="K2725" s="159" t="n"/>
      <c r="L2725" s="159" t="n"/>
      <c r="M2725" s="522" t="n"/>
      <c r="O2725" s="464">
        <f>ISBLANK(D2725)</f>
        <v/>
      </c>
      <c r="P2725" s="464">
        <f>ISBLANK(G2725)</f>
        <v/>
      </c>
      <c r="Q2725" s="464">
        <f>ISBLANK(M2725)</f>
        <v/>
      </c>
      <c r="R2725" s="464">
        <f>IF(AND(O2725=P2725,O2725=Q2725),,"!!!")</f>
        <v/>
      </c>
      <c r="T2725" s="464" t="n">
        <v>2714</v>
      </c>
    </row>
    <row customFormat="1" customHeight="1" hidden="1" ht="22.5" outlineLevel="1" r="2726" s="590">
      <c r="A2726" s="170" t="n"/>
      <c r="B2726" s="833" t="n"/>
      <c r="C2726" s="836" t="n"/>
      <c r="D2726" s="426" t="n"/>
      <c r="E2726" s="94" t="inlineStr">
        <is>
          <t>In the specified unit prices the following additive costs should be always included:</t>
        </is>
      </c>
      <c r="F2726" s="94" t="inlineStr">
        <is>
          <t>A megadott egységárakba az alábbi járulékos költségeket is bele kell érteni minden esetben:</t>
        </is>
      </c>
      <c r="G2726" s="994" t="n"/>
      <c r="H2726" s="39" t="n"/>
      <c r="I2726" s="315" t="n"/>
      <c r="J2726" s="521" t="n"/>
      <c r="K2726" s="159" t="n"/>
      <c r="L2726" s="159" t="n"/>
      <c r="M2726" s="522" t="n"/>
      <c r="O2726" s="464">
        <f>ISBLANK(D2726)</f>
        <v/>
      </c>
      <c r="P2726" s="464">
        <f>ISBLANK(G2726)</f>
        <v/>
      </c>
      <c r="Q2726" s="464">
        <f>ISBLANK(M2726)</f>
        <v/>
      </c>
      <c r="R2726" s="464">
        <f>IF(AND(O2726=P2726,O2726=Q2726),,"!!!")</f>
        <v/>
      </c>
      <c r="T2726" s="464" t="n">
        <v>2715</v>
      </c>
    </row>
    <row customFormat="1" customHeight="1" hidden="1" ht="33.75" outlineLevel="1" r="2727" s="590">
      <c r="A2727" s="170" t="n"/>
      <c r="B2727" s="833" t="n"/>
      <c r="C2727" s="836" t="n"/>
      <c r="D2727" s="426" t="n"/>
      <c r="E2727" s="94" t="inlineStr">
        <is>
          <t>Every item's unit price that is requred to the accomplishment of a professionally impeccable implementation, should be included in the flat price..</t>
        </is>
      </c>
      <c r="F2727" s="94" t="inlineStr">
        <is>
          <t>Minden olyan rész egységárnak, mely a szakmailag kifogástalan komplett kivitelezés elérésséhez szükséges, az egységárakba bele kell számítani.</t>
        </is>
      </c>
      <c r="G2727" s="994" t="n"/>
      <c r="H2727" s="39" t="n"/>
      <c r="I2727" s="315" t="n"/>
      <c r="J2727" s="521" t="n"/>
      <c r="K2727" s="159" t="n"/>
      <c r="L2727" s="159" t="n"/>
      <c r="M2727" s="522" t="n"/>
      <c r="O2727" s="464">
        <f>ISBLANK(D2727)</f>
        <v/>
      </c>
      <c r="P2727" s="464">
        <f>ISBLANK(G2727)</f>
        <v/>
      </c>
      <c r="Q2727" s="464">
        <f>ISBLANK(M2727)</f>
        <v/>
      </c>
      <c r="R2727" s="464">
        <f>IF(AND(O2727=P2727,O2727=Q2727),,"!!!")</f>
        <v/>
      </c>
      <c r="T2727" s="464" t="n">
        <v>2716</v>
      </c>
    </row>
    <row customFormat="1" customHeight="1" hidden="1" ht="45" outlineLevel="1" r="2728" s="590">
      <c r="A2728" s="170" t="n"/>
      <c r="B2728" s="833" t="n"/>
      <c r="C2728" s="836" t="n"/>
      <c r="D2728" s="426" t="n"/>
      <c r="E2728" s="94" t="inlineStr">
        <is>
          <t>Every auxiliary materials, costs, tools, works, personal protective equipment that is not itemized and priced separately, however, necessary for the sub-contractor, should be included in the contractor's flat price.</t>
        </is>
      </c>
      <c r="F2728" s="94" t="inlineStr">
        <is>
          <t>Minden segédanyag, gépköltség, szerszám, munka és munkavédelmi berendezést, mely nincs külön költségelve kiírva, ugyanakkor az alvállalkozó részére szükséges, azt az alvállalkozói egységárnak tartamaznia kell.</t>
        </is>
      </c>
      <c r="G2728" s="994" t="n"/>
      <c r="H2728" s="39" t="n"/>
      <c r="I2728" s="315" t="n"/>
      <c r="J2728" s="521" t="n"/>
      <c r="K2728" s="159" t="n"/>
      <c r="L2728" s="159" t="n"/>
      <c r="M2728" s="522" t="n"/>
      <c r="O2728" s="464">
        <f>ISBLANK(D2728)</f>
        <v/>
      </c>
      <c r="P2728" s="464">
        <f>ISBLANK(G2728)</f>
        <v/>
      </c>
      <c r="Q2728" s="464">
        <f>ISBLANK(M2728)</f>
        <v/>
      </c>
      <c r="R2728" s="464">
        <f>IF(AND(O2728=P2728,O2728=Q2728),,"!!!")</f>
        <v/>
      </c>
      <c r="T2728" s="464" t="n">
        <v>2717</v>
      </c>
    </row>
    <row customFormat="1" hidden="1" outlineLevel="1" r="2729" s="590">
      <c r="A2729" s="170" t="n"/>
      <c r="B2729" s="833" t="n"/>
      <c r="C2729" s="836" t="n"/>
      <c r="D2729" s="426" t="n"/>
      <c r="E2729" s="94" t="inlineStr">
        <is>
          <t>Occurrent customs duties are included in the presented flat prices.</t>
        </is>
      </c>
      <c r="F2729" s="94" t="inlineStr">
        <is>
          <t>Esetleges vámköltségek is a megadott egységárak tartalmazzák.</t>
        </is>
      </c>
      <c r="G2729" s="994" t="n"/>
      <c r="H2729" s="39" t="n"/>
      <c r="I2729" s="315" t="n"/>
      <c r="J2729" s="521" t="n"/>
      <c r="K2729" s="159" t="n"/>
      <c r="L2729" s="159" t="n"/>
      <c r="M2729" s="522" t="n"/>
      <c r="O2729" s="464">
        <f>ISBLANK(D2729)</f>
        <v/>
      </c>
      <c r="P2729" s="464">
        <f>ISBLANK(G2729)</f>
        <v/>
      </c>
      <c r="Q2729" s="464">
        <f>ISBLANK(M2729)</f>
        <v/>
      </c>
      <c r="R2729" s="464">
        <f>IF(AND(O2729=P2729,O2729=Q2729),,"!!!")</f>
        <v/>
      </c>
      <c r="T2729" s="464" t="n">
        <v>2718</v>
      </c>
    </row>
    <row customFormat="1" customHeight="1" hidden="1" ht="22.5" outlineLevel="1" r="2730" s="590">
      <c r="A2730" s="170" t="n"/>
      <c r="B2730" s="833" t="n"/>
      <c r="C2730" s="836" t="n"/>
      <c r="D2730" s="426" t="n"/>
      <c r="E2730" s="94" t="inlineStr">
        <is>
          <t>Every surveys ordered by the customer should be performed by the contractor at no additional costs.</t>
        </is>
      </c>
      <c r="F2730" s="94" t="inlineStr">
        <is>
          <t>Minden Megrendelő által elrendelt felmérési munkát az alvállalkozónak költségtérítés nélkül el kell végeznie.</t>
        </is>
      </c>
      <c r="G2730" s="994" t="n"/>
      <c r="H2730" s="39" t="n"/>
      <c r="I2730" s="315" t="n"/>
      <c r="J2730" s="521" t="n"/>
      <c r="K2730" s="159" t="n"/>
      <c r="L2730" s="159" t="n"/>
      <c r="M2730" s="522" t="n"/>
      <c r="O2730" s="464">
        <f>ISBLANK(D2730)</f>
        <v/>
      </c>
      <c r="P2730" s="464">
        <f>ISBLANK(G2730)</f>
        <v/>
      </c>
      <c r="Q2730" s="464">
        <f>ISBLANK(M2730)</f>
        <v/>
      </c>
      <c r="R2730" s="464">
        <f>IF(AND(O2730=P2730,O2730=Q2730),,"!!!")</f>
        <v/>
      </c>
      <c r="T2730" s="464" t="n">
        <v>2719</v>
      </c>
    </row>
    <row customFormat="1" customHeight="1" hidden="1" ht="45" outlineLevel="1" r="2731" s="590">
      <c r="A2731" s="170" t="n"/>
      <c r="B2731" s="833" t="n"/>
      <c r="C2731" s="836" t="n"/>
      <c r="D2731" s="426" t="n"/>
      <c r="E2731" s="94" t="inlineStr">
        <is>
          <t>Costs of insulation and other assembly works required auxiliary materials should also be included in flat prices. Selection of a system and function conform supporting sturctue is the contractor's responsibility (excep: building structure).</t>
        </is>
      </c>
      <c r="F2731" s="94" t="inlineStr">
        <is>
          <t>Hőszigetelési és egyyéb szerelési munkáknál a rögzítőanyagok költségét szintén kell hogy az egységárak tartalmazzák. A rendszernek és funkciónak megfelelő tartószerkezet kiválasztása az alvállalkozó felelőssége (kivétel épület tartószerkezet).</t>
        </is>
      </c>
      <c r="G2731" s="994" t="n"/>
      <c r="H2731" s="39" t="n"/>
      <c r="I2731" s="315" t="n"/>
      <c r="J2731" s="521" t="n"/>
      <c r="K2731" s="159" t="n"/>
      <c r="L2731" s="159" t="n"/>
      <c r="M2731" s="522" t="n"/>
      <c r="O2731" s="464">
        <f>ISBLANK(D2731)</f>
        <v/>
      </c>
      <c r="P2731" s="464">
        <f>ISBLANK(G2731)</f>
        <v/>
      </c>
      <c r="Q2731" s="464">
        <f>ISBLANK(M2731)</f>
        <v/>
      </c>
      <c r="R2731" s="464">
        <f>IF(AND(O2731=P2731,O2731=Q2731),,"!!!")</f>
        <v/>
      </c>
      <c r="T2731" s="464" t="n">
        <v>2720</v>
      </c>
    </row>
    <row customFormat="1" customHeight="1" hidden="1" ht="67.5" outlineLevel="1" r="2732" s="590">
      <c r="A2732" s="170" t="n"/>
      <c r="B2732" s="833" t="n"/>
      <c r="C2732" s="836" t="n"/>
      <c r="D2732" s="426" t="n"/>
      <c r="E2732" s="94" t="inlineStr">
        <is>
          <t>Every waste and scrap from materials owned by the contractor remains in the property of the contractor. Disposal and waste treatment, organization, vendition in accordance with official regulations lie in contractor's responsibility, and part of the contractual obligations.</t>
        </is>
      </c>
      <c r="F2732" s="94" t="inlineStr">
        <is>
          <t>Minden az építkezésen az alvállalkozó anyagából keletkező hulladék és maradék anyag az alvállalkozó tulajdonát képezi. Az építkezés területéről ezen hulladék és maradék anyagok szakszerű hatósági előírásoknak megfelelő elszállítása, hulladék kezelése, rendszerezése, értékesítése az alvállallkozó felelőssége, és szerződéses feladatát képezi.</t>
        </is>
      </c>
      <c r="G2732" s="994" t="n"/>
      <c r="H2732" s="39" t="n"/>
      <c r="I2732" s="315" t="n"/>
      <c r="J2732" s="521" t="n"/>
      <c r="K2732" s="159" t="n"/>
      <c r="L2732" s="159" t="n"/>
      <c r="M2732" s="522" t="n"/>
      <c r="O2732" s="464">
        <f>ISBLANK(D2732)</f>
        <v/>
      </c>
      <c r="P2732" s="464">
        <f>ISBLANK(G2732)</f>
        <v/>
      </c>
      <c r="Q2732" s="464">
        <f>ISBLANK(M2732)</f>
        <v/>
      </c>
      <c r="R2732" s="464">
        <f>IF(AND(O2732=P2732,O2732=Q2732),,"!!!")</f>
        <v/>
      </c>
      <c r="T2732" s="464" t="n">
        <v>2721</v>
      </c>
    </row>
    <row customFormat="1" customHeight="1" hidden="1" ht="33.75" outlineLevel="1" r="2733" s="590">
      <c r="A2733" s="170" t="n"/>
      <c r="B2733" s="833" t="n"/>
      <c r="C2733" s="836" t="n"/>
      <c r="D2733" s="426" t="n"/>
      <c r="E2733" s="94" t="inlineStr">
        <is>
          <t>Regular and final cleaning of the construction site and dedusting of equipment installed by the contractor is his/her duty, its costs are included in flat rate prices.</t>
        </is>
      </c>
      <c r="F2733" s="94" t="inlineStr">
        <is>
          <t>Rendszeres és a végleges munkaterület kitakarítása, alvállalkozó által beszerelt berendezések portalanítása az alvállalkozó feladata, költségét az egységárak tartamazzák.</t>
        </is>
      </c>
      <c r="G2733" s="994" t="n"/>
      <c r="H2733" s="39" t="n"/>
      <c r="I2733" s="315" t="n"/>
      <c r="J2733" s="521" t="n"/>
      <c r="K2733" s="159" t="n"/>
      <c r="L2733" s="159" t="n"/>
      <c r="M2733" s="522" t="n"/>
      <c r="O2733" s="464">
        <f>ISBLANK(D2733)</f>
        <v/>
      </c>
      <c r="P2733" s="464">
        <f>ISBLANK(G2733)</f>
        <v/>
      </c>
      <c r="Q2733" s="464">
        <f>ISBLANK(M2733)</f>
        <v/>
      </c>
      <c r="R2733" s="464">
        <f>IF(AND(O2733=P2733,O2733=Q2733),,"!!!")</f>
        <v/>
      </c>
      <c r="T2733" s="464" t="n">
        <v>2722</v>
      </c>
    </row>
    <row customFormat="1" customHeight="1" hidden="1" ht="33.75" outlineLevel="1" r="2734" s="590">
      <c r="A2734" s="170" t="n"/>
      <c r="B2734" s="833" t="n"/>
      <c r="C2734" s="836" t="n"/>
      <c r="D2734" s="426" t="n"/>
      <c r="E2734" s="94" t="inlineStr">
        <is>
          <t>A szerződés megkötése előtt a kivitelezőnek egyeztetnie szükséges a Belsőépítész terezővel a berendezések kiviteléről (pl.: szín, kivitel, stb.).</t>
        </is>
      </c>
      <c r="F2734" s="94" t="inlineStr">
        <is>
          <t>A szerződés megkötése előtt a kivitelezőnek egyeztetnie szükséges a Belsőépítész terezővel a berendezések kiviteléről (pl.: szín, kivitel, stb.).</t>
        </is>
      </c>
      <c r="G2734" s="994" t="n"/>
      <c r="H2734" s="39" t="n"/>
      <c r="I2734" s="315" t="n"/>
      <c r="J2734" s="521" t="n"/>
      <c r="K2734" s="159" t="n"/>
      <c r="L2734" s="159" t="n"/>
      <c r="M2734" s="522" t="n"/>
      <c r="O2734" s="464">
        <f>ISBLANK(D2734)</f>
        <v/>
      </c>
      <c r="P2734" s="464">
        <f>ISBLANK(G2734)</f>
        <v/>
      </c>
      <c r="Q2734" s="464">
        <f>ISBLANK(M2734)</f>
        <v/>
      </c>
      <c r="R2734" s="464">
        <f>IF(AND(O2734=P2734,O2734=Q2734),,"!!!")</f>
        <v/>
      </c>
      <c r="T2734" s="464" t="n">
        <v>2723</v>
      </c>
    </row>
    <row customFormat="1" customHeight="1" hidden="1" ht="22.5" outlineLevel="1" r="2735" s="590">
      <c r="A2735" s="170" t="n"/>
      <c r="B2735" s="833" t="n"/>
      <c r="C2735" s="836" t="n"/>
      <c r="D2735" s="426" t="n"/>
      <c r="E2735" s="94" t="inlineStr">
        <is>
          <t>Bidder is obliged to produce a functioning and fully complete equipment construction.</t>
        </is>
      </c>
      <c r="F2735" s="94" t="inlineStr">
        <is>
          <t>Az ajánlattevő köteles egy működőképes és egyben teljes komplett berendezés kivitelezést elkészíteni.</t>
        </is>
      </c>
      <c r="G2735" s="994" t="n"/>
      <c r="H2735" s="39" t="n"/>
      <c r="I2735" s="315" t="n"/>
      <c r="J2735" s="521" t="n"/>
      <c r="K2735" s="159" t="n"/>
      <c r="L2735" s="159" t="n"/>
      <c r="M2735" s="522" t="n"/>
      <c r="O2735" s="464">
        <f>ISBLANK(D2735)</f>
        <v/>
      </c>
      <c r="P2735" s="464">
        <f>ISBLANK(G2735)</f>
        <v/>
      </c>
      <c r="Q2735" s="464">
        <f>ISBLANK(M2735)</f>
        <v/>
      </c>
      <c r="R2735" s="464">
        <f>IF(AND(O2735=P2735,O2735=Q2735),,"!!!")</f>
        <v/>
      </c>
      <c r="T2735" s="464" t="n">
        <v>2724</v>
      </c>
    </row>
    <row customFormat="1" customHeight="1" hidden="1" ht="45" outlineLevel="1" r="2736" s="590">
      <c r="A2736" s="170" t="n"/>
      <c r="B2736" s="833" t="n"/>
      <c r="C2736" s="836" t="n"/>
      <c r="D2736" s="426" t="n"/>
      <c r="E2736" s="94" t="inlineStr">
        <is>
          <t>Every equipment components are considered together with all the auxiliary materials, supporting elements, consumables necessary for connection, even if they are not separately indicated in the quotation.</t>
        </is>
      </c>
      <c r="F2736" s="94" t="inlineStr">
        <is>
          <t>Minden berendezés egységelemei minden esetben a csatlakozáshoz szükséges szerelési anyaggal, tartószerkezettel, fogyóeszközökkel értendők, még akkor is ha külön nincs részletezve a költségvetetésben.</t>
        </is>
      </c>
      <c r="G2736" s="994" t="n"/>
      <c r="H2736" s="39" t="n"/>
      <c r="I2736" s="315" t="n"/>
      <c r="J2736" s="521" t="n"/>
      <c r="K2736" s="159" t="n"/>
      <c r="L2736" s="159" t="n"/>
      <c r="M2736" s="522" t="n"/>
      <c r="O2736" s="464">
        <f>ISBLANK(D2736)</f>
        <v/>
      </c>
      <c r="P2736" s="464">
        <f>ISBLANK(G2736)</f>
        <v/>
      </c>
      <c r="Q2736" s="464">
        <f>ISBLANK(M2736)</f>
        <v/>
      </c>
      <c r="R2736" s="464">
        <f>IF(AND(O2736=P2736,O2736=Q2736),,"!!!")</f>
        <v/>
      </c>
      <c r="T2736" s="464" t="n">
        <v>2725</v>
      </c>
    </row>
    <row customFormat="1" customHeight="1" hidden="1" ht="33.75" outlineLevel="1" r="2737" s="590">
      <c r="A2737" s="170" t="n"/>
      <c r="B2737" s="833" t="n"/>
      <c r="C2737" s="836" t="n"/>
      <c r="D2737" s="426" t="n"/>
      <c r="E2737" s="94" t="inlineStr">
        <is>
          <t>Under engineering sub-disciplines listed electrical connections, the necessary auxiliary materials should be included as additinal costs in the flat price by the contractor.</t>
        </is>
      </c>
      <c r="F2737" s="94" t="inlineStr">
        <is>
          <t>A gépészeti szakágaknál kiírt berendezések elektromos bekötését szükséges szerlési segédanyagokkal mint járulékos munkákkal számolnia kell a az alvállalkozónak az egységáraknál.</t>
        </is>
      </c>
      <c r="G2737" s="994" t="n"/>
      <c r="H2737" s="39" t="n"/>
      <c r="I2737" s="315" t="n"/>
      <c r="J2737" s="521" t="n"/>
      <c r="K2737" s="159" t="n"/>
      <c r="L2737" s="159" t="n"/>
      <c r="M2737" s="522" t="n"/>
      <c r="O2737" s="464">
        <f>ISBLANK(D2737)</f>
        <v/>
      </c>
      <c r="P2737" s="464">
        <f>ISBLANK(G2737)</f>
        <v/>
      </c>
      <c r="Q2737" s="464">
        <f>ISBLANK(M2737)</f>
        <v/>
      </c>
      <c r="R2737" s="464">
        <f>IF(AND(O2737=P2737,O2737=Q2737),,"!!!")</f>
        <v/>
      </c>
      <c r="T2737" s="464" t="n">
        <v>2726</v>
      </c>
    </row>
    <row customFormat="1" customHeight="1" hidden="1" ht="33.75" outlineLevel="1" r="2738" s="590">
      <c r="A2738" s="170" t="n"/>
      <c r="B2738" s="833" t="n"/>
      <c r="C2738" s="836" t="n"/>
      <c r="D2738" s="426" t="n"/>
      <c r="E2738" s="94" t="inlineStr">
        <is>
          <t>For the construction of every fire protection cladding required by the local fire department (as competent authority) the contractor bears responsibility.</t>
        </is>
      </c>
      <c r="F2738" s="94" t="inlineStr">
        <is>
          <t>Minden a helyi tűzóltóság -mint hatósággal- által megövetelt tűzvédelmi bevonat burkolat kivitelezése az alvállalkozót terheli.</t>
        </is>
      </c>
      <c r="G2738" s="994" t="n"/>
      <c r="H2738" s="39" t="n"/>
      <c r="I2738" s="315" t="n"/>
      <c r="J2738" s="521" t="n"/>
      <c r="K2738" s="159" t="n"/>
      <c r="L2738" s="159" t="n"/>
      <c r="M2738" s="522" t="n"/>
      <c r="O2738" s="464">
        <f>ISBLANK(D2738)</f>
        <v/>
      </c>
      <c r="P2738" s="464">
        <f>ISBLANK(G2738)</f>
        <v/>
      </c>
      <c r="Q2738" s="464">
        <f>ISBLANK(M2738)</f>
        <v/>
      </c>
      <c r="R2738" s="464">
        <f>IF(AND(O2738=P2738,O2738=Q2738),,"!!!")</f>
        <v/>
      </c>
      <c r="T2738" s="464" t="n">
        <v>2727</v>
      </c>
    </row>
    <row customFormat="1" customHeight="1" hidden="1" ht="56.25" outlineLevel="1" r="2739" s="590">
      <c r="A2739" s="170" t="n"/>
      <c r="B2739" s="833" t="n"/>
      <c r="C2739" s="836" t="n"/>
      <c r="D2739" s="426" t="n"/>
      <c r="E2739" s="94" t="inlineStr">
        <is>
          <t>Appliances and components requiring authority permit, furthermore imported components that do not have marketing approval, need to pass through testing and local authorization. In any case, contractor pays the incurred costs.</t>
        </is>
      </c>
      <c r="F2739" s="94" t="inlineStr">
        <is>
          <t>Engedélyköteles berendezések, és részegységek, valamint Magyarországra importált, jóváhagyással forgalmazási engedéllyel nem rendelkező részeségek bevizsgálása, helyi engedélyeztetése hatósági bejegyzése szükséges. Ennek költsége minden esetben az alvállalkozót terheli.</t>
        </is>
      </c>
      <c r="G2739" s="994" t="n"/>
      <c r="H2739" s="39" t="n"/>
      <c r="I2739" s="315" t="n"/>
      <c r="J2739" s="521" t="n"/>
      <c r="K2739" s="159" t="n"/>
      <c r="L2739" s="159" t="n"/>
      <c r="M2739" s="522" t="n"/>
      <c r="O2739" s="464">
        <f>ISBLANK(D2739)</f>
        <v/>
      </c>
      <c r="P2739" s="464">
        <f>ISBLANK(G2739)</f>
        <v/>
      </c>
      <c r="Q2739" s="464">
        <f>ISBLANK(M2739)</f>
        <v/>
      </c>
      <c r="R2739" s="464">
        <f>IF(AND(O2739=P2739,O2739=Q2739),,"!!!")</f>
        <v/>
      </c>
      <c r="T2739" s="464" t="n">
        <v>2728</v>
      </c>
    </row>
    <row customFormat="1" customHeight="1" hidden="1" ht="45" outlineLevel="1" r="2740" s="590">
      <c r="A2740" s="170" t="n"/>
      <c r="B2740" s="833" t="n"/>
      <c r="C2740" s="836" t="n"/>
      <c r="D2740" s="426" t="n"/>
      <c r="E2740" s="94" t="inlineStr">
        <is>
          <t>Every cost of scaffold (below and above the height of 3.5m) necessary for construction, tool costs, tools, lifting devices, heavy-duty crane, conveyor belt should be included in flat prices by the contractor.</t>
        </is>
      </c>
      <c r="F2740" s="94" t="inlineStr">
        <is>
          <t>Minden szereléshez és kivitelezésehez szükséges állvány 3,5m felett is, segédszerkezetek, gép költségek, szerszámok, emelőberendezések, nagyteherbírású daru , szállítószalag költségét az egységárskba bele kell kalkulálnia az alvállalkozónak.</t>
        </is>
      </c>
      <c r="G2740" s="994" t="n"/>
      <c r="H2740" s="39" t="n"/>
      <c r="I2740" s="315" t="n"/>
      <c r="J2740" s="521" t="n"/>
      <c r="K2740" s="159" t="n"/>
      <c r="L2740" s="159" t="n"/>
      <c r="M2740" s="522" t="n"/>
      <c r="O2740" s="464">
        <f>ISBLANK(D2740)</f>
        <v/>
      </c>
      <c r="P2740" s="464">
        <f>ISBLANK(G2740)</f>
        <v/>
      </c>
      <c r="Q2740" s="464">
        <f>ISBLANK(M2740)</f>
        <v/>
      </c>
      <c r="R2740" s="464">
        <f>IF(AND(O2740=P2740,O2740=Q2740),,"!!!")</f>
        <v/>
      </c>
      <c r="T2740" s="464" t="n">
        <v>2729</v>
      </c>
    </row>
    <row customFormat="1" customHeight="1" hidden="1" ht="67.5" outlineLevel="1" r="2741" s="590">
      <c r="A2741" s="170" t="n"/>
      <c r="B2741" s="833" t="n"/>
      <c r="C2741" s="836" t="n"/>
      <c r="D2741" s="426" t="n"/>
      <c r="E2741" s="94" t="inlineStr">
        <is>
          <t>Wall/floor openings for pipes, cables and ducts should be sealed with fire rated material. For that reason each conduit must be insulated appropriately (fire rated at fire section borders, Kaiflex elsewhere). In wider openings, and around fire dampers, up to 8cm width of the gap the restoring sealant should be fire-resistant plaster.</t>
        </is>
      </c>
      <c r="F2741" s="94" t="inlineStr">
        <is>
          <t>Fal és födémáttöréseket csövek ill. légcsatornák kábelek részére, éghetetlen anyaggal tömíteni kell. Ezért minden vezetéket a megfelelő (tűzhatároknál éghetetlen, egyéb átvezetéseknél Kaiflex) szigeteléssel kell bevonni. Nagyobb leválások, áttörések tűzgátlócsappantyúk körüli helyreállítást 8cm-ig tűzgátló vakolattal kell kitölteni, helyreállítani.</t>
        </is>
      </c>
      <c r="G2741" s="994" t="n"/>
      <c r="H2741" s="39" t="n"/>
      <c r="I2741" s="315" t="n"/>
      <c r="J2741" s="521" t="n"/>
      <c r="K2741" s="159" t="n"/>
      <c r="L2741" s="159" t="n"/>
      <c r="M2741" s="522" t="n"/>
      <c r="O2741" s="464">
        <f>ISBLANK(D2741)</f>
        <v/>
      </c>
      <c r="P2741" s="464">
        <f>ISBLANK(G2741)</f>
        <v/>
      </c>
      <c r="Q2741" s="464">
        <f>ISBLANK(M2741)</f>
        <v/>
      </c>
      <c r="R2741" s="464">
        <f>IF(AND(O2741=P2741,O2741=Q2741),,"!!!")</f>
        <v/>
      </c>
      <c r="T2741" s="464" t="n">
        <v>2730</v>
      </c>
    </row>
    <row customFormat="1" customHeight="1" hidden="1" ht="22.5" outlineLevel="1" r="2742" s="590">
      <c r="A2742" s="29" t="n"/>
      <c r="B2742" s="833" t="n"/>
      <c r="C2742" s="836" t="n"/>
      <c r="D2742" s="426" t="n"/>
      <c r="E2742" s="94" t="inlineStr">
        <is>
          <t>Above mentioned supplementaryr works is part of the contract performance, and won't be separately accounted..</t>
        </is>
      </c>
      <c r="F2742" s="94" t="inlineStr">
        <is>
          <t>Fenti feladat mint járulékos feladat a szerződéses teljesítés részét képezi, és külön nem lesz elszámolva.</t>
        </is>
      </c>
      <c r="G2742" s="994" t="n"/>
      <c r="H2742" s="39" t="n"/>
      <c r="I2742" s="315" t="n"/>
      <c r="J2742" s="521" t="n"/>
      <c r="K2742" s="159" t="n"/>
      <c r="L2742" s="159" t="n"/>
      <c r="M2742" s="522" t="n"/>
      <c r="O2742" s="464">
        <f>ISBLANK(D2742)</f>
        <v/>
      </c>
      <c r="P2742" s="464">
        <f>ISBLANK(G2742)</f>
        <v/>
      </c>
      <c r="Q2742" s="464">
        <f>ISBLANK(M2742)</f>
        <v/>
      </c>
      <c r="R2742" s="464">
        <f>IF(AND(O2742=P2742,O2742=Q2742),,"!!!")</f>
        <v/>
      </c>
      <c r="T2742" s="464" t="n">
        <v>2731</v>
      </c>
    </row>
    <row customFormat="1" customHeight="1" hidden="1" ht="33.75" outlineLevel="1" r="2743" s="590">
      <c r="A2743" s="169" t="n"/>
      <c r="B2743" s="833" t="n"/>
      <c r="C2743" s="836" t="n"/>
      <c r="D2743" s="426" t="n"/>
      <c r="E2743" s="94" t="inlineStr">
        <is>
          <t>Every pipe and duct line should be labeled with water-resistant stickers. The label informs about the following:</t>
        </is>
      </c>
      <c r="F2743" s="94" t="inlineStr">
        <is>
          <t>Minden csővezeték és légcsatornát a szerlés hőszigetelést követően öntapadó vízálló matricával fel kell iratozni. A tájékoztató felirat tartamazza:</t>
        </is>
      </c>
      <c r="G2743" s="994" t="n"/>
      <c r="H2743" s="39" t="n"/>
      <c r="I2743" s="319" t="n"/>
      <c r="J2743" s="521" t="n"/>
      <c r="K2743" s="159" t="n"/>
      <c r="L2743" s="159" t="n"/>
      <c r="M2743" s="522" t="n"/>
      <c r="O2743" s="464">
        <f>ISBLANK(D2743)</f>
        <v/>
      </c>
      <c r="P2743" s="464">
        <f>ISBLANK(G2743)</f>
        <v/>
      </c>
      <c r="Q2743" s="464">
        <f>ISBLANK(M2743)</f>
        <v/>
      </c>
      <c r="R2743" s="464">
        <f>IF(AND(O2743=P2743,O2743=Q2743),,"!!!")</f>
        <v/>
      </c>
      <c r="T2743" s="464" t="n">
        <v>2732</v>
      </c>
    </row>
    <row customFormat="1" hidden="1" outlineLevel="1" r="2744" s="590">
      <c r="A2744" s="29" t="n"/>
      <c r="B2744" s="833" t="n"/>
      <c r="C2744" s="836" t="n"/>
      <c r="D2744" s="426" t="n"/>
      <c r="E2744" s="94" t="inlineStr">
        <is>
          <t>type of medium</t>
        </is>
      </c>
      <c r="F2744" s="94" t="inlineStr">
        <is>
          <t>közeg fajtája</t>
        </is>
      </c>
      <c r="G2744" s="994" t="n"/>
      <c r="H2744" s="39" t="n"/>
      <c r="I2744" s="320" t="n"/>
      <c r="J2744" s="521" t="n"/>
      <c r="K2744" s="159" t="n"/>
      <c r="L2744" s="159" t="n"/>
      <c r="M2744" s="522" t="n"/>
      <c r="O2744" s="464">
        <f>ISBLANK(D2744)</f>
        <v/>
      </c>
      <c r="P2744" s="464">
        <f>ISBLANK(G2744)</f>
        <v/>
      </c>
      <c r="Q2744" s="464">
        <f>ISBLANK(M2744)</f>
        <v/>
      </c>
      <c r="R2744" s="464">
        <f>IF(AND(O2744=P2744,O2744=Q2744),,"!!!")</f>
        <v/>
      </c>
      <c r="T2744" s="464" t="n">
        <v>2733</v>
      </c>
    </row>
    <row customFormat="1" hidden="1" outlineLevel="1" r="2745" s="590">
      <c r="A2745" s="29" t="n"/>
      <c r="B2745" s="833" t="n"/>
      <c r="C2745" s="836" t="n"/>
      <c r="D2745" s="426" t="n"/>
      <c r="E2745" s="94" t="inlineStr">
        <is>
          <t>flow direction</t>
        </is>
      </c>
      <c r="F2745" s="94" t="inlineStr">
        <is>
          <t>közegáramlás iránya</t>
        </is>
      </c>
      <c r="G2745" s="994" t="n"/>
      <c r="H2745" s="39" t="n"/>
      <c r="I2745" s="320" t="n"/>
      <c r="J2745" s="521" t="n"/>
      <c r="K2745" s="159" t="n"/>
      <c r="L2745" s="159" t="n"/>
      <c r="M2745" s="522" t="n"/>
      <c r="O2745" s="464">
        <f>ISBLANK(D2745)</f>
        <v/>
      </c>
      <c r="P2745" s="464">
        <f>ISBLANK(G2745)</f>
        <v/>
      </c>
      <c r="Q2745" s="464">
        <f>ISBLANK(M2745)</f>
        <v/>
      </c>
      <c r="R2745" s="464">
        <f>IF(AND(O2745=P2745,O2745=Q2745),,"!!!")</f>
        <v/>
      </c>
      <c r="T2745" s="464" t="n">
        <v>2734</v>
      </c>
    </row>
    <row customFormat="1" customHeight="1" hidden="1" ht="22.5" outlineLevel="1" r="2746" s="590">
      <c r="A2746" s="29" t="n"/>
      <c r="B2746" s="833" t="n"/>
      <c r="C2746" s="836" t="n"/>
      <c r="D2746" s="426" t="n"/>
      <c r="E2746" s="94" t="inlineStr">
        <is>
          <t>Labels should be placed system-wise at equal distance, by every 10 meters. Cost included in the complete price offer.</t>
        </is>
      </c>
      <c r="F2746" s="94" t="inlineStr">
        <is>
          <t>A felirati matricákat rendszer szerint azonos távolságban 10m-ként kell elhelyezni. A költségeket az összárajánlat tartalmazza.</t>
        </is>
      </c>
      <c r="G2746" s="994" t="n"/>
      <c r="H2746" s="39" t="n"/>
      <c r="I2746" s="320" t="n"/>
      <c r="J2746" s="521" t="n"/>
      <c r="K2746" s="159" t="n"/>
      <c r="L2746" s="159" t="n"/>
      <c r="M2746" s="522" t="n"/>
      <c r="O2746" s="464">
        <f>ISBLANK(D2746)</f>
        <v/>
      </c>
      <c r="P2746" s="464">
        <f>ISBLANK(G2746)</f>
        <v/>
      </c>
      <c r="Q2746" s="464">
        <f>ISBLANK(M2746)</f>
        <v/>
      </c>
      <c r="R2746" s="464">
        <f>IF(AND(O2746=P2746,O2746=Q2746),,"!!!")</f>
        <v/>
      </c>
      <c r="T2746" s="464" t="n">
        <v>2735</v>
      </c>
    </row>
    <row customFormat="1" customHeight="1" hidden="1" ht="33.75" outlineLevel="1" r="2747" s="590">
      <c r="A2747" s="29" t="n"/>
      <c r="B2747" s="833" t="n"/>
      <c r="C2747" s="836" t="n"/>
      <c r="D2747" s="426" t="n"/>
      <c r="E2747" s="94" t="inlineStr">
        <is>
          <t>Each electric cable (both low- and high voltage) must be marked in a water-resistant way at their ends, and these marks should be catalogued in the cable list.</t>
        </is>
      </c>
      <c r="F2747" s="94" t="inlineStr">
        <is>
          <t>Minden elektromos kábelt (magas alacsonyfeszültségű) a két végén időálló kivitelben meg kell jelölni, és ezen jelöléseket a szekrényterveken és kábellistán fel kell tüntetni.</t>
        </is>
      </c>
      <c r="G2747" s="994" t="n"/>
      <c r="H2747" s="39" t="n"/>
      <c r="I2747" s="320" t="n"/>
      <c r="J2747" s="521" t="n"/>
      <c r="K2747" s="159" t="n"/>
      <c r="L2747" s="159" t="n"/>
      <c r="M2747" s="522" t="n"/>
      <c r="O2747" s="464">
        <f>ISBLANK(D2747)</f>
        <v/>
      </c>
      <c r="P2747" s="464">
        <f>ISBLANK(G2747)</f>
        <v/>
      </c>
      <c r="Q2747" s="464">
        <f>ISBLANK(M2747)</f>
        <v/>
      </c>
      <c r="R2747" s="464">
        <f>IF(AND(O2747=P2747,O2747=Q2747),,"!!!")</f>
        <v/>
      </c>
      <c r="T2747" s="464" t="n">
        <v>2736</v>
      </c>
    </row>
    <row customFormat="1" customHeight="1" hidden="1" ht="33.75" outlineLevel="1" r="2748" s="590">
      <c r="A2748" s="29" t="n"/>
      <c r="B2748" s="833" t="n"/>
      <c r="C2748" s="836" t="n"/>
      <c r="D2748" s="426" t="n"/>
      <c r="E2748" s="94" t="inlineStr">
        <is>
          <t>In all electric cabinets, the installed RCD-s, automatic switches, electromagnetic relays, time relays, power switches should be products of the same manufacturer if possible.</t>
        </is>
      </c>
      <c r="F2748" s="94" t="inlineStr">
        <is>
          <t>A összes szekrényekbe épített fi-relék, automata kapcsolók, mágneskapcsolók, időrelék, teljesítménykapcsolók lehetőség szerint egy azonos gyártótól származhatnak.</t>
        </is>
      </c>
      <c r="G2748" s="994" t="n"/>
      <c r="H2748" s="39" t="n"/>
      <c r="I2748" s="320" t="n"/>
      <c r="J2748" s="521" t="n"/>
      <c r="K2748" s="159" t="n"/>
      <c r="L2748" s="159" t="n"/>
      <c r="M2748" s="522" t="n"/>
      <c r="O2748" s="464">
        <f>ISBLANK(D2748)</f>
        <v/>
      </c>
      <c r="P2748" s="464">
        <f>ISBLANK(G2748)</f>
        <v/>
      </c>
      <c r="Q2748" s="464">
        <f>ISBLANK(M2748)</f>
        <v/>
      </c>
      <c r="R2748" s="464">
        <f>IF(AND(O2748=P2748,O2748=Q2748),,"!!!")</f>
        <v/>
      </c>
      <c r="T2748" s="464" t="n">
        <v>2737</v>
      </c>
    </row>
    <row customFormat="1" customHeight="1" hidden="1" ht="22.5" outlineLevel="1" r="2749" s="590">
      <c r="A2749" s="29" t="n"/>
      <c r="B2749" s="833" t="n"/>
      <c r="C2749" s="836" t="n"/>
      <c r="D2749" s="426" t="n"/>
      <c r="E2749" s="94" t="inlineStr">
        <is>
          <t>Single stage motors up to 5.5kW are directly, above 7.5kW star-delta switch connected.</t>
        </is>
      </c>
      <c r="F2749" s="94" t="inlineStr">
        <is>
          <t>Egyfokozatú motorkat 5,5kW-ig direkt bekötéssel, 7,5kW feletti motorokat csillag-delta kapcsolással kell bekötni.</t>
        </is>
      </c>
      <c r="G2749" s="994" t="n"/>
      <c r="H2749" s="39" t="n"/>
      <c r="I2749" s="320" t="n"/>
      <c r="J2749" s="521" t="n"/>
      <c r="K2749" s="159" t="n"/>
      <c r="L2749" s="159" t="n"/>
      <c r="M2749" s="522" t="n"/>
      <c r="O2749" s="464">
        <f>ISBLANK(D2749)</f>
        <v/>
      </c>
      <c r="P2749" s="464">
        <f>ISBLANK(G2749)</f>
        <v/>
      </c>
      <c r="Q2749" s="464">
        <f>ISBLANK(M2749)</f>
        <v/>
      </c>
      <c r="R2749" s="464">
        <f>IF(AND(O2749=P2749,O2749=Q2749),,"!!!")</f>
        <v/>
      </c>
      <c r="T2749" s="464" t="n">
        <v>2738</v>
      </c>
    </row>
    <row customFormat="1" customHeight="1" hidden="1" ht="33.75" outlineLevel="1" r="2750" s="590">
      <c r="A2750" s="29" t="n"/>
      <c r="B2750" s="833" t="n"/>
      <c r="C2750" s="836" t="n"/>
      <c r="D2750" s="426" t="n"/>
      <c r="E2750" s="94" t="inlineStr">
        <is>
          <t>Pipe mounting should be constructed from commercially available products like HILTI, MEFA (or equivalent) that comprises vibration insulating with rubber inlay elements.</t>
        </is>
      </c>
      <c r="F2750" s="94" t="inlineStr">
        <is>
          <t>A cső tartószerkezeteket minden esteben a kereskedelemben járatos, kapható HILTI, MEFA (vagy egyenértékű) testhang terjedést gátló gumibetéstes kivitelben kell elkészíteni.</t>
        </is>
      </c>
      <c r="G2750" s="994" t="n"/>
      <c r="H2750" s="39" t="n"/>
      <c r="I2750" s="320" t="n"/>
      <c r="J2750" s="521" t="n"/>
      <c r="K2750" s="159" t="n"/>
      <c r="L2750" s="159" t="n"/>
      <c r="M2750" s="522" t="n"/>
      <c r="O2750" s="464">
        <f>ISBLANK(D2750)</f>
        <v/>
      </c>
      <c r="P2750" s="464">
        <f>ISBLANK(G2750)</f>
        <v/>
      </c>
      <c r="Q2750" s="464">
        <f>ISBLANK(M2750)</f>
        <v/>
      </c>
      <c r="R2750" s="464">
        <f>IF(AND(O2750=P2750,O2750=Q2750),,"!!!")</f>
        <v/>
      </c>
      <c r="T2750" s="464" t="n">
        <v>2739</v>
      </c>
    </row>
    <row customFormat="1" customHeight="1" hidden="1" ht="22.5" outlineLevel="1" r="2751" s="590">
      <c r="A2751" s="29" t="n"/>
      <c r="B2751" s="833" t="n"/>
      <c r="C2751" s="836" t="n"/>
      <c r="D2751" s="426" t="n"/>
      <c r="E2751" s="94" t="inlineStr">
        <is>
          <t>Using twisted wires for fixing or additionally welded support beams are not allowed.</t>
        </is>
      </c>
      <c r="F2751" s="94" t="inlineStr">
        <is>
          <t xml:space="preserve">Dróttal történő rögzítések, dierket utólag ráhegesztett konzolok nem megengedettek. </t>
        </is>
      </c>
      <c r="G2751" s="994" t="n"/>
      <c r="H2751" s="39" t="n"/>
      <c r="I2751" s="320" t="n"/>
      <c r="J2751" s="521" t="n"/>
      <c r="K2751" s="159" t="n"/>
      <c r="L2751" s="159" t="n"/>
      <c r="M2751" s="522" t="n"/>
      <c r="O2751" s="464">
        <f>ISBLANK(D2751)</f>
        <v/>
      </c>
      <c r="P2751" s="464">
        <f>ISBLANK(G2751)</f>
        <v/>
      </c>
      <c r="Q2751" s="464">
        <f>ISBLANK(M2751)</f>
        <v/>
      </c>
      <c r="R2751" s="464">
        <f>IF(AND(O2751=P2751,O2751=Q2751),,"!!!")</f>
        <v/>
      </c>
      <c r="T2751" s="464" t="n">
        <v>2740</v>
      </c>
    </row>
    <row customFormat="1" customHeight="1" hidden="1" ht="22.5" outlineLevel="1" r="2752" s="590">
      <c r="A2752" s="29" t="n"/>
      <c r="B2752" s="833" t="n"/>
      <c r="C2752" s="836" t="n"/>
      <c r="D2752" s="426" t="n"/>
      <c r="E2752" s="94" t="inlineStr">
        <is>
          <t>Minden tűzvédelmi berendezést kettős elektromos betáplálással kell ellátni.</t>
        </is>
      </c>
      <c r="F2752" s="94" t="inlineStr">
        <is>
          <t>Minden tűzvédelmi berendezést kettős elektromos betáplálással kell ellátni.</t>
        </is>
      </c>
      <c r="G2752" s="994" t="n"/>
      <c r="H2752" s="39" t="n"/>
      <c r="I2752" s="320" t="n"/>
      <c r="J2752" s="521" t="n"/>
      <c r="K2752" s="159" t="n"/>
      <c r="L2752" s="159" t="n"/>
      <c r="M2752" s="522" t="n"/>
      <c r="O2752" s="464">
        <f>ISBLANK(D2752)</f>
        <v/>
      </c>
      <c r="P2752" s="464">
        <f>ISBLANK(G2752)</f>
        <v/>
      </c>
      <c r="Q2752" s="464">
        <f>ISBLANK(M2752)</f>
        <v/>
      </c>
      <c r="R2752" s="464">
        <f>IF(AND(O2752=P2752,O2752=Q2752),,"!!!")</f>
        <v/>
      </c>
      <c r="T2752" s="464" t="n">
        <v>2741</v>
      </c>
    </row>
    <row customFormat="1" customHeight="1" hidden="1" ht="33.75" outlineLevel="1" r="2753" s="590">
      <c r="A2753" s="29" t="n"/>
      <c r="B2753" s="833" t="n"/>
      <c r="C2753" s="836" t="n"/>
      <c r="D2753" s="426" t="n"/>
      <c r="E2753" s="94" t="inlineStr">
        <is>
          <t>Fire protection systems should be constructed from materials approved by the regulatory Fire Department, every supporting system must have fire protection certificate.</t>
        </is>
      </c>
      <c r="F2753" s="94" t="inlineStr">
        <is>
          <t>A tűzvédelmi rendszereket az illetékes Tűzoltóság által elfogadott szerkezetekből kell kivitelezni, minden tűzvédelmet szolgálló rendszernek rendelkeznie kell tűzvédelmi minősítéssel.</t>
        </is>
      </c>
      <c r="G2753" s="994" t="n"/>
      <c r="H2753" s="39" t="n"/>
      <c r="I2753" s="320" t="n"/>
      <c r="J2753" s="521" t="n"/>
      <c r="K2753" s="159" t="n"/>
      <c r="L2753" s="159" t="n"/>
      <c r="M2753" s="522" t="n"/>
      <c r="O2753" s="464">
        <f>ISBLANK(D2753)</f>
        <v/>
      </c>
      <c r="P2753" s="464">
        <f>ISBLANK(G2753)</f>
        <v/>
      </c>
      <c r="Q2753" s="464">
        <f>ISBLANK(M2753)</f>
        <v/>
      </c>
      <c r="R2753" s="464">
        <f>IF(AND(O2753=P2753,O2753=Q2753),,"!!!")</f>
        <v/>
      </c>
      <c r="T2753" s="464" t="n">
        <v>2742</v>
      </c>
    </row>
    <row customFormat="1" customHeight="1" hidden="1" ht="33.75" outlineLevel="1" r="2754" s="590">
      <c r="A2754" s="29" t="n"/>
      <c r="B2754" s="833" t="n"/>
      <c r="C2754" s="836" t="n"/>
      <c r="D2754" s="426" t="n"/>
      <c r="E2754" s="94" t="inlineStr">
        <is>
          <t>Constructor should cover the costs of verification measurements necessary for approval of proper oparation of engineering systems as parto of the handover process.</t>
        </is>
      </c>
      <c r="F2754" s="94" t="inlineStr">
        <is>
          <t>A kivitelező vállalkozót terhelik az átadás-átvételi eljárások során a gépészeti rendszerek megfelelő működésének igazolásához szükséges ellenőrző mérések elvégzésének költségei.</t>
        </is>
      </c>
      <c r="G2754" s="994" t="n"/>
      <c r="H2754" s="39" t="n"/>
      <c r="I2754" s="320" t="n"/>
      <c r="J2754" s="521" t="n"/>
      <c r="K2754" s="159" t="n"/>
      <c r="L2754" s="159" t="n"/>
      <c r="M2754" s="522" t="n"/>
      <c r="O2754" s="464">
        <f>ISBLANK(D2754)</f>
        <v/>
      </c>
      <c r="P2754" s="464">
        <f>ISBLANK(G2754)</f>
        <v/>
      </c>
      <c r="Q2754" s="464">
        <f>ISBLANK(M2754)</f>
        <v/>
      </c>
      <c r="R2754" s="464">
        <f>IF(AND(O2754=P2754,O2754=Q2754),,"!!!")</f>
        <v/>
      </c>
      <c r="T2754" s="464" t="n">
        <v>2743</v>
      </c>
    </row>
    <row customFormat="1" customHeight="1" hidden="1" ht="22.5" outlineLevel="1" r="2755" s="590">
      <c r="A2755" s="29" t="n"/>
      <c r="B2755" s="833" t="n"/>
      <c r="C2755" s="836" t="n"/>
      <c r="D2755" s="426" t="n"/>
      <c r="E2755" s="94" t="inlineStr">
        <is>
          <t>Gépészeti rendszerek és berendezések beszabályozása, komplett dokumentálása</t>
        </is>
      </c>
      <c r="F2755" s="94" t="inlineStr">
        <is>
          <t>Gépészeti rendszerek és berendezések beszabályozása, komplett dokumentálása</t>
        </is>
      </c>
      <c r="G2755" s="994" t="n"/>
      <c r="H2755" s="39" t="n"/>
      <c r="I2755" s="320" t="n"/>
      <c r="J2755" s="521" t="n"/>
      <c r="K2755" s="159" t="n"/>
      <c r="L2755" s="159" t="n"/>
      <c r="M2755" s="522" t="n"/>
      <c r="O2755" s="464">
        <f>ISBLANK(D2755)</f>
        <v/>
      </c>
      <c r="P2755" s="464">
        <f>ISBLANK(G2755)</f>
        <v/>
      </c>
      <c r="Q2755" s="464">
        <f>ISBLANK(M2755)</f>
        <v/>
      </c>
      <c r="R2755" s="464">
        <f>IF(AND(O2755=P2755,O2755=Q2755),,"!!!")</f>
        <v/>
      </c>
      <c r="T2755" s="464" t="n">
        <v>2744</v>
      </c>
    </row>
    <row customFormat="1" customHeight="1" hidden="1" ht="22.5" outlineLevel="1" r="2756" s="590">
      <c r="A2756" s="29" t="n"/>
      <c r="B2756" s="833" t="n"/>
      <c r="C2756" s="836" t="n"/>
      <c r="D2756" s="426" t="n"/>
      <c r="E2756" s="94" t="inlineStr">
        <is>
          <t>Commissioning, regulation, conduction of trial operations, with complete protocolling, calibration protocols, operation manuals</t>
        </is>
      </c>
      <c r="F2756" s="94" t="inlineStr">
        <is>
          <t>Gépészeti rendszerek beüzemelése, üzembe helyezése, próba üzem lefolytatása, komplett dokumentálása, műbizonylatokkal, gépkönyvekkel</t>
        </is>
      </c>
      <c r="G2756" s="994" t="n"/>
      <c r="H2756" s="39" t="n"/>
      <c r="I2756" s="320" t="n"/>
      <c r="J2756" s="521" t="n"/>
      <c r="K2756" s="159" t="n"/>
      <c r="L2756" s="159" t="n"/>
      <c r="M2756" s="522" t="n"/>
      <c r="O2756" s="464">
        <f>ISBLANK(D2756)</f>
        <v/>
      </c>
      <c r="P2756" s="464">
        <f>ISBLANK(G2756)</f>
        <v/>
      </c>
      <c r="Q2756" s="464">
        <f>ISBLANK(M2756)</f>
        <v/>
      </c>
      <c r="R2756" s="464">
        <f>IF(AND(O2756=P2756,O2756=Q2756),,"!!!")</f>
        <v/>
      </c>
      <c r="T2756" s="464" t="n">
        <v>2745</v>
      </c>
    </row>
    <row customFormat="1" customHeight="1" hidden="1" ht="33.75" outlineLevel="1" r="2757" s="590">
      <c r="A2757" s="29" t="n"/>
      <c r="B2757" s="833" t="n"/>
      <c r="C2757" s="836" t="n"/>
      <c r="D2757" s="426" t="n"/>
      <c r="E2757" s="94" t="inlineStr">
        <is>
          <t>Training of operators, three times, complete with training protocol and composition of operation description (within half year following technical handover of the entire building)</t>
        </is>
      </c>
      <c r="F2757" s="94" t="inlineStr">
        <is>
          <t>Kezelőszemélyzet háromszori betanítása, betanítási jegyzőkönyv és működési leírás készítése (Egy a teljes épület műszaki átadását követően fél éven belül)</t>
        </is>
      </c>
      <c r="G2757" s="994" t="n"/>
      <c r="H2757" s="39" t="n"/>
      <c r="I2757" s="320" t="n"/>
      <c r="J2757" s="521" t="n"/>
      <c r="K2757" s="159" t="n"/>
      <c r="L2757" s="159" t="n"/>
      <c r="M2757" s="522" t="n"/>
      <c r="O2757" s="464">
        <f>ISBLANK(D2757)</f>
        <v/>
      </c>
      <c r="P2757" s="464">
        <f>ISBLANK(G2757)</f>
        <v/>
      </c>
      <c r="Q2757" s="464">
        <f>ISBLANK(M2757)</f>
        <v/>
      </c>
      <c r="R2757" s="464">
        <f>IF(AND(O2757=P2757,O2757=Q2757),,"!!!")</f>
        <v/>
      </c>
      <c r="T2757" s="464" t="n">
        <v>2746</v>
      </c>
    </row>
    <row customFormat="1" customHeight="1" hidden="1" ht="22.5" outlineLevel="1" r="2758" s="590">
      <c r="A2758" s="29" t="n"/>
      <c r="B2758" s="833" t="n"/>
      <c r="C2758" s="836" t="n"/>
      <c r="D2758" s="426" t="n"/>
      <c r="E2758" s="94" t="inlineStr">
        <is>
          <t>Completion of formal and contentual requirements of technical documentation necessary for occupancy permit process.</t>
        </is>
      </c>
      <c r="F2758" s="94" t="inlineStr">
        <is>
          <t>A használatba-vételi eljáráshoz szükséges teljeskörű műszaki dokumentáció tartalmi és formai teljesítése.</t>
        </is>
      </c>
      <c r="G2758" s="994" t="n"/>
      <c r="H2758" s="39" t="n"/>
      <c r="I2758" s="320" t="n"/>
      <c r="J2758" s="521" t="n"/>
      <c r="K2758" s="159" t="n"/>
      <c r="L2758" s="159" t="n"/>
      <c r="M2758" s="522" t="n"/>
      <c r="O2758" s="464">
        <f>ISBLANK(D2758)</f>
        <v/>
      </c>
      <c r="P2758" s="464">
        <f>ISBLANK(G2758)</f>
        <v/>
      </c>
      <c r="Q2758" s="464">
        <f>ISBLANK(M2758)</f>
        <v/>
      </c>
      <c r="R2758" s="464">
        <f>IF(AND(O2758=P2758,O2758=Q2758),,"!!!")</f>
        <v/>
      </c>
      <c r="T2758" s="464" t="n">
        <v>2747</v>
      </c>
    </row>
    <row customFormat="1" customHeight="1" hidden="1" ht="22.5" outlineLevel="1" r="2759" s="590">
      <c r="A2759" s="29" t="n"/>
      <c r="B2759" s="833" t="n"/>
      <c r="C2759" s="836" t="n"/>
      <c r="D2759" s="426" t="n"/>
      <c r="E2759" s="94" t="inlineStr">
        <is>
          <t>Assembling 'As-built' design documentation, in the quality/quantity specified by the client.</t>
        </is>
      </c>
      <c r="F2759" s="94" t="inlineStr">
        <is>
          <t>Megvalósulási tervek készítése a Beruházó által megkövetelt mennyiségben, minőségben</t>
        </is>
      </c>
      <c r="G2759" s="994" t="n"/>
      <c r="H2759" s="39" t="n"/>
      <c r="I2759" s="320" t="n"/>
      <c r="J2759" s="521" t="n"/>
      <c r="K2759" s="159" t="n"/>
      <c r="L2759" s="159" t="n"/>
      <c r="M2759" s="522" t="n"/>
      <c r="O2759" s="464">
        <f>ISBLANK(D2759)</f>
        <v/>
      </c>
      <c r="P2759" s="464">
        <f>ISBLANK(G2759)</f>
        <v/>
      </c>
      <c r="Q2759" s="464">
        <f>ISBLANK(M2759)</f>
        <v/>
      </c>
      <c r="R2759" s="464">
        <f>IF(AND(O2759=P2759,O2759=Q2759),,"!!!")</f>
        <v/>
      </c>
      <c r="T2759" s="464" t="n">
        <v>2748</v>
      </c>
    </row>
    <row customFormat="1" hidden="1" outlineLevel="1" r="2760" s="590">
      <c r="A2760" s="29" t="n"/>
      <c r="B2760" s="833" t="n"/>
      <c r="C2760" s="836" t="n"/>
      <c r="D2760" s="426" t="n"/>
      <c r="E2760" s="428" t="n"/>
      <c r="F2760" s="428" t="n"/>
      <c r="G2760" s="994" t="n"/>
      <c r="H2760" s="39" t="n"/>
      <c r="I2760" s="320" t="n"/>
      <c r="J2760" s="521" t="n"/>
      <c r="K2760" s="159" t="n"/>
      <c r="L2760" s="159" t="n"/>
      <c r="M2760" s="522" t="n"/>
      <c r="O2760" s="464">
        <f>ISBLANK(D2760)</f>
        <v/>
      </c>
      <c r="P2760" s="464">
        <f>ISBLANK(G2760)</f>
        <v/>
      </c>
      <c r="Q2760" s="464">
        <f>ISBLANK(M2760)</f>
        <v/>
      </c>
      <c r="R2760" s="464">
        <f>IF(AND(O2760=P2760,O2760=Q2760),,"!!!")</f>
        <v/>
      </c>
      <c r="T2760" s="464" t="n">
        <v>2749</v>
      </c>
    </row>
    <row customFormat="1" customHeight="1" hidden="1" ht="34.5" outlineLevel="1" r="2761" s="590" thickBot="1">
      <c r="A2761" s="29" t="n"/>
      <c r="B2761" s="833" t="n"/>
      <c r="C2761" s="836" t="n"/>
      <c r="D2761" s="426" t="n"/>
      <c r="E2761" s="94" t="inlineStr">
        <is>
          <t>We acknowledge above listed terms and conditions, and took them into account to the furthest possible extent in the preparation of our offer.</t>
        </is>
      </c>
      <c r="F2761" s="94" t="inlineStr">
        <is>
          <t xml:space="preserve">A fenti feltételeket tudomásul vettük, és az ajánlat elkészítésénél maradéktalanul figyelembe vettük. </t>
        </is>
      </c>
      <c r="G2761" s="994" t="n"/>
      <c r="H2761" s="39" t="n"/>
      <c r="I2761" s="320" t="n"/>
      <c r="J2761" s="521" t="n"/>
      <c r="K2761" s="159" t="n"/>
      <c r="L2761" s="159" t="n"/>
      <c r="M2761" s="522" t="n"/>
      <c r="O2761" s="464">
        <f>ISBLANK(D2761)</f>
        <v/>
      </c>
      <c r="P2761" s="464">
        <f>ISBLANK(G2761)</f>
        <v/>
      </c>
      <c r="Q2761" s="464">
        <f>ISBLANK(M2761)</f>
        <v/>
      </c>
      <c r="R2761" s="464">
        <f>IF(AND(O2761=P2761,O2761=Q2761),,"!!!")</f>
        <v/>
      </c>
      <c r="T2761" s="464" t="n">
        <v>2750</v>
      </c>
    </row>
    <row customFormat="1" customHeight="1" hidden="1" ht="15.75" outlineLevel="1" r="2762" s="590" thickBot="1">
      <c r="A2762" s="581" t="n"/>
      <c r="B2762" s="622" t="n">
        <v>400</v>
      </c>
      <c r="C2762" s="610" t="n">
        <v>437</v>
      </c>
      <c r="D2762" s="554" t="n"/>
      <c r="E2762" s="831" t="inlineStr">
        <is>
          <t>Other</t>
        </is>
      </c>
      <c r="F2762" s="831" t="inlineStr">
        <is>
          <t>Egyéb összesen</t>
        </is>
      </c>
      <c r="G2762" s="993" t="n"/>
      <c r="H2762" s="811" t="n"/>
      <c r="I2762" s="317" t="n"/>
      <c r="J2762" s="812" t="n"/>
      <c r="K2762" s="23" t="n"/>
      <c r="L2762" s="23" t="n"/>
      <c r="M2762" s="226">
        <f>SUM(M2718:M2761)</f>
        <v/>
      </c>
      <c r="O2762" s="464">
        <f>ISBLANK(D2762)</f>
        <v/>
      </c>
      <c r="P2762" s="464">
        <f>ISBLANK(G2762)</f>
        <v/>
      </c>
      <c r="Q2762" s="464">
        <f>ISBLANK(M2762)</f>
        <v/>
      </c>
      <c r="R2762" s="464">
        <f>IF(AND(O2762=P2762,O2762=Q2762),,"!!!")</f>
        <v/>
      </c>
      <c r="T2762" s="464" t="n">
        <v>2751</v>
      </c>
    </row>
    <row collapsed="1" customHeight="1" ht="34.9" r="2763" thickBot="1">
      <c r="A2763" s="373" t="n"/>
      <c r="B2763" s="601" t="n">
        <v>400</v>
      </c>
      <c r="C2763" s="602" t="n">
        <v>440</v>
      </c>
      <c r="D2763" s="431" t="n"/>
      <c r="E2763" s="21" t="inlineStr">
        <is>
          <t>Power installations</t>
        </is>
      </c>
      <c r="F2763" s="21" t="inlineStr">
        <is>
          <t>Áramellátás</t>
        </is>
      </c>
      <c r="G2763" s="989" t="n"/>
      <c r="H2763" s="292" t="n"/>
      <c r="I2763" s="311" t="n"/>
      <c r="J2763" s="95" t="n"/>
      <c r="K2763" s="23" t="n"/>
      <c r="L2763" s="23" t="n"/>
      <c r="M2763" s="191">
        <f>SUMIF(D2766:D3038,"&gt;0",M2766:M3038)</f>
        <v/>
      </c>
      <c r="O2763" s="464">
        <f>ISBLANK(D2763)</f>
        <v/>
      </c>
      <c r="P2763" s="464">
        <f>ISBLANK(G2763)</f>
        <v/>
      </c>
      <c r="Q2763" s="464">
        <f>ISBLANK(M2763)</f>
        <v/>
      </c>
      <c r="R2763" s="464">
        <f>IF(AND(O2763=P2763,O2763=Q2763),,"!!!")</f>
        <v/>
      </c>
      <c r="T2763" s="464" t="n">
        <v>2752</v>
      </c>
    </row>
    <row customFormat="1" customHeight="1" hidden="1" ht="16.5" outlineLevel="1" r="2764" s="590" thickBot="1">
      <c r="A2764" s="581" t="n"/>
      <c r="B2764" s="631" t="n">
        <v>400</v>
      </c>
      <c r="C2764" s="632" t="n">
        <v>441</v>
      </c>
      <c r="D2764" s="566" t="n"/>
      <c r="E2764" s="99" t="inlineStr">
        <is>
          <t>High and medium voltage</t>
        </is>
      </c>
      <c r="F2764" s="99" t="inlineStr">
        <is>
          <t>Nagy és középfeszültségű rendszerek</t>
        </is>
      </c>
      <c r="G2764" s="1031" t="n"/>
      <c r="H2764" s="151" t="n"/>
      <c r="I2764" s="349" t="n"/>
      <c r="J2764" s="299" t="n"/>
      <c r="K2764" s="101" t="n"/>
      <c r="L2764" s="216" t="n"/>
      <c r="M2764" s="217" t="n"/>
      <c r="O2764" s="464">
        <f>ISBLANK(D2764)</f>
        <v/>
      </c>
      <c r="P2764" s="464">
        <f>ISBLANK(G2764)</f>
        <v/>
      </c>
      <c r="Q2764" s="464">
        <f>ISBLANK(M2764)</f>
        <v/>
      </c>
      <c r="R2764" s="464">
        <f>IF(AND(O2764=P2764,O2764=Q2764),,"!!!")</f>
        <v/>
      </c>
      <c r="T2764" s="464" t="n">
        <v>2753</v>
      </c>
    </row>
    <row customFormat="1" customHeight="1" hidden="1" ht="15.75" outlineLevel="1" r="2765" s="590">
      <c r="A2765" s="169" t="n"/>
      <c r="B2765" s="618" t="n"/>
      <c r="C2765" s="725" t="n"/>
      <c r="D2765" s="438" t="n"/>
      <c r="E2765" s="187" t="inlineStr">
        <is>
          <t>Note</t>
        </is>
      </c>
      <c r="F2765" s="187" t="inlineStr">
        <is>
          <t>Megjegyzés</t>
        </is>
      </c>
      <c r="G2765" s="1032" t="n"/>
      <c r="H2765" s="424" t="n"/>
      <c r="I2765" s="425" t="n"/>
      <c r="J2765" s="300" t="n"/>
      <c r="K2765" s="52" t="n"/>
      <c r="L2765" s="197" t="n"/>
      <c r="M2765" s="198" t="n"/>
      <c r="O2765" s="464">
        <f>ISBLANK(D2765)</f>
        <v/>
      </c>
      <c r="P2765" s="464">
        <f>ISBLANK(G2765)</f>
        <v/>
      </c>
      <c r="Q2765" s="464">
        <f>ISBLANK(M2765)</f>
        <v/>
      </c>
      <c r="R2765" s="464">
        <f>IF(AND(O2765=P2765,O2765=Q2765),,"!!!")</f>
        <v/>
      </c>
      <c r="T2765" s="464" t="n">
        <v>2754</v>
      </c>
    </row>
    <row customFormat="1" customHeight="1" hidden="1" ht="22.5" outlineLevel="1" r="2766" s="732">
      <c r="A2766" s="29" t="n"/>
      <c r="B2766" s="606" t="n">
        <v>400</v>
      </c>
      <c r="C2766" s="617" t="n">
        <v>441</v>
      </c>
      <c r="D2766" s="889" t="n">
        <v>1</v>
      </c>
      <c r="E2766" s="173" t="inlineStr">
        <is>
          <t>MV panel as per design documentation, Siemens 8DJH or Schneider RM6 or similar product</t>
        </is>
      </c>
      <c r="F2766" s="173" t="inlineStr">
        <is>
          <t>KÖF kapcsoló  berendezés terv szerinti tartalommal, Siemens 8DJH, Schneider RM6 vagy egyenértékű</t>
        </is>
      </c>
      <c r="G2766" s="994" t="n">
        <v>1</v>
      </c>
      <c r="H2766" s="430" t="inlineStr">
        <is>
          <t>tétel / unit</t>
        </is>
      </c>
      <c r="I2766" s="350" t="n"/>
      <c r="J2766" s="159" t="n">
        <v>0</v>
      </c>
      <c r="K2766" s="159" t="n">
        <v>0</v>
      </c>
      <c r="L2766" s="753">
        <f>J2766+K2766</f>
        <v/>
      </c>
      <c r="M2766" s="748">
        <f>L2766*(G2766+I2766)</f>
        <v/>
      </c>
      <c r="O2766" s="464">
        <f>ISBLANK(D2766)</f>
        <v/>
      </c>
      <c r="P2766" s="464">
        <f>ISBLANK(G2766)</f>
        <v/>
      </c>
      <c r="Q2766" s="464">
        <f>ISBLANK(M2766)</f>
        <v/>
      </c>
      <c r="R2766" s="464">
        <f>IF(AND(O2766=P2766,O2766=Q2766),,"!!!")</f>
        <v/>
      </c>
      <c r="T2766" s="464" t="n">
        <v>2755</v>
      </c>
    </row>
    <row customFormat="1" customHeight="1" hidden="1" ht="22.5" outlineLevel="1" r="2767" s="732">
      <c r="A2767" s="29" t="inlineStr">
        <is>
          <t>x</t>
        </is>
      </c>
      <c r="B2767" s="606" t="n">
        <v>400</v>
      </c>
      <c r="C2767" s="617" t="n">
        <v>441</v>
      </c>
      <c r="D2767" s="889" t="n">
        <v>2</v>
      </c>
      <c r="E2767" s="173" t="inlineStr">
        <is>
          <t>MV cable for connection from ELMU to DHP, NA2XS(F)2Y 12/20kV 3x1x240 RM25</t>
        </is>
      </c>
      <c r="F2767" s="173" t="inlineStr">
        <is>
          <t>KÖF kábel Áramszolgáltatói bekötési pont és épület KÖF kapcsolóberendezés között, NA2XS(F)2Y 12/20kV 3x1x240 RM25</t>
        </is>
      </c>
      <c r="G2767" s="994" t="n">
        <v>730</v>
      </c>
      <c r="H2767" s="430" t="inlineStr">
        <is>
          <t>m</t>
        </is>
      </c>
      <c r="I2767" s="350" t="n"/>
      <c r="J2767" s="159" t="n">
        <v>0</v>
      </c>
      <c r="K2767" s="159" t="n">
        <v>0</v>
      </c>
      <c r="L2767" s="753">
        <f>J2767+K2767</f>
        <v/>
      </c>
      <c r="M2767" s="748">
        <f>L2767*(G2767+I2767)</f>
        <v/>
      </c>
      <c r="O2767" s="464">
        <f>ISBLANK(D2767)</f>
        <v/>
      </c>
      <c r="P2767" s="464">
        <f>ISBLANK(G2767)</f>
        <v/>
      </c>
      <c r="Q2767" s="464">
        <f>ISBLANK(M2767)</f>
        <v/>
      </c>
      <c r="R2767" s="464">
        <f>IF(AND(O2767=P2767,O2767=Q2767),,"!!!")</f>
        <v/>
      </c>
      <c r="T2767" s="464" t="n">
        <v>2756</v>
      </c>
    </row>
    <row customFormat="1" customHeight="1" hidden="1" ht="22.5" outlineLevel="1" r="2768" s="732">
      <c r="A2768" s="29" t="inlineStr">
        <is>
          <t>x</t>
        </is>
      </c>
      <c r="B2768" s="606" t="n">
        <v>400</v>
      </c>
      <c r="C2768" s="617" t="n">
        <v>441</v>
      </c>
      <c r="D2768" s="889" t="n">
        <v>3</v>
      </c>
      <c r="E2768" s="173" t="inlineStr">
        <is>
          <t>MV cable for transformer connection, NA2XS(F)Sy 12/20 kV 3x1x50 RM16</t>
        </is>
      </c>
      <c r="F2768" s="173" t="inlineStr">
        <is>
          <t>KÖF kábel transzformátor bekötéséhez NA2XS(F)Sy 12/20 kV 3x1x50 RM16</t>
        </is>
      </c>
      <c r="G2768" s="994" t="n">
        <v>40</v>
      </c>
      <c r="H2768" s="430" t="inlineStr">
        <is>
          <t>m</t>
        </is>
      </c>
      <c r="I2768" s="350" t="n"/>
      <c r="J2768" s="159" t="n">
        <v>0</v>
      </c>
      <c r="K2768" s="159" t="n">
        <v>0</v>
      </c>
      <c r="L2768" s="753">
        <f>J2768+K2768</f>
        <v/>
      </c>
      <c r="M2768" s="748">
        <f>L2768*(G2768+I2768)</f>
        <v/>
      </c>
      <c r="O2768" s="464">
        <f>ISBLANK(D2768)</f>
        <v/>
      </c>
      <c r="P2768" s="464">
        <f>ISBLANK(G2768)</f>
        <v/>
      </c>
      <c r="Q2768" s="464">
        <f>ISBLANK(M2768)</f>
        <v/>
      </c>
      <c r="R2768" s="464">
        <f>IF(AND(O2768=P2768,O2768=Q2768),,"!!!")</f>
        <v/>
      </c>
      <c r="T2768" s="464" t="n">
        <v>2757</v>
      </c>
    </row>
    <row customFormat="1" customHeight="1" hidden="1" ht="22.5" outlineLevel="1" r="2769" s="732">
      <c r="A2769" s="29" t="inlineStr">
        <is>
          <t>x</t>
        </is>
      </c>
      <c r="B2769" s="606" t="n">
        <v>400</v>
      </c>
      <c r="C2769" s="617" t="n">
        <v>441</v>
      </c>
      <c r="D2769" s="889" t="n">
        <v>4</v>
      </c>
      <c r="E2769" s="94" t="inlineStr">
        <is>
          <t>Dry type, low-loss transformer 2500 kVA, 20/0,4 kV</t>
        </is>
      </c>
      <c r="F2769" s="94" t="inlineStr">
        <is>
          <t>Transzformátor berendezés, 2500 kVA, csökkentett veszteségű, száraz kivitel, 20/0.4 kV</t>
        </is>
      </c>
      <c r="G2769" s="994" t="n">
        <v>2</v>
      </c>
      <c r="H2769" s="430" t="inlineStr">
        <is>
          <t>tétel / unit</t>
        </is>
      </c>
      <c r="I2769" s="350" t="n"/>
      <c r="J2769" s="159" t="n">
        <v>0</v>
      </c>
      <c r="K2769" s="159" t="n">
        <v>0</v>
      </c>
      <c r="L2769" s="753">
        <f>J2769+K2769</f>
        <v/>
      </c>
      <c r="M2769" s="748">
        <f>L2769*(G2769+I2769)</f>
        <v/>
      </c>
      <c r="O2769" s="464">
        <f>ISBLANK(D2769)</f>
        <v/>
      </c>
      <c r="P2769" s="464">
        <f>ISBLANK(G2769)</f>
        <v/>
      </c>
      <c r="Q2769" s="464">
        <f>ISBLANK(M2769)</f>
        <v/>
      </c>
      <c r="R2769" s="464">
        <f>IF(AND(O2769=P2769,O2769=Q2769),,"!!!")</f>
        <v/>
      </c>
      <c r="T2769" s="464" t="n">
        <v>2758</v>
      </c>
    </row>
    <row customFormat="1" customHeight="1" hidden="1" ht="22.5" outlineLevel="1" r="2770" s="732">
      <c r="A2770" s="29" t="n"/>
      <c r="B2770" s="606" t="n">
        <v>400</v>
      </c>
      <c r="C2770" s="617" t="n">
        <v>441</v>
      </c>
      <c r="D2770" s="889" t="n">
        <v>5</v>
      </c>
      <c r="E2770" s="173" t="inlineStr">
        <is>
          <t>5 kVA/10 minutes UPS for MV panel funciton and transformer protection supply, with power panel and cableing and other installation</t>
        </is>
      </c>
      <c r="F2770" s="94" t="inlineStr">
        <is>
          <t>Segédüzemű táplálás 5 kVA/10 perc UPS berendezéssel KÖF / trafó védelmi berendezésekhez, segédüzemi elosztóval, kompletten</t>
        </is>
      </c>
      <c r="G2770" s="994" t="n">
        <v>1</v>
      </c>
      <c r="H2770" s="430" t="inlineStr">
        <is>
          <t>tétel / unit</t>
        </is>
      </c>
      <c r="I2770" s="350" t="n"/>
      <c r="J2770" s="159" t="n">
        <v>0</v>
      </c>
      <c r="K2770" s="159" t="n">
        <v>0</v>
      </c>
      <c r="L2770" s="753">
        <f>J2770+K2770</f>
        <v/>
      </c>
      <c r="M2770" s="748">
        <f>L2770*(G2770+I2770)</f>
        <v/>
      </c>
      <c r="O2770" s="464">
        <f>ISBLANK(D2770)</f>
        <v/>
      </c>
      <c r="P2770" s="464">
        <f>ISBLANK(G2770)</f>
        <v/>
      </c>
      <c r="Q2770" s="464">
        <f>ISBLANK(M2770)</f>
        <v/>
      </c>
      <c r="R2770" s="464">
        <f>IF(AND(O2770=P2770,O2770=Q2770),,"!!!")</f>
        <v/>
      </c>
      <c r="T2770" s="464" t="n">
        <v>2759</v>
      </c>
    </row>
    <row customFormat="1" customHeight="1" hidden="1" ht="22.5" outlineLevel="1" r="2771" s="732">
      <c r="A2771" s="29" t="n"/>
      <c r="B2771" s="606" t="n">
        <v>400</v>
      </c>
      <c r="C2771" s="617" t="n">
        <v>441</v>
      </c>
      <c r="D2771" s="889" t="n">
        <v>6</v>
      </c>
      <c r="E2771" s="173" t="inlineStr">
        <is>
          <t>Fix capacitor for transformer</t>
        </is>
      </c>
      <c r="F2771" s="94" t="inlineStr">
        <is>
          <t>Fix fázisjavító berendezés transzformátorhoz</t>
        </is>
      </c>
      <c r="G2771" s="994" t="n">
        <v>2</v>
      </c>
      <c r="H2771" s="430" t="inlineStr">
        <is>
          <t>tétel / unit</t>
        </is>
      </c>
      <c r="I2771" s="350" t="n"/>
      <c r="J2771" s="159" t="n">
        <v>0</v>
      </c>
      <c r="K2771" s="159" t="n">
        <v>0</v>
      </c>
      <c r="L2771" s="753">
        <f>J2771+K2771</f>
        <v/>
      </c>
      <c r="M2771" s="748">
        <f>L2771*(G2771+I2771)</f>
        <v/>
      </c>
      <c r="O2771" s="464">
        <f>ISBLANK(D2771)</f>
        <v/>
      </c>
      <c r="P2771" s="464">
        <f>ISBLANK(G2771)</f>
        <v/>
      </c>
      <c r="Q2771" s="464">
        <f>ISBLANK(M2771)</f>
        <v/>
      </c>
      <c r="R2771" s="464">
        <f>IF(AND(O2771=P2771,O2771=Q2771),,"!!!")</f>
        <v/>
      </c>
      <c r="T2771" s="464" t="n">
        <v>2760</v>
      </c>
    </row>
    <row customFormat="1" customHeight="1" hidden="1" ht="33.75" outlineLevel="1" r="2772" s="732">
      <c r="A2772" s="29" t="n"/>
      <c r="B2772" s="606" t="n">
        <v>400</v>
      </c>
      <c r="C2772" s="617" t="n">
        <v>441</v>
      </c>
      <c r="D2772" s="889" t="n">
        <v>7</v>
      </c>
      <c r="E2772" s="94" t="inlineStr">
        <is>
          <t>Installation of transformer room with all accessories, 40x5 flat-steel on wall, barriers, cable clips, ther small materials and works</t>
        </is>
      </c>
      <c r="F2772" s="94" t="inlineStr">
        <is>
          <t>Transzformátor helyiség berendezése 40x5 laposvas EPH-val, fa korláttal, kábeltrartó bilincsekkel, feliratokkal, rendszertervvel a falon, szükséges segédanyagokkal, mint poroltó, egyebek</t>
        </is>
      </c>
      <c r="G2772" s="994" t="n">
        <v>2</v>
      </c>
      <c r="H2772" s="430" t="inlineStr">
        <is>
          <t>tétel / unit</t>
        </is>
      </c>
      <c r="I2772" s="350" t="n"/>
      <c r="J2772" s="159" t="n">
        <v>0</v>
      </c>
      <c r="K2772" s="159" t="n">
        <v>0</v>
      </c>
      <c r="L2772" s="753">
        <f>J2772+K2772</f>
        <v/>
      </c>
      <c r="M2772" s="748">
        <f>L2772*(G2772+I2772)</f>
        <v/>
      </c>
      <c r="O2772" s="464">
        <f>ISBLANK(D2772)</f>
        <v/>
      </c>
      <c r="P2772" s="464">
        <f>ISBLANK(G2772)</f>
        <v/>
      </c>
      <c r="Q2772" s="464">
        <f>ISBLANK(M2772)</f>
        <v/>
      </c>
      <c r="R2772" s="464">
        <f>IF(AND(O2772=P2772,O2772=Q2772),,"!!!")</f>
        <v/>
      </c>
      <c r="T2772" s="464" t="n">
        <v>2761</v>
      </c>
    </row>
    <row customFormat="1" customHeight="1" hidden="1" ht="22.5" outlineLevel="1" r="2773" s="732">
      <c r="A2773" s="29" t="n"/>
      <c r="B2773" s="606" t="n">
        <v>400</v>
      </c>
      <c r="C2773" s="617" t="n">
        <v>441</v>
      </c>
      <c r="D2773" s="889" t="n">
        <v>8</v>
      </c>
      <c r="E2773" s="94" t="inlineStr">
        <is>
          <t>Cable end preparation for connection with needed materilas, 6 cable ends</t>
        </is>
      </c>
      <c r="F2773" s="94" t="inlineStr">
        <is>
          <t>Kábelvég kiképzés szükséges szerelési anyagokkal és munkával, 6 kábelvéggel</t>
        </is>
      </c>
      <c r="G2773" s="994" t="n">
        <v>1</v>
      </c>
      <c r="H2773" s="430" t="inlineStr">
        <is>
          <t>tétel / unit</t>
        </is>
      </c>
      <c r="I2773" s="350" t="n"/>
      <c r="J2773" s="159" t="n">
        <v>0</v>
      </c>
      <c r="K2773" s="159" t="n">
        <v>0</v>
      </c>
      <c r="L2773" s="753">
        <f>J2773+K2773</f>
        <v/>
      </c>
      <c r="M2773" s="748">
        <f>L2773*(G2773+I2773)</f>
        <v/>
      </c>
      <c r="O2773" s="464">
        <f>ISBLANK(D2773)</f>
        <v/>
      </c>
      <c r="P2773" s="464">
        <f>ISBLANK(G2773)</f>
        <v/>
      </c>
      <c r="Q2773" s="464">
        <f>ISBLANK(M2773)</f>
        <v/>
      </c>
      <c r="R2773" s="464">
        <f>IF(AND(O2773=P2773,O2773=Q2773),,"!!!")</f>
        <v/>
      </c>
      <c r="T2773" s="464" t="n">
        <v>2762</v>
      </c>
    </row>
    <row customFormat="1" customHeight="1" hidden="1" ht="22.5" outlineLevel="1" r="2774" s="732">
      <c r="A2774" s="29" t="n"/>
      <c r="B2774" s="606" t="n">
        <v>400</v>
      </c>
      <c r="C2774" s="617" t="n">
        <v>441</v>
      </c>
      <c r="D2774" s="889" t="n">
        <v>9</v>
      </c>
      <c r="E2774" s="94" t="inlineStr">
        <is>
          <t>Power supplyiers cost for connection works</t>
        </is>
      </c>
      <c r="F2774" s="94" t="inlineStr">
        <is>
          <t>Áramszolgáltatói közreműködés bekötéshez</t>
        </is>
      </c>
      <c r="G2774" s="994" t="n">
        <v>1</v>
      </c>
      <c r="H2774" s="430" t="inlineStr">
        <is>
          <t>tétel / unit</t>
        </is>
      </c>
      <c r="I2774" s="350" t="n"/>
      <c r="J2774" s="159" t="n">
        <v>0</v>
      </c>
      <c r="K2774" s="159" t="n">
        <v>0</v>
      </c>
      <c r="L2774" s="753">
        <f>J2774+K2774</f>
        <v/>
      </c>
      <c r="M2774" s="748">
        <f>L2774*(G2774+I2774)</f>
        <v/>
      </c>
      <c r="O2774" s="464">
        <f>ISBLANK(D2774)</f>
        <v/>
      </c>
      <c r="P2774" s="464">
        <f>ISBLANK(G2774)</f>
        <v/>
      </c>
      <c r="Q2774" s="464">
        <f>ISBLANK(M2774)</f>
        <v/>
      </c>
      <c r="R2774" s="464">
        <f>IF(AND(O2774=P2774,O2774=Q2774),,"!!!")</f>
        <v/>
      </c>
      <c r="T2774" s="464" t="n">
        <v>2763</v>
      </c>
    </row>
    <row customFormat="1" customHeight="1" hidden="1" ht="22.5" outlineLevel="1" r="2775" s="732">
      <c r="A2775" s="29" t="n"/>
      <c r="B2775" s="606" t="n">
        <v>400</v>
      </c>
      <c r="C2775" s="617" t="n">
        <v>441</v>
      </c>
      <c r="D2775" s="889" t="n">
        <v>10</v>
      </c>
      <c r="E2775" s="94" t="inlineStr">
        <is>
          <t>MV system testing, programming, adjusting, as-build docuemntation, measurement protocolls</t>
        </is>
      </c>
      <c r="F2775" s="94" t="inlineStr">
        <is>
          <t>KÖF rendszer beüzemelése, tesztelése, mérési jegyzőkönyvek készítése, megvalósulási tervek készítése</t>
        </is>
      </c>
      <c r="G2775" s="994" t="n">
        <v>1</v>
      </c>
      <c r="H2775" s="430" t="inlineStr">
        <is>
          <t>tétel / unit</t>
        </is>
      </c>
      <c r="I2775" s="350" t="n"/>
      <c r="J2775" s="159" t="n">
        <v>0</v>
      </c>
      <c r="K2775" s="159" t="n">
        <v>0</v>
      </c>
      <c r="L2775" s="753">
        <f>J2775+K2775</f>
        <v/>
      </c>
      <c r="M2775" s="748">
        <f>L2775*(G2775+I2775)</f>
        <v/>
      </c>
      <c r="O2775" s="464">
        <f>ISBLANK(D2775)</f>
        <v/>
      </c>
      <c r="P2775" s="464">
        <f>ISBLANK(G2775)</f>
        <v/>
      </c>
      <c r="Q2775" s="464">
        <f>ISBLANK(M2775)</f>
        <v/>
      </c>
      <c r="R2775" s="464">
        <f>IF(AND(O2775=P2775,O2775=Q2775),,"!!!")</f>
        <v/>
      </c>
      <c r="T2775" s="464" t="n">
        <v>2764</v>
      </c>
    </row>
    <row customFormat="1" customHeight="1" hidden="1" ht="22.5" outlineLevel="1" r="2776" s="732">
      <c r="A2776" s="29" t="n"/>
      <c r="B2776" s="606" t="n">
        <v>400</v>
      </c>
      <c r="C2776" s="617" t="n">
        <v>441</v>
      </c>
      <c r="D2776" s="889" t="n">
        <v>11</v>
      </c>
      <c r="E2776" s="94" t="inlineStr">
        <is>
          <t>Other items by Contractor needed for MV system, with detail listing</t>
        </is>
      </c>
      <c r="F2776" s="94" t="inlineStr">
        <is>
          <t>Egyéb tételek Kivitelezői részletezéssel és tételes árazással</t>
        </is>
      </c>
      <c r="G2776" s="994" t="n">
        <v>1</v>
      </c>
      <c r="H2776" s="430" t="inlineStr">
        <is>
          <t>tétel / unit</t>
        </is>
      </c>
      <c r="I2776" s="350" t="n"/>
      <c r="J2776" s="159" t="n">
        <v>0</v>
      </c>
      <c r="K2776" s="159" t="n">
        <v>0</v>
      </c>
      <c r="L2776" s="753">
        <f>J2776+K2776</f>
        <v/>
      </c>
      <c r="M2776" s="748">
        <f>L2776*(G2776+I2776)</f>
        <v/>
      </c>
      <c r="O2776" s="464">
        <f>ISBLANK(D2776)</f>
        <v/>
      </c>
      <c r="P2776" s="464">
        <f>ISBLANK(G2776)</f>
        <v/>
      </c>
      <c r="Q2776" s="464">
        <f>ISBLANK(M2776)</f>
        <v/>
      </c>
      <c r="R2776" s="464">
        <f>IF(AND(O2776=P2776,O2776=Q2776),,"!!!")</f>
        <v/>
      </c>
      <c r="T2776" s="464" t="n">
        <v>2765</v>
      </c>
    </row>
    <row customFormat="1" customHeight="1" hidden="1" ht="23.25" outlineLevel="1" r="2777" s="762" thickBot="1">
      <c r="A2777" s="153" t="n"/>
      <c r="B2777" s="655" t="n">
        <v>400</v>
      </c>
      <c r="C2777" s="656" t="n">
        <v>441</v>
      </c>
      <c r="D2777" s="598" t="n">
        <v>12</v>
      </c>
      <c r="E2777" s="675" t="inlineStr">
        <is>
          <t>Alternative: deduction if the MV metering will not be required, only unit price</t>
        </is>
      </c>
      <c r="F2777" s="675" t="inlineStr">
        <is>
          <t>Alternatív tétel: KÖF mérőmező elhagyása a terv szerinti KÖF berendezésből, csak egységár</t>
        </is>
      </c>
      <c r="G2777" s="999" t="n">
        <v>1</v>
      </c>
      <c r="H2777" s="837" t="inlineStr">
        <is>
          <t>tétel / unit</t>
        </is>
      </c>
      <c r="I2777" s="351" t="n"/>
      <c r="J2777" s="159" t="n">
        <v>0</v>
      </c>
      <c r="K2777" s="159" t="n">
        <v>0</v>
      </c>
      <c r="L2777" s="753">
        <f>J2777+K2777</f>
        <v/>
      </c>
      <c r="M2777" s="748">
        <f>L2777*(G2777+I2777)</f>
        <v/>
      </c>
      <c r="O2777" s="464">
        <f>ISBLANK(D2777)</f>
        <v/>
      </c>
      <c r="P2777" s="464">
        <f>ISBLANK(G2777)</f>
        <v/>
      </c>
      <c r="Q2777" s="464">
        <f>ISBLANK(M2777)</f>
        <v/>
      </c>
      <c r="R2777" s="464">
        <f>IF(AND(O2777=P2777,O2777=Q2777),,"!!!")</f>
        <v/>
      </c>
      <c r="T2777" s="464" t="n">
        <v>2766</v>
      </c>
    </row>
    <row customFormat="1" customHeight="1" hidden="1" ht="13.5" outlineLevel="1" r="2778" s="732" thickBot="1">
      <c r="A2778" s="40" t="n"/>
      <c r="B2778" s="622" t="n">
        <v>400</v>
      </c>
      <c r="C2778" s="623" t="n">
        <v>441</v>
      </c>
      <c r="D2778" s="434" t="n"/>
      <c r="E2778" s="91" t="inlineStr">
        <is>
          <t xml:space="preserve"> total</t>
        </is>
      </c>
      <c r="F2778" s="91" t="inlineStr">
        <is>
          <t xml:space="preserve"> összesen</t>
        </is>
      </c>
      <c r="G2778" s="1007" t="n"/>
      <c r="H2778" s="41" t="n"/>
      <c r="I2778" s="352" t="n"/>
      <c r="J2778" s="134" t="n"/>
      <c r="K2778" s="134" t="n"/>
      <c r="L2778" s="225" t="n"/>
      <c r="M2778" s="231">
        <f>SUM(M2766:M2777)</f>
        <v/>
      </c>
      <c r="O2778" s="464">
        <f>ISBLANK(D2778)</f>
        <v/>
      </c>
      <c r="P2778" s="464">
        <f>ISBLANK(G2778)</f>
        <v/>
      </c>
      <c r="Q2778" s="464">
        <f>ISBLANK(M2778)</f>
        <v/>
      </c>
      <c r="R2778" s="464">
        <f>IF(AND(O2778=P2778,O2778=Q2778),,"!!!")</f>
        <v/>
      </c>
      <c r="T2778" s="464" t="n">
        <v>2767</v>
      </c>
    </row>
    <row customFormat="1" customHeight="1" hidden="1" ht="15.75" outlineLevel="1" r="2779" s="590" thickBot="1">
      <c r="A2779" s="581" t="n"/>
      <c r="B2779" s="631" t="n">
        <v>400</v>
      </c>
      <c r="C2779" s="629" t="n">
        <v>443</v>
      </c>
      <c r="D2779" s="566" t="n"/>
      <c r="E2779" s="99" t="inlineStr">
        <is>
          <t>Low voltage switchgear, busbar</t>
        </is>
      </c>
      <c r="F2779" s="99" t="inlineStr">
        <is>
          <t>Elosztó berendezések, tokozott sínek</t>
        </is>
      </c>
      <c r="G2779" s="1009" t="n"/>
      <c r="H2779" s="151" t="n"/>
      <c r="I2779" s="349" t="n"/>
      <c r="J2779" s="299" t="n"/>
      <c r="K2779" s="101" t="n"/>
      <c r="L2779" s="216" t="n"/>
      <c r="M2779" s="217" t="n"/>
      <c r="O2779" s="464">
        <f>ISBLANK(D2779)</f>
        <v/>
      </c>
      <c r="P2779" s="464">
        <f>ISBLANK(G2779)</f>
        <v/>
      </c>
      <c r="Q2779" s="464">
        <f>ISBLANK(M2779)</f>
        <v/>
      </c>
      <c r="R2779" s="464">
        <f>IF(AND(O2779=P2779,O2779=Q2779),,"!!!")</f>
        <v/>
      </c>
      <c r="T2779" s="464" t="n">
        <v>2768</v>
      </c>
    </row>
    <row customFormat="1" customHeight="1" hidden="1" ht="45" outlineLevel="1" r="2780" s="590">
      <c r="A2780" s="36" t="n"/>
      <c r="B2780" s="657" t="n">
        <v>400</v>
      </c>
      <c r="C2780" s="617" t="n">
        <v>443</v>
      </c>
      <c r="D2780" s="838" t="n">
        <v>1</v>
      </c>
      <c r="E2780" s="839" t="inlineStr">
        <is>
          <t>Busbar connection from transformer to MDB, 4000A, with transformer and panel connection factory element, elbows, necessary custom length elements and supporting substructure</t>
        </is>
      </c>
      <c r="F2780" s="839" t="inlineStr">
        <is>
          <t>Tokozott sínes átadás transzfomátor és főelosztó között, 4000A, direkt transzformátor csatlakozó elemmel, elosztó berendezésbe történő síncsatlakozással, szükséges egyedi hosszúságú sínelemekkel, kompletten tartószerkezettel</t>
        </is>
      </c>
      <c r="G2780" s="1033" t="n">
        <v>2</v>
      </c>
      <c r="H2780" s="156" t="inlineStr">
        <is>
          <t>tétel / unit</t>
        </is>
      </c>
      <c r="I2780" s="353" t="n"/>
      <c r="J2780" s="159" t="n">
        <v>0</v>
      </c>
      <c r="K2780" s="159" t="n">
        <v>0</v>
      </c>
      <c r="L2780" s="753">
        <f>J2780+K2780</f>
        <v/>
      </c>
      <c r="M2780" s="748">
        <f>L2780*(G2780+I2780)</f>
        <v/>
      </c>
      <c r="O2780" s="464">
        <f>ISBLANK(D2780)</f>
        <v/>
      </c>
      <c r="P2780" s="464">
        <f>ISBLANK(G2780)</f>
        <v/>
      </c>
      <c r="Q2780" s="464">
        <f>ISBLANK(M2780)</f>
        <v/>
      </c>
      <c r="R2780" s="464">
        <f>IF(AND(O2780=P2780,O2780=Q2780),,"!!!")</f>
        <v/>
      </c>
      <c r="T2780" s="464" t="n">
        <v>2769</v>
      </c>
    </row>
    <row customFormat="1" customHeight="1" hidden="1" ht="45" outlineLevel="1" r="2781" s="590">
      <c r="A2781" s="29" t="inlineStr">
        <is>
          <t>x</t>
        </is>
      </c>
      <c r="B2781" s="606" t="n">
        <v>400</v>
      </c>
      <c r="C2781" s="617" t="n">
        <v>443</v>
      </c>
      <c r="D2781" s="889" t="n">
        <v>2</v>
      </c>
      <c r="E2781" s="529" t="inlineStr">
        <is>
          <t>Busbar connection for interconnection of MDB 1 and MDB2, with panel connection factory element, elbows, necessary custom length elements and supporting substructure</t>
        </is>
      </c>
      <c r="F2781" s="529" t="inlineStr">
        <is>
          <t>Tokozott sínes összeköttetés két főelosztó között, 4000A, direkt transzformátor csatlakozó elemmel, elosztó berendezésbe történő síncsatlakozással, szükséges egyedi hosszúságú sínelemekkel, kompletten tartószerkezettel</t>
        </is>
      </c>
      <c r="G2781" s="994" t="n">
        <v>1</v>
      </c>
      <c r="H2781" s="553" t="inlineStr">
        <is>
          <t>tétel / unit</t>
        </is>
      </c>
      <c r="I2781" s="350" t="n"/>
      <c r="J2781" s="159" t="n">
        <v>0</v>
      </c>
      <c r="K2781" s="159" t="n">
        <v>0</v>
      </c>
      <c r="L2781" s="753">
        <f>J2781+K2781</f>
        <v/>
      </c>
      <c r="M2781" s="748">
        <f>L2781*(G2781+I2781)</f>
        <v/>
      </c>
      <c r="O2781" s="464">
        <f>ISBLANK(D2781)</f>
        <v/>
      </c>
      <c r="P2781" s="464">
        <f>ISBLANK(G2781)</f>
        <v/>
      </c>
      <c r="Q2781" s="464">
        <f>ISBLANK(M2781)</f>
        <v/>
      </c>
      <c r="R2781" s="464">
        <f>IF(AND(O2781=P2781,O2781=Q2781),,"!!!")</f>
        <v/>
      </c>
      <c r="T2781" s="464" t="n">
        <v>2770</v>
      </c>
    </row>
    <row customFormat="1" hidden="1" outlineLevel="1" r="2782" s="590">
      <c r="A2782" s="29" t="n"/>
      <c r="B2782" s="606" t="n">
        <v>400</v>
      </c>
      <c r="C2782" s="617" t="n">
        <v>443</v>
      </c>
      <c r="D2782" s="889" t="n">
        <v>3</v>
      </c>
      <c r="E2782" s="529" t="inlineStr">
        <is>
          <t>MDB1 panel as per design documentation</t>
        </is>
      </c>
      <c r="F2782" s="529" t="inlineStr">
        <is>
          <t>MDB1 jelű elosztó berendezés terv szerinti tartalommal</t>
        </is>
      </c>
      <c r="G2782" s="994" t="n">
        <v>1</v>
      </c>
      <c r="H2782" s="553" t="inlineStr">
        <is>
          <t>tétel / unit</t>
        </is>
      </c>
      <c r="I2782" s="350" t="n"/>
      <c r="J2782" s="159" t="n">
        <v>0</v>
      </c>
      <c r="K2782" s="159" t="n">
        <v>0</v>
      </c>
      <c r="L2782" s="753">
        <f>J2782+K2782</f>
        <v/>
      </c>
      <c r="M2782" s="748">
        <f>L2782*(G2782+I2782)</f>
        <v/>
      </c>
      <c r="O2782" s="464">
        <f>ISBLANK(D2782)</f>
        <v/>
      </c>
      <c r="P2782" s="464">
        <f>ISBLANK(G2782)</f>
        <v/>
      </c>
      <c r="Q2782" s="464">
        <f>ISBLANK(M2782)</f>
        <v/>
      </c>
      <c r="R2782" s="464">
        <f>IF(AND(O2782=P2782,O2782=Q2782),,"!!!")</f>
        <v/>
      </c>
      <c r="T2782" s="464" t="n">
        <v>2771</v>
      </c>
    </row>
    <row customFormat="1" hidden="1" outlineLevel="1" r="2783" s="590">
      <c r="A2783" s="29" t="n"/>
      <c r="B2783" s="606" t="n">
        <v>400</v>
      </c>
      <c r="C2783" s="617" t="n">
        <v>443</v>
      </c>
      <c r="D2783" s="889" t="n">
        <v>4</v>
      </c>
      <c r="E2783" s="529" t="inlineStr">
        <is>
          <t>MDB2 panel as per design documentation</t>
        </is>
      </c>
      <c r="F2783" s="529" t="inlineStr">
        <is>
          <t>MDB2 jelű elosztó berendezés terv szerinti tartalommal</t>
        </is>
      </c>
      <c r="G2783" s="994" t="n">
        <v>1</v>
      </c>
      <c r="H2783" s="553" t="inlineStr">
        <is>
          <t>tétel / unit</t>
        </is>
      </c>
      <c r="I2783" s="350" t="n"/>
      <c r="J2783" s="159" t="n">
        <v>0</v>
      </c>
      <c r="K2783" s="159" t="n">
        <v>0</v>
      </c>
      <c r="L2783" s="753">
        <f>J2783+K2783</f>
        <v/>
      </c>
      <c r="M2783" s="748">
        <f>L2783*(G2783+I2783)</f>
        <v/>
      </c>
      <c r="O2783" s="464">
        <f>ISBLANK(D2783)</f>
        <v/>
      </c>
      <c r="P2783" s="464">
        <f>ISBLANK(G2783)</f>
        <v/>
      </c>
      <c r="Q2783" s="464">
        <f>ISBLANK(M2783)</f>
        <v/>
      </c>
      <c r="R2783" s="464">
        <f>IF(AND(O2783=P2783,O2783=Q2783),,"!!!")</f>
        <v/>
      </c>
      <c r="T2783" s="464" t="n">
        <v>2772</v>
      </c>
    </row>
    <row customFormat="1" hidden="1" outlineLevel="1" r="2784" s="590">
      <c r="A2784" s="29" t="n"/>
      <c r="B2784" s="606" t="n">
        <v>400</v>
      </c>
      <c r="C2784" s="617" t="n">
        <v>443</v>
      </c>
      <c r="D2784" s="889" t="n">
        <v>5</v>
      </c>
      <c r="E2784" s="529" t="inlineStr">
        <is>
          <t>PP-BH panel as per design documentation</t>
        </is>
      </c>
      <c r="F2784" s="529" t="inlineStr">
        <is>
          <t>PP-BH jelű elosztó berendezés terv szerinti tartalommal</t>
        </is>
      </c>
      <c r="G2784" s="994" t="n">
        <v>1</v>
      </c>
      <c r="H2784" s="553" t="inlineStr">
        <is>
          <t>tétel / unit</t>
        </is>
      </c>
      <c r="I2784" s="350" t="n"/>
      <c r="J2784" s="159" t="n">
        <v>0</v>
      </c>
      <c r="K2784" s="159" t="n">
        <v>0</v>
      </c>
      <c r="L2784" s="753">
        <f>J2784+K2784</f>
        <v/>
      </c>
      <c r="M2784" s="748">
        <f>L2784*(G2784+I2784)</f>
        <v/>
      </c>
      <c r="O2784" s="464">
        <f>ISBLANK(D2784)</f>
        <v/>
      </c>
      <c r="P2784" s="464">
        <f>ISBLANK(G2784)</f>
        <v/>
      </c>
      <c r="Q2784" s="464">
        <f>ISBLANK(M2784)</f>
        <v/>
      </c>
      <c r="R2784" s="464">
        <f>IF(AND(O2784=P2784,O2784=Q2784),,"!!!")</f>
        <v/>
      </c>
      <c r="T2784" s="464" t="n">
        <v>2773</v>
      </c>
    </row>
    <row customFormat="1" hidden="1" outlineLevel="1" r="2785" s="590">
      <c r="A2785" s="29" t="n"/>
      <c r="B2785" s="606" t="n">
        <v>400</v>
      </c>
      <c r="C2785" s="617" t="n">
        <v>443</v>
      </c>
      <c r="D2785" s="889" t="n">
        <v>6</v>
      </c>
      <c r="E2785" s="529" t="inlineStr">
        <is>
          <t>PP-GH panel as per design documentation</t>
        </is>
      </c>
      <c r="F2785" s="529" t="inlineStr">
        <is>
          <t>PP-GH jelű elosztó berendezés terv szerinti tartalommal</t>
        </is>
      </c>
      <c r="G2785" s="994" t="n">
        <v>1</v>
      </c>
      <c r="H2785" s="553" t="inlineStr">
        <is>
          <t>tétel / unit</t>
        </is>
      </c>
      <c r="I2785" s="350" t="n"/>
      <c r="J2785" s="159" t="n">
        <v>0</v>
      </c>
      <c r="K2785" s="159" t="n">
        <v>0</v>
      </c>
      <c r="L2785" s="753">
        <f>J2785+K2785</f>
        <v/>
      </c>
      <c r="M2785" s="748">
        <f>L2785*(G2785+I2785)</f>
        <v/>
      </c>
      <c r="O2785" s="464">
        <f>ISBLANK(D2785)</f>
        <v/>
      </c>
      <c r="P2785" s="464">
        <f>ISBLANK(G2785)</f>
        <v/>
      </c>
      <c r="Q2785" s="464">
        <f>ISBLANK(M2785)</f>
        <v/>
      </c>
      <c r="R2785" s="464">
        <f>IF(AND(O2785=P2785,O2785=Q2785),,"!!!")</f>
        <v/>
      </c>
      <c r="T2785" s="464" t="n">
        <v>2774</v>
      </c>
    </row>
    <row customFormat="1" hidden="1" outlineLevel="1" r="2786" s="590">
      <c r="A2786" s="29" t="n"/>
      <c r="B2786" s="606" t="n">
        <v>400</v>
      </c>
      <c r="C2786" s="617" t="n">
        <v>443</v>
      </c>
      <c r="D2786" s="889" t="n">
        <v>7</v>
      </c>
      <c r="E2786" s="529" t="inlineStr">
        <is>
          <t>PP-CON1 panel as per design documentation</t>
        </is>
      </c>
      <c r="F2786" s="529" t="inlineStr">
        <is>
          <t>PP-CON1 jelű elosztó berendezés terv szerinti tartalommal</t>
        </is>
      </c>
      <c r="G2786" s="994" t="n">
        <v>1</v>
      </c>
      <c r="H2786" s="553" t="inlineStr">
        <is>
          <t>tétel / unit</t>
        </is>
      </c>
      <c r="I2786" s="350" t="n"/>
      <c r="J2786" s="159" t="n">
        <v>0</v>
      </c>
      <c r="K2786" s="159" t="n">
        <v>0</v>
      </c>
      <c r="L2786" s="753">
        <f>J2786+K2786</f>
        <v/>
      </c>
      <c r="M2786" s="748">
        <f>L2786*(G2786+I2786)</f>
        <v/>
      </c>
      <c r="O2786" s="464">
        <f>ISBLANK(D2786)</f>
        <v/>
      </c>
      <c r="P2786" s="464">
        <f>ISBLANK(G2786)</f>
        <v/>
      </c>
      <c r="Q2786" s="464">
        <f>ISBLANK(M2786)</f>
        <v/>
      </c>
      <c r="R2786" s="464">
        <f>IF(AND(O2786=P2786,O2786=Q2786),,"!!!")</f>
        <v/>
      </c>
      <c r="T2786" s="464" t="n">
        <v>2775</v>
      </c>
    </row>
    <row customFormat="1" hidden="1" outlineLevel="1" r="2787" s="590">
      <c r="A2787" s="29" t="n"/>
      <c r="B2787" s="606" t="n">
        <v>400</v>
      </c>
      <c r="C2787" s="617" t="n">
        <v>443</v>
      </c>
      <c r="D2787" s="889" t="n">
        <v>8</v>
      </c>
      <c r="E2787" s="529" t="inlineStr">
        <is>
          <t>PP-CON2 panel as per design documentation</t>
        </is>
      </c>
      <c r="F2787" s="529" t="inlineStr">
        <is>
          <t>PP-CON2 jelű elosztó berendezés terv szerinti tartalommal</t>
        </is>
      </c>
      <c r="G2787" s="994" t="n">
        <v>1</v>
      </c>
      <c r="H2787" s="553" t="inlineStr">
        <is>
          <t>tétel / unit</t>
        </is>
      </c>
      <c r="I2787" s="350" t="n"/>
      <c r="J2787" s="159" t="n">
        <v>0</v>
      </c>
      <c r="K2787" s="159" t="n">
        <v>0</v>
      </c>
      <c r="L2787" s="753">
        <f>J2787+K2787</f>
        <v/>
      </c>
      <c r="M2787" s="748">
        <f>L2787*(G2787+I2787)</f>
        <v/>
      </c>
      <c r="O2787" s="464">
        <f>ISBLANK(D2787)</f>
        <v/>
      </c>
      <c r="P2787" s="464">
        <f>ISBLANK(G2787)</f>
        <v/>
      </c>
      <c r="Q2787" s="464">
        <f>ISBLANK(M2787)</f>
        <v/>
      </c>
      <c r="R2787" s="464">
        <f>IF(AND(O2787=P2787,O2787=Q2787),,"!!!")</f>
        <v/>
      </c>
      <c r="T2787" s="464" t="n">
        <v>2776</v>
      </c>
    </row>
    <row customFormat="1" hidden="1" outlineLevel="1" r="2788" s="590">
      <c r="A2788" s="29" t="n"/>
      <c r="B2788" s="606" t="n">
        <v>400</v>
      </c>
      <c r="C2788" s="617" t="n">
        <v>443</v>
      </c>
      <c r="D2788" s="889" t="n">
        <v>9</v>
      </c>
      <c r="E2788" s="529" t="inlineStr">
        <is>
          <t>PP-TS panel as per design documentation</t>
        </is>
      </c>
      <c r="F2788" s="529" t="inlineStr">
        <is>
          <t>PP-TS jelű elosztó berendezés terv szerinti tartalommal</t>
        </is>
      </c>
      <c r="G2788" s="994" t="n">
        <v>1</v>
      </c>
      <c r="H2788" s="553" t="inlineStr">
        <is>
          <t>tétel / unit</t>
        </is>
      </c>
      <c r="I2788" s="350" t="n"/>
      <c r="J2788" s="159" t="n">
        <v>0</v>
      </c>
      <c r="K2788" s="159" t="n">
        <v>0</v>
      </c>
      <c r="L2788" s="753">
        <f>J2788+K2788</f>
        <v/>
      </c>
      <c r="M2788" s="748">
        <f>L2788*(G2788+I2788)</f>
        <v/>
      </c>
      <c r="O2788" s="464">
        <f>ISBLANK(D2788)</f>
        <v/>
      </c>
      <c r="P2788" s="464">
        <f>ISBLANK(G2788)</f>
        <v/>
      </c>
      <c r="Q2788" s="464">
        <f>ISBLANK(M2788)</f>
        <v/>
      </c>
      <c r="R2788" s="464">
        <f>IF(AND(O2788=P2788,O2788=Q2788),,"!!!")</f>
        <v/>
      </c>
      <c r="T2788" s="464" t="n">
        <v>2777</v>
      </c>
    </row>
    <row customFormat="1" hidden="1" outlineLevel="1" r="2789" s="590">
      <c r="A2789" s="29" t="n"/>
      <c r="B2789" s="606" t="n">
        <v>400</v>
      </c>
      <c r="C2789" s="617" t="n">
        <v>443</v>
      </c>
      <c r="D2789" s="889" t="n">
        <v>10</v>
      </c>
      <c r="E2789" s="529" t="inlineStr">
        <is>
          <t>PP-CH1 panel as per design documentation</t>
        </is>
      </c>
      <c r="F2789" s="529" t="inlineStr">
        <is>
          <t>PP-CH1 jelű elosztó berendezés terv szerinti tartalommal</t>
        </is>
      </c>
      <c r="G2789" s="994" t="n">
        <v>1</v>
      </c>
      <c r="H2789" s="553" t="inlineStr">
        <is>
          <t>tétel / unit</t>
        </is>
      </c>
      <c r="I2789" s="350" t="n"/>
      <c r="J2789" s="159" t="n">
        <v>0</v>
      </c>
      <c r="K2789" s="159" t="n">
        <v>0</v>
      </c>
      <c r="L2789" s="753">
        <f>J2789+K2789</f>
        <v/>
      </c>
      <c r="M2789" s="748">
        <f>L2789*(G2789+I2789)</f>
        <v/>
      </c>
      <c r="O2789" s="464">
        <f>ISBLANK(D2789)</f>
        <v/>
      </c>
      <c r="P2789" s="464">
        <f>ISBLANK(G2789)</f>
        <v/>
      </c>
      <c r="Q2789" s="464">
        <f>ISBLANK(M2789)</f>
        <v/>
      </c>
      <c r="R2789" s="464">
        <f>IF(AND(O2789=P2789,O2789=Q2789),,"!!!")</f>
        <v/>
      </c>
      <c r="T2789" s="464" t="n">
        <v>2778</v>
      </c>
    </row>
    <row customFormat="1" hidden="1" outlineLevel="1" r="2790" s="590">
      <c r="A2790" s="29" t="n"/>
      <c r="B2790" s="606" t="n">
        <v>400</v>
      </c>
      <c r="C2790" s="617" t="n">
        <v>443</v>
      </c>
      <c r="D2790" s="889" t="n">
        <v>11</v>
      </c>
      <c r="E2790" s="529" t="inlineStr">
        <is>
          <t>PP-CH2 panel as per design documentation</t>
        </is>
      </c>
      <c r="F2790" s="529" t="inlineStr">
        <is>
          <t>PP-CH2 jelű elosztó berendezés terv szerinti tartalommal</t>
        </is>
      </c>
      <c r="G2790" s="994" t="n">
        <v>1</v>
      </c>
      <c r="H2790" s="553" t="inlineStr">
        <is>
          <t>tétel / unit</t>
        </is>
      </c>
      <c r="I2790" s="350" t="n"/>
      <c r="J2790" s="159" t="n">
        <v>0</v>
      </c>
      <c r="K2790" s="159" t="n">
        <v>0</v>
      </c>
      <c r="L2790" s="753">
        <f>J2790+K2790</f>
        <v/>
      </c>
      <c r="M2790" s="748">
        <f>L2790*(G2790+I2790)</f>
        <v/>
      </c>
      <c r="O2790" s="464">
        <f>ISBLANK(D2790)</f>
        <v/>
      </c>
      <c r="P2790" s="464">
        <f>ISBLANK(G2790)</f>
        <v/>
      </c>
      <c r="Q2790" s="464">
        <f>ISBLANK(M2790)</f>
        <v/>
      </c>
      <c r="R2790" s="464">
        <f>IF(AND(O2790=P2790,O2790=Q2790),,"!!!")</f>
        <v/>
      </c>
      <c r="T2790" s="464" t="n">
        <v>2779</v>
      </c>
    </row>
    <row customFormat="1" hidden="1" outlineLevel="1" r="2791" s="590">
      <c r="A2791" s="29" t="n"/>
      <c r="B2791" s="606" t="n">
        <v>400</v>
      </c>
      <c r="C2791" s="617" t="n">
        <v>443</v>
      </c>
      <c r="D2791" s="889" t="n">
        <v>12</v>
      </c>
      <c r="E2791" s="529" t="inlineStr">
        <is>
          <t>PP-WT panel as per design documentation</t>
        </is>
      </c>
      <c r="F2791" s="529" t="inlineStr">
        <is>
          <t>PP-WT jelű elosztó berendezés terv szerinti tartalommal</t>
        </is>
      </c>
      <c r="G2791" s="994" t="n">
        <v>1</v>
      </c>
      <c r="H2791" s="553" t="inlineStr">
        <is>
          <t>tétel / unit</t>
        </is>
      </c>
      <c r="I2791" s="350" t="n"/>
      <c r="J2791" s="159" t="n">
        <v>0</v>
      </c>
      <c r="K2791" s="159" t="n">
        <v>0</v>
      </c>
      <c r="L2791" s="753">
        <f>J2791+K2791</f>
        <v/>
      </c>
      <c r="M2791" s="748">
        <f>L2791*(G2791+I2791)</f>
        <v/>
      </c>
      <c r="O2791" s="464">
        <f>ISBLANK(D2791)</f>
        <v/>
      </c>
      <c r="P2791" s="464">
        <f>ISBLANK(G2791)</f>
        <v/>
      </c>
      <c r="Q2791" s="464">
        <f>ISBLANK(M2791)</f>
        <v/>
      </c>
      <c r="R2791" s="464">
        <f>IF(AND(O2791=P2791,O2791=Q2791),,"!!!")</f>
        <v/>
      </c>
      <c r="T2791" s="464" t="n">
        <v>2780</v>
      </c>
    </row>
    <row customFormat="1" hidden="1" outlineLevel="1" r="2792" s="590">
      <c r="A2792" s="29" t="n"/>
      <c r="B2792" s="606" t="n">
        <v>400</v>
      </c>
      <c r="C2792" s="617" t="n">
        <v>443</v>
      </c>
      <c r="D2792" s="889" t="n">
        <v>13</v>
      </c>
      <c r="E2792" s="529" t="inlineStr">
        <is>
          <t>PP-MT panel as per design documentation</t>
        </is>
      </c>
      <c r="F2792" s="529" t="inlineStr">
        <is>
          <t>PP-MT jelű elosztó berendezés terv szerinti tartalommal</t>
        </is>
      </c>
      <c r="G2792" s="994" t="n">
        <v>1</v>
      </c>
      <c r="H2792" s="553" t="inlineStr">
        <is>
          <t>tétel / unit</t>
        </is>
      </c>
      <c r="I2792" s="350" t="n"/>
      <c r="J2792" s="159" t="n">
        <v>0</v>
      </c>
      <c r="K2792" s="159" t="n">
        <v>0</v>
      </c>
      <c r="L2792" s="753">
        <f>J2792+K2792</f>
        <v/>
      </c>
      <c r="M2792" s="748">
        <f>L2792*(G2792+I2792)</f>
        <v/>
      </c>
      <c r="O2792" s="464">
        <f>ISBLANK(D2792)</f>
        <v/>
      </c>
      <c r="P2792" s="464">
        <f>ISBLANK(G2792)</f>
        <v/>
      </c>
      <c r="Q2792" s="464">
        <f>ISBLANK(M2792)</f>
        <v/>
      </c>
      <c r="R2792" s="464">
        <f>IF(AND(O2792=P2792,O2792=Q2792),,"!!!")</f>
        <v/>
      </c>
      <c r="T2792" s="464" t="n">
        <v>2781</v>
      </c>
    </row>
    <row customFormat="1" hidden="1" outlineLevel="1" r="2793" s="590">
      <c r="A2793" s="29" t="n"/>
      <c r="B2793" s="606" t="n">
        <v>400</v>
      </c>
      <c r="C2793" s="617" t="n">
        <v>443</v>
      </c>
      <c r="D2793" s="889" t="n">
        <v>14</v>
      </c>
      <c r="E2793" s="529" t="inlineStr">
        <is>
          <t>PP-SPR panel as per design documentation</t>
        </is>
      </c>
      <c r="F2793" s="529" t="inlineStr">
        <is>
          <t>PP-SPR jelű elosztó berendezés terv szerinti tartalommal</t>
        </is>
      </c>
      <c r="G2793" s="994" t="n">
        <v>1</v>
      </c>
      <c r="H2793" s="553" t="inlineStr">
        <is>
          <t>tétel / unit</t>
        </is>
      </c>
      <c r="I2793" s="350" t="n"/>
      <c r="J2793" s="159" t="n">
        <v>0</v>
      </c>
      <c r="K2793" s="159" t="n">
        <v>0</v>
      </c>
      <c r="L2793" s="753">
        <f>J2793+K2793</f>
        <v/>
      </c>
      <c r="M2793" s="748">
        <f>L2793*(G2793+I2793)</f>
        <v/>
      </c>
      <c r="O2793" s="464">
        <f>ISBLANK(D2793)</f>
        <v/>
      </c>
      <c r="P2793" s="464">
        <f>ISBLANK(G2793)</f>
        <v/>
      </c>
      <c r="Q2793" s="464">
        <f>ISBLANK(M2793)</f>
        <v/>
      </c>
      <c r="R2793" s="464">
        <f>IF(AND(O2793=P2793,O2793=Q2793),,"!!!")</f>
        <v/>
      </c>
      <c r="T2793" s="464" t="n">
        <v>2782</v>
      </c>
    </row>
    <row customFormat="1" hidden="1" outlineLevel="1" r="2794" s="590">
      <c r="A2794" s="29" t="n"/>
      <c r="B2794" s="606" t="n">
        <v>400</v>
      </c>
      <c r="C2794" s="617" t="n">
        <v>443</v>
      </c>
      <c r="D2794" s="889" t="n">
        <v>15</v>
      </c>
      <c r="E2794" s="529" t="inlineStr">
        <is>
          <t>PP-KTCH panel as per design documentation</t>
        </is>
      </c>
      <c r="F2794" s="529" t="inlineStr">
        <is>
          <t>PP-KTCH jelű elosztó berendezés terv szerinti tartalommal</t>
        </is>
      </c>
      <c r="G2794" s="994" t="n">
        <v>1</v>
      </c>
      <c r="H2794" s="553" t="inlineStr">
        <is>
          <t>tétel / unit</t>
        </is>
      </c>
      <c r="I2794" s="350" t="n"/>
      <c r="J2794" s="159" t="n">
        <v>0</v>
      </c>
      <c r="K2794" s="159" t="n">
        <v>0</v>
      </c>
      <c r="L2794" s="753">
        <f>J2794+K2794</f>
        <v/>
      </c>
      <c r="M2794" s="748">
        <f>L2794*(G2794+I2794)</f>
        <v/>
      </c>
      <c r="O2794" s="464">
        <f>ISBLANK(D2794)</f>
        <v/>
      </c>
      <c r="P2794" s="464">
        <f>ISBLANK(G2794)</f>
        <v/>
      </c>
      <c r="Q2794" s="464">
        <f>ISBLANK(M2794)</f>
        <v/>
      </c>
      <c r="R2794" s="464">
        <f>IF(AND(O2794=P2794,O2794=Q2794),,"!!!")</f>
        <v/>
      </c>
      <c r="T2794" s="464" t="n">
        <v>2783</v>
      </c>
    </row>
    <row customFormat="1" hidden="1" outlineLevel="1" r="2795" s="590">
      <c r="A2795" s="29" t="n"/>
      <c r="B2795" s="606" t="n">
        <v>400</v>
      </c>
      <c r="C2795" s="617" t="n">
        <v>443</v>
      </c>
      <c r="D2795" s="889" t="n">
        <v>16</v>
      </c>
      <c r="E2795" s="529" t="inlineStr">
        <is>
          <t>PP-OF-1 panel as per design documentation</t>
        </is>
      </c>
      <c r="F2795" s="529" t="inlineStr">
        <is>
          <t>PP-OF-1 jelű elosztó berendezés terv szerinti tartalommal</t>
        </is>
      </c>
      <c r="G2795" s="994" t="n">
        <v>1</v>
      </c>
      <c r="H2795" s="553" t="inlineStr">
        <is>
          <t>tétel / unit</t>
        </is>
      </c>
      <c r="I2795" s="350" t="n"/>
      <c r="J2795" s="159" t="n">
        <v>0</v>
      </c>
      <c r="K2795" s="159" t="n">
        <v>0</v>
      </c>
      <c r="L2795" s="753">
        <f>J2795+K2795</f>
        <v/>
      </c>
      <c r="M2795" s="748">
        <f>L2795*(G2795+I2795)</f>
        <v/>
      </c>
      <c r="O2795" s="464">
        <f>ISBLANK(D2795)</f>
        <v/>
      </c>
      <c r="P2795" s="464">
        <f>ISBLANK(G2795)</f>
        <v/>
      </c>
      <c r="Q2795" s="464">
        <f>ISBLANK(M2795)</f>
        <v/>
      </c>
      <c r="R2795" s="464">
        <f>IF(AND(O2795=P2795,O2795=Q2795),,"!!!")</f>
        <v/>
      </c>
      <c r="T2795" s="464" t="n">
        <v>2784</v>
      </c>
    </row>
    <row customFormat="1" hidden="1" outlineLevel="1" r="2796" s="590">
      <c r="A2796" s="29" t="n"/>
      <c r="B2796" s="606" t="n">
        <v>400</v>
      </c>
      <c r="C2796" s="617" t="n">
        <v>443</v>
      </c>
      <c r="D2796" s="889" t="n">
        <v>17</v>
      </c>
      <c r="E2796" s="529" t="inlineStr">
        <is>
          <t>PP-INK panel as per design documentation</t>
        </is>
      </c>
      <c r="F2796" s="529" t="inlineStr">
        <is>
          <t>PP-INK jelű elosztó berendezés terv szerinti tartalommal</t>
        </is>
      </c>
      <c r="G2796" s="994" t="n">
        <v>1</v>
      </c>
      <c r="H2796" s="553" t="inlineStr">
        <is>
          <t>tétel / unit</t>
        </is>
      </c>
      <c r="I2796" s="350" t="n"/>
      <c r="J2796" s="159" t="n">
        <v>0</v>
      </c>
      <c r="K2796" s="159" t="n">
        <v>0</v>
      </c>
      <c r="L2796" s="753">
        <f>J2796+K2796</f>
        <v/>
      </c>
      <c r="M2796" s="748">
        <f>L2796*(G2796+I2796)</f>
        <v/>
      </c>
      <c r="O2796" s="464">
        <f>ISBLANK(D2796)</f>
        <v/>
      </c>
      <c r="P2796" s="464">
        <f>ISBLANK(G2796)</f>
        <v/>
      </c>
      <c r="Q2796" s="464">
        <f>ISBLANK(M2796)</f>
        <v/>
      </c>
      <c r="R2796" s="464">
        <f>IF(AND(O2796=P2796,O2796=Q2796),,"!!!")</f>
        <v/>
      </c>
      <c r="T2796" s="464" t="n">
        <v>2785</v>
      </c>
    </row>
    <row customFormat="1" hidden="1" outlineLevel="1" r="2797" s="590">
      <c r="A2797" s="29" t="n"/>
      <c r="B2797" s="606" t="n">
        <v>400</v>
      </c>
      <c r="C2797" s="617" t="n">
        <v>443</v>
      </c>
      <c r="D2797" s="889" t="n">
        <v>18</v>
      </c>
      <c r="E2797" s="529" t="inlineStr">
        <is>
          <t>PP-OF-11 panel as per design documentation</t>
        </is>
      </c>
      <c r="F2797" s="529" t="inlineStr">
        <is>
          <t>PP-OF-11 jelű elosztó berendezés terv szerinti tartalommal</t>
        </is>
      </c>
      <c r="G2797" s="994" t="n">
        <v>1</v>
      </c>
      <c r="H2797" s="553" t="inlineStr">
        <is>
          <t>tétel / unit</t>
        </is>
      </c>
      <c r="I2797" s="350" t="n"/>
      <c r="J2797" s="159" t="n">
        <v>0</v>
      </c>
      <c r="K2797" s="159" t="n">
        <v>0</v>
      </c>
      <c r="L2797" s="753">
        <f>J2797+K2797</f>
        <v/>
      </c>
      <c r="M2797" s="748">
        <f>L2797*(G2797+I2797)</f>
        <v/>
      </c>
      <c r="O2797" s="464">
        <f>ISBLANK(D2797)</f>
        <v/>
      </c>
      <c r="P2797" s="464">
        <f>ISBLANK(G2797)</f>
        <v/>
      </c>
      <c r="Q2797" s="464">
        <f>ISBLANK(M2797)</f>
        <v/>
      </c>
      <c r="R2797" s="464">
        <f>IF(AND(O2797=P2797,O2797=Q2797),,"!!!")</f>
        <v/>
      </c>
      <c r="T2797" s="464" t="n">
        <v>2786</v>
      </c>
    </row>
    <row customFormat="1" hidden="1" outlineLevel="1" r="2798" s="590">
      <c r="A2798" s="29" t="n"/>
      <c r="B2798" s="606" t="n">
        <v>400</v>
      </c>
      <c r="C2798" s="617" t="n">
        <v>443</v>
      </c>
      <c r="D2798" s="889" t="n">
        <v>19</v>
      </c>
      <c r="E2798" s="529" t="inlineStr">
        <is>
          <t>PP-OF-12 panel as per design documentation</t>
        </is>
      </c>
      <c r="F2798" s="529" t="inlineStr">
        <is>
          <t>PP-OF-12 jelű elosztó berendezés terv szerinti tartalommal</t>
        </is>
      </c>
      <c r="G2798" s="994" t="n">
        <v>1</v>
      </c>
      <c r="H2798" s="553" t="inlineStr">
        <is>
          <t>tétel / unit</t>
        </is>
      </c>
      <c r="I2798" s="350" t="n"/>
      <c r="J2798" s="159" t="n">
        <v>0</v>
      </c>
      <c r="K2798" s="159" t="n">
        <v>0</v>
      </c>
      <c r="L2798" s="753">
        <f>J2798+K2798</f>
        <v/>
      </c>
      <c r="M2798" s="748">
        <f>L2798*(G2798+I2798)</f>
        <v/>
      </c>
      <c r="O2798" s="464">
        <f>ISBLANK(D2798)</f>
        <v/>
      </c>
      <c r="P2798" s="464">
        <f>ISBLANK(G2798)</f>
        <v/>
      </c>
      <c r="Q2798" s="464">
        <f>ISBLANK(M2798)</f>
        <v/>
      </c>
      <c r="R2798" s="464">
        <f>IF(AND(O2798=P2798,O2798=Q2798),,"!!!")</f>
        <v/>
      </c>
      <c r="T2798" s="464" t="n">
        <v>2787</v>
      </c>
    </row>
    <row customFormat="1" hidden="1" outlineLevel="1" r="2799" s="590">
      <c r="A2799" s="29" t="n"/>
      <c r="B2799" s="606" t="n">
        <v>400</v>
      </c>
      <c r="C2799" s="617" t="n">
        <v>443</v>
      </c>
      <c r="D2799" s="889" t="n">
        <v>20</v>
      </c>
      <c r="E2799" s="529" t="inlineStr">
        <is>
          <t>PP-ST panel as per design documentation</t>
        </is>
      </c>
      <c r="F2799" s="529" t="inlineStr">
        <is>
          <t>PP-ST jelű elosztó berendezés terv szerinti tartalommal</t>
        </is>
      </c>
      <c r="G2799" s="994" t="n">
        <v>1</v>
      </c>
      <c r="H2799" s="553" t="inlineStr">
        <is>
          <t>tétel / unit</t>
        </is>
      </c>
      <c r="I2799" s="350" t="n"/>
      <c r="J2799" s="159" t="n">
        <v>0</v>
      </c>
      <c r="K2799" s="159" t="n">
        <v>0</v>
      </c>
      <c r="L2799" s="753">
        <f>J2799+K2799</f>
        <v/>
      </c>
      <c r="M2799" s="748">
        <f>L2799*(G2799+I2799)</f>
        <v/>
      </c>
      <c r="O2799" s="464">
        <f>ISBLANK(D2799)</f>
        <v/>
      </c>
      <c r="P2799" s="464">
        <f>ISBLANK(G2799)</f>
        <v/>
      </c>
      <c r="Q2799" s="464">
        <f>ISBLANK(M2799)</f>
        <v/>
      </c>
      <c r="R2799" s="464">
        <f>IF(AND(O2799=P2799,O2799=Q2799),,"!!!")</f>
        <v/>
      </c>
      <c r="T2799" s="464" t="n">
        <v>2788</v>
      </c>
    </row>
    <row customFormat="1" hidden="1" outlineLevel="1" r="2800" s="590">
      <c r="A2800" s="29" t="n"/>
      <c r="B2800" s="606" t="n">
        <v>400</v>
      </c>
      <c r="C2800" s="617" t="n">
        <v>443</v>
      </c>
      <c r="D2800" s="889" t="n">
        <v>21</v>
      </c>
      <c r="E2800" s="529" t="inlineStr">
        <is>
          <t>PP-FGS panel as per design documentation</t>
        </is>
      </c>
      <c r="F2800" s="529" t="inlineStr">
        <is>
          <t>PP-FGS jelű elosztó berendezés terv szerinti tartalommal</t>
        </is>
      </c>
      <c r="G2800" s="994" t="n">
        <v>1</v>
      </c>
      <c r="H2800" s="553" t="inlineStr">
        <is>
          <t>tétel / unit</t>
        </is>
      </c>
      <c r="I2800" s="350" t="n"/>
      <c r="J2800" s="159" t="n">
        <v>0</v>
      </c>
      <c r="K2800" s="159" t="n">
        <v>0</v>
      </c>
      <c r="L2800" s="753">
        <f>J2800+K2800</f>
        <v/>
      </c>
      <c r="M2800" s="748">
        <f>L2800*(G2800+I2800)</f>
        <v/>
      </c>
      <c r="O2800" s="464">
        <f>ISBLANK(D2800)</f>
        <v/>
      </c>
      <c r="P2800" s="464">
        <f>ISBLANK(G2800)</f>
        <v/>
      </c>
      <c r="Q2800" s="464">
        <f>ISBLANK(M2800)</f>
        <v/>
      </c>
      <c r="R2800" s="464">
        <f>IF(AND(O2800=P2800,O2800=Q2800),,"!!!")</f>
        <v/>
      </c>
      <c r="T2800" s="464" t="n">
        <v>2789</v>
      </c>
    </row>
    <row customFormat="1" hidden="1" outlineLevel="1" r="2801" s="590">
      <c r="A2801" s="29" t="n"/>
      <c r="B2801" s="606" t="n">
        <v>400</v>
      </c>
      <c r="C2801" s="617" t="n">
        <v>443</v>
      </c>
      <c r="D2801" s="889" t="n">
        <v>22</v>
      </c>
      <c r="E2801" s="529" t="inlineStr">
        <is>
          <t>PP-LOG panel as per design documentation</t>
        </is>
      </c>
      <c r="F2801" s="529" t="inlineStr">
        <is>
          <t>PP-LOG jelű elosztó berendezés terv szerinti tartalommal</t>
        </is>
      </c>
      <c r="G2801" s="994" t="n">
        <v>1</v>
      </c>
      <c r="H2801" s="553" t="inlineStr">
        <is>
          <t>tétel / unit</t>
        </is>
      </c>
      <c r="I2801" s="350" t="n"/>
      <c r="J2801" s="159" t="n">
        <v>0</v>
      </c>
      <c r="K2801" s="159" t="n">
        <v>0</v>
      </c>
      <c r="L2801" s="753">
        <f>J2801+K2801</f>
        <v/>
      </c>
      <c r="M2801" s="748">
        <f>L2801*(G2801+I2801)</f>
        <v/>
      </c>
      <c r="O2801" s="464">
        <f>ISBLANK(D2801)</f>
        <v/>
      </c>
      <c r="P2801" s="464">
        <f>ISBLANK(G2801)</f>
        <v/>
      </c>
      <c r="Q2801" s="464">
        <f>ISBLANK(M2801)</f>
        <v/>
      </c>
      <c r="R2801" s="464">
        <f>IF(AND(O2801=P2801,O2801=Q2801),,"!!!")</f>
        <v/>
      </c>
      <c r="T2801" s="464" t="n">
        <v>2790</v>
      </c>
    </row>
    <row customFormat="1" customHeight="1" hidden="1" ht="22.5" outlineLevel="1" r="2802" s="590">
      <c r="A2802" s="29" t="n"/>
      <c r="B2802" s="606" t="n">
        <v>400</v>
      </c>
      <c r="C2802" s="617" t="n">
        <v>443</v>
      </c>
      <c r="D2802" s="889" t="n">
        <v>23</v>
      </c>
      <c r="E2802" s="529" t="inlineStr">
        <is>
          <t>PP-T-2-3 panel (for technology) as per design documentation</t>
        </is>
      </c>
      <c r="F2802" s="529" t="inlineStr">
        <is>
          <t>PP-T-2-3 jelű (technológiai) elosztó berendezés terv szerinti tartalommal</t>
        </is>
      </c>
      <c r="G2802" s="994" t="n">
        <v>1</v>
      </c>
      <c r="H2802" s="553" t="inlineStr">
        <is>
          <t>tétel / unit</t>
        </is>
      </c>
      <c r="I2802" s="350" t="n"/>
      <c r="J2802" s="159" t="n">
        <v>0</v>
      </c>
      <c r="K2802" s="159" t="n">
        <v>0</v>
      </c>
      <c r="L2802" s="753">
        <f>J2802+K2802</f>
        <v/>
      </c>
      <c r="M2802" s="748">
        <f>L2802*(G2802+I2802)</f>
        <v/>
      </c>
      <c r="O2802" s="464">
        <f>ISBLANK(D2802)</f>
        <v/>
      </c>
      <c r="P2802" s="464">
        <f>ISBLANK(G2802)</f>
        <v/>
      </c>
      <c r="Q2802" s="464">
        <f>ISBLANK(M2802)</f>
        <v/>
      </c>
      <c r="R2802" s="464">
        <f>IF(AND(O2802=P2802,O2802=Q2802),,"!!!")</f>
        <v/>
      </c>
      <c r="T2802" s="464" t="n">
        <v>2791</v>
      </c>
    </row>
    <row customFormat="1" hidden="1" outlineLevel="1" r="2803" s="590">
      <c r="A2803" s="29" t="inlineStr">
        <is>
          <t>x</t>
        </is>
      </c>
      <c r="B2803" s="606" t="n">
        <v>400</v>
      </c>
      <c r="C2803" s="617" t="n">
        <v>443</v>
      </c>
      <c r="D2803" s="889" t="n">
        <v>24</v>
      </c>
      <c r="E2803" s="840" t="inlineStr">
        <is>
          <t>PP-T-P panel (for technology) as per design documentation</t>
        </is>
      </c>
      <c r="F2803" s="840" t="inlineStr">
        <is>
          <t>PP-T-P jelű (technológiai) elosztó berendezés terv szerinti tartalommal</t>
        </is>
      </c>
      <c r="G2803" s="994" t="n">
        <v>0</v>
      </c>
      <c r="H2803" s="553" t="inlineStr">
        <is>
          <t>tétel / unit</t>
        </is>
      </c>
      <c r="I2803" s="350" t="n"/>
      <c r="J2803" s="159" t="n">
        <v>0</v>
      </c>
      <c r="K2803" s="159" t="n">
        <v>0</v>
      </c>
      <c r="L2803" s="753">
        <f>J2803+K2803</f>
        <v/>
      </c>
      <c r="M2803" s="748">
        <f>L2803*(G2803+I2803)</f>
        <v/>
      </c>
      <c r="O2803" s="464">
        <f>ISBLANK(D2803)</f>
        <v/>
      </c>
      <c r="P2803" s="464">
        <f>ISBLANK(G2803)</f>
        <v/>
      </c>
      <c r="Q2803" s="464">
        <f>ISBLANK(M2803)</f>
        <v/>
      </c>
      <c r="R2803" s="464">
        <f>IF(AND(O2803=P2803,O2803=Q2803),,"!!!")</f>
        <v/>
      </c>
      <c r="T2803" s="464" t="n">
        <v>2792</v>
      </c>
    </row>
    <row customFormat="1" customHeight="1" hidden="1" ht="22.5" outlineLevel="1" r="2804" s="590">
      <c r="A2804" s="29" t="n"/>
      <c r="B2804" s="606" t="n">
        <v>400</v>
      </c>
      <c r="C2804" s="617" t="n">
        <v>443</v>
      </c>
      <c r="D2804" s="889" t="n">
        <v>25</v>
      </c>
      <c r="E2804" s="529" t="inlineStr">
        <is>
          <t>PP-T-6-7 panel (for technology) as per design documentation</t>
        </is>
      </c>
      <c r="F2804" s="529" t="inlineStr">
        <is>
          <t>PP-T-6-7 jelű (technológiai) elosztó berendezés terv szerinti tartalommal</t>
        </is>
      </c>
      <c r="G2804" s="994" t="n">
        <v>1</v>
      </c>
      <c r="H2804" s="553" t="inlineStr">
        <is>
          <t>tétel / unit</t>
        </is>
      </c>
      <c r="I2804" s="350" t="n"/>
      <c r="J2804" s="159" t="n">
        <v>0</v>
      </c>
      <c r="K2804" s="159" t="n">
        <v>0</v>
      </c>
      <c r="L2804" s="753">
        <f>J2804+K2804</f>
        <v/>
      </c>
      <c r="M2804" s="748">
        <f>L2804*(G2804+I2804)</f>
        <v/>
      </c>
      <c r="O2804" s="464">
        <f>ISBLANK(D2804)</f>
        <v/>
      </c>
      <c r="P2804" s="464">
        <f>ISBLANK(G2804)</f>
        <v/>
      </c>
      <c r="Q2804" s="464">
        <f>ISBLANK(M2804)</f>
        <v/>
      </c>
      <c r="R2804" s="464">
        <f>IF(AND(O2804=P2804,O2804=Q2804),,"!!!")</f>
        <v/>
      </c>
      <c r="T2804" s="464" t="n">
        <v>2793</v>
      </c>
    </row>
    <row customFormat="1" hidden="1" outlineLevel="1" r="2805" s="590">
      <c r="A2805" s="29" t="n"/>
      <c r="B2805" s="606" t="n">
        <v>400</v>
      </c>
      <c r="C2805" s="617" t="n">
        <v>443</v>
      </c>
      <c r="D2805" s="889" t="n">
        <v>26</v>
      </c>
      <c r="E2805" s="529" t="inlineStr">
        <is>
          <t>PP-T-C panel (for technology) as per design documentation</t>
        </is>
      </c>
      <c r="F2805" s="529" t="inlineStr">
        <is>
          <t>PP-T-C jelű (technológiai) elosztó berendezés terv szerinti tartalommal</t>
        </is>
      </c>
      <c r="G2805" s="994" t="n">
        <v>1</v>
      </c>
      <c r="H2805" s="553" t="inlineStr">
        <is>
          <t>tétel / unit</t>
        </is>
      </c>
      <c r="I2805" s="350" t="n"/>
      <c r="J2805" s="159" t="n">
        <v>0</v>
      </c>
      <c r="K2805" s="159" t="n">
        <v>0</v>
      </c>
      <c r="L2805" s="753">
        <f>J2805+K2805</f>
        <v/>
      </c>
      <c r="M2805" s="748">
        <f>L2805*(G2805+I2805)</f>
        <v/>
      </c>
      <c r="O2805" s="464">
        <f>ISBLANK(D2805)</f>
        <v/>
      </c>
      <c r="P2805" s="464">
        <f>ISBLANK(G2805)</f>
        <v/>
      </c>
      <c r="Q2805" s="464">
        <f>ISBLANK(M2805)</f>
        <v/>
      </c>
      <c r="R2805" s="464">
        <f>IF(AND(O2805=P2805,O2805=Q2805),,"!!!")</f>
        <v/>
      </c>
      <c r="T2805" s="464" t="n">
        <v>2794</v>
      </c>
    </row>
    <row customFormat="1" customHeight="1" hidden="1" ht="22.5" outlineLevel="1" r="2806" s="590">
      <c r="A2806" s="29" t="n"/>
      <c r="B2806" s="606" t="n">
        <v>400</v>
      </c>
      <c r="C2806" s="617" t="n">
        <v>443</v>
      </c>
      <c r="D2806" s="889" t="n">
        <v>27</v>
      </c>
      <c r="E2806" s="529" t="inlineStr">
        <is>
          <t>PP-T-CO1 panel (for technology) as per design documentation</t>
        </is>
      </c>
      <c r="F2806" s="529" t="inlineStr">
        <is>
          <t>PP-T-CO1 jelű (technológiai) elosztó berendezés terv szerinti tartalommal</t>
        </is>
      </c>
      <c r="G2806" s="994" t="n">
        <v>1</v>
      </c>
      <c r="H2806" s="553" t="inlineStr">
        <is>
          <t>tétel / unit</t>
        </is>
      </c>
      <c r="I2806" s="350" t="n"/>
      <c r="J2806" s="159" t="n">
        <v>0</v>
      </c>
      <c r="K2806" s="159" t="n">
        <v>0</v>
      </c>
      <c r="L2806" s="753">
        <f>J2806+K2806</f>
        <v/>
      </c>
      <c r="M2806" s="748">
        <f>L2806*(G2806+I2806)</f>
        <v/>
      </c>
      <c r="O2806" s="464">
        <f>ISBLANK(D2806)</f>
        <v/>
      </c>
      <c r="P2806" s="464">
        <f>ISBLANK(G2806)</f>
        <v/>
      </c>
      <c r="Q2806" s="464">
        <f>ISBLANK(M2806)</f>
        <v/>
      </c>
      <c r="R2806" s="464">
        <f>IF(AND(O2806=P2806,O2806=Q2806),,"!!!")</f>
        <v/>
      </c>
      <c r="T2806" s="464" t="n">
        <v>2795</v>
      </c>
    </row>
    <row customFormat="1" customHeight="1" hidden="1" ht="22.5" outlineLevel="1" r="2807" s="590">
      <c r="A2807" s="29" t="n"/>
      <c r="B2807" s="606" t="n">
        <v>400</v>
      </c>
      <c r="C2807" s="617" t="n">
        <v>443</v>
      </c>
      <c r="D2807" s="889" t="n">
        <v>28</v>
      </c>
      <c r="E2807" s="529" t="inlineStr">
        <is>
          <t>PP-T-CO2 panel (for technology) as per design documentation</t>
        </is>
      </c>
      <c r="F2807" s="529" t="inlineStr">
        <is>
          <t>PP-T-CO2 jelű (technológiai) elosztó berendezés terv szerinti tartalommal</t>
        </is>
      </c>
      <c r="G2807" s="994" t="n">
        <v>1</v>
      </c>
      <c r="H2807" s="553" t="inlineStr">
        <is>
          <t>tétel / unit</t>
        </is>
      </c>
      <c r="I2807" s="350" t="n"/>
      <c r="J2807" s="159" t="n">
        <v>0</v>
      </c>
      <c r="K2807" s="159" t="n">
        <v>0</v>
      </c>
      <c r="L2807" s="753">
        <f>J2807+K2807</f>
        <v/>
      </c>
      <c r="M2807" s="748">
        <f>L2807*(G2807+I2807)</f>
        <v/>
      </c>
      <c r="O2807" s="464">
        <f>ISBLANK(D2807)</f>
        <v/>
      </c>
      <c r="P2807" s="464">
        <f>ISBLANK(G2807)</f>
        <v/>
      </c>
      <c r="Q2807" s="464">
        <f>ISBLANK(M2807)</f>
        <v/>
      </c>
      <c r="R2807" s="464">
        <f>IF(AND(O2807=P2807,O2807=Q2807),,"!!!")</f>
        <v/>
      </c>
      <c r="T2807" s="464" t="n">
        <v>2796</v>
      </c>
    </row>
    <row customFormat="1" customHeight="1" hidden="1" ht="67.5" outlineLevel="1" r="2808" s="590">
      <c r="A2808" s="29" t="n"/>
      <c r="B2808" s="606" t="n">
        <v>400</v>
      </c>
      <c r="C2808" s="617" t="n">
        <v>443</v>
      </c>
      <c r="D2808" s="889" t="n">
        <v>29</v>
      </c>
      <c r="E2808" s="529" t="inlineStr">
        <is>
          <t>Network registration for overharmonic distorsion, made on a finished electrical network, 7 days / 24h, with protocol and data analysys</t>
        </is>
      </c>
      <c r="F2808" s="529" t="inlineStr">
        <is>
          <t xml:space="preserve">Hálózati analízis mérés az MSZ EN 50160 szabvány szerint, a felharmonikus torzítás szintjének felmérése érdekében. A megépült, beüzemelt rendszeren, a felharmonikus szűrő méretének meghatározásához.
1 hetes adatgyűjtés, 7/24h mérés, a mérés kiértékelése, jelentés készítés 
</t>
        </is>
      </c>
      <c r="G2808" s="994" t="n">
        <v>1</v>
      </c>
      <c r="H2808" s="553" t="inlineStr">
        <is>
          <t>tétel / unit</t>
        </is>
      </c>
      <c r="I2808" s="350" t="n"/>
      <c r="J2808" s="159" t="n">
        <v>0</v>
      </c>
      <c r="K2808" s="159" t="n">
        <v>0</v>
      </c>
      <c r="L2808" s="753">
        <f>J2808+K2808</f>
        <v/>
      </c>
      <c r="M2808" s="748">
        <f>L2808*(G2808+I2808)</f>
        <v/>
      </c>
      <c r="O2808" s="464">
        <f>ISBLANK(D2808)</f>
        <v/>
      </c>
      <c r="P2808" s="464">
        <f>ISBLANK(G2808)</f>
        <v/>
      </c>
      <c r="Q2808" s="464">
        <f>ISBLANK(M2808)</f>
        <v/>
      </c>
      <c r="R2808" s="464">
        <f>IF(AND(O2808=P2808,O2808=Q2808),,"!!!")</f>
        <v/>
      </c>
      <c r="T2808" s="464" t="n">
        <v>2797</v>
      </c>
    </row>
    <row customFormat="1" customHeight="1" hidden="1" ht="101.25" outlineLevel="1" r="2809" s="160">
      <c r="A2809" s="29" t="n"/>
      <c r="B2809" s="606" t="n">
        <v>400</v>
      </c>
      <c r="C2809" s="617" t="n">
        <v>443</v>
      </c>
      <c r="D2809" s="598" t="n">
        <v>30</v>
      </c>
      <c r="E2809" s="686" t="inlineStr">
        <is>
          <t>Option: Phase compensation unit, 200 kVAr capacitive and 150 kVar reactiv power, 14% with tiristor type automatic control, Ethernet or Modbus communication ports, IP23, modular, in a separate panel, unit price only</t>
        </is>
      </c>
      <c r="F2809" s="686" t="inlineStr">
        <is>
          <t>Opció: Fázisjavító berendezés induktív és kapacitív fázisjavításra 200 kVAr kapacitással , 150 kVAr sönt folytóval, az egyégek: 2db 6,25, 1db 12,5, 1db 25, 3db 50 kVAr-os kapacitív egységből és  2db 5, 1db 10, 2db 15, 5db 20 kVAr-os sönt folytóval, 14%-os torlófolytóval, beépített 12 fokozatú automatikával,  tirisztoros kapcsolással,  távkezelhető kivitelben, földönálló fém szekrényben, beépített léghűtéssel, Ethernet vagy Modbus, kommunikációs felülettel, IP23 védettséggel, modulárisan bővíthető kivitel
KRL vagy vele egyenértékű, csak egységár</t>
        </is>
      </c>
      <c r="G2809" s="999" t="n">
        <v>1</v>
      </c>
      <c r="H2809" s="600" t="inlineStr">
        <is>
          <t>tétel / unit</t>
        </is>
      </c>
      <c r="I2809" s="351" t="n"/>
      <c r="J2809" s="159" t="n">
        <v>0</v>
      </c>
      <c r="K2809" s="159" t="n">
        <v>0</v>
      </c>
      <c r="L2809" s="753">
        <f>J2809+K2809</f>
        <v/>
      </c>
      <c r="M2809" s="748">
        <f>L2809*(G2809+I2809)</f>
        <v/>
      </c>
      <c r="O2809" s="464">
        <f>ISBLANK(D2809)</f>
        <v/>
      </c>
      <c r="P2809" s="464">
        <f>ISBLANK(G2809)</f>
        <v/>
      </c>
      <c r="Q2809" s="464">
        <f>ISBLANK(M2809)</f>
        <v/>
      </c>
      <c r="R2809" s="464">
        <f>IF(AND(O2809=P2809,O2809=Q2809),,"!!!")</f>
        <v/>
      </c>
      <c r="T2809" s="464" t="n">
        <v>2798</v>
      </c>
    </row>
    <row customFormat="1" customHeight="1" hidden="1" ht="45" outlineLevel="1" r="2810" s="590">
      <c r="A2810" s="29" t="n"/>
      <c r="B2810" s="606" t="n">
        <v>400</v>
      </c>
      <c r="C2810" s="617" t="n">
        <v>443</v>
      </c>
      <c r="D2810" s="598" t="n">
        <v>31</v>
      </c>
      <c r="E2810" s="686" t="inlineStr">
        <is>
          <t>Option: Overharmonic filter 240A in separate rack, with internal cooling, Ethernet and Modbus communication port, IP23, modulary extendable, KRL / Schaffner or similar, unit price only</t>
        </is>
      </c>
      <c r="F2810" s="686" t="inlineStr">
        <is>
          <t>Opció: Felharmonikus szűrő berendezés 240A kivitelben földönálló fém szekrényben, beépített léghűtéssel, Ethernet, Modbus, kommunikációs felülettel IP23 védettséggel, modulárisan bővíthető kivitel, KRL / Schaffner vagy egyenértékű, csak egységár</t>
        </is>
      </c>
      <c r="G2810" s="999" t="n">
        <v>1</v>
      </c>
      <c r="H2810" s="600" t="inlineStr">
        <is>
          <t>tétel / unit</t>
        </is>
      </c>
      <c r="I2810" s="350" t="n"/>
      <c r="J2810" s="159" t="n">
        <v>0</v>
      </c>
      <c r="K2810" s="159" t="n">
        <v>0</v>
      </c>
      <c r="L2810" s="753">
        <f>J2810+K2810</f>
        <v/>
      </c>
      <c r="M2810" s="748">
        <f>L2810*(G2810+I2810)</f>
        <v/>
      </c>
      <c r="O2810" s="464">
        <f>ISBLANK(D2810)</f>
        <v/>
      </c>
      <c r="P2810" s="464">
        <f>ISBLANK(G2810)</f>
        <v/>
      </c>
      <c r="Q2810" s="464">
        <f>ISBLANK(M2810)</f>
        <v/>
      </c>
      <c r="R2810" s="464">
        <f>IF(AND(O2810=P2810,O2810=Q2810),,"!!!")</f>
        <v/>
      </c>
      <c r="T2810" s="464" t="n">
        <v>2799</v>
      </c>
    </row>
    <row customFormat="1" customHeight="1" hidden="1" ht="33.75" outlineLevel="1" r="2811" s="590">
      <c r="A2811" s="29" t="n"/>
      <c r="B2811" s="606" t="n">
        <v>400</v>
      </c>
      <c r="C2811" s="617" t="n">
        <v>443</v>
      </c>
      <c r="D2811" s="598" t="n"/>
      <c r="E2811" s="599" t="inlineStr">
        <is>
          <t>Busbar system with supporting substructure, Schneider, Siemens, EAE, aluminium, 5-wire system</t>
        </is>
      </c>
      <c r="F2811" s="599" t="inlineStr">
        <is>
          <t xml:space="preserve">Tokozott sínrendszer aluminium vezetővel, felfüggesztéssel, szükséges segédszerekeztekkel, 5 vezetős rendszerben, Schneider, Siemens vagy EAE </t>
        </is>
      </c>
      <c r="G2811" s="999" t="n"/>
      <c r="H2811" s="600" t="n"/>
      <c r="I2811" s="350" t="n"/>
      <c r="J2811" s="159" t="n"/>
      <c r="K2811" s="159" t="n"/>
      <c r="L2811" s="753" t="n"/>
      <c r="M2811" s="748" t="n"/>
      <c r="O2811" s="464">
        <f>ISBLANK(D2811)</f>
        <v/>
      </c>
      <c r="P2811" s="464">
        <f>ISBLANK(G2811)</f>
        <v/>
      </c>
      <c r="Q2811" s="464">
        <f>ISBLANK(M2811)</f>
        <v/>
      </c>
      <c r="R2811" s="464">
        <f>IF(AND(O2811=P2811,O2811=Q2811),,"!!!")</f>
        <v/>
      </c>
      <c r="T2811" s="464" t="n">
        <v>2800</v>
      </c>
    </row>
    <row customFormat="1" hidden="1" outlineLevel="1" r="2812" s="590">
      <c r="A2812" s="29" t="n"/>
      <c r="B2812" s="606" t="n">
        <v>400</v>
      </c>
      <c r="C2812" s="617" t="n">
        <v>443</v>
      </c>
      <c r="D2812" s="889" t="n">
        <v>32</v>
      </c>
      <c r="E2812" s="529" t="inlineStr">
        <is>
          <t>2500A busbar power panel connection</t>
        </is>
      </c>
      <c r="F2812" s="529" t="inlineStr">
        <is>
          <t>2500A csatlakozó elem elosztó berendezéshez</t>
        </is>
      </c>
      <c r="G2812" s="994" t="n">
        <v>2</v>
      </c>
      <c r="H2812" s="553" t="inlineStr">
        <is>
          <t>db/pcs</t>
        </is>
      </c>
      <c r="I2812" s="350" t="n"/>
      <c r="J2812" s="159" t="n">
        <v>0</v>
      </c>
      <c r="K2812" s="159" t="n">
        <v>0</v>
      </c>
      <c r="L2812" s="753">
        <f>J2812+K2812</f>
        <v/>
      </c>
      <c r="M2812" s="748">
        <f>L2812*(G2812+I2812)</f>
        <v/>
      </c>
      <c r="O2812" s="464">
        <f>ISBLANK(D2812)</f>
        <v/>
      </c>
      <c r="P2812" s="464">
        <f>ISBLANK(G2812)</f>
        <v/>
      </c>
      <c r="Q2812" s="464">
        <f>ISBLANK(M2812)</f>
        <v/>
      </c>
      <c r="R2812" s="464">
        <f>IF(AND(O2812=P2812,O2812=Q2812),,"!!!")</f>
        <v/>
      </c>
      <c r="T2812" s="464" t="n">
        <v>2801</v>
      </c>
    </row>
    <row customFormat="1" hidden="1" outlineLevel="1" r="2813" s="590">
      <c r="A2813" s="29" t="n"/>
      <c r="B2813" s="606" t="n">
        <v>400</v>
      </c>
      <c r="C2813" s="617" t="n">
        <v>443</v>
      </c>
      <c r="D2813" s="889" t="n">
        <v>33</v>
      </c>
      <c r="E2813" s="529" t="inlineStr">
        <is>
          <t>2500A busbar vertical elbow</t>
        </is>
      </c>
      <c r="F2813" s="529" t="inlineStr">
        <is>
          <t>2500A-es vertikális sarokelem</t>
        </is>
      </c>
      <c r="G2813" s="994" t="n">
        <v>2</v>
      </c>
      <c r="H2813" s="553" t="inlineStr">
        <is>
          <t>db/pcs</t>
        </is>
      </c>
      <c r="I2813" s="350" t="n"/>
      <c r="J2813" s="159" t="n">
        <v>0</v>
      </c>
      <c r="K2813" s="159" t="n">
        <v>0</v>
      </c>
      <c r="L2813" s="753">
        <f>J2813+K2813</f>
        <v/>
      </c>
      <c r="M2813" s="748">
        <f>L2813*(G2813+I2813)</f>
        <v/>
      </c>
      <c r="O2813" s="464">
        <f>ISBLANK(D2813)</f>
        <v/>
      </c>
      <c r="P2813" s="464">
        <f>ISBLANK(G2813)</f>
        <v/>
      </c>
      <c r="Q2813" s="464">
        <f>ISBLANK(M2813)</f>
        <v/>
      </c>
      <c r="R2813" s="464">
        <f>IF(AND(O2813=P2813,O2813=Q2813),,"!!!")</f>
        <v/>
      </c>
      <c r="T2813" s="464" t="n">
        <v>2802</v>
      </c>
    </row>
    <row customFormat="1" hidden="1" outlineLevel="1" r="2814" s="590">
      <c r="A2814" s="29" t="n"/>
      <c r="B2814" s="606" t="n">
        <v>400</v>
      </c>
      <c r="C2814" s="617" t="n">
        <v>443</v>
      </c>
      <c r="D2814" s="889" t="n">
        <v>34</v>
      </c>
      <c r="E2814" s="529" t="inlineStr">
        <is>
          <t>2500A busbar horizontal elbow</t>
        </is>
      </c>
      <c r="F2814" s="529" t="inlineStr">
        <is>
          <t>2500A-es horizontális sarokelem</t>
        </is>
      </c>
      <c r="G2814" s="994" t="n">
        <v>4</v>
      </c>
      <c r="H2814" s="553" t="inlineStr">
        <is>
          <t>db/pcs</t>
        </is>
      </c>
      <c r="I2814" s="350" t="n"/>
      <c r="J2814" s="159" t="n">
        <v>0</v>
      </c>
      <c r="K2814" s="159" t="n">
        <v>0</v>
      </c>
      <c r="L2814" s="753">
        <f>J2814+K2814</f>
        <v/>
      </c>
      <c r="M2814" s="748">
        <f>L2814*(G2814+I2814)</f>
        <v/>
      </c>
      <c r="O2814" s="464">
        <f>ISBLANK(D2814)</f>
        <v/>
      </c>
      <c r="P2814" s="464">
        <f>ISBLANK(G2814)</f>
        <v/>
      </c>
      <c r="Q2814" s="464">
        <f>ISBLANK(M2814)</f>
        <v/>
      </c>
      <c r="R2814" s="464">
        <f>IF(AND(O2814=P2814,O2814=Q2814),,"!!!")</f>
        <v/>
      </c>
      <c r="T2814" s="464" t="n">
        <v>2803</v>
      </c>
    </row>
    <row customFormat="1" hidden="1" outlineLevel="1" r="2815" s="590">
      <c r="A2815" s="29" t="n"/>
      <c r="B2815" s="606" t="n">
        <v>400</v>
      </c>
      <c r="C2815" s="617" t="n">
        <v>443</v>
      </c>
      <c r="D2815" s="889" t="n">
        <v>35</v>
      </c>
      <c r="E2815" s="529" t="inlineStr">
        <is>
          <t>2500A busbar dillatation element</t>
        </is>
      </c>
      <c r="F2815" s="529" t="inlineStr">
        <is>
          <t>2500A-es dilatációs elem</t>
        </is>
      </c>
      <c r="G2815" s="994" t="n">
        <v>10</v>
      </c>
      <c r="H2815" s="553" t="inlineStr">
        <is>
          <t>db/pcs</t>
        </is>
      </c>
      <c r="I2815" s="350" t="n"/>
      <c r="J2815" s="159" t="n">
        <v>0</v>
      </c>
      <c r="K2815" s="159" t="n">
        <v>0</v>
      </c>
      <c r="L2815" s="753">
        <f>J2815+K2815</f>
        <v/>
      </c>
      <c r="M2815" s="748">
        <f>L2815*(G2815+I2815)</f>
        <v/>
      </c>
      <c r="O2815" s="464">
        <f>ISBLANK(D2815)</f>
        <v/>
      </c>
      <c r="P2815" s="464">
        <f>ISBLANK(G2815)</f>
        <v/>
      </c>
      <c r="Q2815" s="464">
        <f>ISBLANK(M2815)</f>
        <v/>
      </c>
      <c r="R2815" s="464">
        <f>IF(AND(O2815=P2815,O2815=Q2815),,"!!!")</f>
        <v/>
      </c>
      <c r="T2815" s="464" t="n">
        <v>2804</v>
      </c>
    </row>
    <row customFormat="1" hidden="1" outlineLevel="1" r="2816" s="590">
      <c r="A2816" s="29" t="n"/>
      <c r="B2816" s="606" t="n">
        <v>400</v>
      </c>
      <c r="C2816" s="617" t="n">
        <v>443</v>
      </c>
      <c r="D2816" s="889" t="n">
        <v>36</v>
      </c>
      <c r="E2816" s="529" t="inlineStr">
        <is>
          <t>2500A busbar end-cap</t>
        </is>
      </c>
      <c r="F2816" s="529" t="inlineStr">
        <is>
          <t>2500A-es sínhez végelzáróm elem</t>
        </is>
      </c>
      <c r="G2816" s="994" t="n">
        <v>2</v>
      </c>
      <c r="H2816" s="553" t="inlineStr">
        <is>
          <t>db/pcs</t>
        </is>
      </c>
      <c r="I2816" s="350" t="n"/>
      <c r="J2816" s="159" t="n">
        <v>0</v>
      </c>
      <c r="K2816" s="159" t="n">
        <v>0</v>
      </c>
      <c r="L2816" s="753">
        <f>J2816+K2816</f>
        <v/>
      </c>
      <c r="M2816" s="748">
        <f>L2816*(G2816+I2816)</f>
        <v/>
      </c>
      <c r="O2816" s="464">
        <f>ISBLANK(D2816)</f>
        <v/>
      </c>
      <c r="P2816" s="464">
        <f>ISBLANK(G2816)</f>
        <v/>
      </c>
      <c r="Q2816" s="464">
        <f>ISBLANK(M2816)</f>
        <v/>
      </c>
      <c r="R2816" s="464">
        <f>IF(AND(O2816=P2816,O2816=Q2816),,"!!!")</f>
        <v/>
      </c>
      <c r="T2816" s="464" t="n">
        <v>2805</v>
      </c>
    </row>
    <row customFormat="1" hidden="1" outlineLevel="1" r="2817" s="590">
      <c r="A2817" s="29" t="n"/>
      <c r="B2817" s="606" t="n">
        <v>400</v>
      </c>
      <c r="C2817" s="617" t="n">
        <v>443</v>
      </c>
      <c r="D2817" s="889" t="n">
        <v>37</v>
      </c>
      <c r="E2817" s="529" t="inlineStr">
        <is>
          <t>2500A busbar custome made length element</t>
        </is>
      </c>
      <c r="F2817" s="529" t="inlineStr">
        <is>
          <t>2500A egyedi hosszúságú sínelem</t>
        </is>
      </c>
      <c r="G2817" s="994" t="n">
        <v>6</v>
      </c>
      <c r="H2817" s="553" t="inlineStr">
        <is>
          <t>db/pcs</t>
        </is>
      </c>
      <c r="I2817" s="350" t="n"/>
      <c r="J2817" s="159" t="n">
        <v>0</v>
      </c>
      <c r="K2817" s="159" t="n">
        <v>0</v>
      </c>
      <c r="L2817" s="753">
        <f>J2817+K2817</f>
        <v/>
      </c>
      <c r="M2817" s="748">
        <f>L2817*(G2817+I2817)</f>
        <v/>
      </c>
      <c r="O2817" s="464">
        <f>ISBLANK(D2817)</f>
        <v/>
      </c>
      <c r="P2817" s="464">
        <f>ISBLANK(G2817)</f>
        <v/>
      </c>
      <c r="Q2817" s="464">
        <f>ISBLANK(M2817)</f>
        <v/>
      </c>
      <c r="R2817" s="464">
        <f>IF(AND(O2817=P2817,O2817=Q2817),,"!!!")</f>
        <v/>
      </c>
      <c r="T2817" s="464" t="n">
        <v>2806</v>
      </c>
    </row>
    <row customFormat="1" hidden="1" outlineLevel="1" r="2818" s="590">
      <c r="A2818" s="29" t="n"/>
      <c r="B2818" s="606" t="n">
        <v>400</v>
      </c>
      <c r="C2818" s="617" t="n">
        <v>443</v>
      </c>
      <c r="D2818" s="889" t="n">
        <v>38</v>
      </c>
      <c r="E2818" s="529" t="inlineStr">
        <is>
          <t>2500A busbar 2m element without connection</t>
        </is>
      </c>
      <c r="F2818" s="529" t="inlineStr">
        <is>
          <t>2500A egyenes sínelem, 2m, csatlakozások nélkül</t>
        </is>
      </c>
      <c r="G2818" s="994" t="n">
        <v>1</v>
      </c>
      <c r="H2818" s="553" t="inlineStr">
        <is>
          <t>db/pcs</t>
        </is>
      </c>
      <c r="I2818" s="350" t="n"/>
      <c r="J2818" s="159" t="n">
        <v>0</v>
      </c>
      <c r="K2818" s="159" t="n">
        <v>0</v>
      </c>
      <c r="L2818" s="753">
        <f>J2818+K2818</f>
        <v/>
      </c>
      <c r="M2818" s="748">
        <f>L2818*(G2818+I2818)</f>
        <v/>
      </c>
      <c r="O2818" s="464">
        <f>ISBLANK(D2818)</f>
        <v/>
      </c>
      <c r="P2818" s="464">
        <f>ISBLANK(G2818)</f>
        <v/>
      </c>
      <c r="Q2818" s="464">
        <f>ISBLANK(M2818)</f>
        <v/>
      </c>
      <c r="R2818" s="464">
        <f>IF(AND(O2818=P2818,O2818=Q2818),,"!!!")</f>
        <v/>
      </c>
      <c r="T2818" s="464" t="n">
        <v>2807</v>
      </c>
    </row>
    <row customFormat="1" hidden="1" outlineLevel="1" r="2819" s="590">
      <c r="A2819" s="29" t="n"/>
      <c r="B2819" s="606" t="n">
        <v>400</v>
      </c>
      <c r="C2819" s="617" t="n">
        <v>443</v>
      </c>
      <c r="D2819" s="889" t="n">
        <v>39</v>
      </c>
      <c r="E2819" s="529" t="inlineStr">
        <is>
          <t>2500A busbar 4m element without connection</t>
        </is>
      </c>
      <c r="F2819" s="529" t="inlineStr">
        <is>
          <t>2500A egyenes sínelem, 4m, csatlakozások nélkül</t>
        </is>
      </c>
      <c r="G2819" s="994" t="n">
        <v>52</v>
      </c>
      <c r="H2819" s="553" t="inlineStr">
        <is>
          <t>db/pcs</t>
        </is>
      </c>
      <c r="I2819" s="350" t="n"/>
      <c r="J2819" s="159" t="n">
        <v>0</v>
      </c>
      <c r="K2819" s="159" t="n">
        <v>0</v>
      </c>
      <c r="L2819" s="753">
        <f>J2819+K2819</f>
        <v/>
      </c>
      <c r="M2819" s="748">
        <f>L2819*(G2819+I2819)</f>
        <v/>
      </c>
      <c r="O2819" s="464">
        <f>ISBLANK(D2819)</f>
        <v/>
      </c>
      <c r="P2819" s="464">
        <f>ISBLANK(G2819)</f>
        <v/>
      </c>
      <c r="Q2819" s="464">
        <f>ISBLANK(M2819)</f>
        <v/>
      </c>
      <c r="R2819" s="464">
        <f>IF(AND(O2819=P2819,O2819=Q2819),,"!!!")</f>
        <v/>
      </c>
      <c r="T2819" s="464" t="n">
        <v>2808</v>
      </c>
    </row>
    <row customFormat="1" hidden="1" outlineLevel="1" r="2820" s="590">
      <c r="A2820" s="29" t="n"/>
      <c r="B2820" s="606" t="n">
        <v>400</v>
      </c>
      <c r="C2820" s="617" t="n">
        <v>443</v>
      </c>
      <c r="D2820" s="889" t="n">
        <v>40</v>
      </c>
      <c r="E2820" s="529" t="inlineStr">
        <is>
          <t>2500A busbar 4m element with 3 connection points</t>
        </is>
      </c>
      <c r="F2820" s="529" t="inlineStr">
        <is>
          <t>2500A egyenes sínelem, 4m, 3 csatlakozási lehetőséggel</t>
        </is>
      </c>
      <c r="G2820" s="994" t="n">
        <v>23</v>
      </c>
      <c r="H2820" s="553" t="inlineStr">
        <is>
          <t>db/pcs</t>
        </is>
      </c>
      <c r="I2820" s="350" t="n"/>
      <c r="J2820" s="159" t="n">
        <v>0</v>
      </c>
      <c r="K2820" s="159" t="n">
        <v>0</v>
      </c>
      <c r="L2820" s="753">
        <f>J2820+K2820</f>
        <v/>
      </c>
      <c r="M2820" s="748">
        <f>L2820*(G2820+I2820)</f>
        <v/>
      </c>
      <c r="O2820" s="464">
        <f>ISBLANK(D2820)</f>
        <v/>
      </c>
      <c r="P2820" s="464">
        <f>ISBLANK(G2820)</f>
        <v/>
      </c>
      <c r="Q2820" s="464">
        <f>ISBLANK(M2820)</f>
        <v/>
      </c>
      <c r="R2820" s="464">
        <f>IF(AND(O2820=P2820,O2820=Q2820),,"!!!")</f>
        <v/>
      </c>
      <c r="T2820" s="464" t="n">
        <v>2809</v>
      </c>
    </row>
    <row customFormat="1" customHeight="1" hidden="1" ht="22.5" outlineLevel="1" r="2821" s="590">
      <c r="A2821" s="29" t="n"/>
      <c r="B2821" s="606" t="n">
        <v>400</v>
      </c>
      <c r="C2821" s="617" t="n">
        <v>443</v>
      </c>
      <c r="D2821" s="889" t="n">
        <v>41</v>
      </c>
      <c r="E2821" s="529" t="inlineStr">
        <is>
          <t>2500A busbar 4m element with 2 fix connection points for high power connections</t>
        </is>
      </c>
      <c r="F2821" s="529" t="inlineStr">
        <is>
          <t>2500A egyenes sínelem, 4m, 2 nagyáramú fix csatlakozási lehetőséggel</t>
        </is>
      </c>
      <c r="G2821" s="994" t="n">
        <v>14</v>
      </c>
      <c r="H2821" s="553" t="inlineStr">
        <is>
          <t>db/pcs</t>
        </is>
      </c>
      <c r="I2821" s="350" t="n"/>
      <c r="J2821" s="159" t="n">
        <v>0</v>
      </c>
      <c r="K2821" s="159" t="n">
        <v>0</v>
      </c>
      <c r="L2821" s="753">
        <f>J2821+K2821</f>
        <v/>
      </c>
      <c r="M2821" s="748">
        <f>L2821*(G2821+I2821)</f>
        <v/>
      </c>
      <c r="O2821" s="464">
        <f>ISBLANK(D2821)</f>
        <v/>
      </c>
      <c r="P2821" s="464">
        <f>ISBLANK(G2821)</f>
        <v/>
      </c>
      <c r="Q2821" s="464">
        <f>ISBLANK(M2821)</f>
        <v/>
      </c>
      <c r="R2821" s="464">
        <f>IF(AND(O2821=P2821,O2821=Q2821),,"!!!")</f>
        <v/>
      </c>
      <c r="T2821" s="464" t="n">
        <v>2810</v>
      </c>
    </row>
    <row customFormat="1" customHeight="1" hidden="1" ht="22.5" outlineLevel="1" r="2822" s="590">
      <c r="A2822" s="29" t="n"/>
      <c r="B2822" s="606" t="n">
        <v>400</v>
      </c>
      <c r="C2822" s="617" t="n">
        <v>443</v>
      </c>
      <c r="D2822" s="889" t="n">
        <v>42</v>
      </c>
      <c r="E2822" s="529" t="inlineStr">
        <is>
          <t>2500A busbar tap-off unit with circuit breaker, meter, Mx controll contact, 100A</t>
        </is>
      </c>
      <c r="F2822" s="529" t="inlineStr">
        <is>
          <t>2500A-es sínhez leágazó doboz megszakítóval, Mx kioldóval, BMS mérővel, 100A</t>
        </is>
      </c>
      <c r="G2822" s="994" t="n">
        <v>27</v>
      </c>
      <c r="H2822" s="553" t="inlineStr">
        <is>
          <t>db/pcs</t>
        </is>
      </c>
      <c r="I2822" s="350" t="n"/>
      <c r="J2822" s="159" t="n">
        <v>0</v>
      </c>
      <c r="K2822" s="159" t="n">
        <v>0</v>
      </c>
      <c r="L2822" s="753">
        <f>J2822+K2822</f>
        <v/>
      </c>
      <c r="M2822" s="748">
        <f>L2822*(G2822+I2822)</f>
        <v/>
      </c>
      <c r="O2822" s="464">
        <f>ISBLANK(D2822)</f>
        <v/>
      </c>
      <c r="P2822" s="464">
        <f>ISBLANK(G2822)</f>
        <v/>
      </c>
      <c r="Q2822" s="464">
        <f>ISBLANK(M2822)</f>
        <v/>
      </c>
      <c r="R2822" s="464">
        <f>IF(AND(O2822=P2822,O2822=Q2822),,"!!!")</f>
        <v/>
      </c>
      <c r="T2822" s="464" t="n">
        <v>2811</v>
      </c>
    </row>
    <row customFormat="1" customHeight="1" hidden="1" ht="22.5" outlineLevel="1" r="2823" s="590">
      <c r="A2823" s="29" t="n"/>
      <c r="B2823" s="606" t="n">
        <v>400</v>
      </c>
      <c r="C2823" s="617" t="n">
        <v>443</v>
      </c>
      <c r="D2823" s="889" t="n">
        <v>43</v>
      </c>
      <c r="E2823" s="529" t="inlineStr">
        <is>
          <t>2500A busbar tap-off unit with circuit breaker, meter, Mx controll contact, 160A</t>
        </is>
      </c>
      <c r="F2823" s="529" t="inlineStr">
        <is>
          <t>2500A-es sínhez leágazó doboz megszakítóval, Mx kioldóval, BMS mérővel, 160A</t>
        </is>
      </c>
      <c r="G2823" s="994" t="n">
        <v>10</v>
      </c>
      <c r="H2823" s="553" t="inlineStr">
        <is>
          <t>db/pcs</t>
        </is>
      </c>
      <c r="I2823" s="350" t="n"/>
      <c r="J2823" s="159" t="n">
        <v>0</v>
      </c>
      <c r="K2823" s="159" t="n">
        <v>0</v>
      </c>
      <c r="L2823" s="753">
        <f>J2823+K2823</f>
        <v/>
      </c>
      <c r="M2823" s="748">
        <f>L2823*(G2823+I2823)</f>
        <v/>
      </c>
      <c r="O2823" s="464">
        <f>ISBLANK(D2823)</f>
        <v/>
      </c>
      <c r="P2823" s="464">
        <f>ISBLANK(G2823)</f>
        <v/>
      </c>
      <c r="Q2823" s="464">
        <f>ISBLANK(M2823)</f>
        <v/>
      </c>
      <c r="R2823" s="464">
        <f>IF(AND(O2823=P2823,O2823=Q2823),,"!!!")</f>
        <v/>
      </c>
      <c r="T2823" s="464" t="n">
        <v>2812</v>
      </c>
    </row>
    <row customFormat="1" customHeight="1" hidden="1" ht="22.5" outlineLevel="1" r="2824" s="590">
      <c r="A2824" s="29" t="n"/>
      <c r="B2824" s="606" t="n">
        <v>400</v>
      </c>
      <c r="C2824" s="617" t="n">
        <v>443</v>
      </c>
      <c r="D2824" s="889" t="n">
        <v>44</v>
      </c>
      <c r="E2824" s="529" t="inlineStr">
        <is>
          <t>2500A busbar tap-off unit with circuit breaker, meter, Mx controll contact, 250A</t>
        </is>
      </c>
      <c r="F2824" s="529" t="inlineStr">
        <is>
          <t>2500A-es sínhez leágazó doboz megszakítóval, Mx kioldóval, BMS mérővel, 250A</t>
        </is>
      </c>
      <c r="G2824" s="994" t="n">
        <v>10</v>
      </c>
      <c r="H2824" s="553" t="inlineStr">
        <is>
          <t>db/pcs</t>
        </is>
      </c>
      <c r="I2824" s="350" t="n"/>
      <c r="J2824" s="159" t="n">
        <v>0</v>
      </c>
      <c r="K2824" s="159" t="n">
        <v>0</v>
      </c>
      <c r="L2824" s="753">
        <f>J2824+K2824</f>
        <v/>
      </c>
      <c r="M2824" s="748">
        <f>L2824*(G2824+I2824)</f>
        <v/>
      </c>
      <c r="O2824" s="464">
        <f>ISBLANK(D2824)</f>
        <v/>
      </c>
      <c r="P2824" s="464">
        <f>ISBLANK(G2824)</f>
        <v/>
      </c>
      <c r="Q2824" s="464">
        <f>ISBLANK(M2824)</f>
        <v/>
      </c>
      <c r="R2824" s="464">
        <f>IF(AND(O2824=P2824,O2824=Q2824),,"!!!")</f>
        <v/>
      </c>
      <c r="T2824" s="464" t="n">
        <v>2813</v>
      </c>
    </row>
    <row customFormat="1" customHeight="1" hidden="1" ht="22.5" outlineLevel="1" r="2825" s="590">
      <c r="A2825" s="29" t="n"/>
      <c r="B2825" s="606" t="n">
        <v>400</v>
      </c>
      <c r="C2825" s="617" t="n">
        <v>443</v>
      </c>
      <c r="D2825" s="889" t="n">
        <v>45</v>
      </c>
      <c r="E2825" s="529" t="inlineStr">
        <is>
          <t>2500A busbar tap-off unit with circuit breaker, meter, Mx controll contact, 400A</t>
        </is>
      </c>
      <c r="F2825" s="529" t="inlineStr">
        <is>
          <t>2500A-es sínhez leágazó doboz megszakítóval, Mx kioldóval, BMS mérővel, 400A</t>
        </is>
      </c>
      <c r="G2825" s="994" t="n">
        <v>10</v>
      </c>
      <c r="H2825" s="553" t="inlineStr">
        <is>
          <t>db/pcs</t>
        </is>
      </c>
      <c r="I2825" s="350" t="n"/>
      <c r="J2825" s="159" t="n">
        <v>0</v>
      </c>
      <c r="K2825" s="159" t="n">
        <v>0</v>
      </c>
      <c r="L2825" s="753">
        <f>J2825+K2825</f>
        <v/>
      </c>
      <c r="M2825" s="748">
        <f>L2825*(G2825+I2825)</f>
        <v/>
      </c>
      <c r="O2825" s="464">
        <f>ISBLANK(D2825)</f>
        <v/>
      </c>
      <c r="P2825" s="464">
        <f>ISBLANK(G2825)</f>
        <v/>
      </c>
      <c r="Q2825" s="464">
        <f>ISBLANK(M2825)</f>
        <v/>
      </c>
      <c r="R2825" s="464">
        <f>IF(AND(O2825=P2825,O2825=Q2825),,"!!!")</f>
        <v/>
      </c>
      <c r="T2825" s="464" t="n">
        <v>2814</v>
      </c>
    </row>
    <row customFormat="1" customHeight="1" hidden="1" ht="22.5" outlineLevel="1" r="2826" s="590">
      <c r="A2826" s="29" t="n"/>
      <c r="B2826" s="606" t="n">
        <v>400</v>
      </c>
      <c r="C2826" s="617" t="n">
        <v>443</v>
      </c>
      <c r="D2826" s="889" t="n">
        <v>46</v>
      </c>
      <c r="E2826" s="529" t="inlineStr">
        <is>
          <t>2500A busbar tap-off unit with circuit breaker, meter, Mx controll contact, 630A</t>
        </is>
      </c>
      <c r="F2826" s="529" t="inlineStr">
        <is>
          <t>2500A-es sínhez leágazó doboz megszakítóval, Mx kioldóval, BMS mérővel, 630A</t>
        </is>
      </c>
      <c r="G2826" s="994" t="n">
        <v>6</v>
      </c>
      <c r="H2826" s="553" t="inlineStr">
        <is>
          <t>db/pcs</t>
        </is>
      </c>
      <c r="I2826" s="350" t="n"/>
      <c r="J2826" s="159" t="n">
        <v>0</v>
      </c>
      <c r="K2826" s="159" t="n">
        <v>0</v>
      </c>
      <c r="L2826" s="753">
        <f>J2826+K2826</f>
        <v/>
      </c>
      <c r="M2826" s="748">
        <f>L2826*(G2826+I2826)</f>
        <v/>
      </c>
      <c r="O2826" s="464">
        <f>ISBLANK(D2826)</f>
        <v/>
      </c>
      <c r="P2826" s="464">
        <f>ISBLANK(G2826)</f>
        <v/>
      </c>
      <c r="Q2826" s="464">
        <f>ISBLANK(M2826)</f>
        <v/>
      </c>
      <c r="R2826" s="464">
        <f>IF(AND(O2826=P2826,O2826=Q2826),,"!!!")</f>
        <v/>
      </c>
      <c r="T2826" s="464" t="n">
        <v>2815</v>
      </c>
    </row>
    <row customFormat="1" customHeight="1" hidden="1" ht="22.5" outlineLevel="1" r="2827" s="590">
      <c r="A2827" s="29" t="n"/>
      <c r="B2827" s="606" t="n">
        <v>400</v>
      </c>
      <c r="C2827" s="617" t="n">
        <v>443</v>
      </c>
      <c r="D2827" s="889" t="n">
        <v>47</v>
      </c>
      <c r="E2827" s="529" t="inlineStr">
        <is>
          <t>2500A busbar tap-off unit with circuit breaker, meter, Mx controll contact, 800A</t>
        </is>
      </c>
      <c r="F2827" s="529" t="inlineStr">
        <is>
          <t>2500A-es sínhez leágazó doboz megszakítóval, Mx kioldóval, BMS mérővel, 800A</t>
        </is>
      </c>
      <c r="G2827" s="994" t="n">
        <v>8</v>
      </c>
      <c r="H2827" s="553" t="inlineStr">
        <is>
          <t>db/pcs</t>
        </is>
      </c>
      <c r="I2827" s="350" t="n"/>
      <c r="J2827" s="159" t="n">
        <v>0</v>
      </c>
      <c r="K2827" s="159" t="n">
        <v>0</v>
      </c>
      <c r="L2827" s="753">
        <f>J2827+K2827</f>
        <v/>
      </c>
      <c r="M2827" s="748">
        <f>L2827*(G2827+I2827)</f>
        <v/>
      </c>
      <c r="O2827" s="464">
        <f>ISBLANK(D2827)</f>
        <v/>
      </c>
      <c r="P2827" s="464">
        <f>ISBLANK(G2827)</f>
        <v/>
      </c>
      <c r="Q2827" s="464">
        <f>ISBLANK(M2827)</f>
        <v/>
      </c>
      <c r="R2827" s="464">
        <f>IF(AND(O2827=P2827,O2827=Q2827),,"!!!")</f>
        <v/>
      </c>
      <c r="T2827" s="464" t="n">
        <v>2816</v>
      </c>
    </row>
    <row customFormat="1" customHeight="1" hidden="1" ht="22.5" outlineLevel="1" r="2828" s="590">
      <c r="A2828" s="29" t="n"/>
      <c r="B2828" s="606" t="n">
        <v>400</v>
      </c>
      <c r="C2828" s="617" t="n">
        <v>443</v>
      </c>
      <c r="D2828" s="889" t="n">
        <v>48</v>
      </c>
      <c r="E2828" s="529" t="inlineStr">
        <is>
          <t>2500A busbar tap-off unit with circuit breaker, meter, Mx controll contact, 1000A</t>
        </is>
      </c>
      <c r="F2828" s="529" t="inlineStr">
        <is>
          <t>2500A-es sínhez leágazó doboz megszakítóval, Mx kioldóval, BMS mérővel, 1000A</t>
        </is>
      </c>
      <c r="G2828" s="994" t="n">
        <v>4</v>
      </c>
      <c r="H2828" s="553" t="inlineStr">
        <is>
          <t>db/pcs</t>
        </is>
      </c>
      <c r="I2828" s="350" t="n"/>
      <c r="J2828" s="159" t="n">
        <v>0</v>
      </c>
      <c r="K2828" s="159" t="n">
        <v>0</v>
      </c>
      <c r="L2828" s="753">
        <f>J2828+K2828</f>
        <v/>
      </c>
      <c r="M2828" s="748">
        <f>L2828*(G2828+I2828)</f>
        <v/>
      </c>
      <c r="O2828" s="464">
        <f>ISBLANK(D2828)</f>
        <v/>
      </c>
      <c r="P2828" s="464">
        <f>ISBLANK(G2828)</f>
        <v/>
      </c>
      <c r="Q2828" s="464">
        <f>ISBLANK(M2828)</f>
        <v/>
      </c>
      <c r="R2828" s="464">
        <f>IF(AND(O2828=P2828,O2828=Q2828),,"!!!")</f>
        <v/>
      </c>
      <c r="T2828" s="464" t="n">
        <v>2817</v>
      </c>
    </row>
    <row customFormat="1" customHeight="1" hidden="1" ht="23.25" outlineLevel="1" r="2829" s="590" thickBot="1">
      <c r="A2829" s="29" t="n"/>
      <c r="B2829" s="606" t="n">
        <v>400</v>
      </c>
      <c r="C2829" s="617" t="n">
        <v>443</v>
      </c>
      <c r="D2829" s="889" t="n">
        <v>49</v>
      </c>
      <c r="E2829" s="529" t="inlineStr">
        <is>
          <t>General power connection boksz with MCB and RCB, CEE16A + 2xSchucko 230V</t>
        </is>
      </c>
      <c r="F2829" s="529" t="inlineStr">
        <is>
          <t>Csatlakozó tábla kisautomatákkkal, FI relével, CEE16A + 2x230V HT dugalj</t>
        </is>
      </c>
      <c r="G2829" s="994" t="n">
        <v>112</v>
      </c>
      <c r="H2829" s="553" t="inlineStr">
        <is>
          <t>db/pcs</t>
        </is>
      </c>
      <c r="I2829" s="350" t="n"/>
      <c r="J2829" s="159" t="n">
        <v>0</v>
      </c>
      <c r="K2829" s="159" t="n">
        <v>0</v>
      </c>
      <c r="L2829" s="753">
        <f>J2829+K2829</f>
        <v/>
      </c>
      <c r="M2829" s="748">
        <f>L2829*(G2829+I2829)</f>
        <v/>
      </c>
      <c r="O2829" s="464">
        <f>ISBLANK(D2829)</f>
        <v/>
      </c>
      <c r="P2829" s="464">
        <f>ISBLANK(G2829)</f>
        <v/>
      </c>
      <c r="Q2829" s="464">
        <f>ISBLANK(M2829)</f>
        <v/>
      </c>
      <c r="R2829" s="464">
        <f>IF(AND(O2829=P2829,O2829=Q2829),,"!!!")</f>
        <v/>
      </c>
      <c r="T2829" s="464" t="n">
        <v>2818</v>
      </c>
    </row>
    <row customFormat="1" customHeight="1" hidden="1" ht="13.5" outlineLevel="1" r="2830" s="590" thickBot="1">
      <c r="A2830" s="40" t="n"/>
      <c r="B2830" s="643" t="n"/>
      <c r="C2830" s="623" t="n"/>
      <c r="D2830" s="434" t="n"/>
      <c r="E2830" s="162" t="inlineStr">
        <is>
          <t xml:space="preserve"> systems total</t>
        </is>
      </c>
      <c r="F2830" s="162" t="inlineStr">
        <is>
          <t>összesen</t>
        </is>
      </c>
      <c r="G2830" s="1017" t="n"/>
      <c r="H2830" s="8" t="n"/>
      <c r="I2830" s="354" t="n"/>
      <c r="J2830" s="163" t="n"/>
      <c r="K2830" s="163" t="n"/>
      <c r="L2830" s="233" t="n"/>
      <c r="M2830" s="214">
        <f>SUM(M2780:M2829)</f>
        <v/>
      </c>
      <c r="O2830" s="464">
        <f>ISBLANK(D2830)</f>
        <v/>
      </c>
      <c r="P2830" s="464">
        <f>ISBLANK(G2830)</f>
        <v/>
      </c>
      <c r="Q2830" s="464">
        <f>ISBLANK(M2830)</f>
        <v/>
      </c>
      <c r="R2830" s="464">
        <f>IF(AND(O2830=P2830,O2830=Q2830),,"!!!")</f>
        <v/>
      </c>
      <c r="T2830" s="464" t="n">
        <v>2819</v>
      </c>
    </row>
    <row customFormat="1" customHeight="1" hidden="1" ht="15.75" outlineLevel="1" r="2831" s="590" thickBot="1">
      <c r="A2831" s="581" t="n"/>
      <c r="B2831" s="631" t="n">
        <v>400</v>
      </c>
      <c r="C2831" s="629" t="n">
        <v>444</v>
      </c>
      <c r="D2831" s="566" t="n"/>
      <c r="E2831" s="99" t="inlineStr">
        <is>
          <t>Low voltage installation equipment</t>
        </is>
      </c>
      <c r="F2831" s="99" t="inlineStr">
        <is>
          <t>Kisfeszültségű rendszerek, sezrelvények</t>
        </is>
      </c>
      <c r="G2831" s="1009" t="n"/>
      <c r="H2831" s="151" t="n"/>
      <c r="I2831" s="349" t="n"/>
      <c r="J2831" s="299" t="n"/>
      <c r="K2831" s="101" t="n"/>
      <c r="L2831" s="216" t="n"/>
      <c r="M2831" s="217" t="n"/>
      <c r="O2831" s="464">
        <f>ISBLANK(D2831)</f>
        <v/>
      </c>
      <c r="P2831" s="464">
        <f>ISBLANK(G2831)</f>
        <v/>
      </c>
      <c r="Q2831" s="464">
        <f>ISBLANK(M2831)</f>
        <v/>
      </c>
      <c r="R2831" s="464">
        <f>IF(AND(O2831=P2831,O2831=Q2831),,"!!!")</f>
        <v/>
      </c>
      <c r="T2831" s="464" t="n">
        <v>2820</v>
      </c>
    </row>
    <row customFormat="1" customHeight="1" hidden="1" ht="33.75" outlineLevel="1" r="2832" s="590">
      <c r="A2832" s="36" t="n"/>
      <c r="B2832" s="658" t="n"/>
      <c r="C2832" s="617" t="n"/>
      <c r="D2832" s="838" t="n"/>
      <c r="E2832" s="841" t="inlineStr">
        <is>
          <t>Galvanized perforated cable tray 1mm, with supporting, suspending elements, with separator, Vergokan or similar</t>
        </is>
      </c>
      <c r="F2832" s="841" t="inlineStr">
        <is>
          <t>Horganyzott, perforált kábeltáca 1mm, tartó, rögzítő, függesztő, idom elemekkel, elválasztóval, Vergokan vagy egyenértékű</t>
        </is>
      </c>
      <c r="G2832" s="1033" t="n"/>
      <c r="H2832" s="156" t="n"/>
      <c r="I2832" s="353" t="n"/>
      <c r="J2832" s="159" t="n"/>
      <c r="K2832" s="159" t="n"/>
      <c r="L2832" s="753" t="n"/>
      <c r="M2832" s="748" t="n"/>
      <c r="O2832" s="464">
        <f>ISBLANK(D2832)</f>
        <v/>
      </c>
      <c r="P2832" s="464">
        <f>ISBLANK(G2832)</f>
        <v/>
      </c>
      <c r="Q2832" s="464">
        <f>ISBLANK(M2832)</f>
        <v/>
      </c>
      <c r="R2832" s="464">
        <f>IF(AND(O2832=P2832,O2832=Q2832),,"!!!")</f>
        <v/>
      </c>
      <c r="T2832" s="464" t="n">
        <v>2821</v>
      </c>
    </row>
    <row customFormat="1" hidden="1" outlineLevel="1" r="2833" s="590">
      <c r="A2833" s="29" t="n"/>
      <c r="B2833" s="606" t="n">
        <v>400</v>
      </c>
      <c r="C2833" s="617" t="n">
        <v>444</v>
      </c>
      <c r="D2833" s="889" t="n">
        <v>1</v>
      </c>
      <c r="E2833" s="710" t="inlineStr">
        <is>
          <t>width 100 mm high 60mm</t>
        </is>
      </c>
      <c r="F2833" s="710" t="inlineStr">
        <is>
          <t>100 mm széles 60 magas</t>
        </is>
      </c>
      <c r="G2833" s="994" t="n">
        <v>4520</v>
      </c>
      <c r="H2833" s="553" t="inlineStr">
        <is>
          <t>m</t>
        </is>
      </c>
      <c r="I2833" s="350" t="n"/>
      <c r="J2833" s="159" t="n">
        <v>0</v>
      </c>
      <c r="K2833" s="159" t="n">
        <v>0</v>
      </c>
      <c r="L2833" s="753">
        <f>J2833+K2833</f>
        <v/>
      </c>
      <c r="M2833" s="748">
        <f>L2833*(G2833+I2833)</f>
        <v/>
      </c>
      <c r="O2833" s="464">
        <f>ISBLANK(D2833)</f>
        <v/>
      </c>
      <c r="P2833" s="464">
        <f>ISBLANK(G2833)</f>
        <v/>
      </c>
      <c r="Q2833" s="464">
        <f>ISBLANK(M2833)</f>
        <v/>
      </c>
      <c r="R2833" s="464">
        <f>IF(AND(O2833=P2833,O2833=Q2833),,"!!!")</f>
        <v/>
      </c>
      <c r="T2833" s="464" t="n">
        <v>2822</v>
      </c>
    </row>
    <row customFormat="1" hidden="1" outlineLevel="1" r="2834" s="590">
      <c r="A2834" s="29" t="n"/>
      <c r="B2834" s="606" t="n">
        <v>400</v>
      </c>
      <c r="C2834" s="617" t="n">
        <v>444</v>
      </c>
      <c r="D2834" s="889" t="n">
        <v>2</v>
      </c>
      <c r="E2834" s="710" t="inlineStr">
        <is>
          <t>width 200 mm high 60mm</t>
        </is>
      </c>
      <c r="F2834" s="710" t="inlineStr">
        <is>
          <t>200 mm széles 60 magas</t>
        </is>
      </c>
      <c r="G2834" s="994" t="n">
        <v>2780</v>
      </c>
      <c r="H2834" s="553" t="inlineStr">
        <is>
          <t>m</t>
        </is>
      </c>
      <c r="I2834" s="350" t="n"/>
      <c r="J2834" s="159" t="n">
        <v>0</v>
      </c>
      <c r="K2834" s="159" t="n">
        <v>0</v>
      </c>
      <c r="L2834" s="753">
        <f>J2834+K2834</f>
        <v/>
      </c>
      <c r="M2834" s="748">
        <f>L2834*(G2834+I2834)</f>
        <v/>
      </c>
      <c r="O2834" s="464">
        <f>ISBLANK(D2834)</f>
        <v/>
      </c>
      <c r="P2834" s="464">
        <f>ISBLANK(G2834)</f>
        <v/>
      </c>
      <c r="Q2834" s="464">
        <f>ISBLANK(M2834)</f>
        <v/>
      </c>
      <c r="R2834" s="464">
        <f>IF(AND(O2834=P2834,O2834=Q2834),,"!!!")</f>
        <v/>
      </c>
      <c r="T2834" s="464" t="n">
        <v>2823</v>
      </c>
    </row>
    <row customFormat="1" hidden="1" outlineLevel="1" r="2835" s="590">
      <c r="A2835" s="29" t="n"/>
      <c r="B2835" s="606" t="n">
        <v>400</v>
      </c>
      <c r="C2835" s="617" t="n">
        <v>444</v>
      </c>
      <c r="D2835" s="889" t="n">
        <v>3</v>
      </c>
      <c r="E2835" s="710" t="inlineStr">
        <is>
          <t>width 300 mm high 60mm</t>
        </is>
      </c>
      <c r="F2835" s="710" t="inlineStr">
        <is>
          <t>300 mm széles 60 magas</t>
        </is>
      </c>
      <c r="G2835" s="994" t="n">
        <v>850</v>
      </c>
      <c r="H2835" s="553" t="inlineStr">
        <is>
          <t>m</t>
        </is>
      </c>
      <c r="I2835" s="350" t="n"/>
      <c r="J2835" s="159" t="n">
        <v>0</v>
      </c>
      <c r="K2835" s="159" t="n">
        <v>0</v>
      </c>
      <c r="L2835" s="753">
        <f>J2835+K2835</f>
        <v/>
      </c>
      <c r="M2835" s="748">
        <f>L2835*(G2835+I2835)</f>
        <v/>
      </c>
      <c r="O2835" s="464">
        <f>ISBLANK(D2835)</f>
        <v/>
      </c>
      <c r="P2835" s="464">
        <f>ISBLANK(G2835)</f>
        <v/>
      </c>
      <c r="Q2835" s="464">
        <f>ISBLANK(M2835)</f>
        <v/>
      </c>
      <c r="R2835" s="464">
        <f>IF(AND(O2835=P2835,O2835=Q2835),,"!!!")</f>
        <v/>
      </c>
      <c r="T2835" s="464" t="n">
        <v>2824</v>
      </c>
    </row>
    <row customFormat="1" hidden="1" outlineLevel="1" r="2836" s="590">
      <c r="A2836" s="29" t="n"/>
      <c r="B2836" s="606" t="n">
        <v>400</v>
      </c>
      <c r="C2836" s="617" t="n">
        <v>444</v>
      </c>
      <c r="D2836" s="889" t="n">
        <v>4</v>
      </c>
      <c r="E2836" s="710" t="inlineStr">
        <is>
          <t>width 300 mm high 110mm</t>
        </is>
      </c>
      <c r="F2836" s="710" t="inlineStr">
        <is>
          <t>300 mm széles 110 magas</t>
        </is>
      </c>
      <c r="G2836" s="994" t="n">
        <v>1230</v>
      </c>
      <c r="H2836" s="553" t="inlineStr">
        <is>
          <t>m</t>
        </is>
      </c>
      <c r="I2836" s="350" t="n"/>
      <c r="J2836" s="159" t="n">
        <v>0</v>
      </c>
      <c r="K2836" s="159" t="n">
        <v>0</v>
      </c>
      <c r="L2836" s="753">
        <f>J2836+K2836</f>
        <v/>
      </c>
      <c r="M2836" s="748">
        <f>L2836*(G2836+I2836)</f>
        <v/>
      </c>
      <c r="O2836" s="464">
        <f>ISBLANK(D2836)</f>
        <v/>
      </c>
      <c r="P2836" s="464">
        <f>ISBLANK(G2836)</f>
        <v/>
      </c>
      <c r="Q2836" s="464">
        <f>ISBLANK(M2836)</f>
        <v/>
      </c>
      <c r="R2836" s="464">
        <f>IF(AND(O2836=P2836,O2836=Q2836),,"!!!")</f>
        <v/>
      </c>
      <c r="T2836" s="464" t="n">
        <v>2825</v>
      </c>
    </row>
    <row customFormat="1" hidden="1" outlineLevel="1" r="2837" s="590">
      <c r="A2837" s="29" t="n"/>
      <c r="B2837" s="606" t="n">
        <v>400</v>
      </c>
      <c r="C2837" s="617" t="n">
        <v>444</v>
      </c>
      <c r="D2837" s="889" t="n">
        <v>5</v>
      </c>
      <c r="E2837" s="710" t="inlineStr">
        <is>
          <t>width 400 mm high 110mm</t>
        </is>
      </c>
      <c r="F2837" s="710" t="inlineStr">
        <is>
          <t>400 mm széles 110 magas</t>
        </is>
      </c>
      <c r="G2837" s="994" t="n">
        <v>240</v>
      </c>
      <c r="H2837" s="553" t="inlineStr">
        <is>
          <t>m</t>
        </is>
      </c>
      <c r="I2837" s="350" t="n"/>
      <c r="J2837" s="159" t="n">
        <v>0</v>
      </c>
      <c r="K2837" s="159" t="n">
        <v>0</v>
      </c>
      <c r="L2837" s="753">
        <f>J2837+K2837</f>
        <v/>
      </c>
      <c r="M2837" s="748">
        <f>L2837*(G2837+I2837)</f>
        <v/>
      </c>
      <c r="O2837" s="464">
        <f>ISBLANK(D2837)</f>
        <v/>
      </c>
      <c r="P2837" s="464">
        <f>ISBLANK(G2837)</f>
        <v/>
      </c>
      <c r="Q2837" s="464">
        <f>ISBLANK(M2837)</f>
        <v/>
      </c>
      <c r="R2837" s="464">
        <f>IF(AND(O2837=P2837,O2837=Q2837),,"!!!")</f>
        <v/>
      </c>
      <c r="T2837" s="464" t="n">
        <v>2826</v>
      </c>
    </row>
    <row customFormat="1" hidden="1" outlineLevel="1" r="2838" s="590">
      <c r="A2838" s="29" t="n"/>
      <c r="B2838" s="606" t="n">
        <v>400</v>
      </c>
      <c r="C2838" s="617" t="n">
        <v>444</v>
      </c>
      <c r="D2838" s="889" t="n">
        <v>6</v>
      </c>
      <c r="E2838" s="710" t="inlineStr">
        <is>
          <t>width 500 mm high 110mm</t>
        </is>
      </c>
      <c r="F2838" s="710" t="inlineStr">
        <is>
          <t>500 mm széles 110 magas</t>
        </is>
      </c>
      <c r="G2838" s="994" t="n">
        <v>330</v>
      </c>
      <c r="H2838" s="553" t="inlineStr">
        <is>
          <t>m</t>
        </is>
      </c>
      <c r="I2838" s="350" t="n"/>
      <c r="J2838" s="159" t="n">
        <v>0</v>
      </c>
      <c r="K2838" s="159" t="n">
        <v>0</v>
      </c>
      <c r="L2838" s="753">
        <f>J2838+K2838</f>
        <v/>
      </c>
      <c r="M2838" s="748">
        <f>L2838*(G2838+I2838)</f>
        <v/>
      </c>
      <c r="O2838" s="464">
        <f>ISBLANK(D2838)</f>
        <v/>
      </c>
      <c r="P2838" s="464">
        <f>ISBLANK(G2838)</f>
        <v/>
      </c>
      <c r="Q2838" s="464">
        <f>ISBLANK(M2838)</f>
        <v/>
      </c>
      <c r="R2838" s="464">
        <f>IF(AND(O2838=P2838,O2838=Q2838),,"!!!")</f>
        <v/>
      </c>
      <c r="T2838" s="464" t="n">
        <v>2827</v>
      </c>
    </row>
    <row customFormat="1" hidden="1" outlineLevel="1" r="2839" s="590">
      <c r="A2839" s="29" t="inlineStr">
        <is>
          <t>x</t>
        </is>
      </c>
      <c r="B2839" s="606" t="n">
        <v>400</v>
      </c>
      <c r="C2839" s="617" t="n">
        <v>444</v>
      </c>
      <c r="D2839" s="889" t="n">
        <v>7</v>
      </c>
      <c r="E2839" s="710" t="inlineStr">
        <is>
          <t>Cable tray cover, 100mm</t>
        </is>
      </c>
      <c r="F2839" s="710" t="inlineStr">
        <is>
          <t>Kábeltálca fedlap, 100mm</t>
        </is>
      </c>
      <c r="G2839" s="994" t="n">
        <v>600</v>
      </c>
      <c r="H2839" s="553" t="inlineStr">
        <is>
          <t>m</t>
        </is>
      </c>
      <c r="I2839" s="350" t="n"/>
      <c r="J2839" s="159" t="n">
        <v>0</v>
      </c>
      <c r="K2839" s="159" t="n">
        <v>0</v>
      </c>
      <c r="L2839" s="753">
        <f>J2839+K2839</f>
        <v/>
      </c>
      <c r="M2839" s="748">
        <f>L2839*(G2839+I2839)</f>
        <v/>
      </c>
      <c r="O2839" s="464">
        <f>ISBLANK(D2839)</f>
        <v/>
      </c>
      <c r="P2839" s="464">
        <f>ISBLANK(G2839)</f>
        <v/>
      </c>
      <c r="Q2839" s="464">
        <f>ISBLANK(M2839)</f>
        <v/>
      </c>
      <c r="R2839" s="464">
        <f>IF(AND(O2839=P2839,O2839=Q2839),,"!!!")</f>
        <v/>
      </c>
      <c r="T2839" s="464" t="n">
        <v>2828</v>
      </c>
    </row>
    <row customFormat="1" hidden="1" outlineLevel="1" r="2840" s="590">
      <c r="A2840" s="29" t="inlineStr">
        <is>
          <t>x</t>
        </is>
      </c>
      <c r="B2840" s="606" t="n">
        <v>400</v>
      </c>
      <c r="C2840" s="617" t="n">
        <v>444</v>
      </c>
      <c r="D2840" s="889" t="n">
        <v>8</v>
      </c>
      <c r="E2840" s="710" t="inlineStr">
        <is>
          <t>Cable tray cover, 200mm</t>
        </is>
      </c>
      <c r="F2840" s="710" t="inlineStr">
        <is>
          <t>Kábeltálca fedlap, 200mm</t>
        </is>
      </c>
      <c r="G2840" s="994" t="n">
        <v>400</v>
      </c>
      <c r="H2840" s="553" t="inlineStr">
        <is>
          <t>m</t>
        </is>
      </c>
      <c r="I2840" s="350" t="n"/>
      <c r="J2840" s="159" t="n">
        <v>0</v>
      </c>
      <c r="K2840" s="159" t="n">
        <v>0</v>
      </c>
      <c r="L2840" s="753">
        <f>J2840+K2840</f>
        <v/>
      </c>
      <c r="M2840" s="748">
        <f>L2840*(G2840+I2840)</f>
        <v/>
      </c>
      <c r="O2840" s="464">
        <f>ISBLANK(D2840)</f>
        <v/>
      </c>
      <c r="P2840" s="464">
        <f>ISBLANK(G2840)</f>
        <v/>
      </c>
      <c r="Q2840" s="464">
        <f>ISBLANK(M2840)</f>
        <v/>
      </c>
      <c r="R2840" s="464">
        <f>IF(AND(O2840=P2840,O2840=Q2840),,"!!!")</f>
        <v/>
      </c>
      <c r="T2840" s="464" t="n">
        <v>2829</v>
      </c>
    </row>
    <row customFormat="1" hidden="1" outlineLevel="1" r="2841" s="590">
      <c r="A2841" s="29" t="n"/>
      <c r="B2841" s="613" t="n"/>
      <c r="C2841" s="617" t="n"/>
      <c r="D2841" s="889" t="n"/>
      <c r="E2841" s="841" t="inlineStr">
        <is>
          <t xml:space="preserve">Cablel ladder high 110mm </t>
        </is>
      </c>
      <c r="F2841" s="841" t="inlineStr">
        <is>
          <t xml:space="preserve">Kábellétra 110 magas </t>
        </is>
      </c>
      <c r="G2841" s="994" t="n"/>
      <c r="H2841" s="553" t="n"/>
      <c r="I2841" s="350" t="n"/>
      <c r="J2841" s="159" t="n"/>
      <c r="K2841" s="159" t="n"/>
      <c r="L2841" s="753" t="n"/>
      <c r="M2841" s="748" t="n"/>
      <c r="O2841" s="464">
        <f>ISBLANK(D2841)</f>
        <v/>
      </c>
      <c r="P2841" s="464">
        <f>ISBLANK(G2841)</f>
        <v/>
      </c>
      <c r="Q2841" s="464">
        <f>ISBLANK(M2841)</f>
        <v/>
      </c>
      <c r="R2841" s="464">
        <f>IF(AND(O2841=P2841,O2841=Q2841),,"!!!")</f>
        <v/>
      </c>
      <c r="T2841" s="464" t="n">
        <v>2830</v>
      </c>
    </row>
    <row customFormat="1" hidden="1" outlineLevel="1" r="2842" s="590">
      <c r="A2842" s="29" t="n"/>
      <c r="B2842" s="606" t="n">
        <v>400</v>
      </c>
      <c r="C2842" s="617" t="n">
        <v>444</v>
      </c>
      <c r="D2842" s="889" t="n">
        <v>9</v>
      </c>
      <c r="E2842" s="710" t="inlineStr">
        <is>
          <t>width 200 mm</t>
        </is>
      </c>
      <c r="F2842" s="710" t="inlineStr">
        <is>
          <t>200 mm széles</t>
        </is>
      </c>
      <c r="G2842" s="994" t="n">
        <v>650</v>
      </c>
      <c r="H2842" s="553" t="inlineStr">
        <is>
          <t>m</t>
        </is>
      </c>
      <c r="I2842" s="350" t="n"/>
      <c r="J2842" s="159" t="n">
        <v>0</v>
      </c>
      <c r="K2842" s="159" t="n">
        <v>0</v>
      </c>
      <c r="L2842" s="753">
        <f>J2842+K2842</f>
        <v/>
      </c>
      <c r="M2842" s="748">
        <f>L2842*(G2842+I2842)</f>
        <v/>
      </c>
      <c r="O2842" s="464">
        <f>ISBLANK(D2842)</f>
        <v/>
      </c>
      <c r="P2842" s="464">
        <f>ISBLANK(G2842)</f>
        <v/>
      </c>
      <c r="Q2842" s="464">
        <f>ISBLANK(M2842)</f>
        <v/>
      </c>
      <c r="R2842" s="464">
        <f>IF(AND(O2842=P2842,O2842=Q2842),,"!!!")</f>
        <v/>
      </c>
      <c r="T2842" s="464" t="n">
        <v>2831</v>
      </c>
    </row>
    <row customFormat="1" hidden="1" outlineLevel="1" r="2843" s="590">
      <c r="A2843" s="29" t="n"/>
      <c r="B2843" s="606" t="n">
        <v>400</v>
      </c>
      <c r="C2843" s="617" t="n">
        <v>444</v>
      </c>
      <c r="D2843" s="889" t="n">
        <v>10</v>
      </c>
      <c r="E2843" s="710" t="inlineStr">
        <is>
          <t>width 300 mm</t>
        </is>
      </c>
      <c r="F2843" s="710" t="inlineStr">
        <is>
          <t>300 mm széles</t>
        </is>
      </c>
      <c r="G2843" s="994" t="n">
        <v>350</v>
      </c>
      <c r="H2843" s="553" t="inlineStr">
        <is>
          <t>m</t>
        </is>
      </c>
      <c r="I2843" s="350" t="n"/>
      <c r="J2843" s="159" t="n">
        <v>0</v>
      </c>
      <c r="K2843" s="159" t="n">
        <v>0</v>
      </c>
      <c r="L2843" s="753">
        <f>J2843+K2843</f>
        <v/>
      </c>
      <c r="M2843" s="748">
        <f>L2843*(G2843+I2843)</f>
        <v/>
      </c>
      <c r="O2843" s="464">
        <f>ISBLANK(D2843)</f>
        <v/>
      </c>
      <c r="P2843" s="464">
        <f>ISBLANK(G2843)</f>
        <v/>
      </c>
      <c r="Q2843" s="464">
        <f>ISBLANK(M2843)</f>
        <v/>
      </c>
      <c r="R2843" s="464">
        <f>IF(AND(O2843=P2843,O2843=Q2843),,"!!!")</f>
        <v/>
      </c>
      <c r="T2843" s="464" t="n">
        <v>2832</v>
      </c>
    </row>
    <row customFormat="1" hidden="1" outlineLevel="1" r="2844" s="590">
      <c r="A2844" s="29" t="n"/>
      <c r="B2844" s="606" t="n">
        <v>400</v>
      </c>
      <c r="C2844" s="617" t="n">
        <v>444</v>
      </c>
      <c r="D2844" s="889" t="n">
        <v>11</v>
      </c>
      <c r="E2844" s="710" t="inlineStr">
        <is>
          <t>width 400 mm</t>
        </is>
      </c>
      <c r="F2844" s="710" t="inlineStr">
        <is>
          <t>400 mm széles</t>
        </is>
      </c>
      <c r="G2844" s="994" t="n">
        <v>250</v>
      </c>
      <c r="H2844" s="553" t="inlineStr">
        <is>
          <t>m</t>
        </is>
      </c>
      <c r="I2844" s="350" t="n"/>
      <c r="J2844" s="159" t="n">
        <v>0</v>
      </c>
      <c r="K2844" s="159" t="n">
        <v>0</v>
      </c>
      <c r="L2844" s="753">
        <f>J2844+K2844</f>
        <v/>
      </c>
      <c r="M2844" s="748">
        <f>L2844*(G2844+I2844)</f>
        <v/>
      </c>
      <c r="O2844" s="464">
        <f>ISBLANK(D2844)</f>
        <v/>
      </c>
      <c r="P2844" s="464">
        <f>ISBLANK(G2844)</f>
        <v/>
      </c>
      <c r="Q2844" s="464">
        <f>ISBLANK(M2844)</f>
        <v/>
      </c>
      <c r="R2844" s="464">
        <f>IF(AND(O2844=P2844,O2844=Q2844),,"!!!")</f>
        <v/>
      </c>
      <c r="T2844" s="464" t="n">
        <v>2833</v>
      </c>
    </row>
    <row customFormat="1" hidden="1" outlineLevel="1" r="2845" s="590">
      <c r="A2845" s="29" t="n"/>
      <c r="B2845" s="606" t="n">
        <v>400</v>
      </c>
      <c r="C2845" s="617" t="n">
        <v>444</v>
      </c>
      <c r="D2845" s="889" t="n">
        <v>12</v>
      </c>
      <c r="E2845" s="710" t="inlineStr">
        <is>
          <t>Fireproof cable tray with proper suspension, E90, 200mm</t>
        </is>
      </c>
      <c r="F2845" s="710" t="inlineStr">
        <is>
          <t>Funkciótartó kábeltálca 110 magas, E90, 200 mm</t>
        </is>
      </c>
      <c r="G2845" s="994" t="n">
        <v>360</v>
      </c>
      <c r="H2845" s="553" t="inlineStr">
        <is>
          <t>m</t>
        </is>
      </c>
      <c r="I2845" s="350" t="n"/>
      <c r="J2845" s="159" t="n">
        <v>0</v>
      </c>
      <c r="K2845" s="159" t="n">
        <v>0</v>
      </c>
      <c r="L2845" s="753">
        <f>J2845+K2845</f>
        <v/>
      </c>
      <c r="M2845" s="748">
        <f>L2845*(G2845+I2845)</f>
        <v/>
      </c>
      <c r="O2845" s="464">
        <f>ISBLANK(D2845)</f>
        <v/>
      </c>
      <c r="P2845" s="464">
        <f>ISBLANK(G2845)</f>
        <v/>
      </c>
      <c r="Q2845" s="464">
        <f>ISBLANK(M2845)</f>
        <v/>
      </c>
      <c r="R2845" s="464">
        <f>IF(AND(O2845=P2845,O2845=Q2845),,"!!!")</f>
        <v/>
      </c>
      <c r="T2845" s="464" t="n">
        <v>2834</v>
      </c>
    </row>
    <row customFormat="1" customHeight="1" hidden="1" ht="22.5" outlineLevel="1" r="2846" s="590">
      <c r="A2846" s="29" t="n"/>
      <c r="B2846" s="613" t="n"/>
      <c r="C2846" s="617" t="n"/>
      <c r="D2846" s="889" t="n"/>
      <c r="E2846" s="841" t="inlineStr">
        <is>
          <t>Plastic conduit pipe installed on / in the wall with the needed fastening and support accessories</t>
        </is>
      </c>
      <c r="F2846" s="841" t="inlineStr">
        <is>
          <t>Müanyag védőcső falon kívűl /falban szerelve, a szükséges tartó és rögzítő elemekkel.</t>
        </is>
      </c>
      <c r="G2846" s="994" t="n"/>
      <c r="H2846" s="553" t="n"/>
      <c r="I2846" s="350" t="n"/>
      <c r="J2846" s="159" t="n"/>
      <c r="K2846" s="159" t="n"/>
      <c r="L2846" s="753" t="n"/>
      <c r="M2846" s="748" t="n"/>
      <c r="O2846" s="464">
        <f>ISBLANK(D2846)</f>
        <v/>
      </c>
      <c r="P2846" s="464">
        <f>ISBLANK(G2846)</f>
        <v/>
      </c>
      <c r="Q2846" s="464">
        <f>ISBLANK(M2846)</f>
        <v/>
      </c>
      <c r="R2846" s="464">
        <f>IF(AND(O2846=P2846,O2846=Q2846),,"!!!")</f>
        <v/>
      </c>
      <c r="T2846" s="464" t="n">
        <v>2835</v>
      </c>
    </row>
    <row customFormat="1" hidden="1" outlineLevel="1" r="2847" s="590">
      <c r="A2847" s="29" t="n"/>
      <c r="B2847" s="606" t="n">
        <v>400</v>
      </c>
      <c r="C2847" s="617" t="n">
        <v>444</v>
      </c>
      <c r="D2847" s="889" t="n">
        <v>13</v>
      </c>
      <c r="E2847" s="710" t="inlineStr">
        <is>
          <t>Medium duty, rigid, 16mm</t>
        </is>
      </c>
      <c r="F2847" s="710" t="inlineStr">
        <is>
          <t>Közepes keménységű mererv védőcső 16mm</t>
        </is>
      </c>
      <c r="G2847" s="994" t="n">
        <v>1300</v>
      </c>
      <c r="H2847" s="553" t="inlineStr">
        <is>
          <t>m</t>
        </is>
      </c>
      <c r="I2847" s="350" t="n"/>
      <c r="J2847" s="159" t="n">
        <v>0</v>
      </c>
      <c r="K2847" s="159" t="n">
        <v>0</v>
      </c>
      <c r="L2847" s="753">
        <f>J2847+K2847</f>
        <v/>
      </c>
      <c r="M2847" s="748">
        <f>L2847*(G2847+I2847)</f>
        <v/>
      </c>
      <c r="O2847" s="464">
        <f>ISBLANK(D2847)</f>
        <v/>
      </c>
      <c r="P2847" s="464">
        <f>ISBLANK(G2847)</f>
        <v/>
      </c>
      <c r="Q2847" s="464">
        <f>ISBLANK(M2847)</f>
        <v/>
      </c>
      <c r="R2847" s="464">
        <f>IF(AND(O2847=P2847,O2847=Q2847),,"!!!")</f>
        <v/>
      </c>
      <c r="T2847" s="464" t="n">
        <v>2836</v>
      </c>
    </row>
    <row customFormat="1" hidden="1" outlineLevel="1" r="2848" s="590">
      <c r="A2848" s="29" t="n"/>
      <c r="B2848" s="606" t="n">
        <v>400</v>
      </c>
      <c r="C2848" s="617" t="n">
        <v>444</v>
      </c>
      <c r="D2848" s="889" t="n">
        <v>14</v>
      </c>
      <c r="E2848" s="710" t="inlineStr">
        <is>
          <t>Medium duty, rigid, 20mm</t>
        </is>
      </c>
      <c r="F2848" s="710" t="inlineStr">
        <is>
          <t>Közepes keménységű mererv védőcső 20mm</t>
        </is>
      </c>
      <c r="G2848" s="994" t="n">
        <v>1850</v>
      </c>
      <c r="H2848" s="553" t="inlineStr">
        <is>
          <t>m</t>
        </is>
      </c>
      <c r="I2848" s="350" t="n"/>
      <c r="J2848" s="159" t="n">
        <v>0</v>
      </c>
      <c r="K2848" s="159" t="n">
        <v>0</v>
      </c>
      <c r="L2848" s="753">
        <f>J2848+K2848</f>
        <v/>
      </c>
      <c r="M2848" s="748">
        <f>L2848*(G2848+I2848)</f>
        <v/>
      </c>
      <c r="O2848" s="464">
        <f>ISBLANK(D2848)</f>
        <v/>
      </c>
      <c r="P2848" s="464">
        <f>ISBLANK(G2848)</f>
        <v/>
      </c>
      <c r="Q2848" s="464">
        <f>ISBLANK(M2848)</f>
        <v/>
      </c>
      <c r="R2848" s="464">
        <f>IF(AND(O2848=P2848,O2848=Q2848),,"!!!")</f>
        <v/>
      </c>
      <c r="T2848" s="464" t="n">
        <v>2837</v>
      </c>
    </row>
    <row customFormat="1" hidden="1" outlineLevel="1" r="2849" s="590">
      <c r="A2849" s="29" t="n"/>
      <c r="B2849" s="606" t="n">
        <v>400</v>
      </c>
      <c r="C2849" s="617" t="n">
        <v>444</v>
      </c>
      <c r="D2849" s="889" t="n">
        <v>15</v>
      </c>
      <c r="E2849" s="710" t="inlineStr">
        <is>
          <t>Medium duty, rigid, 25mm</t>
        </is>
      </c>
      <c r="F2849" s="710" t="inlineStr">
        <is>
          <t>Közepes keménységű mererv védőcső 25mm</t>
        </is>
      </c>
      <c r="G2849" s="994" t="n">
        <v>880</v>
      </c>
      <c r="H2849" s="553" t="inlineStr">
        <is>
          <t>m</t>
        </is>
      </c>
      <c r="I2849" s="350" t="n"/>
      <c r="J2849" s="159" t="n">
        <v>0</v>
      </c>
      <c r="K2849" s="159" t="n">
        <v>0</v>
      </c>
      <c r="L2849" s="753">
        <f>J2849+K2849</f>
        <v/>
      </c>
      <c r="M2849" s="748">
        <f>L2849*(G2849+I2849)</f>
        <v/>
      </c>
      <c r="O2849" s="464">
        <f>ISBLANK(D2849)</f>
        <v/>
      </c>
      <c r="P2849" s="464">
        <f>ISBLANK(G2849)</f>
        <v/>
      </c>
      <c r="Q2849" s="464">
        <f>ISBLANK(M2849)</f>
        <v/>
      </c>
      <c r="R2849" s="464">
        <f>IF(AND(O2849=P2849,O2849=Q2849),,"!!!")</f>
        <v/>
      </c>
      <c r="T2849" s="464" t="n">
        <v>2838</v>
      </c>
    </row>
    <row customFormat="1" hidden="1" outlineLevel="1" r="2850" s="590">
      <c r="A2850" s="29" t="n"/>
      <c r="B2850" s="606" t="n">
        <v>400</v>
      </c>
      <c r="C2850" s="617" t="n">
        <v>444</v>
      </c>
      <c r="D2850" s="889" t="n">
        <v>16</v>
      </c>
      <c r="E2850" s="710" t="inlineStr">
        <is>
          <t>Medium duty, rigid, 32mm</t>
        </is>
      </c>
      <c r="F2850" s="710" t="inlineStr">
        <is>
          <t>Közepes keménységű mererv védőcső 32mm</t>
        </is>
      </c>
      <c r="G2850" s="994" t="n">
        <v>500</v>
      </c>
      <c r="H2850" s="553" t="inlineStr">
        <is>
          <t>m</t>
        </is>
      </c>
      <c r="I2850" s="350" t="n"/>
      <c r="J2850" s="159" t="n">
        <v>0</v>
      </c>
      <c r="K2850" s="159" t="n">
        <v>0</v>
      </c>
      <c r="L2850" s="753">
        <f>J2850+K2850</f>
        <v/>
      </c>
      <c r="M2850" s="748">
        <f>L2850*(G2850+I2850)</f>
        <v/>
      </c>
      <c r="O2850" s="464">
        <f>ISBLANK(D2850)</f>
        <v/>
      </c>
      <c r="P2850" s="464">
        <f>ISBLANK(G2850)</f>
        <v/>
      </c>
      <c r="Q2850" s="464">
        <f>ISBLANK(M2850)</f>
        <v/>
      </c>
      <c r="R2850" s="464">
        <f>IF(AND(O2850=P2850,O2850=Q2850),,"!!!")</f>
        <v/>
      </c>
      <c r="T2850" s="464" t="n">
        <v>2839</v>
      </c>
    </row>
    <row customFormat="1" hidden="1" outlineLevel="1" r="2851" s="590">
      <c r="A2851" s="29" t="n"/>
      <c r="B2851" s="606" t="n">
        <v>400</v>
      </c>
      <c r="C2851" s="617" t="n">
        <v>444</v>
      </c>
      <c r="D2851" s="889" t="n">
        <v>17</v>
      </c>
      <c r="E2851" s="710" t="inlineStr">
        <is>
          <t>Flexi conduit, 16mm</t>
        </is>
      </c>
      <c r="F2851" s="710" t="inlineStr">
        <is>
          <t>Gégecső, 16mm</t>
        </is>
      </c>
      <c r="G2851" s="994" t="n">
        <v>1300</v>
      </c>
      <c r="H2851" s="553" t="inlineStr">
        <is>
          <t>m</t>
        </is>
      </c>
      <c r="I2851" s="350" t="n"/>
      <c r="J2851" s="159" t="n">
        <v>0</v>
      </c>
      <c r="K2851" s="159" t="n">
        <v>0</v>
      </c>
      <c r="L2851" s="753">
        <f>J2851+K2851</f>
        <v/>
      </c>
      <c r="M2851" s="748">
        <f>L2851*(G2851+I2851)</f>
        <v/>
      </c>
      <c r="O2851" s="464">
        <f>ISBLANK(D2851)</f>
        <v/>
      </c>
      <c r="P2851" s="464">
        <f>ISBLANK(G2851)</f>
        <v/>
      </c>
      <c r="Q2851" s="464">
        <f>ISBLANK(M2851)</f>
        <v/>
      </c>
      <c r="R2851" s="464">
        <f>IF(AND(O2851=P2851,O2851=Q2851),,"!!!")</f>
        <v/>
      </c>
      <c r="T2851" s="464" t="n">
        <v>2840</v>
      </c>
    </row>
    <row customFormat="1" hidden="1" outlineLevel="1" r="2852" s="590">
      <c r="A2852" s="29" t="n"/>
      <c r="B2852" s="606" t="n">
        <v>400</v>
      </c>
      <c r="C2852" s="617" t="n">
        <v>444</v>
      </c>
      <c r="D2852" s="889" t="n">
        <v>18</v>
      </c>
      <c r="E2852" s="710" t="inlineStr">
        <is>
          <t>Flexi conduit, 20mm</t>
        </is>
      </c>
      <c r="F2852" s="710" t="inlineStr">
        <is>
          <t>Gégecső, 20mm</t>
        </is>
      </c>
      <c r="G2852" s="994" t="n">
        <v>1800</v>
      </c>
      <c r="H2852" s="553" t="inlineStr">
        <is>
          <t>m</t>
        </is>
      </c>
      <c r="I2852" s="350" t="n"/>
      <c r="J2852" s="159" t="n">
        <v>0</v>
      </c>
      <c r="K2852" s="159" t="n">
        <v>0</v>
      </c>
      <c r="L2852" s="753">
        <f>J2852+K2852</f>
        <v/>
      </c>
      <c r="M2852" s="748">
        <f>L2852*(G2852+I2852)</f>
        <v/>
      </c>
      <c r="O2852" s="464">
        <f>ISBLANK(D2852)</f>
        <v/>
      </c>
      <c r="P2852" s="464">
        <f>ISBLANK(G2852)</f>
        <v/>
      </c>
      <c r="Q2852" s="464">
        <f>ISBLANK(M2852)</f>
        <v/>
      </c>
      <c r="R2852" s="464">
        <f>IF(AND(O2852=P2852,O2852=Q2852),,"!!!")</f>
        <v/>
      </c>
      <c r="T2852" s="464" t="n">
        <v>2841</v>
      </c>
    </row>
    <row customFormat="1" hidden="1" outlineLevel="1" r="2853" s="590">
      <c r="A2853" s="29" t="n"/>
      <c r="B2853" s="606" t="n">
        <v>400</v>
      </c>
      <c r="C2853" s="617" t="n">
        <v>444</v>
      </c>
      <c r="D2853" s="889" t="n">
        <v>19</v>
      </c>
      <c r="E2853" s="710" t="inlineStr">
        <is>
          <t>Flexi conduit, 25mm</t>
        </is>
      </c>
      <c r="F2853" s="710" t="inlineStr">
        <is>
          <t>Gégecső, 25mm</t>
        </is>
      </c>
      <c r="G2853" s="994" t="n">
        <v>500</v>
      </c>
      <c r="H2853" s="553" t="inlineStr">
        <is>
          <t>m</t>
        </is>
      </c>
      <c r="I2853" s="350" t="n"/>
      <c r="J2853" s="159" t="n">
        <v>0</v>
      </c>
      <c r="K2853" s="159" t="n">
        <v>0</v>
      </c>
      <c r="L2853" s="753">
        <f>J2853+K2853</f>
        <v/>
      </c>
      <c r="M2853" s="748">
        <f>L2853*(G2853+I2853)</f>
        <v/>
      </c>
      <c r="O2853" s="464">
        <f>ISBLANK(D2853)</f>
        <v/>
      </c>
      <c r="P2853" s="464">
        <f>ISBLANK(G2853)</f>
        <v/>
      </c>
      <c r="Q2853" s="464">
        <f>ISBLANK(M2853)</f>
        <v/>
      </c>
      <c r="R2853" s="464">
        <f>IF(AND(O2853=P2853,O2853=Q2853),,"!!!")</f>
        <v/>
      </c>
      <c r="T2853" s="464" t="n">
        <v>2842</v>
      </c>
    </row>
    <row customFormat="1" hidden="1" outlineLevel="1" r="2854" s="590">
      <c r="A2854" s="29" t="n"/>
      <c r="B2854" s="606" t="n">
        <v>400</v>
      </c>
      <c r="C2854" s="617" t="n">
        <v>444</v>
      </c>
      <c r="D2854" s="889" t="n">
        <v>20</v>
      </c>
      <c r="E2854" s="710" t="inlineStr">
        <is>
          <t>Flexi conduit, 32mm</t>
        </is>
      </c>
      <c r="F2854" s="710" t="inlineStr">
        <is>
          <t>Gégecső, 32mm</t>
        </is>
      </c>
      <c r="G2854" s="994" t="n">
        <v>150</v>
      </c>
      <c r="H2854" s="553" t="inlineStr">
        <is>
          <t>m</t>
        </is>
      </c>
      <c r="I2854" s="350" t="n"/>
      <c r="J2854" s="159" t="n">
        <v>0</v>
      </c>
      <c r="K2854" s="159" t="n">
        <v>0</v>
      </c>
      <c r="L2854" s="753">
        <f>J2854+K2854</f>
        <v/>
      </c>
      <c r="M2854" s="748">
        <f>L2854*(G2854+I2854)</f>
        <v/>
      </c>
      <c r="O2854" s="464">
        <f>ISBLANK(D2854)</f>
        <v/>
      </c>
      <c r="P2854" s="464">
        <f>ISBLANK(G2854)</f>
        <v/>
      </c>
      <c r="Q2854" s="464">
        <f>ISBLANK(M2854)</f>
        <v/>
      </c>
      <c r="R2854" s="464">
        <f>IF(AND(O2854=P2854,O2854=Q2854),,"!!!")</f>
        <v/>
      </c>
      <c r="T2854" s="464" t="n">
        <v>2843</v>
      </c>
    </row>
    <row customFormat="1" hidden="1" outlineLevel="1" r="2855" s="590">
      <c r="A2855" s="29" t="n"/>
      <c r="B2855" s="606" t="n">
        <v>400</v>
      </c>
      <c r="C2855" s="617" t="n">
        <v>444</v>
      </c>
      <c r="D2855" s="889" t="n">
        <v>21</v>
      </c>
      <c r="E2855" s="710" t="inlineStr">
        <is>
          <t>Heavy duty, rigid, 16mm</t>
        </is>
      </c>
      <c r="F2855" s="710" t="inlineStr">
        <is>
          <t>Keményfalú védőcső 16mm</t>
        </is>
      </c>
      <c r="G2855" s="994" t="n">
        <v>400</v>
      </c>
      <c r="H2855" s="553" t="inlineStr">
        <is>
          <t>m</t>
        </is>
      </c>
      <c r="I2855" s="350" t="n"/>
      <c r="J2855" s="159" t="n">
        <v>0</v>
      </c>
      <c r="K2855" s="159" t="n">
        <v>0</v>
      </c>
      <c r="L2855" s="753">
        <f>J2855+K2855</f>
        <v/>
      </c>
      <c r="M2855" s="748">
        <f>L2855*(G2855+I2855)</f>
        <v/>
      </c>
      <c r="O2855" s="464">
        <f>ISBLANK(D2855)</f>
        <v/>
      </c>
      <c r="P2855" s="464">
        <f>ISBLANK(G2855)</f>
        <v/>
      </c>
      <c r="Q2855" s="464">
        <f>ISBLANK(M2855)</f>
        <v/>
      </c>
      <c r="R2855" s="464">
        <f>IF(AND(O2855=P2855,O2855=Q2855),,"!!!")</f>
        <v/>
      </c>
      <c r="T2855" s="464" t="n">
        <v>2844</v>
      </c>
    </row>
    <row customFormat="1" hidden="1" outlineLevel="1" r="2856" s="590">
      <c r="A2856" s="29" t="n"/>
      <c r="B2856" s="606" t="n">
        <v>400</v>
      </c>
      <c r="C2856" s="617" t="n">
        <v>444</v>
      </c>
      <c r="D2856" s="889" t="n">
        <v>22</v>
      </c>
      <c r="E2856" s="710" t="inlineStr">
        <is>
          <t>Heavy duty, rigid, 20mm</t>
        </is>
      </c>
      <c r="F2856" s="710" t="inlineStr">
        <is>
          <t>Keményfalú védőcső 20mm</t>
        </is>
      </c>
      <c r="G2856" s="994" t="n">
        <v>850</v>
      </c>
      <c r="H2856" s="553" t="inlineStr">
        <is>
          <t>m</t>
        </is>
      </c>
      <c r="I2856" s="350" t="n"/>
      <c r="J2856" s="159" t="n">
        <v>0</v>
      </c>
      <c r="K2856" s="159" t="n">
        <v>0</v>
      </c>
      <c r="L2856" s="753">
        <f>J2856+K2856</f>
        <v/>
      </c>
      <c r="M2856" s="748">
        <f>L2856*(G2856+I2856)</f>
        <v/>
      </c>
      <c r="O2856" s="464">
        <f>ISBLANK(D2856)</f>
        <v/>
      </c>
      <c r="P2856" s="464">
        <f>ISBLANK(G2856)</f>
        <v/>
      </c>
      <c r="Q2856" s="464">
        <f>ISBLANK(M2856)</f>
        <v/>
      </c>
      <c r="R2856" s="464">
        <f>IF(AND(O2856=P2856,O2856=Q2856),,"!!!")</f>
        <v/>
      </c>
      <c r="T2856" s="464" t="n">
        <v>2845</v>
      </c>
    </row>
    <row customFormat="1" hidden="1" outlineLevel="1" r="2857" s="590">
      <c r="A2857" s="29" t="n"/>
      <c r="B2857" s="606" t="n">
        <v>400</v>
      </c>
      <c r="C2857" s="617" t="n">
        <v>444</v>
      </c>
      <c r="D2857" s="889" t="n">
        <v>23</v>
      </c>
      <c r="E2857" s="710" t="inlineStr">
        <is>
          <t>Heavy duty, rigid, 25mm</t>
        </is>
      </c>
      <c r="F2857" s="710" t="inlineStr">
        <is>
          <t>Keményfalú védőcső 25mm</t>
        </is>
      </c>
      <c r="G2857" s="994" t="n">
        <v>1400</v>
      </c>
      <c r="H2857" s="553" t="inlineStr">
        <is>
          <t>m</t>
        </is>
      </c>
      <c r="I2857" s="350" t="n"/>
      <c r="J2857" s="159" t="n">
        <v>0</v>
      </c>
      <c r="K2857" s="159" t="n">
        <v>0</v>
      </c>
      <c r="L2857" s="753">
        <f>J2857+K2857</f>
        <v/>
      </c>
      <c r="M2857" s="748">
        <f>L2857*(G2857+I2857)</f>
        <v/>
      </c>
      <c r="O2857" s="464">
        <f>ISBLANK(D2857)</f>
        <v/>
      </c>
      <c r="P2857" s="464">
        <f>ISBLANK(G2857)</f>
        <v/>
      </c>
      <c r="Q2857" s="464">
        <f>ISBLANK(M2857)</f>
        <v/>
      </c>
      <c r="R2857" s="464">
        <f>IF(AND(O2857=P2857,O2857=Q2857),,"!!!")</f>
        <v/>
      </c>
      <c r="T2857" s="464" t="n">
        <v>2846</v>
      </c>
    </row>
    <row customFormat="1" hidden="1" outlineLevel="1" r="2858" s="590">
      <c r="A2858" s="29" t="n"/>
      <c r="B2858" s="606" t="n">
        <v>400</v>
      </c>
      <c r="C2858" s="617" t="n">
        <v>444</v>
      </c>
      <c r="D2858" s="889" t="n">
        <v>24</v>
      </c>
      <c r="E2858" s="710" t="inlineStr">
        <is>
          <t>Heavy duty, rigid, 32mm</t>
        </is>
      </c>
      <c r="F2858" s="710" t="inlineStr">
        <is>
          <t>Keményfalú védőcső 32mm</t>
        </is>
      </c>
      <c r="G2858" s="994" t="n">
        <v>350</v>
      </c>
      <c r="H2858" s="553" t="inlineStr">
        <is>
          <t>m</t>
        </is>
      </c>
      <c r="I2858" s="350" t="n"/>
      <c r="J2858" s="159" t="n">
        <v>0</v>
      </c>
      <c r="K2858" s="159" t="n">
        <v>0</v>
      </c>
      <c r="L2858" s="753">
        <f>J2858+K2858</f>
        <v/>
      </c>
      <c r="M2858" s="748">
        <f>L2858*(G2858+I2858)</f>
        <v/>
      </c>
      <c r="O2858" s="464">
        <f>ISBLANK(D2858)</f>
        <v/>
      </c>
      <c r="P2858" s="464">
        <f>ISBLANK(G2858)</f>
        <v/>
      </c>
      <c r="Q2858" s="464">
        <f>ISBLANK(M2858)</f>
        <v/>
      </c>
      <c r="R2858" s="464">
        <f>IF(AND(O2858=P2858,O2858=Q2858),,"!!!")</f>
        <v/>
      </c>
      <c r="T2858" s="464" t="n">
        <v>2847</v>
      </c>
    </row>
    <row customFormat="1" hidden="1" outlineLevel="1" r="2859" s="590">
      <c r="A2859" s="29" t="n"/>
      <c r="B2859" s="606" t="n">
        <v>400</v>
      </c>
      <c r="C2859" s="617" t="n">
        <v>444</v>
      </c>
      <c r="D2859" s="889" t="n">
        <v>25</v>
      </c>
      <c r="E2859" s="710" t="inlineStr">
        <is>
          <t>Metal conduit, 25mm, with accessories</t>
        </is>
      </c>
      <c r="F2859" s="710" t="inlineStr">
        <is>
          <t>Fém védőcső, 25mm, szerelvényekkel</t>
        </is>
      </c>
      <c r="G2859" s="994" t="n">
        <v>350</v>
      </c>
      <c r="H2859" s="553" t="inlineStr">
        <is>
          <t>m</t>
        </is>
      </c>
      <c r="I2859" s="350" t="n"/>
      <c r="J2859" s="159" t="n">
        <v>0</v>
      </c>
      <c r="K2859" s="159" t="n">
        <v>0</v>
      </c>
      <c r="L2859" s="753">
        <f>J2859+K2859</f>
        <v/>
      </c>
      <c r="M2859" s="748">
        <f>L2859*(G2859+I2859)</f>
        <v/>
      </c>
      <c r="O2859" s="464">
        <f>ISBLANK(D2859)</f>
        <v/>
      </c>
      <c r="P2859" s="464">
        <f>ISBLANK(G2859)</f>
        <v/>
      </c>
      <c r="Q2859" s="464">
        <f>ISBLANK(M2859)</f>
        <v/>
      </c>
      <c r="R2859" s="464">
        <f>IF(AND(O2859=P2859,O2859=Q2859),,"!!!")</f>
        <v/>
      </c>
      <c r="T2859" s="464" t="n">
        <v>2848</v>
      </c>
    </row>
    <row customFormat="1" hidden="1" outlineLevel="1" r="2860" s="590">
      <c r="A2860" s="29" t="n"/>
      <c r="B2860" s="606" t="n">
        <v>400</v>
      </c>
      <c r="C2860" s="617" t="n">
        <v>444</v>
      </c>
      <c r="D2860" s="889" t="n">
        <v>26</v>
      </c>
      <c r="E2860" s="710" t="inlineStr">
        <is>
          <t>Metal conduit, 40mm, with accessories</t>
        </is>
      </c>
      <c r="F2860" s="710" t="inlineStr">
        <is>
          <t>Fém védőcső, 40mm, szerelvényekkel</t>
        </is>
      </c>
      <c r="G2860" s="994" t="n">
        <v>120</v>
      </c>
      <c r="H2860" s="553" t="inlineStr">
        <is>
          <t>m</t>
        </is>
      </c>
      <c r="I2860" s="350" t="n"/>
      <c r="J2860" s="159" t="n">
        <v>0</v>
      </c>
      <c r="K2860" s="159" t="n">
        <v>0</v>
      </c>
      <c r="L2860" s="753">
        <f>J2860+K2860</f>
        <v/>
      </c>
      <c r="M2860" s="748">
        <f>L2860*(G2860+I2860)</f>
        <v/>
      </c>
      <c r="O2860" s="464">
        <f>ISBLANK(D2860)</f>
        <v/>
      </c>
      <c r="P2860" s="464">
        <f>ISBLANK(G2860)</f>
        <v/>
      </c>
      <c r="Q2860" s="464">
        <f>ISBLANK(M2860)</f>
        <v/>
      </c>
      <c r="R2860" s="464">
        <f>IF(AND(O2860=P2860,O2860=Q2860),,"!!!")</f>
        <v/>
      </c>
      <c r="T2860" s="464" t="n">
        <v>2849</v>
      </c>
    </row>
    <row customFormat="1" customHeight="1" hidden="1" ht="22.5" outlineLevel="1" r="2861" s="590">
      <c r="A2861" s="29" t="inlineStr">
        <is>
          <t>x</t>
        </is>
      </c>
      <c r="B2861" s="606" t="n">
        <v>400</v>
      </c>
      <c r="C2861" s="617" t="n">
        <v>444</v>
      </c>
      <c r="D2861" s="889" t="n">
        <v>27</v>
      </c>
      <c r="E2861" s="710" t="inlineStr">
        <is>
          <t>SYMALEN M25/19 (staircase wall conduits, floor boksz connections)</t>
        </is>
      </c>
      <c r="F2861" s="710" t="inlineStr">
        <is>
          <t>SYMALEN  M25/19mm (lépcsőházi csövezések, padlódoboz bekötések)</t>
        </is>
      </c>
      <c r="G2861" s="994" t="n">
        <v>750</v>
      </c>
      <c r="H2861" s="553" t="inlineStr">
        <is>
          <t>m</t>
        </is>
      </c>
      <c r="I2861" s="350" t="n"/>
      <c r="J2861" s="159" t="n">
        <v>0</v>
      </c>
      <c r="K2861" s="159" t="n">
        <v>0</v>
      </c>
      <c r="L2861" s="753">
        <f>J2861+K2861</f>
        <v/>
      </c>
      <c r="M2861" s="748">
        <f>L2861*(G2861+I2861)</f>
        <v/>
      </c>
      <c r="O2861" s="464">
        <f>ISBLANK(D2861)</f>
        <v/>
      </c>
      <c r="P2861" s="464">
        <f>ISBLANK(G2861)</f>
        <v/>
      </c>
      <c r="Q2861" s="464">
        <f>ISBLANK(M2861)</f>
        <v/>
      </c>
      <c r="R2861" s="464">
        <f>IF(AND(O2861=P2861,O2861=Q2861),,"!!!")</f>
        <v/>
      </c>
      <c r="T2861" s="464" t="n">
        <v>2850</v>
      </c>
    </row>
    <row customFormat="1" hidden="1" outlineLevel="1" r="2862" s="590">
      <c r="A2862" s="29" t="n"/>
      <c r="B2862" s="606" t="n">
        <v>400</v>
      </c>
      <c r="C2862" s="617" t="n">
        <v>444</v>
      </c>
      <c r="D2862" s="889" t="n">
        <v>28</v>
      </c>
      <c r="E2862" s="710" t="inlineStr">
        <is>
          <t>E90 cable clips</t>
        </is>
      </c>
      <c r="F2862" s="710" t="inlineStr">
        <is>
          <t>Funkciómegtartó kábelbilincs</t>
        </is>
      </c>
      <c r="G2862" s="994" t="n">
        <v>2500</v>
      </c>
      <c r="H2862" s="553" t="inlineStr">
        <is>
          <t>m</t>
        </is>
      </c>
      <c r="I2862" s="350" t="n"/>
      <c r="J2862" s="159" t="n">
        <v>0</v>
      </c>
      <c r="K2862" s="159" t="n">
        <v>0</v>
      </c>
      <c r="L2862" s="753">
        <f>J2862+K2862</f>
        <v/>
      </c>
      <c r="M2862" s="748">
        <f>L2862*(G2862+I2862)</f>
        <v/>
      </c>
      <c r="O2862" s="464">
        <f>ISBLANK(D2862)</f>
        <v/>
      </c>
      <c r="P2862" s="464">
        <f>ISBLANK(G2862)</f>
        <v/>
      </c>
      <c r="Q2862" s="464">
        <f>ISBLANK(M2862)</f>
        <v/>
      </c>
      <c r="R2862" s="464">
        <f>IF(AND(O2862=P2862,O2862=Q2862),,"!!!")</f>
        <v/>
      </c>
      <c r="T2862" s="464" t="n">
        <v>2851</v>
      </c>
    </row>
    <row customFormat="1" hidden="1" outlineLevel="1" r="2863" s="590">
      <c r="A2863" s="29" t="n"/>
      <c r="B2863" s="606" t="n">
        <v>400</v>
      </c>
      <c r="C2863" s="617" t="n">
        <v>444</v>
      </c>
      <c r="D2863" s="889" t="n">
        <v>29</v>
      </c>
      <c r="E2863" s="710" t="inlineStr">
        <is>
          <t>NYM-J 3 x 1,5 mm2</t>
        </is>
      </c>
      <c r="F2863" s="710" t="inlineStr">
        <is>
          <t>NYM-J 3 x 1,5 mm2</t>
        </is>
      </c>
      <c r="G2863" s="994" t="n">
        <v>8900</v>
      </c>
      <c r="H2863" s="553" t="inlineStr">
        <is>
          <t>m</t>
        </is>
      </c>
      <c r="I2863" s="350" t="n"/>
      <c r="J2863" s="159" t="n">
        <v>0</v>
      </c>
      <c r="K2863" s="159" t="n">
        <v>0</v>
      </c>
      <c r="L2863" s="753">
        <f>J2863+K2863</f>
        <v/>
      </c>
      <c r="M2863" s="748">
        <f>L2863*(G2863+I2863)</f>
        <v/>
      </c>
      <c r="O2863" s="464">
        <f>ISBLANK(D2863)</f>
        <v/>
      </c>
      <c r="P2863" s="464">
        <f>ISBLANK(G2863)</f>
        <v/>
      </c>
      <c r="Q2863" s="464">
        <f>ISBLANK(M2863)</f>
        <v/>
      </c>
      <c r="R2863" s="464">
        <f>IF(AND(O2863=P2863,O2863=Q2863),,"!!!")</f>
        <v/>
      </c>
      <c r="T2863" s="464" t="n">
        <v>2852</v>
      </c>
    </row>
    <row customFormat="1" hidden="1" outlineLevel="1" r="2864" s="590">
      <c r="A2864" s="29" t="n"/>
      <c r="B2864" s="606" t="n">
        <v>400</v>
      </c>
      <c r="C2864" s="617" t="n">
        <v>444</v>
      </c>
      <c r="D2864" s="889" t="n">
        <v>30</v>
      </c>
      <c r="E2864" s="710" t="inlineStr">
        <is>
          <t>NYM-J 4 x 1,5 mm2</t>
        </is>
      </c>
      <c r="F2864" s="710" t="inlineStr">
        <is>
          <t>NYM-J 4 x 1,5 mm2</t>
        </is>
      </c>
      <c r="G2864" s="994" t="n">
        <v>1400</v>
      </c>
      <c r="H2864" s="553" t="inlineStr">
        <is>
          <t>m</t>
        </is>
      </c>
      <c r="I2864" s="350" t="n"/>
      <c r="J2864" s="159" t="n">
        <v>0</v>
      </c>
      <c r="K2864" s="159" t="n">
        <v>0</v>
      </c>
      <c r="L2864" s="753">
        <f>J2864+K2864</f>
        <v/>
      </c>
      <c r="M2864" s="748">
        <f>L2864*(G2864+I2864)</f>
        <v/>
      </c>
      <c r="O2864" s="464">
        <f>ISBLANK(D2864)</f>
        <v/>
      </c>
      <c r="P2864" s="464">
        <f>ISBLANK(G2864)</f>
        <v/>
      </c>
      <c r="Q2864" s="464">
        <f>ISBLANK(M2864)</f>
        <v/>
      </c>
      <c r="R2864" s="464">
        <f>IF(AND(O2864=P2864,O2864=Q2864),,"!!!")</f>
        <v/>
      </c>
      <c r="T2864" s="464" t="n">
        <v>2853</v>
      </c>
    </row>
    <row customFormat="1" hidden="1" outlineLevel="1" r="2865" s="590">
      <c r="A2865" s="29" t="n"/>
      <c r="B2865" s="606" t="n">
        <v>400</v>
      </c>
      <c r="C2865" s="617" t="n">
        <v>444</v>
      </c>
      <c r="D2865" s="889" t="n">
        <v>31</v>
      </c>
      <c r="E2865" s="710" t="inlineStr">
        <is>
          <t>NYM-J 5 x 1,5 mm2</t>
        </is>
      </c>
      <c r="F2865" s="710" t="inlineStr">
        <is>
          <t>NYM-J 5 x 1,5 mm2</t>
        </is>
      </c>
      <c r="G2865" s="994" t="n">
        <v>4600</v>
      </c>
      <c r="H2865" s="553" t="inlineStr">
        <is>
          <t>m</t>
        </is>
      </c>
      <c r="I2865" s="350" t="n"/>
      <c r="J2865" s="159" t="n">
        <v>0</v>
      </c>
      <c r="K2865" s="159" t="n">
        <v>0</v>
      </c>
      <c r="L2865" s="753">
        <f>J2865+K2865</f>
        <v/>
      </c>
      <c r="M2865" s="748">
        <f>L2865*(G2865+I2865)</f>
        <v/>
      </c>
      <c r="O2865" s="464">
        <f>ISBLANK(D2865)</f>
        <v/>
      </c>
      <c r="P2865" s="464">
        <f>ISBLANK(G2865)</f>
        <v/>
      </c>
      <c r="Q2865" s="464">
        <f>ISBLANK(M2865)</f>
        <v/>
      </c>
      <c r="R2865" s="464">
        <f>IF(AND(O2865=P2865,O2865=Q2865),,"!!!")</f>
        <v/>
      </c>
      <c r="T2865" s="464" t="n">
        <v>2854</v>
      </c>
    </row>
    <row customFormat="1" hidden="1" outlineLevel="1" r="2866" s="590">
      <c r="A2866" s="29" t="n"/>
      <c r="B2866" s="606" t="n">
        <v>400</v>
      </c>
      <c r="C2866" s="617" t="n">
        <v>444</v>
      </c>
      <c r="D2866" s="889" t="n">
        <v>32</v>
      </c>
      <c r="E2866" s="710" t="inlineStr">
        <is>
          <t>NYM-J 3 x 2,5 mm2</t>
        </is>
      </c>
      <c r="F2866" s="710" t="inlineStr">
        <is>
          <t>NYM-J 3 x 2,5 mm2</t>
        </is>
      </c>
      <c r="G2866" s="994" t="n">
        <v>18700</v>
      </c>
      <c r="H2866" s="553" t="inlineStr">
        <is>
          <t>m</t>
        </is>
      </c>
      <c r="I2866" s="350" t="n"/>
      <c r="J2866" s="159" t="n">
        <v>0</v>
      </c>
      <c r="K2866" s="159" t="n">
        <v>0</v>
      </c>
      <c r="L2866" s="753">
        <f>J2866+K2866</f>
        <v/>
      </c>
      <c r="M2866" s="748">
        <f>L2866*(G2866+I2866)</f>
        <v/>
      </c>
      <c r="O2866" s="464">
        <f>ISBLANK(D2866)</f>
        <v/>
      </c>
      <c r="P2866" s="464">
        <f>ISBLANK(G2866)</f>
        <v/>
      </c>
      <c r="Q2866" s="464">
        <f>ISBLANK(M2866)</f>
        <v/>
      </c>
      <c r="R2866" s="464">
        <f>IF(AND(O2866=P2866,O2866=Q2866),,"!!!")</f>
        <v/>
      </c>
      <c r="T2866" s="464" t="n">
        <v>2855</v>
      </c>
    </row>
    <row customFormat="1" hidden="1" outlineLevel="1" r="2867" s="590">
      <c r="A2867" s="29" t="n"/>
      <c r="B2867" s="606" t="n">
        <v>400</v>
      </c>
      <c r="C2867" s="617" t="n">
        <v>444</v>
      </c>
      <c r="D2867" s="889" t="n">
        <v>33</v>
      </c>
      <c r="E2867" s="710" t="inlineStr">
        <is>
          <t>NYM-J 5 x 2,5 mm2</t>
        </is>
      </c>
      <c r="F2867" s="710" t="inlineStr">
        <is>
          <t>NYM-J 5 x 2,5 mm2</t>
        </is>
      </c>
      <c r="G2867" s="994" t="n">
        <v>13600</v>
      </c>
      <c r="H2867" s="553" t="inlineStr">
        <is>
          <t>m</t>
        </is>
      </c>
      <c r="I2867" s="350" t="n"/>
      <c r="J2867" s="159" t="n">
        <v>0</v>
      </c>
      <c r="K2867" s="159" t="n">
        <v>0</v>
      </c>
      <c r="L2867" s="753">
        <f>J2867+K2867</f>
        <v/>
      </c>
      <c r="M2867" s="748">
        <f>L2867*(G2867+I2867)</f>
        <v/>
      </c>
      <c r="O2867" s="464">
        <f>ISBLANK(D2867)</f>
        <v/>
      </c>
      <c r="P2867" s="464">
        <f>ISBLANK(G2867)</f>
        <v/>
      </c>
      <c r="Q2867" s="464">
        <f>ISBLANK(M2867)</f>
        <v/>
      </c>
      <c r="R2867" s="464">
        <f>IF(AND(O2867=P2867,O2867=Q2867),,"!!!")</f>
        <v/>
      </c>
      <c r="T2867" s="464" t="n">
        <v>2856</v>
      </c>
    </row>
    <row customFormat="1" hidden="1" outlineLevel="1" r="2868" s="590">
      <c r="A2868" s="29" t="n"/>
      <c r="B2868" s="606" t="n">
        <v>400</v>
      </c>
      <c r="C2868" s="617" t="n">
        <v>444</v>
      </c>
      <c r="D2868" s="889" t="n">
        <v>34</v>
      </c>
      <c r="E2868" s="710" t="inlineStr">
        <is>
          <t>NYM-J 3 x 4 mm2</t>
        </is>
      </c>
      <c r="F2868" s="710" t="inlineStr">
        <is>
          <t>NYM-J 3 x 4 mm2</t>
        </is>
      </c>
      <c r="G2868" s="994" t="n">
        <v>1400</v>
      </c>
      <c r="H2868" s="553" t="inlineStr">
        <is>
          <t>m</t>
        </is>
      </c>
      <c r="I2868" s="350" t="n"/>
      <c r="J2868" s="159" t="n">
        <v>0</v>
      </c>
      <c r="K2868" s="159" t="n">
        <v>0</v>
      </c>
      <c r="L2868" s="753">
        <f>J2868+K2868</f>
        <v/>
      </c>
      <c r="M2868" s="748">
        <f>L2868*(G2868+I2868)</f>
        <v/>
      </c>
      <c r="O2868" s="464">
        <f>ISBLANK(D2868)</f>
        <v/>
      </c>
      <c r="P2868" s="464">
        <f>ISBLANK(G2868)</f>
        <v/>
      </c>
      <c r="Q2868" s="464">
        <f>ISBLANK(M2868)</f>
        <v/>
      </c>
      <c r="R2868" s="464">
        <f>IF(AND(O2868=P2868,O2868=Q2868),,"!!!")</f>
        <v/>
      </c>
      <c r="T2868" s="464" t="n">
        <v>2857</v>
      </c>
    </row>
    <row customFormat="1" hidden="1" outlineLevel="1" r="2869" s="590">
      <c r="A2869" s="29" t="n"/>
      <c r="B2869" s="606" t="n">
        <v>400</v>
      </c>
      <c r="C2869" s="617" t="n">
        <v>444</v>
      </c>
      <c r="D2869" s="889" t="n">
        <v>35</v>
      </c>
      <c r="E2869" s="710" t="inlineStr">
        <is>
          <t>NYM-J 5 x 4 mm2</t>
        </is>
      </c>
      <c r="F2869" s="710" t="inlineStr">
        <is>
          <t>NYM-J 5 x 4 mm2</t>
        </is>
      </c>
      <c r="G2869" s="994" t="n">
        <v>4800</v>
      </c>
      <c r="H2869" s="553" t="inlineStr">
        <is>
          <t>m</t>
        </is>
      </c>
      <c r="I2869" s="350" t="n"/>
      <c r="J2869" s="159" t="n">
        <v>0</v>
      </c>
      <c r="K2869" s="159" t="n">
        <v>0</v>
      </c>
      <c r="L2869" s="753">
        <f>J2869+K2869</f>
        <v/>
      </c>
      <c r="M2869" s="748">
        <f>L2869*(G2869+I2869)</f>
        <v/>
      </c>
      <c r="O2869" s="464">
        <f>ISBLANK(D2869)</f>
        <v/>
      </c>
      <c r="P2869" s="464">
        <f>ISBLANK(G2869)</f>
        <v/>
      </c>
      <c r="Q2869" s="464">
        <f>ISBLANK(M2869)</f>
        <v/>
      </c>
      <c r="R2869" s="464">
        <f>IF(AND(O2869=P2869,O2869=Q2869),,"!!!")</f>
        <v/>
      </c>
      <c r="T2869" s="464" t="n">
        <v>2858</v>
      </c>
    </row>
    <row customFormat="1" hidden="1" outlineLevel="1" r="2870" s="590">
      <c r="A2870" s="29" t="n"/>
      <c r="B2870" s="606" t="n">
        <v>400</v>
      </c>
      <c r="C2870" s="617" t="n">
        <v>444</v>
      </c>
      <c r="D2870" s="889" t="n">
        <v>36</v>
      </c>
      <c r="E2870" s="710" t="inlineStr">
        <is>
          <t>NYM-J 5 x 6 mm2</t>
        </is>
      </c>
      <c r="F2870" s="710" t="inlineStr">
        <is>
          <t>NYM-J 5 x 6 mm2</t>
        </is>
      </c>
      <c r="G2870" s="994" t="n">
        <v>2750</v>
      </c>
      <c r="H2870" s="553" t="inlineStr">
        <is>
          <t>m</t>
        </is>
      </c>
      <c r="I2870" s="350" t="n"/>
      <c r="J2870" s="159" t="n">
        <v>0</v>
      </c>
      <c r="K2870" s="159" t="n">
        <v>0</v>
      </c>
      <c r="L2870" s="753">
        <f>J2870+K2870</f>
        <v/>
      </c>
      <c r="M2870" s="748">
        <f>L2870*(G2870+I2870)</f>
        <v/>
      </c>
      <c r="O2870" s="464">
        <f>ISBLANK(D2870)</f>
        <v/>
      </c>
      <c r="P2870" s="464">
        <f>ISBLANK(G2870)</f>
        <v/>
      </c>
      <c r="Q2870" s="464">
        <f>ISBLANK(M2870)</f>
        <v/>
      </c>
      <c r="R2870" s="464">
        <f>IF(AND(O2870=P2870,O2870=Q2870),,"!!!")</f>
        <v/>
      </c>
      <c r="T2870" s="464" t="n">
        <v>2859</v>
      </c>
    </row>
    <row customFormat="1" hidden="1" outlineLevel="1" r="2871" s="590">
      <c r="A2871" s="29" t="n"/>
      <c r="B2871" s="606" t="n">
        <v>400</v>
      </c>
      <c r="C2871" s="617" t="n">
        <v>444</v>
      </c>
      <c r="D2871" s="889" t="n">
        <v>37</v>
      </c>
      <c r="E2871" s="710" t="inlineStr">
        <is>
          <t>NYM-J 5 x 10 mm2</t>
        </is>
      </c>
      <c r="F2871" s="710" t="inlineStr">
        <is>
          <t>NYM-J 5 x 10 mm2</t>
        </is>
      </c>
      <c r="G2871" s="994" t="n">
        <v>1520</v>
      </c>
      <c r="H2871" s="553" t="inlineStr">
        <is>
          <t>m</t>
        </is>
      </c>
      <c r="I2871" s="350" t="n"/>
      <c r="J2871" s="159" t="n">
        <v>0</v>
      </c>
      <c r="K2871" s="159" t="n">
        <v>0</v>
      </c>
      <c r="L2871" s="753">
        <f>J2871+K2871</f>
        <v/>
      </c>
      <c r="M2871" s="748">
        <f>L2871*(G2871+I2871)</f>
        <v/>
      </c>
      <c r="O2871" s="464">
        <f>ISBLANK(D2871)</f>
        <v/>
      </c>
      <c r="P2871" s="464">
        <f>ISBLANK(G2871)</f>
        <v/>
      </c>
      <c r="Q2871" s="464">
        <f>ISBLANK(M2871)</f>
        <v/>
      </c>
      <c r="R2871" s="464">
        <f>IF(AND(O2871=P2871,O2871=Q2871),,"!!!")</f>
        <v/>
      </c>
      <c r="T2871" s="464" t="n">
        <v>2860</v>
      </c>
    </row>
    <row customFormat="1" hidden="1" outlineLevel="1" r="2872" s="590">
      <c r="A2872" s="29" t="n"/>
      <c r="B2872" s="606" t="n">
        <v>400</v>
      </c>
      <c r="C2872" s="617" t="n">
        <v>444</v>
      </c>
      <c r="D2872" s="889" t="n">
        <v>38</v>
      </c>
      <c r="E2872" s="710" t="inlineStr">
        <is>
          <t>NYM-J 5 x 16 mm2</t>
        </is>
      </c>
      <c r="F2872" s="710" t="inlineStr">
        <is>
          <t>NYM-J 5 x 16 mm2</t>
        </is>
      </c>
      <c r="G2872" s="994" t="n">
        <v>4100</v>
      </c>
      <c r="H2872" s="553" t="inlineStr">
        <is>
          <t>m</t>
        </is>
      </c>
      <c r="I2872" s="350" t="n"/>
      <c r="J2872" s="159" t="n">
        <v>0</v>
      </c>
      <c r="K2872" s="159" t="n">
        <v>0</v>
      </c>
      <c r="L2872" s="753">
        <f>J2872+K2872</f>
        <v/>
      </c>
      <c r="M2872" s="748">
        <f>L2872*(G2872+I2872)</f>
        <v/>
      </c>
      <c r="O2872" s="464">
        <f>ISBLANK(D2872)</f>
        <v/>
      </c>
      <c r="P2872" s="464">
        <f>ISBLANK(G2872)</f>
        <v/>
      </c>
      <c r="Q2872" s="464">
        <f>ISBLANK(M2872)</f>
        <v/>
      </c>
      <c r="R2872" s="464">
        <f>IF(AND(O2872=P2872,O2872=Q2872),,"!!!")</f>
        <v/>
      </c>
      <c r="T2872" s="464" t="n">
        <v>2861</v>
      </c>
    </row>
    <row customFormat="1" hidden="1" outlineLevel="1" r="2873" s="590">
      <c r="A2873" s="29" t="n"/>
      <c r="B2873" s="606" t="n">
        <v>400</v>
      </c>
      <c r="C2873" s="617" t="n">
        <v>444</v>
      </c>
      <c r="D2873" s="889" t="n">
        <v>39</v>
      </c>
      <c r="E2873" s="710" t="inlineStr">
        <is>
          <t>NYM-J 5 x 25 mm2</t>
        </is>
      </c>
      <c r="F2873" s="710" t="inlineStr">
        <is>
          <t>NYM-J 5 x 25 mm2</t>
        </is>
      </c>
      <c r="G2873" s="994" t="n">
        <v>2300</v>
      </c>
      <c r="H2873" s="553" t="inlineStr">
        <is>
          <t>m</t>
        </is>
      </c>
      <c r="I2873" s="350" t="n"/>
      <c r="J2873" s="159" t="n">
        <v>0</v>
      </c>
      <c r="K2873" s="159" t="n">
        <v>0</v>
      </c>
      <c r="L2873" s="753">
        <f>J2873+K2873</f>
        <v/>
      </c>
      <c r="M2873" s="748">
        <f>L2873*(G2873+I2873)</f>
        <v/>
      </c>
      <c r="O2873" s="464">
        <f>ISBLANK(D2873)</f>
        <v/>
      </c>
      <c r="P2873" s="464">
        <f>ISBLANK(G2873)</f>
        <v/>
      </c>
      <c r="Q2873" s="464">
        <f>ISBLANK(M2873)</f>
        <v/>
      </c>
      <c r="R2873" s="464">
        <f>IF(AND(O2873=P2873,O2873=Q2873),,"!!!")</f>
        <v/>
      </c>
      <c r="T2873" s="464" t="n">
        <v>2862</v>
      </c>
    </row>
    <row customFormat="1" hidden="1" outlineLevel="1" r="2874" s="590">
      <c r="A2874" s="29" t="n"/>
      <c r="B2874" s="606" t="n">
        <v>400</v>
      </c>
      <c r="C2874" s="617" t="n">
        <v>444</v>
      </c>
      <c r="D2874" s="889" t="n">
        <v>40</v>
      </c>
      <c r="E2874" s="710" t="inlineStr">
        <is>
          <t>NYY-J 5 x 6 mm2</t>
        </is>
      </c>
      <c r="F2874" s="710" t="inlineStr">
        <is>
          <t>NYY-J 5 x 6 mm2</t>
        </is>
      </c>
      <c r="G2874" s="994" t="n">
        <v>180</v>
      </c>
      <c r="H2874" s="553" t="inlineStr">
        <is>
          <t>m</t>
        </is>
      </c>
      <c r="I2874" s="350" t="n"/>
      <c r="J2874" s="159" t="n">
        <v>0</v>
      </c>
      <c r="K2874" s="159" t="n">
        <v>0</v>
      </c>
      <c r="L2874" s="753">
        <f>J2874+K2874</f>
        <v/>
      </c>
      <c r="M2874" s="748">
        <f>L2874*(G2874+I2874)</f>
        <v/>
      </c>
      <c r="O2874" s="464">
        <f>ISBLANK(D2874)</f>
        <v/>
      </c>
      <c r="P2874" s="464">
        <f>ISBLANK(G2874)</f>
        <v/>
      </c>
      <c r="Q2874" s="464">
        <f>ISBLANK(M2874)</f>
        <v/>
      </c>
      <c r="R2874" s="464">
        <f>IF(AND(O2874=P2874,O2874=Q2874),,"!!!")</f>
        <v/>
      </c>
      <c r="T2874" s="464" t="n">
        <v>2863</v>
      </c>
    </row>
    <row customFormat="1" hidden="1" outlineLevel="1" r="2875" s="590">
      <c r="A2875" s="29" t="n"/>
      <c r="B2875" s="606" t="n">
        <v>400</v>
      </c>
      <c r="C2875" s="617" t="n">
        <v>444</v>
      </c>
      <c r="D2875" s="889" t="n">
        <v>41</v>
      </c>
      <c r="E2875" s="710" t="inlineStr">
        <is>
          <t>NYY-J 5 x 10 mm2</t>
        </is>
      </c>
      <c r="F2875" s="710" t="inlineStr">
        <is>
          <t>NYY-J 5 x 10 mm2</t>
        </is>
      </c>
      <c r="G2875" s="994" t="n">
        <v>1400</v>
      </c>
      <c r="H2875" s="553" t="inlineStr">
        <is>
          <t>m</t>
        </is>
      </c>
      <c r="I2875" s="350" t="n"/>
      <c r="J2875" s="159" t="n">
        <v>0</v>
      </c>
      <c r="K2875" s="159" t="n">
        <v>0</v>
      </c>
      <c r="L2875" s="753">
        <f>J2875+K2875</f>
        <v/>
      </c>
      <c r="M2875" s="748">
        <f>L2875*(G2875+I2875)</f>
        <v/>
      </c>
      <c r="O2875" s="464">
        <f>ISBLANK(D2875)</f>
        <v/>
      </c>
      <c r="P2875" s="464">
        <f>ISBLANK(G2875)</f>
        <v/>
      </c>
      <c r="Q2875" s="464">
        <f>ISBLANK(M2875)</f>
        <v/>
      </c>
      <c r="R2875" s="464">
        <f>IF(AND(O2875=P2875,O2875=Q2875),,"!!!")</f>
        <v/>
      </c>
      <c r="T2875" s="464" t="n">
        <v>2864</v>
      </c>
    </row>
    <row customFormat="1" hidden="1" outlineLevel="1" r="2876" s="590">
      <c r="A2876" s="29" t="n"/>
      <c r="B2876" s="606" t="n">
        <v>400</v>
      </c>
      <c r="C2876" s="617" t="n">
        <v>444</v>
      </c>
      <c r="D2876" s="889" t="n">
        <v>42</v>
      </c>
      <c r="E2876" s="710" t="inlineStr">
        <is>
          <t>NYY-J 5 x 16 mm2</t>
        </is>
      </c>
      <c r="F2876" s="710" t="inlineStr">
        <is>
          <t>NYY-J 5 x 16 mm2</t>
        </is>
      </c>
      <c r="G2876" s="994" t="n">
        <v>250</v>
      </c>
      <c r="H2876" s="553" t="inlineStr">
        <is>
          <t>m</t>
        </is>
      </c>
      <c r="I2876" s="350" t="n"/>
      <c r="J2876" s="159" t="n">
        <v>0</v>
      </c>
      <c r="K2876" s="159" t="n">
        <v>0</v>
      </c>
      <c r="L2876" s="753">
        <f>J2876+K2876</f>
        <v/>
      </c>
      <c r="M2876" s="748">
        <f>L2876*(G2876+I2876)</f>
        <v/>
      </c>
      <c r="O2876" s="464">
        <f>ISBLANK(D2876)</f>
        <v/>
      </c>
      <c r="P2876" s="464">
        <f>ISBLANK(G2876)</f>
        <v/>
      </c>
      <c r="Q2876" s="464">
        <f>ISBLANK(M2876)</f>
        <v/>
      </c>
      <c r="R2876" s="464">
        <f>IF(AND(O2876=P2876,O2876=Q2876),,"!!!")</f>
        <v/>
      </c>
      <c r="T2876" s="464" t="n">
        <v>2865</v>
      </c>
    </row>
    <row customFormat="1" hidden="1" outlineLevel="1" r="2877" s="590">
      <c r="A2877" s="29" t="n"/>
      <c r="B2877" s="606" t="n">
        <v>400</v>
      </c>
      <c r="C2877" s="617" t="n">
        <v>444</v>
      </c>
      <c r="D2877" s="889" t="n">
        <v>43</v>
      </c>
      <c r="E2877" s="710" t="inlineStr">
        <is>
          <t>NYY-J 5 x 25 mm2</t>
        </is>
      </c>
      <c r="F2877" s="710" t="inlineStr">
        <is>
          <t>NYY-J 5 x 25 mm2</t>
        </is>
      </c>
      <c r="G2877" s="994" t="n">
        <v>2400</v>
      </c>
      <c r="H2877" s="553" t="inlineStr">
        <is>
          <t>m</t>
        </is>
      </c>
      <c r="I2877" s="350" t="n"/>
      <c r="J2877" s="159" t="n">
        <v>0</v>
      </c>
      <c r="K2877" s="159" t="n">
        <v>0</v>
      </c>
      <c r="L2877" s="753">
        <f>J2877+K2877</f>
        <v/>
      </c>
      <c r="M2877" s="748">
        <f>L2877*(G2877+I2877)</f>
        <v/>
      </c>
      <c r="O2877" s="464">
        <f>ISBLANK(D2877)</f>
        <v/>
      </c>
      <c r="P2877" s="464">
        <f>ISBLANK(G2877)</f>
        <v/>
      </c>
      <c r="Q2877" s="464">
        <f>ISBLANK(M2877)</f>
        <v/>
      </c>
      <c r="R2877" s="464">
        <f>IF(AND(O2877=P2877,O2877=Q2877),,"!!!")</f>
        <v/>
      </c>
      <c r="T2877" s="464" t="n">
        <v>2866</v>
      </c>
    </row>
    <row customFormat="1" hidden="1" outlineLevel="1" r="2878" s="590">
      <c r="A2878" s="29" t="n"/>
      <c r="B2878" s="606" t="n">
        <v>400</v>
      </c>
      <c r="C2878" s="617" t="n">
        <v>444</v>
      </c>
      <c r="D2878" s="889" t="n">
        <v>44</v>
      </c>
      <c r="E2878" s="710" t="inlineStr">
        <is>
          <t>NYY-J 5 x 35 mm2</t>
        </is>
      </c>
      <c r="F2878" s="710" t="inlineStr">
        <is>
          <t>NYY-J 5 x 35 mm2</t>
        </is>
      </c>
      <c r="G2878" s="994" t="n">
        <v>280</v>
      </c>
      <c r="H2878" s="553" t="inlineStr">
        <is>
          <t>m</t>
        </is>
      </c>
      <c r="I2878" s="350" t="n"/>
      <c r="J2878" s="159" t="n">
        <v>0</v>
      </c>
      <c r="K2878" s="159" t="n">
        <v>0</v>
      </c>
      <c r="L2878" s="753">
        <f>J2878+K2878</f>
        <v/>
      </c>
      <c r="M2878" s="748">
        <f>L2878*(G2878+I2878)</f>
        <v/>
      </c>
      <c r="O2878" s="464">
        <f>ISBLANK(D2878)</f>
        <v/>
      </c>
      <c r="P2878" s="464">
        <f>ISBLANK(G2878)</f>
        <v/>
      </c>
      <c r="Q2878" s="464">
        <f>ISBLANK(M2878)</f>
        <v/>
      </c>
      <c r="R2878" s="464">
        <f>IF(AND(O2878=P2878,O2878=Q2878),,"!!!")</f>
        <v/>
      </c>
      <c r="T2878" s="464" t="n">
        <v>2867</v>
      </c>
    </row>
    <row customFormat="1" hidden="1" outlineLevel="1" r="2879" s="590">
      <c r="A2879" s="29" t="n"/>
      <c r="B2879" s="606" t="n">
        <v>400</v>
      </c>
      <c r="C2879" s="617" t="n">
        <v>444</v>
      </c>
      <c r="D2879" s="889" t="n">
        <v>45</v>
      </c>
      <c r="E2879" s="710" t="inlineStr">
        <is>
          <t>NYY-J 5 x 50 mm2</t>
        </is>
      </c>
      <c r="F2879" s="710" t="inlineStr">
        <is>
          <t>NYY-J 5 x 50 mm2</t>
        </is>
      </c>
      <c r="G2879" s="994" t="n">
        <v>1400</v>
      </c>
      <c r="H2879" s="553" t="inlineStr">
        <is>
          <t>m</t>
        </is>
      </c>
      <c r="I2879" s="350" t="n"/>
      <c r="J2879" s="159" t="n">
        <v>0</v>
      </c>
      <c r="K2879" s="159" t="n">
        <v>0</v>
      </c>
      <c r="L2879" s="753">
        <f>J2879+K2879</f>
        <v/>
      </c>
      <c r="M2879" s="748">
        <f>L2879*(G2879+I2879)</f>
        <v/>
      </c>
      <c r="O2879" s="464">
        <f>ISBLANK(D2879)</f>
        <v/>
      </c>
      <c r="P2879" s="464">
        <f>ISBLANK(G2879)</f>
        <v/>
      </c>
      <c r="Q2879" s="464">
        <f>ISBLANK(M2879)</f>
        <v/>
      </c>
      <c r="R2879" s="464">
        <f>IF(AND(O2879=P2879,O2879=Q2879),,"!!!")</f>
        <v/>
      </c>
      <c r="T2879" s="464" t="n">
        <v>2868</v>
      </c>
    </row>
    <row customFormat="1" hidden="1" outlineLevel="1" r="2880" s="590">
      <c r="A2880" s="29" t="n"/>
      <c r="B2880" s="606" t="n">
        <v>400</v>
      </c>
      <c r="C2880" s="617" t="n">
        <v>444</v>
      </c>
      <c r="D2880" s="889" t="n">
        <v>46</v>
      </c>
      <c r="E2880" s="710" t="inlineStr">
        <is>
          <t>NYCWY 4 x 95 SM/50mm2</t>
        </is>
      </c>
      <c r="F2880" s="710" t="inlineStr">
        <is>
          <t>NYCWY 4 x 95 SM/50mm2</t>
        </is>
      </c>
      <c r="G2880" s="994" t="n">
        <v>3100</v>
      </c>
      <c r="H2880" s="553" t="inlineStr">
        <is>
          <t>m</t>
        </is>
      </c>
      <c r="I2880" s="350" t="n"/>
      <c r="J2880" s="159" t="n">
        <v>0</v>
      </c>
      <c r="K2880" s="159" t="n">
        <v>0</v>
      </c>
      <c r="L2880" s="753">
        <f>J2880+K2880</f>
        <v/>
      </c>
      <c r="M2880" s="748">
        <f>L2880*(G2880+I2880)</f>
        <v/>
      </c>
      <c r="O2880" s="464">
        <f>ISBLANK(D2880)</f>
        <v/>
      </c>
      <c r="P2880" s="464">
        <f>ISBLANK(G2880)</f>
        <v/>
      </c>
      <c r="Q2880" s="464">
        <f>ISBLANK(M2880)</f>
        <v/>
      </c>
      <c r="R2880" s="464">
        <f>IF(AND(O2880=P2880,O2880=Q2880),,"!!!")</f>
        <v/>
      </c>
      <c r="T2880" s="464" t="n">
        <v>2869</v>
      </c>
    </row>
    <row customFormat="1" hidden="1" outlineLevel="1" r="2881" s="590">
      <c r="A2881" s="29" t="n"/>
      <c r="B2881" s="606" t="n">
        <v>400</v>
      </c>
      <c r="C2881" s="617" t="n">
        <v>444</v>
      </c>
      <c r="D2881" s="889" t="n">
        <v>47</v>
      </c>
      <c r="E2881" s="710" t="inlineStr">
        <is>
          <t>NYCWY 4 x 120 SM/70mm2</t>
        </is>
      </c>
      <c r="F2881" s="710" t="inlineStr">
        <is>
          <t>NYCWY 4 x 120 SM/70mm2</t>
        </is>
      </c>
      <c r="G2881" s="994" t="n">
        <v>850</v>
      </c>
      <c r="H2881" s="553" t="inlineStr">
        <is>
          <t>m</t>
        </is>
      </c>
      <c r="I2881" s="350" t="n"/>
      <c r="J2881" s="159" t="n">
        <v>0</v>
      </c>
      <c r="K2881" s="159" t="n">
        <v>0</v>
      </c>
      <c r="L2881" s="753">
        <f>J2881+K2881</f>
        <v/>
      </c>
      <c r="M2881" s="748">
        <f>L2881*(G2881+I2881)</f>
        <v/>
      </c>
      <c r="O2881" s="464">
        <f>ISBLANK(D2881)</f>
        <v/>
      </c>
      <c r="P2881" s="464">
        <f>ISBLANK(G2881)</f>
        <v/>
      </c>
      <c r="Q2881" s="464">
        <f>ISBLANK(M2881)</f>
        <v/>
      </c>
      <c r="R2881" s="464">
        <f>IF(AND(O2881=P2881,O2881=Q2881),,"!!!")</f>
        <v/>
      </c>
      <c r="T2881" s="464" t="n">
        <v>2870</v>
      </c>
    </row>
    <row customFormat="1" hidden="1" outlineLevel="1" r="2882" s="590">
      <c r="A2882" s="29" t="n"/>
      <c r="B2882" s="606" t="n">
        <v>400</v>
      </c>
      <c r="C2882" s="617" t="n">
        <v>444</v>
      </c>
      <c r="D2882" s="889" t="n">
        <v>48</v>
      </c>
      <c r="E2882" s="710" t="inlineStr">
        <is>
          <t>NYCWY 4 x 150 SM/70mm2</t>
        </is>
      </c>
      <c r="F2882" s="710" t="inlineStr">
        <is>
          <t>NYCWY 4 x 150 SM/70mm2</t>
        </is>
      </c>
      <c r="G2882" s="994" t="n">
        <v>1250</v>
      </c>
      <c r="H2882" s="553" t="inlineStr">
        <is>
          <t>m</t>
        </is>
      </c>
      <c r="I2882" s="350" t="n"/>
      <c r="J2882" s="159" t="n">
        <v>0</v>
      </c>
      <c r="K2882" s="159" t="n">
        <v>0</v>
      </c>
      <c r="L2882" s="753">
        <f>J2882+K2882</f>
        <v/>
      </c>
      <c r="M2882" s="748">
        <f>L2882*(G2882+I2882)</f>
        <v/>
      </c>
      <c r="O2882" s="464">
        <f>ISBLANK(D2882)</f>
        <v/>
      </c>
      <c r="P2882" s="464">
        <f>ISBLANK(G2882)</f>
        <v/>
      </c>
      <c r="Q2882" s="464">
        <f>ISBLANK(M2882)</f>
        <v/>
      </c>
      <c r="R2882" s="464">
        <f>IF(AND(O2882=P2882,O2882=Q2882),,"!!!")</f>
        <v/>
      </c>
      <c r="T2882" s="464" t="n">
        <v>2871</v>
      </c>
    </row>
    <row customFormat="1" hidden="1" outlineLevel="1" r="2883" s="590">
      <c r="A2883" s="29" t="n"/>
      <c r="B2883" s="606" t="n">
        <v>400</v>
      </c>
      <c r="C2883" s="617" t="n">
        <v>444</v>
      </c>
      <c r="D2883" s="889" t="n">
        <v>49</v>
      </c>
      <c r="E2883" s="710" t="inlineStr">
        <is>
          <t>NYCWY 4 x 240 SM/120mm2</t>
        </is>
      </c>
      <c r="F2883" s="710" t="inlineStr">
        <is>
          <t>NYCWY 4 x 240 SM/120mm2</t>
        </is>
      </c>
      <c r="G2883" s="994" t="n">
        <v>450</v>
      </c>
      <c r="H2883" s="553" t="inlineStr">
        <is>
          <t>m</t>
        </is>
      </c>
      <c r="I2883" s="350" t="n"/>
      <c r="J2883" s="159" t="n">
        <v>0</v>
      </c>
      <c r="K2883" s="159" t="n">
        <v>0</v>
      </c>
      <c r="L2883" s="753">
        <f>J2883+K2883</f>
        <v/>
      </c>
      <c r="M2883" s="748">
        <f>L2883*(G2883+I2883)</f>
        <v/>
      </c>
      <c r="O2883" s="464">
        <f>ISBLANK(D2883)</f>
        <v/>
      </c>
      <c r="P2883" s="464">
        <f>ISBLANK(G2883)</f>
        <v/>
      </c>
      <c r="Q2883" s="464">
        <f>ISBLANK(M2883)</f>
        <v/>
      </c>
      <c r="R2883" s="464">
        <f>IF(AND(O2883=P2883,O2883=Q2883),,"!!!")</f>
        <v/>
      </c>
      <c r="T2883" s="464" t="n">
        <v>2872</v>
      </c>
    </row>
    <row customFormat="1" hidden="1" outlineLevel="1" r="2884" s="590">
      <c r="A2884" s="29" t="n"/>
      <c r="B2884" s="606" t="n">
        <v>400</v>
      </c>
      <c r="C2884" s="617" t="n">
        <v>444</v>
      </c>
      <c r="D2884" s="889" t="n">
        <v>50</v>
      </c>
      <c r="E2884" s="529" t="inlineStr">
        <is>
          <t>NYY-J 1x300mm2</t>
        </is>
      </c>
      <c r="F2884" s="529" t="inlineStr">
        <is>
          <t>NYY-J 1x300mm2</t>
        </is>
      </c>
      <c r="G2884" s="994" t="n">
        <v>1880</v>
      </c>
      <c r="H2884" s="553" t="inlineStr">
        <is>
          <t>m</t>
        </is>
      </c>
      <c r="I2884" s="350" t="n"/>
      <c r="J2884" s="159" t="n">
        <v>0</v>
      </c>
      <c r="K2884" s="159" t="n">
        <v>0</v>
      </c>
      <c r="L2884" s="753">
        <f>J2884+K2884</f>
        <v/>
      </c>
      <c r="M2884" s="748">
        <f>L2884*(G2884+I2884)</f>
        <v/>
      </c>
      <c r="O2884" s="464">
        <f>ISBLANK(D2884)</f>
        <v/>
      </c>
      <c r="P2884" s="464">
        <f>ISBLANK(G2884)</f>
        <v/>
      </c>
      <c r="Q2884" s="464">
        <f>ISBLANK(M2884)</f>
        <v/>
      </c>
      <c r="R2884" s="464">
        <f>IF(AND(O2884=P2884,O2884=Q2884),,"!!!")</f>
        <v/>
      </c>
      <c r="T2884" s="464" t="n">
        <v>2873</v>
      </c>
    </row>
    <row customFormat="1" hidden="1" outlineLevel="1" r="2885" s="590">
      <c r="A2885" s="29" t="n"/>
      <c r="B2885" s="606" t="n">
        <v>400</v>
      </c>
      <c r="C2885" s="617" t="n">
        <v>444</v>
      </c>
      <c r="D2885" s="889" t="n">
        <v>51</v>
      </c>
      <c r="E2885" s="529" t="inlineStr">
        <is>
          <t>NYY-J 1x400mm2</t>
        </is>
      </c>
      <c r="F2885" s="529" t="inlineStr">
        <is>
          <t>NYY-J 1x400mm2</t>
        </is>
      </c>
      <c r="G2885" s="994" t="n">
        <v>1500</v>
      </c>
      <c r="H2885" s="553" t="inlineStr">
        <is>
          <t>m</t>
        </is>
      </c>
      <c r="I2885" s="350" t="n"/>
      <c r="J2885" s="159" t="n">
        <v>0</v>
      </c>
      <c r="K2885" s="159" t="n">
        <v>0</v>
      </c>
      <c r="L2885" s="753">
        <f>J2885+K2885</f>
        <v/>
      </c>
      <c r="M2885" s="748">
        <f>L2885*(G2885+I2885)</f>
        <v/>
      </c>
      <c r="O2885" s="464">
        <f>ISBLANK(D2885)</f>
        <v/>
      </c>
      <c r="P2885" s="464">
        <f>ISBLANK(G2885)</f>
        <v/>
      </c>
      <c r="Q2885" s="464">
        <f>ISBLANK(M2885)</f>
        <v/>
      </c>
      <c r="R2885" s="464">
        <f>IF(AND(O2885=P2885,O2885=Q2885),,"!!!")</f>
        <v/>
      </c>
      <c r="T2885" s="464" t="n">
        <v>2874</v>
      </c>
    </row>
    <row customFormat="1" hidden="1" outlineLevel="1" r="2886" s="590">
      <c r="A2886" s="29" t="n"/>
      <c r="B2886" s="606" t="n">
        <v>400</v>
      </c>
      <c r="C2886" s="617" t="n">
        <v>444</v>
      </c>
      <c r="D2886" s="889" t="n">
        <v>52</v>
      </c>
      <c r="E2886" s="529" t="inlineStr">
        <is>
          <t>NYY-J 1x500mm2</t>
        </is>
      </c>
      <c r="F2886" s="529" t="inlineStr">
        <is>
          <t>NYY-J 1x500mm2</t>
        </is>
      </c>
      <c r="G2886" s="994" t="n">
        <v>300</v>
      </c>
      <c r="H2886" s="553" t="inlineStr">
        <is>
          <t>m</t>
        </is>
      </c>
      <c r="I2886" s="350" t="n"/>
      <c r="J2886" s="159" t="n">
        <v>0</v>
      </c>
      <c r="K2886" s="159" t="n">
        <v>0</v>
      </c>
      <c r="L2886" s="753">
        <f>J2886+K2886</f>
        <v/>
      </c>
      <c r="M2886" s="748">
        <f>L2886*(G2886+I2886)</f>
        <v/>
      </c>
      <c r="O2886" s="464">
        <f>ISBLANK(D2886)</f>
        <v/>
      </c>
      <c r="P2886" s="464">
        <f>ISBLANK(G2886)</f>
        <v/>
      </c>
      <c r="Q2886" s="464">
        <f>ISBLANK(M2886)</f>
        <v/>
      </c>
      <c r="R2886" s="464">
        <f>IF(AND(O2886=P2886,O2886=Q2886),,"!!!")</f>
        <v/>
      </c>
      <c r="T2886" s="464" t="n">
        <v>2875</v>
      </c>
    </row>
    <row customFormat="1" hidden="1" outlineLevel="1" r="2887" s="590">
      <c r="A2887" s="29" t="n"/>
      <c r="B2887" s="606" t="n">
        <v>400</v>
      </c>
      <c r="C2887" s="617" t="n">
        <v>444</v>
      </c>
      <c r="D2887" s="889" t="n">
        <v>53</v>
      </c>
      <c r="E2887" s="710" t="inlineStr">
        <is>
          <t>YSLY-Jz 2 G 1,5 mm2</t>
        </is>
      </c>
      <c r="F2887" s="710" t="inlineStr">
        <is>
          <t>YSLY-Jz 2 G 1,5 mm2</t>
        </is>
      </c>
      <c r="G2887" s="994" t="n">
        <v>1350</v>
      </c>
      <c r="H2887" s="553" t="inlineStr">
        <is>
          <t>m</t>
        </is>
      </c>
      <c r="I2887" s="350" t="n"/>
      <c r="J2887" s="159" t="n">
        <v>0</v>
      </c>
      <c r="K2887" s="159" t="n">
        <v>0</v>
      </c>
      <c r="L2887" s="753">
        <f>J2887+K2887</f>
        <v/>
      </c>
      <c r="M2887" s="748">
        <f>L2887*(G2887+I2887)</f>
        <v/>
      </c>
      <c r="O2887" s="464">
        <f>ISBLANK(D2887)</f>
        <v/>
      </c>
      <c r="P2887" s="464">
        <f>ISBLANK(G2887)</f>
        <v/>
      </c>
      <c r="Q2887" s="464">
        <f>ISBLANK(M2887)</f>
        <v/>
      </c>
      <c r="R2887" s="464">
        <f>IF(AND(O2887=P2887,O2887=Q2887),,"!!!")</f>
        <v/>
      </c>
      <c r="T2887" s="464" t="n">
        <v>2876</v>
      </c>
    </row>
    <row customFormat="1" hidden="1" outlineLevel="1" r="2888" s="590">
      <c r="A2888" s="29" t="n"/>
      <c r="B2888" s="606" t="n">
        <v>400</v>
      </c>
      <c r="C2888" s="617" t="n">
        <v>444</v>
      </c>
      <c r="D2888" s="889" t="n">
        <v>54</v>
      </c>
      <c r="E2888" s="710" t="inlineStr">
        <is>
          <t>YSLY-Jz 3 G 1,5 mm2</t>
        </is>
      </c>
      <c r="F2888" s="710" t="inlineStr">
        <is>
          <t>YSLY-Jz 3 G 1,5 mm2</t>
        </is>
      </c>
      <c r="G2888" s="994" t="n">
        <v>450</v>
      </c>
      <c r="H2888" s="553" t="inlineStr">
        <is>
          <t>m</t>
        </is>
      </c>
      <c r="I2888" s="350" t="n"/>
      <c r="J2888" s="159" t="n">
        <v>0</v>
      </c>
      <c r="K2888" s="159" t="n">
        <v>0</v>
      </c>
      <c r="L2888" s="753">
        <f>J2888+K2888</f>
        <v/>
      </c>
      <c r="M2888" s="748">
        <f>L2888*(G2888+I2888)</f>
        <v/>
      </c>
      <c r="O2888" s="464">
        <f>ISBLANK(D2888)</f>
        <v/>
      </c>
      <c r="P2888" s="464">
        <f>ISBLANK(G2888)</f>
        <v/>
      </c>
      <c r="Q2888" s="464">
        <f>ISBLANK(M2888)</f>
        <v/>
      </c>
      <c r="R2888" s="464">
        <f>IF(AND(O2888=P2888,O2888=Q2888),,"!!!")</f>
        <v/>
      </c>
      <c r="T2888" s="464" t="n">
        <v>2877</v>
      </c>
    </row>
    <row customFormat="1" hidden="1" outlineLevel="1" r="2889" s="590">
      <c r="A2889" s="29" t="n"/>
      <c r="B2889" s="606" t="n">
        <v>400</v>
      </c>
      <c r="C2889" s="617" t="n">
        <v>444</v>
      </c>
      <c r="D2889" s="889" t="n">
        <v>55</v>
      </c>
      <c r="E2889" s="710" t="inlineStr">
        <is>
          <t>YSLY-Jz 4 G 1,5 mm2</t>
        </is>
      </c>
      <c r="F2889" s="710" t="inlineStr">
        <is>
          <t>YSLY-Jz 4 G 1,5 mm2</t>
        </is>
      </c>
      <c r="G2889" s="994" t="n">
        <v>650</v>
      </c>
      <c r="H2889" s="553" t="inlineStr">
        <is>
          <t>m</t>
        </is>
      </c>
      <c r="I2889" s="350" t="n"/>
      <c r="J2889" s="159" t="n">
        <v>0</v>
      </c>
      <c r="K2889" s="159" t="n">
        <v>0</v>
      </c>
      <c r="L2889" s="753">
        <f>J2889+K2889</f>
        <v/>
      </c>
      <c r="M2889" s="748">
        <f>L2889*(G2889+I2889)</f>
        <v/>
      </c>
      <c r="O2889" s="464">
        <f>ISBLANK(D2889)</f>
        <v/>
      </c>
      <c r="P2889" s="464">
        <f>ISBLANK(G2889)</f>
        <v/>
      </c>
      <c r="Q2889" s="464">
        <f>ISBLANK(M2889)</f>
        <v/>
      </c>
      <c r="R2889" s="464">
        <f>IF(AND(O2889=P2889,O2889=Q2889),,"!!!")</f>
        <v/>
      </c>
      <c r="T2889" s="464" t="n">
        <v>2878</v>
      </c>
    </row>
    <row customFormat="1" hidden="1" outlineLevel="1" r="2890" s="590">
      <c r="A2890" s="29" t="n"/>
      <c r="B2890" s="606" t="n">
        <v>400</v>
      </c>
      <c r="C2890" s="617" t="n">
        <v>444</v>
      </c>
      <c r="D2890" s="889" t="n">
        <v>56</v>
      </c>
      <c r="E2890" s="710" t="inlineStr">
        <is>
          <t>YSLY-Jz 7 G 1,5 mm2</t>
        </is>
      </c>
      <c r="F2890" s="710" t="inlineStr">
        <is>
          <t>YSLY-Jz 7 G 1,5 mm2</t>
        </is>
      </c>
      <c r="G2890" s="994" t="n">
        <v>600</v>
      </c>
      <c r="H2890" s="553" t="inlineStr">
        <is>
          <t>m</t>
        </is>
      </c>
      <c r="I2890" s="350" t="n"/>
      <c r="J2890" s="159" t="n">
        <v>0</v>
      </c>
      <c r="K2890" s="159" t="n">
        <v>0</v>
      </c>
      <c r="L2890" s="753">
        <f>J2890+K2890</f>
        <v/>
      </c>
      <c r="M2890" s="748">
        <f>L2890*(G2890+I2890)</f>
        <v/>
      </c>
      <c r="O2890" s="464">
        <f>ISBLANK(D2890)</f>
        <v/>
      </c>
      <c r="P2890" s="464">
        <f>ISBLANK(G2890)</f>
        <v/>
      </c>
      <c r="Q2890" s="464">
        <f>ISBLANK(M2890)</f>
        <v/>
      </c>
      <c r="R2890" s="464">
        <f>IF(AND(O2890=P2890,O2890=Q2890),,"!!!")</f>
        <v/>
      </c>
      <c r="T2890" s="464" t="n">
        <v>2879</v>
      </c>
    </row>
    <row customFormat="1" hidden="1" outlineLevel="1" r="2891" s="590">
      <c r="A2891" s="29" t="n"/>
      <c r="B2891" s="606" t="n">
        <v>400</v>
      </c>
      <c r="C2891" s="617" t="n">
        <v>444</v>
      </c>
      <c r="D2891" s="889" t="n">
        <v>57</v>
      </c>
      <c r="E2891" s="529" t="inlineStr">
        <is>
          <t>YSLY-Jz 14 G 1,5 mm2</t>
        </is>
      </c>
      <c r="F2891" s="529" t="inlineStr">
        <is>
          <t>YSLY-Jz 14 G 1,5 mm2</t>
        </is>
      </c>
      <c r="G2891" s="994" t="n">
        <v>350</v>
      </c>
      <c r="H2891" s="553" t="inlineStr">
        <is>
          <t>m</t>
        </is>
      </c>
      <c r="I2891" s="350" t="n"/>
      <c r="J2891" s="159" t="n">
        <v>0</v>
      </c>
      <c r="K2891" s="159" t="n">
        <v>0</v>
      </c>
      <c r="L2891" s="753">
        <f>J2891+K2891</f>
        <v/>
      </c>
      <c r="M2891" s="748">
        <f>L2891*(G2891+I2891)</f>
        <v/>
      </c>
      <c r="O2891" s="464">
        <f>ISBLANK(D2891)</f>
        <v/>
      </c>
      <c r="P2891" s="464">
        <f>ISBLANK(G2891)</f>
        <v/>
      </c>
      <c r="Q2891" s="464">
        <f>ISBLANK(M2891)</f>
        <v/>
      </c>
      <c r="R2891" s="464">
        <f>IF(AND(O2891=P2891,O2891=Q2891),,"!!!")</f>
        <v/>
      </c>
      <c r="T2891" s="464" t="n">
        <v>2880</v>
      </c>
    </row>
    <row customFormat="1" hidden="1" outlineLevel="1" r="2892" s="590">
      <c r="A2892" s="29" t="n"/>
      <c r="B2892" s="606" t="n">
        <v>400</v>
      </c>
      <c r="C2892" s="617" t="n">
        <v>444</v>
      </c>
      <c r="D2892" s="889" t="n">
        <v>58</v>
      </c>
      <c r="E2892" s="710" t="inlineStr">
        <is>
          <t>YSLY-Jz 2 G 2,5 mm2</t>
        </is>
      </c>
      <c r="F2892" s="710" t="inlineStr">
        <is>
          <t>YSLY-Jz 2 G 2,5 mm2</t>
        </is>
      </c>
      <c r="G2892" s="994" t="n">
        <v>8400</v>
      </c>
      <c r="H2892" s="553" t="inlineStr">
        <is>
          <t>m</t>
        </is>
      </c>
      <c r="I2892" s="350" t="n"/>
      <c r="J2892" s="159" t="n">
        <v>0</v>
      </c>
      <c r="K2892" s="159" t="n">
        <v>0</v>
      </c>
      <c r="L2892" s="753">
        <f>J2892+K2892</f>
        <v/>
      </c>
      <c r="M2892" s="748">
        <f>L2892*(G2892+I2892)</f>
        <v/>
      </c>
      <c r="O2892" s="464">
        <f>ISBLANK(D2892)</f>
        <v/>
      </c>
      <c r="P2892" s="464">
        <f>ISBLANK(G2892)</f>
        <v/>
      </c>
      <c r="Q2892" s="464">
        <f>ISBLANK(M2892)</f>
        <v/>
      </c>
      <c r="R2892" s="464">
        <f>IF(AND(O2892=P2892,O2892=Q2892),,"!!!")</f>
        <v/>
      </c>
      <c r="T2892" s="464" t="n">
        <v>2881</v>
      </c>
    </row>
    <row customFormat="1" hidden="1" outlineLevel="1" r="2893" s="590">
      <c r="A2893" s="29" t="n"/>
      <c r="B2893" s="606" t="n">
        <v>400</v>
      </c>
      <c r="C2893" s="617" t="n">
        <v>444</v>
      </c>
      <c r="D2893" s="889" t="n">
        <v>59</v>
      </c>
      <c r="E2893" s="710" t="inlineStr">
        <is>
          <t>YSLY-Jz 5 G 2,5 mm2</t>
        </is>
      </c>
      <c r="F2893" s="710" t="inlineStr">
        <is>
          <t>YSLY-Jz 5 G 2,5 mm2</t>
        </is>
      </c>
      <c r="G2893" s="994" t="n">
        <v>1300</v>
      </c>
      <c r="H2893" s="553" t="inlineStr">
        <is>
          <t>m</t>
        </is>
      </c>
      <c r="I2893" s="350" t="n"/>
      <c r="J2893" s="159" t="n">
        <v>0</v>
      </c>
      <c r="K2893" s="159" t="n">
        <v>0</v>
      </c>
      <c r="L2893" s="753">
        <f>J2893+K2893</f>
        <v/>
      </c>
      <c r="M2893" s="748">
        <f>L2893*(G2893+I2893)</f>
        <v/>
      </c>
      <c r="O2893" s="464">
        <f>ISBLANK(D2893)</f>
        <v/>
      </c>
      <c r="P2893" s="464">
        <f>ISBLANK(G2893)</f>
        <v/>
      </c>
      <c r="Q2893" s="464">
        <f>ISBLANK(M2893)</f>
        <v/>
      </c>
      <c r="R2893" s="464">
        <f>IF(AND(O2893=P2893,O2893=Q2893),,"!!!")</f>
        <v/>
      </c>
      <c r="T2893" s="464" t="n">
        <v>2882</v>
      </c>
    </row>
    <row customFormat="1" hidden="1" outlineLevel="1" r="2894" s="590">
      <c r="A2894" s="29" t="n"/>
      <c r="B2894" s="606" t="n">
        <v>400</v>
      </c>
      <c r="C2894" s="617" t="n">
        <v>444</v>
      </c>
      <c r="D2894" s="889" t="n">
        <v>60</v>
      </c>
      <c r="E2894" s="710" t="inlineStr">
        <is>
          <t>YSLY-Jz 14 G 2,5 mm2</t>
        </is>
      </c>
      <c r="F2894" s="710" t="inlineStr">
        <is>
          <t>YSLY-Jz 14 G 2,5 mm2</t>
        </is>
      </c>
      <c r="G2894" s="994" t="n">
        <v>500</v>
      </c>
      <c r="H2894" s="553" t="inlineStr">
        <is>
          <t>m</t>
        </is>
      </c>
      <c r="I2894" s="350" t="n"/>
      <c r="J2894" s="159" t="n">
        <v>0</v>
      </c>
      <c r="K2894" s="159" t="n">
        <v>0</v>
      </c>
      <c r="L2894" s="753">
        <f>J2894+K2894</f>
        <v/>
      </c>
      <c r="M2894" s="748">
        <f>L2894*(G2894+I2894)</f>
        <v/>
      </c>
      <c r="O2894" s="464">
        <f>ISBLANK(D2894)</f>
        <v/>
      </c>
      <c r="P2894" s="464">
        <f>ISBLANK(G2894)</f>
        <v/>
      </c>
      <c r="Q2894" s="464">
        <f>ISBLANK(M2894)</f>
        <v/>
      </c>
      <c r="R2894" s="464">
        <f>IF(AND(O2894=P2894,O2894=Q2894),,"!!!")</f>
        <v/>
      </c>
      <c r="T2894" s="464" t="n">
        <v>2883</v>
      </c>
    </row>
    <row customFormat="1" hidden="1" outlineLevel="1" r="2895" s="590">
      <c r="A2895" s="29" t="n"/>
      <c r="B2895" s="606" t="n">
        <v>400</v>
      </c>
      <c r="C2895" s="617" t="n">
        <v>444</v>
      </c>
      <c r="D2895" s="889" t="n">
        <v>61</v>
      </c>
      <c r="E2895" s="529" t="inlineStr">
        <is>
          <t>NHXCH E60 3x1,5mm2</t>
        </is>
      </c>
      <c r="F2895" s="529" t="inlineStr">
        <is>
          <t>NHXCH E60 3x1,5mm2</t>
        </is>
      </c>
      <c r="G2895" s="994" t="n">
        <v>1780</v>
      </c>
      <c r="H2895" s="553" t="inlineStr">
        <is>
          <t>m</t>
        </is>
      </c>
      <c r="I2895" s="350" t="n"/>
      <c r="J2895" s="159" t="n">
        <v>0</v>
      </c>
      <c r="K2895" s="159" t="n">
        <v>0</v>
      </c>
      <c r="L2895" s="753">
        <f>J2895+K2895</f>
        <v/>
      </c>
      <c r="M2895" s="748">
        <f>L2895*(G2895+I2895)</f>
        <v/>
      </c>
      <c r="O2895" s="464">
        <f>ISBLANK(D2895)</f>
        <v/>
      </c>
      <c r="P2895" s="464">
        <f>ISBLANK(G2895)</f>
        <v/>
      </c>
      <c r="Q2895" s="464">
        <f>ISBLANK(M2895)</f>
        <v/>
      </c>
      <c r="R2895" s="464">
        <f>IF(AND(O2895=P2895,O2895=Q2895),,"!!!")</f>
        <v/>
      </c>
      <c r="T2895" s="464" t="n">
        <v>2884</v>
      </c>
    </row>
    <row customFormat="1" hidden="1" outlineLevel="1" r="2896" s="590">
      <c r="A2896" s="29" t="n"/>
      <c r="B2896" s="606" t="n">
        <v>400</v>
      </c>
      <c r="C2896" s="617" t="n">
        <v>444</v>
      </c>
      <c r="D2896" s="889" t="n">
        <v>62</v>
      </c>
      <c r="E2896" s="529" t="inlineStr">
        <is>
          <t>NHXCH E60 3x2,5mm2</t>
        </is>
      </c>
      <c r="F2896" s="529" t="inlineStr">
        <is>
          <t>NHXCH E60 3x2,5mm2</t>
        </is>
      </c>
      <c r="G2896" s="994" t="n">
        <v>850</v>
      </c>
      <c r="H2896" s="553" t="inlineStr">
        <is>
          <t>m</t>
        </is>
      </c>
      <c r="I2896" s="350" t="n"/>
      <c r="J2896" s="159" t="n">
        <v>0</v>
      </c>
      <c r="K2896" s="159" t="n">
        <v>0</v>
      </c>
      <c r="L2896" s="753">
        <f>J2896+K2896</f>
        <v/>
      </c>
      <c r="M2896" s="748">
        <f>L2896*(G2896+I2896)</f>
        <v/>
      </c>
      <c r="O2896" s="464">
        <f>ISBLANK(D2896)</f>
        <v/>
      </c>
      <c r="P2896" s="464">
        <f>ISBLANK(G2896)</f>
        <v/>
      </c>
      <c r="Q2896" s="464">
        <f>ISBLANK(M2896)</f>
        <v/>
      </c>
      <c r="R2896" s="464">
        <f>IF(AND(O2896=P2896,O2896=Q2896),,"!!!")</f>
        <v/>
      </c>
      <c r="T2896" s="464" t="n">
        <v>2885</v>
      </c>
    </row>
    <row customFormat="1" hidden="1" outlineLevel="1" r="2897" s="590">
      <c r="A2897" s="29" t="n"/>
      <c r="B2897" s="606" t="n">
        <v>400</v>
      </c>
      <c r="C2897" s="617" t="n">
        <v>444</v>
      </c>
      <c r="D2897" s="889" t="n">
        <v>63</v>
      </c>
      <c r="E2897" s="529" t="inlineStr">
        <is>
          <t>NHXCH E60 3x6mm2</t>
        </is>
      </c>
      <c r="F2897" s="529" t="inlineStr">
        <is>
          <t>NHXCH E60 3x6mm2</t>
        </is>
      </c>
      <c r="G2897" s="994" t="n">
        <v>1300</v>
      </c>
      <c r="H2897" s="553" t="inlineStr">
        <is>
          <t>m</t>
        </is>
      </c>
      <c r="I2897" s="350" t="n"/>
      <c r="J2897" s="159" t="n">
        <v>0</v>
      </c>
      <c r="K2897" s="159" t="n">
        <v>0</v>
      </c>
      <c r="L2897" s="753">
        <f>J2897+K2897</f>
        <v/>
      </c>
      <c r="M2897" s="748">
        <f>L2897*(G2897+I2897)</f>
        <v/>
      </c>
      <c r="O2897" s="464">
        <f>ISBLANK(D2897)</f>
        <v/>
      </c>
      <c r="P2897" s="464">
        <f>ISBLANK(G2897)</f>
        <v/>
      </c>
      <c r="Q2897" s="464">
        <f>ISBLANK(M2897)</f>
        <v/>
      </c>
      <c r="R2897" s="464">
        <f>IF(AND(O2897=P2897,O2897=Q2897),,"!!!")</f>
        <v/>
      </c>
      <c r="T2897" s="464" t="n">
        <v>2886</v>
      </c>
    </row>
    <row customFormat="1" hidden="1" outlineLevel="1" r="2898" s="590">
      <c r="A2898" s="29" t="n"/>
      <c r="B2898" s="606" t="n">
        <v>400</v>
      </c>
      <c r="C2898" s="617" t="n">
        <v>444</v>
      </c>
      <c r="D2898" s="889" t="n">
        <v>64</v>
      </c>
      <c r="E2898" s="529" t="inlineStr">
        <is>
          <t>H07RN-F 3x2,5mm2</t>
        </is>
      </c>
      <c r="F2898" s="529" t="inlineStr">
        <is>
          <t>H07RN-F 3x2,5mm2</t>
        </is>
      </c>
      <c r="G2898" s="994" t="n">
        <v>350</v>
      </c>
      <c r="H2898" s="553" t="inlineStr">
        <is>
          <t>m</t>
        </is>
      </c>
      <c r="I2898" s="350" t="n"/>
      <c r="J2898" s="159" t="n">
        <v>0</v>
      </c>
      <c r="K2898" s="159" t="n">
        <v>0</v>
      </c>
      <c r="L2898" s="753">
        <f>J2898+K2898</f>
        <v/>
      </c>
      <c r="M2898" s="748">
        <f>L2898*(G2898+I2898)</f>
        <v/>
      </c>
      <c r="O2898" s="464">
        <f>ISBLANK(D2898)</f>
        <v/>
      </c>
      <c r="P2898" s="464">
        <f>ISBLANK(G2898)</f>
        <v/>
      </c>
      <c r="Q2898" s="464">
        <f>ISBLANK(M2898)</f>
        <v/>
      </c>
      <c r="R2898" s="464">
        <f>IF(AND(O2898=P2898,O2898=Q2898),,"!!!")</f>
        <v/>
      </c>
      <c r="T2898" s="464" t="n">
        <v>2887</v>
      </c>
    </row>
    <row customFormat="1" hidden="1" outlineLevel="1" r="2899" s="590">
      <c r="A2899" s="29" t="n"/>
      <c r="B2899" s="606" t="n">
        <v>400</v>
      </c>
      <c r="C2899" s="617" t="n">
        <v>444</v>
      </c>
      <c r="D2899" s="889" t="n">
        <v>65</v>
      </c>
      <c r="E2899" s="529" t="inlineStr">
        <is>
          <t>H07RN-F 5x2,5mm2</t>
        </is>
      </c>
      <c r="F2899" s="529" t="inlineStr">
        <is>
          <t>H07RN-F 5x2,5mm2</t>
        </is>
      </c>
      <c r="G2899" s="994" t="n">
        <v>600</v>
      </c>
      <c r="H2899" s="553" t="inlineStr">
        <is>
          <t>m</t>
        </is>
      </c>
      <c r="I2899" s="350" t="n"/>
      <c r="J2899" s="159" t="n">
        <v>0</v>
      </c>
      <c r="K2899" s="159" t="n">
        <v>0</v>
      </c>
      <c r="L2899" s="753">
        <f>J2899+K2899</f>
        <v/>
      </c>
      <c r="M2899" s="748">
        <f>L2899*(G2899+I2899)</f>
        <v/>
      </c>
      <c r="O2899" s="464">
        <f>ISBLANK(D2899)</f>
        <v/>
      </c>
      <c r="P2899" s="464">
        <f>ISBLANK(G2899)</f>
        <v/>
      </c>
      <c r="Q2899" s="464">
        <f>ISBLANK(M2899)</f>
        <v/>
      </c>
      <c r="R2899" s="464">
        <f>IF(AND(O2899=P2899,O2899=Q2899),,"!!!")</f>
        <v/>
      </c>
      <c r="T2899" s="464" t="n">
        <v>2888</v>
      </c>
    </row>
    <row customFormat="1" hidden="1" outlineLevel="1" r="2900" s="590">
      <c r="A2900" s="29" t="n"/>
      <c r="B2900" s="606" t="n">
        <v>400</v>
      </c>
      <c r="C2900" s="617" t="n">
        <v>444</v>
      </c>
      <c r="D2900" s="889" t="n">
        <v>66</v>
      </c>
      <c r="E2900" s="529" t="inlineStr">
        <is>
          <t>H07RN-F 3x4mm2</t>
        </is>
      </c>
      <c r="F2900" s="529" t="inlineStr">
        <is>
          <t>H07RN-F 3x4mm2</t>
        </is>
      </c>
      <c r="G2900" s="994" t="n">
        <v>130</v>
      </c>
      <c r="H2900" s="553" t="inlineStr">
        <is>
          <t>m</t>
        </is>
      </c>
      <c r="I2900" s="350" t="n"/>
      <c r="J2900" s="159" t="n">
        <v>0</v>
      </c>
      <c r="K2900" s="159" t="n">
        <v>0</v>
      </c>
      <c r="L2900" s="753">
        <f>J2900+K2900</f>
        <v/>
      </c>
      <c r="M2900" s="748">
        <f>L2900*(G2900+I2900)</f>
        <v/>
      </c>
      <c r="O2900" s="464">
        <f>ISBLANK(D2900)</f>
        <v/>
      </c>
      <c r="P2900" s="464">
        <f>ISBLANK(G2900)</f>
        <v/>
      </c>
      <c r="Q2900" s="464">
        <f>ISBLANK(M2900)</f>
        <v/>
      </c>
      <c r="R2900" s="464">
        <f>IF(AND(O2900=P2900,O2900=Q2900),,"!!!")</f>
        <v/>
      </c>
      <c r="T2900" s="464" t="n">
        <v>2889</v>
      </c>
    </row>
    <row customFormat="1" hidden="1" outlineLevel="1" r="2901" s="590">
      <c r="A2901" s="29" t="n"/>
      <c r="B2901" s="606" t="n">
        <v>400</v>
      </c>
      <c r="C2901" s="617" t="n">
        <v>444</v>
      </c>
      <c r="D2901" s="889" t="n">
        <v>67</v>
      </c>
      <c r="E2901" s="529" t="inlineStr">
        <is>
          <t>H07RN-F 5x4mm2</t>
        </is>
      </c>
      <c r="F2901" s="529" t="inlineStr">
        <is>
          <t>H07RN-F 5x4mm2</t>
        </is>
      </c>
      <c r="G2901" s="994" t="n">
        <v>300</v>
      </c>
      <c r="H2901" s="553" t="inlineStr">
        <is>
          <t>m</t>
        </is>
      </c>
      <c r="I2901" s="350" t="n"/>
      <c r="J2901" s="159" t="n">
        <v>0</v>
      </c>
      <c r="K2901" s="159" t="n">
        <v>0</v>
      </c>
      <c r="L2901" s="753">
        <f>J2901+K2901</f>
        <v/>
      </c>
      <c r="M2901" s="748">
        <f>L2901*(G2901+I2901)</f>
        <v/>
      </c>
      <c r="O2901" s="464">
        <f>ISBLANK(D2901)</f>
        <v/>
      </c>
      <c r="P2901" s="464">
        <f>ISBLANK(G2901)</f>
        <v/>
      </c>
      <c r="Q2901" s="464">
        <f>ISBLANK(M2901)</f>
        <v/>
      </c>
      <c r="R2901" s="464">
        <f>IF(AND(O2901=P2901,O2901=Q2901),,"!!!")</f>
        <v/>
      </c>
      <c r="T2901" s="464" t="n">
        <v>2890</v>
      </c>
    </row>
    <row customFormat="1" hidden="1" outlineLevel="1" r="2902" s="590">
      <c r="A2902" s="29" t="n"/>
      <c r="B2902" s="606" t="n">
        <v>400</v>
      </c>
      <c r="C2902" s="617" t="n">
        <v>444</v>
      </c>
      <c r="D2902" s="889" t="n">
        <v>68</v>
      </c>
      <c r="E2902" s="529" t="inlineStr">
        <is>
          <t>H07RN-F 5x6mm2</t>
        </is>
      </c>
      <c r="F2902" s="529" t="inlineStr">
        <is>
          <t>H07RN-F 5x6mm2</t>
        </is>
      </c>
      <c r="G2902" s="994" t="n">
        <v>130</v>
      </c>
      <c r="H2902" s="553" t="inlineStr">
        <is>
          <t>m</t>
        </is>
      </c>
      <c r="I2902" s="350" t="n"/>
      <c r="J2902" s="159" t="n">
        <v>0</v>
      </c>
      <c r="K2902" s="159" t="n">
        <v>0</v>
      </c>
      <c r="L2902" s="753">
        <f>J2902+K2902</f>
        <v/>
      </c>
      <c r="M2902" s="748">
        <f>L2902*(G2902+I2902)</f>
        <v/>
      </c>
      <c r="O2902" s="464">
        <f>ISBLANK(D2902)</f>
        <v/>
      </c>
      <c r="P2902" s="464">
        <f>ISBLANK(G2902)</f>
        <v/>
      </c>
      <c r="Q2902" s="464">
        <f>ISBLANK(M2902)</f>
        <v/>
      </c>
      <c r="R2902" s="464">
        <f>IF(AND(O2902=P2902,O2902=Q2902),,"!!!")</f>
        <v/>
      </c>
      <c r="T2902" s="464" t="n">
        <v>2891</v>
      </c>
    </row>
    <row customFormat="1" hidden="1" outlineLevel="1" r="2903" s="590">
      <c r="A2903" s="29" t="n"/>
      <c r="B2903" s="606" t="n">
        <v>400</v>
      </c>
      <c r="C2903" s="617" t="n">
        <v>444</v>
      </c>
      <c r="D2903" s="889" t="n">
        <v>69</v>
      </c>
      <c r="E2903" s="529" t="inlineStr">
        <is>
          <t>H07RN-F 5x10mm2</t>
        </is>
      </c>
      <c r="F2903" s="529" t="inlineStr">
        <is>
          <t>H07RN-F 5x10mm2</t>
        </is>
      </c>
      <c r="G2903" s="994" t="n">
        <v>100</v>
      </c>
      <c r="H2903" s="553" t="inlineStr">
        <is>
          <t>m</t>
        </is>
      </c>
      <c r="I2903" s="350" t="n"/>
      <c r="J2903" s="159" t="n">
        <v>0</v>
      </c>
      <c r="K2903" s="159" t="n">
        <v>0</v>
      </c>
      <c r="L2903" s="753">
        <f>J2903+K2903</f>
        <v/>
      </c>
      <c r="M2903" s="748">
        <f>L2903*(G2903+I2903)</f>
        <v/>
      </c>
      <c r="O2903" s="464">
        <f>ISBLANK(D2903)</f>
        <v/>
      </c>
      <c r="P2903" s="464">
        <f>ISBLANK(G2903)</f>
        <v/>
      </c>
      <c r="Q2903" s="464">
        <f>ISBLANK(M2903)</f>
        <v/>
      </c>
      <c r="R2903" s="464">
        <f>IF(AND(O2903=P2903,O2903=Q2903),,"!!!")</f>
        <v/>
      </c>
      <c r="T2903" s="464" t="n">
        <v>2892</v>
      </c>
    </row>
    <row customFormat="1" hidden="1" outlineLevel="1" r="2904" s="590">
      <c r="A2904" s="29" t="n"/>
      <c r="B2904" s="606" t="n">
        <v>400</v>
      </c>
      <c r="C2904" s="617" t="n">
        <v>444</v>
      </c>
      <c r="D2904" s="889" t="n">
        <v>70</v>
      </c>
      <c r="E2904" s="529" t="inlineStr">
        <is>
          <t>SZRMKVM-J 5x10mm2</t>
        </is>
      </c>
      <c r="F2904" s="529" t="inlineStr">
        <is>
          <t>SZRMKVM-J 5x10mm2</t>
        </is>
      </c>
      <c r="G2904" s="994" t="n">
        <v>1650</v>
      </c>
      <c r="H2904" s="553" t="inlineStr">
        <is>
          <t>M</t>
        </is>
      </c>
      <c r="I2904" s="355" t="n"/>
      <c r="J2904" s="159" t="n">
        <v>0</v>
      </c>
      <c r="K2904" s="159" t="n">
        <v>0</v>
      </c>
      <c r="L2904" s="753">
        <f>J2904+K2904</f>
        <v/>
      </c>
      <c r="M2904" s="748">
        <f>L2904*(G2904+I2904)</f>
        <v/>
      </c>
      <c r="O2904" s="464">
        <f>ISBLANK(D2904)</f>
        <v/>
      </c>
      <c r="P2904" s="464">
        <f>ISBLANK(G2904)</f>
        <v/>
      </c>
      <c r="Q2904" s="464">
        <f>ISBLANK(M2904)</f>
        <v/>
      </c>
      <c r="R2904" s="464">
        <f>IF(AND(O2904=P2904,O2904=Q2904),,"!!!")</f>
        <v/>
      </c>
      <c r="T2904" s="464" t="n">
        <v>2893</v>
      </c>
    </row>
    <row customFormat="1" customHeight="1" hidden="1" ht="22.5" outlineLevel="1" r="2905" s="590">
      <c r="A2905" s="29" t="n"/>
      <c r="B2905" s="606" t="n">
        <v>400</v>
      </c>
      <c r="C2905" s="617" t="n">
        <v>444</v>
      </c>
      <c r="D2905" s="889" t="n">
        <v>71</v>
      </c>
      <c r="E2905" s="529" t="inlineStr">
        <is>
          <t>Wall penetration, Hauff-technik or any technically equal solutions, 35-100mm</t>
        </is>
      </c>
      <c r="F2905" s="529" t="inlineStr">
        <is>
          <t>Épület becsatlakozás kialakítása 35-100mm, Hauff-technik vagy műszakilag egyenértékű megoldással</t>
        </is>
      </c>
      <c r="G2905" s="994" t="n">
        <v>8</v>
      </c>
      <c r="H2905" s="553" t="inlineStr">
        <is>
          <t>db/pcs</t>
        </is>
      </c>
      <c r="I2905" s="355" t="n"/>
      <c r="J2905" s="159" t="n">
        <v>0</v>
      </c>
      <c r="K2905" s="159" t="n">
        <v>0</v>
      </c>
      <c r="L2905" s="753">
        <f>J2905+K2905</f>
        <v/>
      </c>
      <c r="M2905" s="748">
        <f>L2905*(G2905+I2905)</f>
        <v/>
      </c>
      <c r="O2905" s="464">
        <f>ISBLANK(D2905)</f>
        <v/>
      </c>
      <c r="P2905" s="464">
        <f>ISBLANK(G2905)</f>
        <v/>
      </c>
      <c r="Q2905" s="464">
        <f>ISBLANK(M2905)</f>
        <v/>
      </c>
      <c r="R2905" s="464">
        <f>IF(AND(O2905=P2905,O2905=Q2905),,"!!!")</f>
        <v/>
      </c>
      <c r="T2905" s="464" t="n">
        <v>2894</v>
      </c>
    </row>
    <row customFormat="1" customHeight="1" hidden="1" ht="45" outlineLevel="1" r="2906" s="590">
      <c r="A2906" s="29" t="n"/>
      <c r="B2906" s="606" t="n">
        <v>400</v>
      </c>
      <c r="C2906" s="617" t="n">
        <v>444</v>
      </c>
      <c r="D2906" s="889" t="n">
        <v>72</v>
      </c>
      <c r="E2906" s="682" t="inlineStr">
        <is>
          <t>Manhole N1 type with installation, cover, lockable, with sump and internal eadder, Kucorgo KFT or similar</t>
        </is>
      </c>
      <c r="F2906" s="682" t="inlineStr">
        <is>
          <t>Beton akna, előregyártott kivitel, belső létrával, normál fedlappal szintezhető kivitelben, zárható kerettel, N1 méretben, vízelvezető zsomppal, 20cm kulé kavicságyra állítva, terepszinthez illesztve, kompletten, Gyártó: Kucorgó KFT vagy egyenértékű</t>
        </is>
      </c>
      <c r="G2906" s="1010" t="n">
        <v>2</v>
      </c>
      <c r="H2906" s="553" t="inlineStr">
        <is>
          <t>db/pcs</t>
        </is>
      </c>
      <c r="I2906" s="355" t="n"/>
      <c r="J2906" s="159" t="n">
        <v>0</v>
      </c>
      <c r="K2906" s="159" t="n">
        <v>0</v>
      </c>
      <c r="L2906" s="753">
        <f>J2906+K2906</f>
        <v/>
      </c>
      <c r="M2906" s="748">
        <f>L2906*(G2906+I2906)</f>
        <v/>
      </c>
      <c r="O2906" s="464">
        <f>ISBLANK(D2906)</f>
        <v/>
      </c>
      <c r="P2906" s="464">
        <f>ISBLANK(G2906)</f>
        <v/>
      </c>
      <c r="Q2906" s="464">
        <f>ISBLANK(M2906)</f>
        <v/>
      </c>
      <c r="R2906" s="464">
        <f>IF(AND(O2906=P2906,O2906=Q2906),,"!!!")</f>
        <v/>
      </c>
      <c r="T2906" s="464" t="n">
        <v>2895</v>
      </c>
    </row>
    <row customFormat="1" hidden="1" outlineLevel="1" r="2907" s="590">
      <c r="A2907" s="29" t="n"/>
      <c r="B2907" s="606" t="n">
        <v>400</v>
      </c>
      <c r="C2907" s="617" t="n">
        <v>444</v>
      </c>
      <c r="D2907" s="889" t="n">
        <v>73</v>
      </c>
      <c r="E2907" s="682" t="inlineStr">
        <is>
          <t>Ø50mm PVC pipe in earth</t>
        </is>
      </c>
      <c r="F2907" s="682" t="inlineStr">
        <is>
          <t xml:space="preserve"> KPE Ø50mm védőcső földben</t>
        </is>
      </c>
      <c r="G2907" s="1010" t="n">
        <v>60</v>
      </c>
      <c r="H2907" s="553" t="inlineStr">
        <is>
          <t>m</t>
        </is>
      </c>
      <c r="I2907" s="355" t="n"/>
      <c r="J2907" s="159" t="n">
        <v>0</v>
      </c>
      <c r="K2907" s="159" t="n">
        <v>0</v>
      </c>
      <c r="L2907" s="753">
        <f>J2907+K2907</f>
        <v/>
      </c>
      <c r="M2907" s="748">
        <f>L2907*(G2907+I2907)</f>
        <v/>
      </c>
      <c r="O2907" s="464">
        <f>ISBLANK(D2907)</f>
        <v/>
      </c>
      <c r="P2907" s="464">
        <f>ISBLANK(G2907)</f>
        <v/>
      </c>
      <c r="Q2907" s="464">
        <f>ISBLANK(M2907)</f>
        <v/>
      </c>
      <c r="R2907" s="464">
        <f>IF(AND(O2907=P2907,O2907=Q2907),,"!!!")</f>
        <v/>
      </c>
      <c r="T2907" s="464" t="n">
        <v>2896</v>
      </c>
    </row>
    <row customFormat="1" hidden="1" outlineLevel="1" r="2908" s="590">
      <c r="A2908" s="29" t="n"/>
      <c r="B2908" s="606" t="n">
        <v>400</v>
      </c>
      <c r="C2908" s="617" t="n">
        <v>444</v>
      </c>
      <c r="D2908" s="889" t="n">
        <v>74</v>
      </c>
      <c r="E2908" s="682" t="inlineStr">
        <is>
          <t>Ø63mm PVC pipe in earth</t>
        </is>
      </c>
      <c r="F2908" s="682" t="inlineStr">
        <is>
          <t xml:space="preserve"> KPE Ø63mm védőcső földben</t>
        </is>
      </c>
      <c r="G2908" s="1010" t="n">
        <v>75</v>
      </c>
      <c r="H2908" s="553" t="inlineStr">
        <is>
          <t>m</t>
        </is>
      </c>
      <c r="I2908" s="355" t="n"/>
      <c r="J2908" s="159" t="n">
        <v>0</v>
      </c>
      <c r="K2908" s="159" t="n">
        <v>0</v>
      </c>
      <c r="L2908" s="753">
        <f>J2908+K2908</f>
        <v/>
      </c>
      <c r="M2908" s="748">
        <f>L2908*(G2908+I2908)</f>
        <v/>
      </c>
      <c r="O2908" s="464">
        <f>ISBLANK(D2908)</f>
        <v/>
      </c>
      <c r="P2908" s="464">
        <f>ISBLANK(G2908)</f>
        <v/>
      </c>
      <c r="Q2908" s="464">
        <f>ISBLANK(M2908)</f>
        <v/>
      </c>
      <c r="R2908" s="464">
        <f>IF(AND(O2908=P2908,O2908=Q2908),,"!!!")</f>
        <v/>
      </c>
      <c r="T2908" s="464" t="n">
        <v>2897</v>
      </c>
    </row>
    <row customFormat="1" hidden="1" outlineLevel="1" r="2909" s="590">
      <c r="A2909" s="29" t="n"/>
      <c r="B2909" s="606" t="n">
        <v>400</v>
      </c>
      <c r="C2909" s="617" t="n">
        <v>444</v>
      </c>
      <c r="D2909" s="889" t="n">
        <v>75</v>
      </c>
      <c r="E2909" s="682" t="inlineStr">
        <is>
          <t>Ø160mm PVC pipe in earth</t>
        </is>
      </c>
      <c r="F2909" s="682" t="inlineStr">
        <is>
          <t xml:space="preserve"> KPE Ø160mm védőcső földben</t>
        </is>
      </c>
      <c r="G2909" s="1010" t="n">
        <v>450</v>
      </c>
      <c r="H2909" s="553" t="inlineStr">
        <is>
          <t>m</t>
        </is>
      </c>
      <c r="I2909" s="355" t="n"/>
      <c r="J2909" s="159" t="n">
        <v>0</v>
      </c>
      <c r="K2909" s="159" t="n">
        <v>0</v>
      </c>
      <c r="L2909" s="753">
        <f>J2909+K2909</f>
        <v/>
      </c>
      <c r="M2909" s="748">
        <f>L2909*(G2909+I2909)</f>
        <v/>
      </c>
      <c r="O2909" s="464">
        <f>ISBLANK(D2909)</f>
        <v/>
      </c>
      <c r="P2909" s="464">
        <f>ISBLANK(G2909)</f>
        <v/>
      </c>
      <c r="Q2909" s="464">
        <f>ISBLANK(M2909)</f>
        <v/>
      </c>
      <c r="R2909" s="464">
        <f>IF(AND(O2909=P2909,O2909=Q2909),,"!!!")</f>
        <v/>
      </c>
      <c r="T2909" s="464" t="n">
        <v>2898</v>
      </c>
    </row>
    <row customFormat="1" hidden="1" outlineLevel="1" r="2910" s="590">
      <c r="A2910" s="29" t="n"/>
      <c r="B2910" s="606" t="n">
        <v>400</v>
      </c>
      <c r="C2910" s="617" t="n">
        <v>444</v>
      </c>
      <c r="D2910" s="889" t="n">
        <v>76</v>
      </c>
      <c r="E2910" s="682" t="inlineStr">
        <is>
          <t>Ø200mm PVC pipe in earth</t>
        </is>
      </c>
      <c r="F2910" s="682" t="inlineStr">
        <is>
          <t xml:space="preserve"> KPE Ø160mm védőcső földben</t>
        </is>
      </c>
      <c r="G2910" s="1010" t="n">
        <v>55</v>
      </c>
      <c r="H2910" s="553" t="inlineStr">
        <is>
          <t>m</t>
        </is>
      </c>
      <c r="I2910" s="355" t="n"/>
      <c r="J2910" s="159" t="n">
        <v>0</v>
      </c>
      <c r="K2910" s="159" t="n">
        <v>0</v>
      </c>
      <c r="L2910" s="753">
        <f>J2910+K2910</f>
        <v/>
      </c>
      <c r="M2910" s="748">
        <f>L2910*(G2910+I2910)</f>
        <v/>
      </c>
      <c r="O2910" s="464">
        <f>ISBLANK(D2910)</f>
        <v/>
      </c>
      <c r="P2910" s="464">
        <f>ISBLANK(G2910)</f>
        <v/>
      </c>
      <c r="Q2910" s="464">
        <f>ISBLANK(M2910)</f>
        <v/>
      </c>
      <c r="R2910" s="464">
        <f>IF(AND(O2910=P2910,O2910=Q2910),,"!!!")</f>
        <v/>
      </c>
      <c r="T2910" s="464" t="n">
        <v>2899</v>
      </c>
    </row>
    <row customFormat="1" customHeight="1" hidden="1" ht="22.5" outlineLevel="1" r="2911" s="590">
      <c r="A2911" s="29" t="n"/>
      <c r="B2911" s="606" t="n">
        <v>400</v>
      </c>
      <c r="C2911" s="617" t="n">
        <v>444</v>
      </c>
      <c r="D2911" s="889" t="n">
        <v>77</v>
      </c>
      <c r="E2911" s="682" t="inlineStr">
        <is>
          <t>Trench digging, with earth backfilling and ramming, width: 0,4m, depth: 1,0m</t>
        </is>
      </c>
      <c r="F2911" s="682" t="inlineStr">
        <is>
          <t>Árokásás, a föld helyszíni deponálásával és visszatöltéssel, rétegenkénti tömörítéssel, 0,4x1,0 m keresztmetszetben</t>
        </is>
      </c>
      <c r="G2911" s="1010" t="n">
        <v>2510</v>
      </c>
      <c r="H2911" s="553" t="inlineStr">
        <is>
          <t>m</t>
        </is>
      </c>
      <c r="I2911" s="355" t="n"/>
      <c r="J2911" s="159" t="n">
        <v>0</v>
      </c>
      <c r="K2911" s="159" t="n">
        <v>0</v>
      </c>
      <c r="L2911" s="753">
        <f>J2911+K2911</f>
        <v/>
      </c>
      <c r="M2911" s="748">
        <f>L2911*(G2911+I2911)</f>
        <v/>
      </c>
      <c r="O2911" s="464">
        <f>ISBLANK(D2911)</f>
        <v/>
      </c>
      <c r="P2911" s="464">
        <f>ISBLANK(G2911)</f>
        <v/>
      </c>
      <c r="Q2911" s="464">
        <f>ISBLANK(M2911)</f>
        <v/>
      </c>
      <c r="R2911" s="464">
        <f>IF(AND(O2911=P2911,O2911=Q2911),,"!!!")</f>
        <v/>
      </c>
      <c r="T2911" s="464" t="n">
        <v>2900</v>
      </c>
    </row>
    <row customFormat="1" hidden="1" outlineLevel="1" r="2912" s="590">
      <c r="A2912" s="29" t="n"/>
      <c r="B2912" s="606" t="n">
        <v>400</v>
      </c>
      <c r="C2912" s="617" t="n">
        <v>444</v>
      </c>
      <c r="D2912" s="889" t="n">
        <v>78</v>
      </c>
      <c r="E2912" s="682" t="inlineStr">
        <is>
          <t>Coordination with sub-constructors</t>
        </is>
      </c>
      <c r="F2912" s="682" t="inlineStr">
        <is>
          <t>Közműegyeztetés társszakágakkal</t>
        </is>
      </c>
      <c r="G2912" s="1010" t="n">
        <v>1</v>
      </c>
      <c r="H2912" s="553" t="inlineStr">
        <is>
          <t>tétel/titel</t>
        </is>
      </c>
      <c r="I2912" s="355" t="n"/>
      <c r="J2912" s="159" t="n">
        <v>0</v>
      </c>
      <c r="K2912" s="159" t="n">
        <v>0</v>
      </c>
      <c r="L2912" s="753">
        <f>J2912+K2912</f>
        <v/>
      </c>
      <c r="M2912" s="748">
        <f>L2912*(G2912+I2912)</f>
        <v/>
      </c>
      <c r="O2912" s="464">
        <f>ISBLANK(D2912)</f>
        <v/>
      </c>
      <c r="P2912" s="464">
        <f>ISBLANK(G2912)</f>
        <v/>
      </c>
      <c r="Q2912" s="464">
        <f>ISBLANK(M2912)</f>
        <v/>
      </c>
      <c r="R2912" s="464">
        <f>IF(AND(O2912=P2912,O2912=Q2912),,"!!!")</f>
        <v/>
      </c>
      <c r="T2912" s="464" t="n">
        <v>2901</v>
      </c>
    </row>
    <row customFormat="1" customHeight="1" hidden="1" ht="22.5" outlineLevel="1" r="2913" s="590">
      <c r="A2913" s="29" t="n"/>
      <c r="B2913" s="606" t="n">
        <v>400</v>
      </c>
      <c r="C2913" s="617" t="n">
        <v>444</v>
      </c>
      <c r="D2913" s="889" t="n">
        <v>79</v>
      </c>
      <c r="E2913" s="682" t="inlineStr">
        <is>
          <t>Track designation with EOV methods</t>
        </is>
      </c>
      <c r="F2913" s="682" t="inlineStr">
        <is>
          <t>Nyomvonal kijelölés geodéziai módszerekkel, EOV koordináták alapján a kiviteli terven szereplő nyomvonalakra, több időpontban</t>
        </is>
      </c>
      <c r="G2913" s="1010" t="n">
        <v>1</v>
      </c>
      <c r="H2913" s="553" t="inlineStr">
        <is>
          <t>tétel/titel</t>
        </is>
      </c>
      <c r="I2913" s="355" t="n"/>
      <c r="J2913" s="159" t="n">
        <v>0</v>
      </c>
      <c r="K2913" s="159" t="n">
        <v>0</v>
      </c>
      <c r="L2913" s="753">
        <f>J2913+K2913</f>
        <v/>
      </c>
      <c r="M2913" s="748">
        <f>L2913*(G2913+I2913)</f>
        <v/>
      </c>
      <c r="O2913" s="464">
        <f>ISBLANK(D2913)</f>
        <v/>
      </c>
      <c r="P2913" s="464">
        <f>ISBLANK(G2913)</f>
        <v/>
      </c>
      <c r="Q2913" s="464">
        <f>ISBLANK(M2913)</f>
        <v/>
      </c>
      <c r="R2913" s="464">
        <f>IF(AND(O2913=P2913,O2913=Q2913),,"!!!")</f>
        <v/>
      </c>
      <c r="T2913" s="464" t="n">
        <v>2902</v>
      </c>
    </row>
    <row customFormat="1" customHeight="1" hidden="1" ht="33.75" outlineLevel="1" r="2914" s="590">
      <c r="A2914" s="29" t="n"/>
      <c r="B2914" s="606" t="n">
        <v>400</v>
      </c>
      <c r="C2914" s="617" t="n">
        <v>444</v>
      </c>
      <c r="D2914" s="889" t="n">
        <v>80</v>
      </c>
      <c r="E2914" s="682" t="inlineStr">
        <is>
          <t>Open trench measurement of the trails, with geodetic methods, with instrumental measurement, documentation of realization and point list, documentation in dwg, complete</t>
        </is>
      </c>
      <c r="F2914" s="682" t="inlineStr">
        <is>
          <t>Nyomvonal nyíltárkos bemérése, geodéziai módszerekkel, műszeres beméréssel, megvalósulási dokumentció és pontlista készítéssel, a nyomvonalak dwg-ben történő dokumentálásával, kompletten</t>
        </is>
      </c>
      <c r="G2914" s="1010" t="n">
        <v>1</v>
      </c>
      <c r="H2914" s="553" t="inlineStr">
        <is>
          <t>tétel/titel</t>
        </is>
      </c>
      <c r="I2914" s="350" t="n"/>
      <c r="J2914" s="159" t="n">
        <v>0</v>
      </c>
      <c r="K2914" s="159" t="n">
        <v>0</v>
      </c>
      <c r="L2914" s="753">
        <f>J2914+K2914</f>
        <v/>
      </c>
      <c r="M2914" s="748">
        <f>L2914*(G2914+I2914)</f>
        <v/>
      </c>
      <c r="O2914" s="464">
        <f>ISBLANK(D2914)</f>
        <v/>
      </c>
      <c r="P2914" s="464">
        <f>ISBLANK(G2914)</f>
        <v/>
      </c>
      <c r="Q2914" s="464">
        <f>ISBLANK(M2914)</f>
        <v/>
      </c>
      <c r="R2914" s="464">
        <f>IF(AND(O2914=P2914,O2914=Q2914),,"!!!")</f>
        <v/>
      </c>
      <c r="T2914" s="464" t="n">
        <v>2903</v>
      </c>
    </row>
    <row customFormat="1" customHeight="1" hidden="1" ht="33.75" outlineLevel="1" r="2915" s="590">
      <c r="A2915" s="29" t="n"/>
      <c r="B2915" s="606" t="n">
        <v>400</v>
      </c>
      <c r="C2915" s="617" t="n">
        <v>444</v>
      </c>
      <c r="D2915" s="889" t="n">
        <v>81</v>
      </c>
      <c r="E2915" s="682" t="inlineStr">
        <is>
          <t>DALI router helvar 910 or similar for Ethernet to 2 DALI bus lines, inside power panel installed (office and manufacturing area)</t>
        </is>
      </c>
      <c r="F2915" s="682" t="inlineStr">
        <is>
          <t>DALI router, Helvar 910 vagy egyenértékű, Ethernetből 2 DALI vonal indításához, elosztó berendezésben elhelyezve, iroda és csarnok területén</t>
        </is>
      </c>
      <c r="G2915" s="1010" t="n">
        <v>13</v>
      </c>
      <c r="H2915" s="553" t="inlineStr">
        <is>
          <t>db/pcs</t>
        </is>
      </c>
      <c r="I2915" s="350" t="n"/>
      <c r="J2915" s="159" t="n">
        <v>0</v>
      </c>
      <c r="K2915" s="159" t="n">
        <v>0</v>
      </c>
      <c r="L2915" s="753">
        <f>J2915+K2915</f>
        <v/>
      </c>
      <c r="M2915" s="748">
        <f>L2915*(G2915+I2915)</f>
        <v/>
      </c>
      <c r="O2915" s="464">
        <f>ISBLANK(D2915)</f>
        <v/>
      </c>
      <c r="P2915" s="464">
        <f>ISBLANK(G2915)</f>
        <v/>
      </c>
      <c r="Q2915" s="464">
        <f>ISBLANK(M2915)</f>
        <v/>
      </c>
      <c r="R2915" s="464">
        <f>IF(AND(O2915=P2915,O2915=Q2915),,"!!!")</f>
        <v/>
      </c>
      <c r="T2915" s="464" t="n">
        <v>2904</v>
      </c>
    </row>
    <row customFormat="1" customHeight="1" hidden="1" ht="22.5" outlineLevel="1" r="2916" s="590">
      <c r="A2916" s="29" t="n"/>
      <c r="B2916" s="606" t="n">
        <v>400</v>
      </c>
      <c r="C2916" s="617" t="n">
        <v>444</v>
      </c>
      <c r="D2916" s="889" t="n">
        <v>82</v>
      </c>
      <c r="E2916" s="529" t="inlineStr">
        <is>
          <t>Helvar SceneTouch7 (ST7-X) lighting control panel for production area with all necessary accessories like power supply</t>
        </is>
      </c>
      <c r="F2916" s="529" t="inlineStr">
        <is>
          <t>Helvar SceneTouch7 (ST7-X) világítási vezérlő tuch-screen oldalfalra szerelve, kompletten tápegységgel</t>
        </is>
      </c>
      <c r="G2916" s="994" t="n">
        <v>3</v>
      </c>
      <c r="H2916" s="553" t="inlineStr">
        <is>
          <t>db/pcs</t>
        </is>
      </c>
      <c r="I2916" s="350" t="n"/>
      <c r="J2916" s="159" t="n">
        <v>0</v>
      </c>
      <c r="K2916" s="159" t="n">
        <v>0</v>
      </c>
      <c r="L2916" s="753">
        <f>J2916+K2916</f>
        <v/>
      </c>
      <c r="M2916" s="748">
        <f>L2916*(G2916+I2916)</f>
        <v/>
      </c>
      <c r="O2916" s="464">
        <f>ISBLANK(D2916)</f>
        <v/>
      </c>
      <c r="P2916" s="464">
        <f>ISBLANK(G2916)</f>
        <v/>
      </c>
      <c r="Q2916" s="464">
        <f>ISBLANK(M2916)</f>
        <v/>
      </c>
      <c r="R2916" s="464">
        <f>IF(AND(O2916=P2916,O2916=Q2916),,"!!!")</f>
        <v/>
      </c>
      <c r="T2916" s="464" t="n">
        <v>2905</v>
      </c>
    </row>
    <row customFormat="1" hidden="1" outlineLevel="1" r="2917" s="590">
      <c r="A2917" s="29" t="n"/>
      <c r="B2917" s="606" t="n">
        <v>400</v>
      </c>
      <c r="C2917" s="617" t="n">
        <v>444</v>
      </c>
      <c r="D2917" s="889" t="n">
        <v>83</v>
      </c>
      <c r="E2917" s="529" t="inlineStr">
        <is>
          <t>DALI system programming (about 1200 elements)</t>
        </is>
      </c>
      <c r="F2917" s="529" t="inlineStr">
        <is>
          <t>DALI rendszer programouása (kb 1200 eszköz)</t>
        </is>
      </c>
      <c r="G2917" s="994" t="n">
        <v>1</v>
      </c>
      <c r="H2917" s="553" t="inlineStr">
        <is>
          <t>tétel/titel</t>
        </is>
      </c>
      <c r="I2917" s="350" t="n"/>
      <c r="J2917" s="159" t="n">
        <v>0</v>
      </c>
      <c r="K2917" s="159" t="n">
        <v>0</v>
      </c>
      <c r="L2917" s="753">
        <f>J2917+K2917</f>
        <v/>
      </c>
      <c r="M2917" s="748">
        <f>L2917*(G2917+I2917)</f>
        <v/>
      </c>
      <c r="O2917" s="464">
        <f>ISBLANK(D2917)</f>
        <v/>
      </c>
      <c r="P2917" s="464">
        <f>ISBLANK(G2917)</f>
        <v/>
      </c>
      <c r="Q2917" s="464">
        <f>ISBLANK(M2917)</f>
        <v/>
      </c>
      <c r="R2917" s="464">
        <f>IF(AND(O2917=P2917,O2917=Q2917),,"!!!")</f>
        <v/>
      </c>
      <c r="T2917" s="464" t="n">
        <v>2906</v>
      </c>
    </row>
    <row customFormat="1" hidden="1" outlineLevel="1" r="2918" s="590">
      <c r="A2918" s="29" t="n"/>
      <c r="B2918" s="606" t="n">
        <v>400</v>
      </c>
      <c r="C2918" s="617" t="n">
        <v>444</v>
      </c>
      <c r="D2918" s="889" t="n">
        <v>84</v>
      </c>
      <c r="E2918" s="529" t="inlineStr">
        <is>
          <t>Helvar DALI 8 botton controller, side wall mounted</t>
        </is>
      </c>
      <c r="F2918" s="529" t="inlineStr">
        <is>
          <t>Helvar DALI 8-as világtási vezérlő oldalfalon</t>
        </is>
      </c>
      <c r="G2918" s="994" t="n">
        <v>31</v>
      </c>
      <c r="H2918" s="553" t="inlineStr">
        <is>
          <t>db/pcs</t>
        </is>
      </c>
      <c r="I2918" s="350" t="n"/>
      <c r="J2918" s="159" t="n">
        <v>0</v>
      </c>
      <c r="K2918" s="159" t="n">
        <v>0</v>
      </c>
      <c r="L2918" s="753">
        <f>J2918+K2918</f>
        <v/>
      </c>
      <c r="M2918" s="748">
        <f>L2918*(G2918+I2918)</f>
        <v/>
      </c>
      <c r="O2918" s="464">
        <f>ISBLANK(D2918)</f>
        <v/>
      </c>
      <c r="P2918" s="464">
        <f>ISBLANK(G2918)</f>
        <v/>
      </c>
      <c r="Q2918" s="464">
        <f>ISBLANK(M2918)</f>
        <v/>
      </c>
      <c r="R2918" s="464">
        <f>IF(AND(O2918=P2918,O2918=Q2918),,"!!!")</f>
        <v/>
      </c>
      <c r="T2918" s="464" t="n">
        <v>2907</v>
      </c>
    </row>
    <row customFormat="1" hidden="1" outlineLevel="1" r="2919" s="590">
      <c r="A2919" s="29" t="n"/>
      <c r="B2919" s="606" t="n">
        <v>400</v>
      </c>
      <c r="C2919" s="617" t="n">
        <v>444</v>
      </c>
      <c r="D2919" s="889" t="n">
        <v>85</v>
      </c>
      <c r="E2919" s="529" t="inlineStr">
        <is>
          <t>Helvar DALI multisensor</t>
        </is>
      </c>
      <c r="F2919" s="529" t="inlineStr">
        <is>
          <t>Helvar DALI multisensor</t>
        </is>
      </c>
      <c r="G2919" s="994" t="n">
        <v>60</v>
      </c>
      <c r="H2919" s="553" t="inlineStr">
        <is>
          <t>db/pcs</t>
        </is>
      </c>
      <c r="I2919" s="350" t="n"/>
      <c r="J2919" s="159" t="n">
        <v>0</v>
      </c>
      <c r="K2919" s="159" t="n">
        <v>0</v>
      </c>
      <c r="L2919" s="753">
        <f>J2919+K2919</f>
        <v/>
      </c>
      <c r="M2919" s="748">
        <f>L2919*(G2919+I2919)</f>
        <v/>
      </c>
      <c r="O2919" s="464">
        <f>ISBLANK(D2919)</f>
        <v/>
      </c>
      <c r="P2919" s="464">
        <f>ISBLANK(G2919)</f>
        <v/>
      </c>
      <c r="Q2919" s="464">
        <f>ISBLANK(M2919)</f>
        <v/>
      </c>
      <c r="R2919" s="464">
        <f>IF(AND(O2919=P2919,O2919=Q2919),,"!!!")</f>
        <v/>
      </c>
      <c r="T2919" s="464" t="n">
        <v>2908</v>
      </c>
    </row>
    <row customFormat="1" hidden="1" outlineLevel="1" r="2920" s="590">
      <c r="A2920" s="29" t="n"/>
      <c r="B2920" s="606" t="n">
        <v>400</v>
      </c>
      <c r="C2920" s="617" t="n">
        <v>444</v>
      </c>
      <c r="D2920" s="889" t="n">
        <v>86</v>
      </c>
      <c r="E2920" s="529" t="inlineStr">
        <is>
          <t>DALI sunshine detector</t>
        </is>
      </c>
      <c r="F2920" s="529" t="inlineStr">
        <is>
          <t>DALI napsugárzás - érzékelő</t>
        </is>
      </c>
      <c r="G2920" s="994" t="n">
        <v>1</v>
      </c>
      <c r="H2920" s="553" t="inlineStr">
        <is>
          <t>db/pcs</t>
        </is>
      </c>
      <c r="I2920" s="350" t="n"/>
      <c r="J2920" s="159" t="n">
        <v>0</v>
      </c>
      <c r="K2920" s="159" t="n">
        <v>0</v>
      </c>
      <c r="L2920" s="753">
        <f>J2920+K2920</f>
        <v/>
      </c>
      <c r="M2920" s="748">
        <f>L2920*(G2920+I2920)</f>
        <v/>
      </c>
      <c r="O2920" s="464">
        <f>ISBLANK(D2920)</f>
        <v/>
      </c>
      <c r="P2920" s="464">
        <f>ISBLANK(G2920)</f>
        <v/>
      </c>
      <c r="Q2920" s="464">
        <f>ISBLANK(M2920)</f>
        <v/>
      </c>
      <c r="R2920" s="464">
        <f>IF(AND(O2920=P2920,O2920=Q2920),,"!!!")</f>
        <v/>
      </c>
      <c r="T2920" s="464" t="n">
        <v>2909</v>
      </c>
    </row>
    <row customFormat="1" customHeight="1" hidden="1" ht="22.5" outlineLevel="1" r="2921" s="590">
      <c r="A2921" s="29" t="n"/>
      <c r="B2921" s="606" t="n">
        <v>400</v>
      </c>
      <c r="C2921" s="617" t="n">
        <v>444</v>
      </c>
      <c r="D2921" s="889" t="n">
        <v>87</v>
      </c>
      <c r="E2921" s="529" t="inlineStr">
        <is>
          <t>Parapet trunking, 170/75 3-compartment, with cover, elbows, accessories</t>
        </is>
      </c>
      <c r="F2921" s="529" t="inlineStr">
        <is>
          <t>3 rekeszes PVC parapet csatorna, 170/5, gyári sarokelemekkel, fedlappal, szükséges kiegészítő szerelvényekkel</t>
        </is>
      </c>
      <c r="G2921" s="994" t="n">
        <v>140</v>
      </c>
      <c r="H2921" s="553" t="inlineStr">
        <is>
          <t>m</t>
        </is>
      </c>
      <c r="I2921" s="350" t="n"/>
      <c r="J2921" s="159" t="n">
        <v>0</v>
      </c>
      <c r="K2921" s="159" t="n">
        <v>0</v>
      </c>
      <c r="L2921" s="753">
        <f>J2921+K2921</f>
        <v/>
      </c>
      <c r="M2921" s="748">
        <f>L2921*(G2921+I2921)</f>
        <v/>
      </c>
      <c r="O2921" s="464">
        <f>ISBLANK(D2921)</f>
        <v/>
      </c>
      <c r="P2921" s="464">
        <f>ISBLANK(G2921)</f>
        <v/>
      </c>
      <c r="Q2921" s="464">
        <f>ISBLANK(M2921)</f>
        <v/>
      </c>
      <c r="R2921" s="464">
        <f>IF(AND(O2921=P2921,O2921=Q2921),,"!!!")</f>
        <v/>
      </c>
      <c r="T2921" s="464" t="n">
        <v>2910</v>
      </c>
    </row>
    <row customFormat="1" hidden="1" outlineLevel="1" r="2922" s="590">
      <c r="A2922" s="29" t="n"/>
      <c r="B2922" s="606" t="n">
        <v>400</v>
      </c>
      <c r="C2922" s="617" t="n">
        <v>444</v>
      </c>
      <c r="D2922" s="889" t="n">
        <v>88</v>
      </c>
      <c r="E2922" s="529" t="inlineStr">
        <is>
          <t>Socket, recessed</t>
        </is>
      </c>
      <c r="F2922" s="529" t="inlineStr">
        <is>
          <t>Dugalj, süllyesztett</t>
        </is>
      </c>
      <c r="G2922" s="994" t="n">
        <v>190</v>
      </c>
      <c r="H2922" s="553" t="inlineStr">
        <is>
          <t>db/pcs</t>
        </is>
      </c>
      <c r="I2922" s="350" t="n"/>
      <c r="J2922" s="159" t="n">
        <v>0</v>
      </c>
      <c r="K2922" s="159" t="n">
        <v>0</v>
      </c>
      <c r="L2922" s="753">
        <f>J2922+K2922</f>
        <v/>
      </c>
      <c r="M2922" s="748">
        <f>L2922*(G2922+I2922)</f>
        <v/>
      </c>
      <c r="O2922" s="464">
        <f>ISBLANK(D2922)</f>
        <v/>
      </c>
      <c r="P2922" s="464">
        <f>ISBLANK(G2922)</f>
        <v/>
      </c>
      <c r="Q2922" s="464">
        <f>ISBLANK(M2922)</f>
        <v/>
      </c>
      <c r="R2922" s="464">
        <f>IF(AND(O2922=P2922,O2922=Q2922),,"!!!")</f>
        <v/>
      </c>
      <c r="T2922" s="464" t="n">
        <v>2911</v>
      </c>
    </row>
    <row customFormat="1" hidden="1" outlineLevel="1" r="2923" s="590">
      <c r="A2923" s="29" t="n"/>
      <c r="B2923" s="606" t="n">
        <v>400</v>
      </c>
      <c r="C2923" s="617" t="n">
        <v>444</v>
      </c>
      <c r="D2923" s="889" t="n">
        <v>89</v>
      </c>
      <c r="E2923" s="529" t="inlineStr">
        <is>
          <t>Socket, recessed, IP rated</t>
        </is>
      </c>
      <c r="F2923" s="529" t="inlineStr">
        <is>
          <t>Dugalj, IP védett, süllyesztett</t>
        </is>
      </c>
      <c r="G2923" s="994" t="n">
        <v>172</v>
      </c>
      <c r="H2923" s="553" t="inlineStr">
        <is>
          <t>db/pcs</t>
        </is>
      </c>
      <c r="I2923" s="350" t="n"/>
      <c r="J2923" s="159" t="n">
        <v>0</v>
      </c>
      <c r="K2923" s="159" t="n">
        <v>0</v>
      </c>
      <c r="L2923" s="753">
        <f>J2923+K2923</f>
        <v/>
      </c>
      <c r="M2923" s="748">
        <f>L2923*(G2923+I2923)</f>
        <v/>
      </c>
      <c r="O2923" s="464">
        <f>ISBLANK(D2923)</f>
        <v/>
      </c>
      <c r="P2923" s="464">
        <f>ISBLANK(G2923)</f>
        <v/>
      </c>
      <c r="Q2923" s="464">
        <f>ISBLANK(M2923)</f>
        <v/>
      </c>
      <c r="R2923" s="464">
        <f>IF(AND(O2923=P2923,O2923=Q2923),,"!!!")</f>
        <v/>
      </c>
      <c r="T2923" s="464" t="n">
        <v>2912</v>
      </c>
    </row>
    <row customFormat="1" hidden="1" outlineLevel="1" r="2924" s="590">
      <c r="A2924" s="29" t="n"/>
      <c r="B2924" s="606" t="n">
        <v>400</v>
      </c>
      <c r="C2924" s="617" t="n">
        <v>444</v>
      </c>
      <c r="D2924" s="889" t="n">
        <v>90</v>
      </c>
      <c r="E2924" s="529" t="inlineStr">
        <is>
          <t>Socket, surface mounted</t>
        </is>
      </c>
      <c r="F2924" s="529" t="inlineStr">
        <is>
          <t>Dugalj, falon kívüli kivitel</t>
        </is>
      </c>
      <c r="G2924" s="994" t="n">
        <v>35</v>
      </c>
      <c r="H2924" s="553" t="inlineStr">
        <is>
          <t>db/pcs</t>
        </is>
      </c>
      <c r="I2924" s="350" t="n"/>
      <c r="J2924" s="159" t="n">
        <v>0</v>
      </c>
      <c r="K2924" s="159" t="n">
        <v>0</v>
      </c>
      <c r="L2924" s="753">
        <f>J2924+K2924</f>
        <v/>
      </c>
      <c r="M2924" s="748">
        <f>L2924*(G2924+I2924)</f>
        <v/>
      </c>
      <c r="O2924" s="464">
        <f>ISBLANK(D2924)</f>
        <v/>
      </c>
      <c r="P2924" s="464">
        <f>ISBLANK(G2924)</f>
        <v/>
      </c>
      <c r="Q2924" s="464">
        <f>ISBLANK(M2924)</f>
        <v/>
      </c>
      <c r="R2924" s="464">
        <f>IF(AND(O2924=P2924,O2924=Q2924),,"!!!")</f>
        <v/>
      </c>
      <c r="T2924" s="464" t="n">
        <v>2913</v>
      </c>
    </row>
    <row customFormat="1" hidden="1" outlineLevel="1" r="2925" s="590">
      <c r="A2925" s="29" t="n"/>
      <c r="B2925" s="606" t="n">
        <v>400</v>
      </c>
      <c r="C2925" s="617" t="n">
        <v>444</v>
      </c>
      <c r="D2925" s="889" t="n">
        <v>91</v>
      </c>
      <c r="E2925" s="529" t="inlineStr">
        <is>
          <t>Socket, surface mounted, IP rated</t>
        </is>
      </c>
      <c r="F2925" s="529" t="inlineStr">
        <is>
          <t>Dugalj, falon kívüli kivitel, IP védett</t>
        </is>
      </c>
      <c r="G2925" s="994" t="n">
        <v>215</v>
      </c>
      <c r="H2925" s="553" t="inlineStr">
        <is>
          <t>db/pcs</t>
        </is>
      </c>
      <c r="I2925" s="350" t="n"/>
      <c r="J2925" s="159" t="n">
        <v>0</v>
      </c>
      <c r="K2925" s="159" t="n">
        <v>0</v>
      </c>
      <c r="L2925" s="753">
        <f>J2925+K2925</f>
        <v/>
      </c>
      <c r="M2925" s="748">
        <f>L2925*(G2925+I2925)</f>
        <v/>
      </c>
      <c r="O2925" s="464">
        <f>ISBLANK(D2925)</f>
        <v/>
      </c>
      <c r="P2925" s="464">
        <f>ISBLANK(G2925)</f>
        <v/>
      </c>
      <c r="Q2925" s="464">
        <f>ISBLANK(M2925)</f>
        <v/>
      </c>
      <c r="R2925" s="464">
        <f>IF(AND(O2925=P2925,O2925=Q2925),,"!!!")</f>
        <v/>
      </c>
      <c r="T2925" s="464" t="n">
        <v>2914</v>
      </c>
    </row>
    <row customFormat="1" hidden="1" outlineLevel="1" r="2926" s="590">
      <c r="A2926" s="29" t="n"/>
      <c r="B2926" s="606" t="n">
        <v>400</v>
      </c>
      <c r="C2926" s="617" t="n">
        <v>444</v>
      </c>
      <c r="D2926" s="889" t="n">
        <v>92</v>
      </c>
      <c r="E2926" s="529" t="inlineStr">
        <is>
          <t>Socket for parapet trunking, mosaic type</t>
        </is>
      </c>
      <c r="F2926" s="529" t="inlineStr">
        <is>
          <t>Parapet csatornába süllyesztett mozaik rendszerű dugalj</t>
        </is>
      </c>
      <c r="G2926" s="994" t="n">
        <v>170</v>
      </c>
      <c r="H2926" s="553" t="inlineStr">
        <is>
          <t>db/pcs</t>
        </is>
      </c>
      <c r="I2926" s="350" t="n"/>
      <c r="J2926" s="159" t="n">
        <v>0</v>
      </c>
      <c r="K2926" s="159" t="n">
        <v>0</v>
      </c>
      <c r="L2926" s="753">
        <f>J2926+K2926</f>
        <v/>
      </c>
      <c r="M2926" s="748">
        <f>L2926*(G2926+I2926)</f>
        <v/>
      </c>
      <c r="O2926" s="464">
        <f>ISBLANK(D2926)</f>
        <v/>
      </c>
      <c r="P2926" s="464">
        <f>ISBLANK(G2926)</f>
        <v/>
      </c>
      <c r="Q2926" s="464">
        <f>ISBLANK(M2926)</f>
        <v/>
      </c>
      <c r="R2926" s="464">
        <f>IF(AND(O2926=P2926,O2926=Q2926),,"!!!")</f>
        <v/>
      </c>
      <c r="T2926" s="464" t="n">
        <v>2915</v>
      </c>
    </row>
    <row customFormat="1" hidden="1" outlineLevel="1" r="2927" s="590">
      <c r="A2927" s="29" t="n"/>
      <c r="B2927" s="606" t="n">
        <v>400</v>
      </c>
      <c r="C2927" s="617" t="n">
        <v>444</v>
      </c>
      <c r="D2927" s="889" t="n">
        <v>93</v>
      </c>
      <c r="E2927" s="529" t="inlineStr">
        <is>
          <t>CEE 16A socket</t>
        </is>
      </c>
      <c r="F2927" s="529" t="inlineStr">
        <is>
          <t>CEE 16A fali csatlakozó</t>
        </is>
      </c>
      <c r="G2927" s="994" t="n">
        <v>75</v>
      </c>
      <c r="H2927" s="553" t="inlineStr">
        <is>
          <t>db/pcs</t>
        </is>
      </c>
      <c r="I2927" s="350" t="n"/>
      <c r="J2927" s="159" t="n">
        <v>0</v>
      </c>
      <c r="K2927" s="159" t="n">
        <v>0</v>
      </c>
      <c r="L2927" s="753">
        <f>J2927+K2927</f>
        <v/>
      </c>
      <c r="M2927" s="748">
        <f>L2927*(G2927+I2927)</f>
        <v/>
      </c>
      <c r="O2927" s="464">
        <f>ISBLANK(D2927)</f>
        <v/>
      </c>
      <c r="P2927" s="464">
        <f>ISBLANK(G2927)</f>
        <v/>
      </c>
      <c r="Q2927" s="464">
        <f>ISBLANK(M2927)</f>
        <v/>
      </c>
      <c r="R2927" s="464">
        <f>IF(AND(O2927=P2927,O2927=Q2927),,"!!!")</f>
        <v/>
      </c>
      <c r="T2927" s="464" t="n">
        <v>2916</v>
      </c>
    </row>
    <row customFormat="1" hidden="1" outlineLevel="1" r="2928" s="590">
      <c r="A2928" s="29" t="n"/>
      <c r="B2928" s="606" t="n">
        <v>400</v>
      </c>
      <c r="C2928" s="617" t="n">
        <v>444</v>
      </c>
      <c r="D2928" s="889" t="n">
        <v>94</v>
      </c>
      <c r="E2928" s="529" t="inlineStr">
        <is>
          <t>CEE 32A socket</t>
        </is>
      </c>
      <c r="F2928" s="529" t="inlineStr">
        <is>
          <t>CEE 32A fali csatlakozó</t>
        </is>
      </c>
      <c r="G2928" s="994" t="n">
        <v>9</v>
      </c>
      <c r="H2928" s="553" t="inlineStr">
        <is>
          <t>db/pcs</t>
        </is>
      </c>
      <c r="I2928" s="350" t="n"/>
      <c r="J2928" s="159" t="n">
        <v>0</v>
      </c>
      <c r="K2928" s="159" t="n">
        <v>0</v>
      </c>
      <c r="L2928" s="753">
        <f>J2928+K2928</f>
        <v/>
      </c>
      <c r="M2928" s="748">
        <f>L2928*(G2928+I2928)</f>
        <v/>
      </c>
      <c r="O2928" s="464">
        <f>ISBLANK(D2928)</f>
        <v/>
      </c>
      <c r="P2928" s="464">
        <f>ISBLANK(G2928)</f>
        <v/>
      </c>
      <c r="Q2928" s="464">
        <f>ISBLANK(M2928)</f>
        <v/>
      </c>
      <c r="R2928" s="464">
        <f>IF(AND(O2928=P2928,O2928=Q2928),,"!!!")</f>
        <v/>
      </c>
      <c r="T2928" s="464" t="n">
        <v>2917</v>
      </c>
    </row>
    <row customFormat="1" hidden="1" outlineLevel="1" r="2929" s="590">
      <c r="A2929" s="29" t="n"/>
      <c r="B2929" s="606" t="n">
        <v>400</v>
      </c>
      <c r="C2929" s="617" t="n">
        <v>444</v>
      </c>
      <c r="D2929" s="889" t="n">
        <v>95</v>
      </c>
      <c r="E2929" s="529" t="inlineStr">
        <is>
          <t>1PH fix connection with disconnect switch</t>
        </is>
      </c>
      <c r="F2929" s="529" t="inlineStr">
        <is>
          <t>1F fix kiállás munkavédelmi kapcsolóval</t>
        </is>
      </c>
      <c r="G2929" s="994" t="n">
        <v>270</v>
      </c>
      <c r="H2929" s="553" t="inlineStr">
        <is>
          <t>db/pcs</t>
        </is>
      </c>
      <c r="I2929" s="350" t="n"/>
      <c r="J2929" s="159" t="n">
        <v>0</v>
      </c>
      <c r="K2929" s="159" t="n">
        <v>0</v>
      </c>
      <c r="L2929" s="753">
        <f>J2929+K2929</f>
        <v/>
      </c>
      <c r="M2929" s="748">
        <f>L2929*(G2929+I2929)</f>
        <v/>
      </c>
      <c r="O2929" s="464">
        <f>ISBLANK(D2929)</f>
        <v/>
      </c>
      <c r="P2929" s="464">
        <f>ISBLANK(G2929)</f>
        <v/>
      </c>
      <c r="Q2929" s="464">
        <f>ISBLANK(M2929)</f>
        <v/>
      </c>
      <c r="R2929" s="464">
        <f>IF(AND(O2929=P2929,O2929=Q2929),,"!!!")</f>
        <v/>
      </c>
      <c r="T2929" s="464" t="n">
        <v>2918</v>
      </c>
    </row>
    <row customFormat="1" hidden="1" outlineLevel="1" r="2930" s="590">
      <c r="A2930" s="29" t="n"/>
      <c r="B2930" s="606" t="n">
        <v>400</v>
      </c>
      <c r="C2930" s="617" t="n">
        <v>444</v>
      </c>
      <c r="D2930" s="889" t="n">
        <v>96</v>
      </c>
      <c r="E2930" s="529" t="inlineStr">
        <is>
          <t>3PH fix connection with disconnect switch</t>
        </is>
      </c>
      <c r="F2930" s="529" t="inlineStr">
        <is>
          <t>3F fix kiállás munkavédelmi kapcsolóval</t>
        </is>
      </c>
      <c r="G2930" s="994" t="n">
        <v>35</v>
      </c>
      <c r="H2930" s="553" t="inlineStr">
        <is>
          <t>db/pcs</t>
        </is>
      </c>
      <c r="I2930" s="350" t="n"/>
      <c r="J2930" s="159" t="n">
        <v>0</v>
      </c>
      <c r="K2930" s="159" t="n">
        <v>0</v>
      </c>
      <c r="L2930" s="753">
        <f>J2930+K2930</f>
        <v/>
      </c>
      <c r="M2930" s="748">
        <f>L2930*(G2930+I2930)</f>
        <v/>
      </c>
      <c r="O2930" s="464">
        <f>ISBLANK(D2930)</f>
        <v/>
      </c>
      <c r="P2930" s="464">
        <f>ISBLANK(G2930)</f>
        <v/>
      </c>
      <c r="Q2930" s="464">
        <f>ISBLANK(M2930)</f>
        <v/>
      </c>
      <c r="R2930" s="464">
        <f>IF(AND(O2930=P2930,O2930=Q2930),,"!!!")</f>
        <v/>
      </c>
      <c r="T2930" s="464" t="n">
        <v>2919</v>
      </c>
    </row>
    <row customFormat="1" customHeight="1" hidden="1" ht="22.5" outlineLevel="1" r="2931" s="590">
      <c r="A2931" s="29" t="n"/>
      <c r="B2931" s="606" t="n">
        <v>400</v>
      </c>
      <c r="C2931" s="617" t="n">
        <v>444</v>
      </c>
      <c r="D2931" s="889" t="n">
        <v>97</v>
      </c>
      <c r="E2931" s="529" t="inlineStr">
        <is>
          <t>4 place floor box vith 2 pcs of socket outlets</t>
        </is>
      </c>
      <c r="F2931" s="529" t="inlineStr">
        <is>
          <t>4 férőhelyes padlódoboz, benne 2 db dugalj, kompletten szerelvényekkel</t>
        </is>
      </c>
      <c r="G2931" s="994" t="n">
        <v>6</v>
      </c>
      <c r="H2931" s="553" t="inlineStr">
        <is>
          <t>db/pcs</t>
        </is>
      </c>
      <c r="I2931" s="350" t="n"/>
      <c r="J2931" s="159" t="n">
        <v>0</v>
      </c>
      <c r="K2931" s="159" t="n">
        <v>0</v>
      </c>
      <c r="L2931" s="753">
        <f>J2931+K2931</f>
        <v/>
      </c>
      <c r="M2931" s="748">
        <f>L2931*(G2931+I2931)</f>
        <v/>
      </c>
      <c r="O2931" s="464">
        <f>ISBLANK(D2931)</f>
        <v/>
      </c>
      <c r="P2931" s="464">
        <f>ISBLANK(G2931)</f>
        <v/>
      </c>
      <c r="Q2931" s="464">
        <f>ISBLANK(M2931)</f>
        <v/>
      </c>
      <c r="R2931" s="464">
        <f>IF(AND(O2931=P2931,O2931=Q2931),,"!!!")</f>
        <v/>
      </c>
      <c r="T2931" s="464" t="n">
        <v>2920</v>
      </c>
    </row>
    <row customFormat="1" customHeight="1" hidden="1" ht="22.5" outlineLevel="1" r="2932" s="590">
      <c r="A2932" s="29" t="n"/>
      <c r="B2932" s="606" t="n">
        <v>400</v>
      </c>
      <c r="C2932" s="617" t="n">
        <v>444</v>
      </c>
      <c r="D2932" s="889" t="n">
        <v>98</v>
      </c>
      <c r="E2932" s="529" t="inlineStr">
        <is>
          <t>6 place floor box vith 4 pcs of socket outlets</t>
        </is>
      </c>
      <c r="F2932" s="529" t="inlineStr">
        <is>
          <t>6 férőhelyes padlódoboz benne 4 db dugalj, kompletten szerelvényekkel</t>
        </is>
      </c>
      <c r="G2932" s="994" t="n">
        <v>1</v>
      </c>
      <c r="H2932" s="553" t="inlineStr">
        <is>
          <t>db/pcs</t>
        </is>
      </c>
      <c r="I2932" s="350" t="n"/>
      <c r="J2932" s="159" t="n">
        <v>0</v>
      </c>
      <c r="K2932" s="159" t="n">
        <v>0</v>
      </c>
      <c r="L2932" s="753">
        <f>J2932+K2932</f>
        <v/>
      </c>
      <c r="M2932" s="748">
        <f>L2932*(G2932+I2932)</f>
        <v/>
      </c>
      <c r="O2932" s="464">
        <f>ISBLANK(D2932)</f>
        <v/>
      </c>
      <c r="P2932" s="464">
        <f>ISBLANK(G2932)</f>
        <v/>
      </c>
      <c r="Q2932" s="464">
        <f>ISBLANK(M2932)</f>
        <v/>
      </c>
      <c r="R2932" s="464">
        <f>IF(AND(O2932=P2932,O2932=Q2932),,"!!!")</f>
        <v/>
      </c>
      <c r="T2932" s="464" t="n">
        <v>2921</v>
      </c>
    </row>
    <row customFormat="1" customHeight="1" hidden="1" ht="22.5" outlineLevel="1" r="2933" s="590">
      <c r="A2933" s="29" t="n"/>
      <c r="B2933" s="606" t="n">
        <v>400</v>
      </c>
      <c r="C2933" s="617" t="n">
        <v>444</v>
      </c>
      <c r="D2933" s="889" t="n">
        <v>99</v>
      </c>
      <c r="E2933" s="529" t="inlineStr">
        <is>
          <t>8 place floor box vith 6 pcs of socket outlets</t>
        </is>
      </c>
      <c r="F2933" s="529" t="inlineStr">
        <is>
          <t>8 férőhelyes padlódoboz, benne 6 db dugalj, kompletten szerelvényekkel</t>
        </is>
      </c>
      <c r="G2933" s="994" t="n">
        <v>76</v>
      </c>
      <c r="H2933" s="553" t="inlineStr">
        <is>
          <t>db/pcs</t>
        </is>
      </c>
      <c r="I2933" s="350" t="n"/>
      <c r="J2933" s="159" t="n">
        <v>0</v>
      </c>
      <c r="K2933" s="159" t="n">
        <v>0</v>
      </c>
      <c r="L2933" s="753">
        <f>J2933+K2933</f>
        <v/>
      </c>
      <c r="M2933" s="748">
        <f>L2933*(G2933+I2933)</f>
        <v/>
      </c>
      <c r="O2933" s="464">
        <f>ISBLANK(D2933)</f>
        <v/>
      </c>
      <c r="P2933" s="464">
        <f>ISBLANK(G2933)</f>
        <v/>
      </c>
      <c r="Q2933" s="464">
        <f>ISBLANK(M2933)</f>
        <v/>
      </c>
      <c r="R2933" s="464">
        <f>IF(AND(O2933=P2933,O2933=Q2933),,"!!!")</f>
        <v/>
      </c>
      <c r="T2933" s="464" t="n">
        <v>2922</v>
      </c>
    </row>
    <row customFormat="1" hidden="1" outlineLevel="1" r="2934" s="590">
      <c r="A2934" s="29" t="n"/>
      <c r="B2934" s="606" t="n">
        <v>400</v>
      </c>
      <c r="C2934" s="617" t="n">
        <v>444</v>
      </c>
      <c r="D2934" s="889" t="n">
        <v>100</v>
      </c>
      <c r="E2934" s="529" t="inlineStr">
        <is>
          <t>1P swotch, recessed</t>
        </is>
      </c>
      <c r="F2934" s="529" t="inlineStr">
        <is>
          <t>1P / alternatív fali kapcsoló</t>
        </is>
      </c>
      <c r="G2934" s="994" t="n">
        <v>1</v>
      </c>
      <c r="H2934" s="553" t="inlineStr">
        <is>
          <t>db/pcs</t>
        </is>
      </c>
      <c r="I2934" s="350" t="n"/>
      <c r="J2934" s="159" t="n">
        <v>0</v>
      </c>
      <c r="K2934" s="159" t="n">
        <v>0</v>
      </c>
      <c r="L2934" s="753">
        <f>J2934+K2934</f>
        <v/>
      </c>
      <c r="M2934" s="748">
        <f>L2934*(G2934+I2934)</f>
        <v/>
      </c>
      <c r="O2934" s="464">
        <f>ISBLANK(D2934)</f>
        <v/>
      </c>
      <c r="P2934" s="464">
        <f>ISBLANK(G2934)</f>
        <v/>
      </c>
      <c r="Q2934" s="464">
        <f>ISBLANK(M2934)</f>
        <v/>
      </c>
      <c r="R2934" s="464">
        <f>IF(AND(O2934=P2934,O2934=Q2934),,"!!!")</f>
        <v/>
      </c>
      <c r="T2934" s="464" t="n">
        <v>2923</v>
      </c>
    </row>
    <row customFormat="1" hidden="1" outlineLevel="1" r="2935" s="590">
      <c r="A2935" s="29" t="n"/>
      <c r="B2935" s="606" t="n">
        <v>400</v>
      </c>
      <c r="C2935" s="617" t="n">
        <v>444</v>
      </c>
      <c r="D2935" s="889" t="n">
        <v>101</v>
      </c>
      <c r="E2935" s="529" t="inlineStr">
        <is>
          <t>1P double switch, recessed</t>
        </is>
      </c>
      <c r="F2935" s="529" t="inlineStr">
        <is>
          <t>Csillár kapcsoló / dupla alternatív kapcsoló</t>
        </is>
      </c>
      <c r="G2935" s="994" t="n">
        <v>7</v>
      </c>
      <c r="H2935" s="553" t="inlineStr">
        <is>
          <t>db/pcs</t>
        </is>
      </c>
      <c r="I2935" s="350" t="n"/>
      <c r="J2935" s="159" t="n">
        <v>0</v>
      </c>
      <c r="K2935" s="159" t="n">
        <v>0</v>
      </c>
      <c r="L2935" s="753">
        <f>J2935+K2935</f>
        <v/>
      </c>
      <c r="M2935" s="748">
        <f>L2935*(G2935+I2935)</f>
        <v/>
      </c>
      <c r="O2935" s="464">
        <f>ISBLANK(D2935)</f>
        <v/>
      </c>
      <c r="P2935" s="464">
        <f>ISBLANK(G2935)</f>
        <v/>
      </c>
      <c r="Q2935" s="464">
        <f>ISBLANK(M2935)</f>
        <v/>
      </c>
      <c r="R2935" s="464">
        <f>IF(AND(O2935=P2935,O2935=Q2935),,"!!!")</f>
        <v/>
      </c>
      <c r="T2935" s="464" t="n">
        <v>2924</v>
      </c>
    </row>
    <row customFormat="1" hidden="1" outlineLevel="1" r="2936" s="590">
      <c r="A2936" s="29" t="n"/>
      <c r="B2936" s="606" t="n">
        <v>400</v>
      </c>
      <c r="C2936" s="617" t="n">
        <v>444</v>
      </c>
      <c r="D2936" s="889" t="n">
        <v>102</v>
      </c>
      <c r="E2936" s="529" t="inlineStr">
        <is>
          <t>2P recessed switch, IP rated</t>
        </is>
      </c>
      <c r="F2936" s="529" t="inlineStr">
        <is>
          <t>2P süllyesztett kapcsoló, IP védett</t>
        </is>
      </c>
      <c r="G2936" s="994" t="n">
        <v>6</v>
      </c>
      <c r="H2936" s="553" t="inlineStr">
        <is>
          <t>db/pcs</t>
        </is>
      </c>
      <c r="I2936" s="350" t="n"/>
      <c r="J2936" s="159" t="n">
        <v>0</v>
      </c>
      <c r="K2936" s="159" t="n">
        <v>0</v>
      </c>
      <c r="L2936" s="753">
        <f>J2936+K2936</f>
        <v/>
      </c>
      <c r="M2936" s="748">
        <f>L2936*(G2936+I2936)</f>
        <v/>
      </c>
      <c r="O2936" s="464">
        <f>ISBLANK(D2936)</f>
        <v/>
      </c>
      <c r="P2936" s="464">
        <f>ISBLANK(G2936)</f>
        <v/>
      </c>
      <c r="Q2936" s="464">
        <f>ISBLANK(M2936)</f>
        <v/>
      </c>
      <c r="R2936" s="464">
        <f>IF(AND(O2936=P2936,O2936=Q2936),,"!!!")</f>
        <v/>
      </c>
      <c r="T2936" s="464" t="n">
        <v>2925</v>
      </c>
    </row>
    <row customFormat="1" hidden="1" outlineLevel="1" r="2937" s="590">
      <c r="A2937" s="29" t="n"/>
      <c r="B2937" s="606" t="n">
        <v>400</v>
      </c>
      <c r="C2937" s="617" t="n">
        <v>444</v>
      </c>
      <c r="D2937" s="889" t="n">
        <v>103</v>
      </c>
      <c r="E2937" s="529" t="inlineStr">
        <is>
          <t>2P surface mounted IP rated switch</t>
        </is>
      </c>
      <c r="F2937" s="529" t="inlineStr">
        <is>
          <t>2P falon kívüli kapcsoló, IP védett</t>
        </is>
      </c>
      <c r="G2937" s="994" t="n">
        <v>16</v>
      </c>
      <c r="H2937" s="553" t="inlineStr">
        <is>
          <t>db/pcs</t>
        </is>
      </c>
      <c r="I2937" s="350" t="n"/>
      <c r="J2937" s="159" t="n">
        <v>0</v>
      </c>
      <c r="K2937" s="159" t="n">
        <v>0</v>
      </c>
      <c r="L2937" s="753">
        <f>J2937+K2937</f>
        <v/>
      </c>
      <c r="M2937" s="748">
        <f>L2937*(G2937+I2937)</f>
        <v/>
      </c>
      <c r="O2937" s="464">
        <f>ISBLANK(D2937)</f>
        <v/>
      </c>
      <c r="P2937" s="464">
        <f>ISBLANK(G2937)</f>
        <v/>
      </c>
      <c r="Q2937" s="464">
        <f>ISBLANK(M2937)</f>
        <v/>
      </c>
      <c r="R2937" s="464">
        <f>IF(AND(O2937=P2937,O2937=Q2937),,"!!!")</f>
        <v/>
      </c>
      <c r="T2937" s="464" t="n">
        <v>2926</v>
      </c>
    </row>
    <row customFormat="1" hidden="1" outlineLevel="1" r="2938" s="590">
      <c r="A2938" s="29" t="n"/>
      <c r="B2938" s="606" t="n">
        <v>400</v>
      </c>
      <c r="C2938" s="617" t="n">
        <v>444</v>
      </c>
      <c r="D2938" s="889" t="n">
        <v>104</v>
      </c>
      <c r="E2938" s="529" t="inlineStr">
        <is>
          <t>key switch</t>
        </is>
      </c>
      <c r="F2938" s="529" t="inlineStr">
        <is>
          <t>Kulcsos kapcsoló</t>
        </is>
      </c>
      <c r="G2938" s="994" t="n">
        <v>1</v>
      </c>
      <c r="H2938" s="553" t="inlineStr">
        <is>
          <t>db/pcs</t>
        </is>
      </c>
      <c r="I2938" s="350" t="n"/>
      <c r="J2938" s="159" t="n">
        <v>0</v>
      </c>
      <c r="K2938" s="159" t="n">
        <v>0</v>
      </c>
      <c r="L2938" s="753">
        <f>J2938+K2938</f>
        <v/>
      </c>
      <c r="M2938" s="748">
        <f>L2938*(G2938+I2938)</f>
        <v/>
      </c>
      <c r="O2938" s="464">
        <f>ISBLANK(D2938)</f>
        <v/>
      </c>
      <c r="P2938" s="464">
        <f>ISBLANK(G2938)</f>
        <v/>
      </c>
      <c r="Q2938" s="464">
        <f>ISBLANK(M2938)</f>
        <v/>
      </c>
      <c r="R2938" s="464">
        <f>IF(AND(O2938=P2938,O2938=Q2938),,"!!!")</f>
        <v/>
      </c>
      <c r="T2938" s="464" t="n">
        <v>2927</v>
      </c>
    </row>
    <row customFormat="1" hidden="1" outlineLevel="1" r="2939" s="590">
      <c r="A2939" s="29" t="n"/>
      <c r="B2939" s="606" t="n">
        <v>400</v>
      </c>
      <c r="C2939" s="617" t="n">
        <v>444</v>
      </c>
      <c r="D2939" s="889" t="n">
        <v>105</v>
      </c>
      <c r="E2939" s="529" t="inlineStr">
        <is>
          <t>Recessed 360 grad motion detector</t>
        </is>
      </c>
      <c r="F2939" s="529" t="inlineStr">
        <is>
          <t>Süllyesztett 360 fokos mozgásézrékelős kapcsoló</t>
        </is>
      </c>
      <c r="G2939" s="994" t="n">
        <v>75</v>
      </c>
      <c r="H2939" s="553" t="inlineStr">
        <is>
          <t>db/pcs</t>
        </is>
      </c>
      <c r="I2939" s="350" t="n"/>
      <c r="J2939" s="159" t="n">
        <v>0</v>
      </c>
      <c r="K2939" s="159" t="n">
        <v>0</v>
      </c>
      <c r="L2939" s="753">
        <f>J2939+K2939</f>
        <v/>
      </c>
      <c r="M2939" s="748">
        <f>L2939*(G2939+I2939)</f>
        <v/>
      </c>
      <c r="O2939" s="464">
        <f>ISBLANK(D2939)</f>
        <v/>
      </c>
      <c r="P2939" s="464">
        <f>ISBLANK(G2939)</f>
        <v/>
      </c>
      <c r="Q2939" s="464">
        <f>ISBLANK(M2939)</f>
        <v/>
      </c>
      <c r="R2939" s="464">
        <f>IF(AND(O2939=P2939,O2939=Q2939),,"!!!")</f>
        <v/>
      </c>
      <c r="T2939" s="464" t="n">
        <v>2928</v>
      </c>
    </row>
    <row customFormat="1" hidden="1" outlineLevel="1" r="2940" s="590">
      <c r="A2940" s="29" t="n"/>
      <c r="B2940" s="606" t="n">
        <v>400</v>
      </c>
      <c r="C2940" s="617" t="n">
        <v>444</v>
      </c>
      <c r="D2940" s="889" t="n">
        <v>106</v>
      </c>
      <c r="E2940" s="529" t="inlineStr">
        <is>
          <t>Surface mounted 360 grad motion detector</t>
        </is>
      </c>
      <c r="F2940" s="529" t="inlineStr">
        <is>
          <t>Falon kívüli 360 fokos mozgásézrékelős kapcsoló</t>
        </is>
      </c>
      <c r="G2940" s="994" t="n">
        <v>66</v>
      </c>
      <c r="H2940" s="553" t="inlineStr">
        <is>
          <t>db/pcs</t>
        </is>
      </c>
      <c r="I2940" s="350" t="n"/>
      <c r="J2940" s="159" t="n">
        <v>0</v>
      </c>
      <c r="K2940" s="159" t="n">
        <v>0</v>
      </c>
      <c r="L2940" s="753">
        <f>J2940+K2940</f>
        <v/>
      </c>
      <c r="M2940" s="748">
        <f>L2940*(G2940+I2940)</f>
        <v/>
      </c>
      <c r="O2940" s="464">
        <f>ISBLANK(D2940)</f>
        <v/>
      </c>
      <c r="P2940" s="464">
        <f>ISBLANK(G2940)</f>
        <v/>
      </c>
      <c r="Q2940" s="464">
        <f>ISBLANK(M2940)</f>
        <v/>
      </c>
      <c r="R2940" s="464">
        <f>IF(AND(O2940=P2940,O2940=Q2940),,"!!!")</f>
        <v/>
      </c>
      <c r="T2940" s="464" t="n">
        <v>2929</v>
      </c>
    </row>
    <row customFormat="1" hidden="1" outlineLevel="1" r="2941" s="590">
      <c r="A2941" s="29" t="n"/>
      <c r="B2941" s="606" t="n">
        <v>400</v>
      </c>
      <c r="C2941" s="617" t="n">
        <v>444</v>
      </c>
      <c r="D2941" s="889" t="n">
        <v>107</v>
      </c>
      <c r="E2941" s="529" t="inlineStr">
        <is>
          <t>Surface mounted 360 grad motion detector, IP rated</t>
        </is>
      </c>
      <c r="F2941" s="529" t="inlineStr">
        <is>
          <t>Falon kívüli 360 fokos mozgásézrékelős kapcsoló, IP védett</t>
        </is>
      </c>
      <c r="G2941" s="994" t="n">
        <v>19</v>
      </c>
      <c r="H2941" s="553" t="inlineStr">
        <is>
          <t>db/pcs</t>
        </is>
      </c>
      <c r="I2941" s="350" t="n"/>
      <c r="J2941" s="159" t="n">
        <v>0</v>
      </c>
      <c r="K2941" s="159" t="n">
        <v>0</v>
      </c>
      <c r="L2941" s="753">
        <f>J2941+K2941</f>
        <v/>
      </c>
      <c r="M2941" s="748">
        <f>L2941*(G2941+I2941)</f>
        <v/>
      </c>
      <c r="O2941" s="464">
        <f>ISBLANK(D2941)</f>
        <v/>
      </c>
      <c r="P2941" s="464">
        <f>ISBLANK(G2941)</f>
        <v/>
      </c>
      <c r="Q2941" s="464">
        <f>ISBLANK(M2941)</f>
        <v/>
      </c>
      <c r="R2941" s="464">
        <f>IF(AND(O2941=P2941,O2941=Q2941),,"!!!")</f>
        <v/>
      </c>
      <c r="T2941" s="464" t="n">
        <v>2930</v>
      </c>
    </row>
    <row customFormat="1" customHeight="1" hidden="1" ht="13.5" outlineLevel="1" r="2942" s="590" thickBot="1">
      <c r="A2942" s="29" t="n"/>
      <c r="B2942" s="606" t="n">
        <v>400</v>
      </c>
      <c r="C2942" s="617" t="n">
        <v>444</v>
      </c>
      <c r="D2942" s="889" t="n">
        <v>108</v>
      </c>
      <c r="E2942" s="529" t="inlineStr">
        <is>
          <t>IP rated push botton</t>
        </is>
      </c>
      <c r="F2942" s="529" t="inlineStr">
        <is>
          <t>Vízmentes világítási nyomógomb</t>
        </is>
      </c>
      <c r="G2942" s="994" t="n">
        <v>18</v>
      </c>
      <c r="H2942" s="553" t="inlineStr">
        <is>
          <t>db/pcs</t>
        </is>
      </c>
      <c r="I2942" s="350" t="n"/>
      <c r="J2942" s="159" t="n">
        <v>0</v>
      </c>
      <c r="K2942" s="159" t="n">
        <v>0</v>
      </c>
      <c r="L2942" s="753">
        <f>J2942+K2942</f>
        <v/>
      </c>
      <c r="M2942" s="748">
        <f>L2942*(G2942+I2942)</f>
        <v/>
      </c>
      <c r="O2942" s="464">
        <f>ISBLANK(D2942)</f>
        <v/>
      </c>
      <c r="P2942" s="464">
        <f>ISBLANK(G2942)</f>
        <v/>
      </c>
      <c r="Q2942" s="464">
        <f>ISBLANK(M2942)</f>
        <v/>
      </c>
      <c r="R2942" s="464">
        <f>IF(AND(O2942=P2942,O2942=Q2942),,"!!!")</f>
        <v/>
      </c>
      <c r="T2942" s="464" t="n">
        <v>2931</v>
      </c>
    </row>
    <row customFormat="1" customHeight="1" hidden="1" ht="13.5" outlineLevel="1" r="2943" s="590" thickBot="1">
      <c r="A2943" s="581" t="n"/>
      <c r="B2943" s="622" t="n">
        <v>400</v>
      </c>
      <c r="C2943" s="623" t="n">
        <v>444</v>
      </c>
      <c r="D2943" s="434" t="n"/>
      <c r="E2943" s="162" t="inlineStr">
        <is>
          <t xml:space="preserve"> systems total</t>
        </is>
      </c>
      <c r="F2943" s="162" t="inlineStr">
        <is>
          <t>összesen</t>
        </is>
      </c>
      <c r="G2943" s="1017" t="n"/>
      <c r="H2943" s="8" t="n"/>
      <c r="I2943" s="354" t="n"/>
      <c r="J2943" s="163" t="n"/>
      <c r="K2943" s="163" t="n"/>
      <c r="L2943" s="233" t="n"/>
      <c r="M2943" s="214">
        <f>SUM(M2832:M2942)</f>
        <v/>
      </c>
      <c r="O2943" s="464">
        <f>ISBLANK(D2943)</f>
        <v/>
      </c>
      <c r="P2943" s="464">
        <f>ISBLANK(G2943)</f>
        <v/>
      </c>
      <c r="Q2943" s="464">
        <f>ISBLANK(M2943)</f>
        <v/>
      </c>
      <c r="R2943" s="464">
        <f>IF(AND(O2943=P2943,O2943=Q2943),,"!!!")</f>
        <v/>
      </c>
      <c r="T2943" s="464" t="n">
        <v>2932</v>
      </c>
    </row>
    <row customFormat="1" customHeight="1" hidden="1" ht="30.75" outlineLevel="1" r="2944" s="590" thickBot="1">
      <c r="A2944" s="133" t="n"/>
      <c r="B2944" s="631" t="n">
        <v>400</v>
      </c>
      <c r="C2944" s="629" t="n">
        <v>445</v>
      </c>
      <c r="D2944" s="566" t="n"/>
      <c r="E2944" s="99" t="inlineStr">
        <is>
          <t>Lighting fixtures with installation, 
connection, supporting structure</t>
        </is>
      </c>
      <c r="F2944" s="99" t="inlineStr">
        <is>
          <t>Lámpatestek felszereléssel, bekötéssel, tartószerkezettel, kompletten</t>
        </is>
      </c>
      <c r="G2944" s="1009" t="n"/>
      <c r="H2944" s="151" t="n"/>
      <c r="I2944" s="349" t="n"/>
      <c r="J2944" s="299" t="n"/>
      <c r="K2944" s="101" t="n"/>
      <c r="L2944" s="216" t="n"/>
      <c r="M2944" s="217" t="n"/>
      <c r="O2944" s="464">
        <f>ISBLANK(D2944)</f>
        <v/>
      </c>
      <c r="P2944" s="464">
        <f>ISBLANK(G2944)</f>
        <v/>
      </c>
      <c r="Q2944" s="464">
        <f>ISBLANK(M2944)</f>
        <v/>
      </c>
      <c r="R2944" s="464">
        <f>IF(AND(O2944=P2944,O2944=Q2944),,"!!!")</f>
        <v/>
      </c>
      <c r="T2944" s="464" t="n">
        <v>2933</v>
      </c>
    </row>
    <row customFormat="1" customHeight="1" hidden="1" ht="56.25" outlineLevel="1" r="2945" s="590">
      <c r="A2945" s="29" t="n"/>
      <c r="B2945" s="657" t="n">
        <v>400</v>
      </c>
      <c r="C2945" s="617" t="n">
        <v>445</v>
      </c>
      <c r="D2945" s="838" t="n">
        <v>1</v>
      </c>
      <c r="E2945" s="682" t="inlineStr">
        <is>
          <t>Type L1:
Surface mounted downlight
13,2W, 4000K, 1440lm, IP54
Thorn Chalice 200 LED1400-840 HFIX RSB or any technically equivalent solution</t>
        </is>
      </c>
      <c r="F2945" s="682" t="inlineStr">
        <is>
          <t>L1 tervjelű lámpatest:
Rászereltt mélysugárzó
13,2W, 4000K, 1440lm, IP54
Thorn Chalice 200 LED1400-840 HFIX RSB vagy műszakilag egyenértékű</t>
        </is>
      </c>
      <c r="G2945" s="1010" t="n">
        <v>255</v>
      </c>
      <c r="H2945" s="156" t="inlineStr">
        <is>
          <t>db/pcs</t>
        </is>
      </c>
      <c r="I2945" s="355" t="n"/>
      <c r="J2945" s="159" t="n">
        <v>0</v>
      </c>
      <c r="K2945" s="159" t="n">
        <v>0</v>
      </c>
      <c r="L2945" s="753">
        <f>J2945+K2945</f>
        <v/>
      </c>
      <c r="M2945" s="748">
        <f>L2945*(G2945+I2945)</f>
        <v/>
      </c>
      <c r="O2945" s="464">
        <f>ISBLANK(D2945)</f>
        <v/>
      </c>
      <c r="P2945" s="464">
        <f>ISBLANK(G2945)</f>
        <v/>
      </c>
      <c r="Q2945" s="464">
        <f>ISBLANK(M2945)</f>
        <v/>
      </c>
      <c r="R2945" s="464">
        <f>IF(AND(O2945=P2945,O2945=Q2945),,"!!!")</f>
        <v/>
      </c>
      <c r="T2945" s="464" t="n">
        <v>2934</v>
      </c>
    </row>
    <row customFormat="1" customHeight="1" hidden="1" ht="56.25" outlineLevel="1" r="2946" s="590">
      <c r="A2946" s="29" t="n"/>
      <c r="B2946" s="606" t="n">
        <v>400</v>
      </c>
      <c r="C2946" s="617" t="n">
        <v>445</v>
      </c>
      <c r="D2946" s="889" t="n">
        <v>2</v>
      </c>
      <c r="E2946" s="682" t="inlineStr">
        <is>
          <t>Type L2:
Surface mounted downlight
17,2W, 4000K, 2090lm, IP54
Thorn Chalice 200 LED2000-840 HFIX RSB or any technically equivalent solution</t>
        </is>
      </c>
      <c r="F2946" s="682" t="inlineStr">
        <is>
          <t>L2 tervjelű lámpatest:
Rászerelt mélysugárzó
17,2W, 4000K, 2090lm, IP54
Thorn Chalice 200 LED2000-840 HFIX RSB vagy műszakilag egyenértékű</t>
        </is>
      </c>
      <c r="G2946" s="1010" t="n">
        <v>29</v>
      </c>
      <c r="H2946" s="553" t="inlineStr">
        <is>
          <t>db/pcs</t>
        </is>
      </c>
      <c r="I2946" s="355" t="n"/>
      <c r="J2946" s="159" t="n">
        <v>0</v>
      </c>
      <c r="K2946" s="159" t="n">
        <v>0</v>
      </c>
      <c r="L2946" s="753">
        <f>J2946+K2946</f>
        <v/>
      </c>
      <c r="M2946" s="748">
        <f>L2946*(G2946+I2946)</f>
        <v/>
      </c>
      <c r="O2946" s="464">
        <f>ISBLANK(D2946)</f>
        <v/>
      </c>
      <c r="P2946" s="464">
        <f>ISBLANK(G2946)</f>
        <v/>
      </c>
      <c r="Q2946" s="464">
        <f>ISBLANK(M2946)</f>
        <v/>
      </c>
      <c r="R2946" s="464">
        <f>IF(AND(O2946=P2946,O2946=Q2946),,"!!!")</f>
        <v/>
      </c>
      <c r="T2946" s="464" t="n">
        <v>2935</v>
      </c>
    </row>
    <row customFormat="1" customHeight="1" hidden="1" ht="56.25" outlineLevel="1" r="2947" s="590">
      <c r="A2947" s="29" t="n"/>
      <c r="B2947" s="606" t="n">
        <v>400</v>
      </c>
      <c r="C2947" s="617" t="n">
        <v>445</v>
      </c>
      <c r="D2947" s="889" t="n">
        <v>3</v>
      </c>
      <c r="E2947" s="682" t="inlineStr">
        <is>
          <t>Type L3:
Suspended luminaire
61W, 4000K, 6700lm, IP20
Thorn IQ Wave SP / IQ SUSP S LED6700-840 HFIX ML5 or any technically equivalent solution</t>
        </is>
      </c>
      <c r="F2947" s="682" t="inlineStr">
        <is>
          <t>L3 tervjelű lámpatest:
Függesztett lámpatest
61W, 4000K, 6700lm, IP20
Thorn IQ Wave SP / IQ SUSP S LED6700-840 HFIX ML5 vagy műszakilag egyenértékű</t>
        </is>
      </c>
      <c r="G2947" s="1010" t="n">
        <v>283</v>
      </c>
      <c r="H2947" s="553" t="inlineStr">
        <is>
          <t>db/pcs</t>
        </is>
      </c>
      <c r="I2947" s="355" t="n"/>
      <c r="J2947" s="159" t="n">
        <v>0</v>
      </c>
      <c r="K2947" s="159" t="n">
        <v>0</v>
      </c>
      <c r="L2947" s="753">
        <f>J2947+K2947</f>
        <v/>
      </c>
      <c r="M2947" s="748">
        <f>L2947*(G2947+I2947)</f>
        <v/>
      </c>
      <c r="O2947" s="464">
        <f>ISBLANK(D2947)</f>
        <v/>
      </c>
      <c r="P2947" s="464">
        <f>ISBLANK(G2947)</f>
        <v/>
      </c>
      <c r="Q2947" s="464">
        <f>ISBLANK(M2947)</f>
        <v/>
      </c>
      <c r="R2947" s="464">
        <f>IF(AND(O2947=P2947,O2947=Q2947),,"!!!")</f>
        <v/>
      </c>
      <c r="T2947" s="464" t="n">
        <v>2936</v>
      </c>
    </row>
    <row customFormat="1" customHeight="1" hidden="1" ht="56.25" outlineLevel="1" r="2948" s="590">
      <c r="A2948" s="29" t="n"/>
      <c r="B2948" s="606" t="n">
        <v>400</v>
      </c>
      <c r="C2948" s="617" t="n">
        <v>445</v>
      </c>
      <c r="D2948" s="889" t="n">
        <v>4</v>
      </c>
      <c r="E2948" s="682" t="inlineStr">
        <is>
          <t>Type L4:
Surface mounted luminaire
21,7W, 4000K, 3130lm, IP66
Thorn Aquaforce Pro / AQFPRO S LED2900-840 PC MB HF or any technically equivalent solution</t>
        </is>
      </c>
      <c r="F2948" s="682" t="inlineStr">
        <is>
          <t>L4 tervjelű lámpatest:
Rászerelt lámpatest
21,7W, 4000K, 3130lm, IP66
Thorn Aquaforce Pro / AQFPRO S LED2900-840 PC MB HF vagy műszakilag egyenértékű</t>
        </is>
      </c>
      <c r="G2948" s="1010" t="n">
        <v>120</v>
      </c>
      <c r="H2948" s="553" t="inlineStr">
        <is>
          <t>db/pcs</t>
        </is>
      </c>
      <c r="I2948" s="355" t="n"/>
      <c r="J2948" s="159" t="n">
        <v>0</v>
      </c>
      <c r="K2948" s="159" t="n">
        <v>0</v>
      </c>
      <c r="L2948" s="753">
        <f>J2948+K2948</f>
        <v/>
      </c>
      <c r="M2948" s="748">
        <f>L2948*(G2948+I2948)</f>
        <v/>
      </c>
      <c r="O2948" s="464">
        <f>ISBLANK(D2948)</f>
        <v/>
      </c>
      <c r="P2948" s="464">
        <f>ISBLANK(G2948)</f>
        <v/>
      </c>
      <c r="Q2948" s="464">
        <f>ISBLANK(M2948)</f>
        <v/>
      </c>
      <c r="R2948" s="464">
        <f>IF(AND(O2948=P2948,O2948=Q2948),,"!!!")</f>
        <v/>
      </c>
      <c r="T2948" s="464" t="n">
        <v>2937</v>
      </c>
    </row>
    <row customFormat="1" customHeight="1" hidden="1" ht="56.25" outlineLevel="1" r="2949" s="590">
      <c r="A2949" s="29" t="n"/>
      <c r="B2949" s="606" t="n">
        <v>400</v>
      </c>
      <c r="C2949" s="617" t="n">
        <v>445</v>
      </c>
      <c r="D2949" s="889" t="n">
        <v>5</v>
      </c>
      <c r="E2949" s="682" t="inlineStr">
        <is>
          <t>Type L5:
Wall mounted mirror luminaire
17W, 4000K, 960lm, IP44
PXF Lighting VIP KINKIET LED 595mm OPAL or any technically equivalent solution</t>
        </is>
      </c>
      <c r="F2949" s="682" t="inlineStr">
        <is>
          <t>L5 tervjelű lámpatest:
Falra szerelt tükörvilágító lámpatest
17W, 4000K, 960lm, IP44
PXF Lighting VIP KINKIET LED 595mm OPAL vagy műszakilag egyenértékű</t>
        </is>
      </c>
      <c r="G2949" s="1010" t="n">
        <v>41</v>
      </c>
      <c r="H2949" s="553" t="inlineStr">
        <is>
          <t>db/pcs</t>
        </is>
      </c>
      <c r="I2949" s="355" t="n"/>
      <c r="J2949" s="159" t="n">
        <v>0</v>
      </c>
      <c r="K2949" s="159" t="n">
        <v>0</v>
      </c>
      <c r="L2949" s="753">
        <f>J2949+K2949</f>
        <v/>
      </c>
      <c r="M2949" s="748">
        <f>L2949*(G2949+I2949)</f>
        <v/>
      </c>
      <c r="O2949" s="464">
        <f>ISBLANK(D2949)</f>
        <v/>
      </c>
      <c r="P2949" s="464">
        <f>ISBLANK(G2949)</f>
        <v/>
      </c>
      <c r="Q2949" s="464">
        <f>ISBLANK(M2949)</f>
        <v/>
      </c>
      <c r="R2949" s="464">
        <f>IF(AND(O2949=P2949,O2949=Q2949),,"!!!")</f>
        <v/>
      </c>
      <c r="T2949" s="464" t="n">
        <v>2938</v>
      </c>
    </row>
    <row customFormat="1" customHeight="1" hidden="1" ht="56.25" outlineLevel="1" r="2950" s="590">
      <c r="A2950" s="29" t="n"/>
      <c r="B2950" s="606" t="n">
        <v>400</v>
      </c>
      <c r="C2950" s="617" t="n">
        <v>445</v>
      </c>
      <c r="D2950" s="889" t="n">
        <v>6</v>
      </c>
      <c r="E2950" s="682" t="inlineStr">
        <is>
          <t>L6 tervjelű lámpatest:
Rászerelt lámpatest
24W, 4000K, 3000lm, IP40
Thorn Omega Pro 2 / OP2 3000-840 CKIT+ MPT 3X12 vagy műszakilag egyenértékű</t>
        </is>
      </c>
      <c r="F2950" s="682" t="inlineStr">
        <is>
          <t>L6 tervjelű lámpatest:
Rászerelt lámpatest
24W, 4000K, 3000lm, IP40
Thorn Omega Pro 2 / OP2 3000-840 CKIT+ MPT 3X12 vagy műszakilag egyenértékű</t>
        </is>
      </c>
      <c r="G2950" s="1010" t="n">
        <v>23</v>
      </c>
      <c r="H2950" s="553" t="inlineStr">
        <is>
          <t>db/pcs</t>
        </is>
      </c>
      <c r="I2950" s="355" t="n"/>
      <c r="J2950" s="159" t="n">
        <v>0</v>
      </c>
      <c r="K2950" s="159" t="n">
        <v>0</v>
      </c>
      <c r="L2950" s="753">
        <f>J2950+K2950</f>
        <v/>
      </c>
      <c r="M2950" s="748">
        <f>L2950*(G2950+I2950)</f>
        <v/>
      </c>
      <c r="O2950" s="464">
        <f>ISBLANK(D2950)</f>
        <v/>
      </c>
      <c r="P2950" s="464">
        <f>ISBLANK(G2950)</f>
        <v/>
      </c>
      <c r="Q2950" s="464">
        <f>ISBLANK(M2950)</f>
        <v/>
      </c>
      <c r="R2950" s="464">
        <f>IF(AND(O2950=P2950,O2950=Q2950),,"!!!")</f>
        <v/>
      </c>
      <c r="T2950" s="464" t="n">
        <v>2939</v>
      </c>
    </row>
    <row customFormat="1" customHeight="1" hidden="1" ht="56.25" outlineLevel="1" r="2951" s="590">
      <c r="A2951" s="29" t="n"/>
      <c r="B2951" s="606" t="n">
        <v>400</v>
      </c>
      <c r="C2951" s="617" t="n">
        <v>445</v>
      </c>
      <c r="D2951" s="889" t="n">
        <v>7</v>
      </c>
      <c r="E2951" s="682" t="inlineStr">
        <is>
          <t>Type L7:
Surface mounted luminaire
52,7W, 4000K, 6550lm, IP66
Thorn Aquaforce Pro / AQFPRO L LED6400-840 PC WB HF or any technically equivalent solution</t>
        </is>
      </c>
      <c r="F2951" s="682" t="inlineStr">
        <is>
          <t>L7 tervjelű lámpatest:
Rászerelt lámpatest
52,7W, 4000K, 6550lm, IP66
Thorn Aquaforce Pro / AQFPRO L LED6400-840 PC WB HF vagy műszakilag egyenértékű</t>
        </is>
      </c>
      <c r="G2951" s="1010" t="n">
        <v>184</v>
      </c>
      <c r="H2951" s="553" t="inlineStr">
        <is>
          <t>db/pcs</t>
        </is>
      </c>
      <c r="I2951" s="355" t="n"/>
      <c r="J2951" s="159" t="n">
        <v>0</v>
      </c>
      <c r="K2951" s="159" t="n">
        <v>0</v>
      </c>
      <c r="L2951" s="753">
        <f>J2951+K2951</f>
        <v/>
      </c>
      <c r="M2951" s="748">
        <f>L2951*(G2951+I2951)</f>
        <v/>
      </c>
      <c r="O2951" s="464">
        <f>ISBLANK(D2951)</f>
        <v/>
      </c>
      <c r="P2951" s="464">
        <f>ISBLANK(G2951)</f>
        <v/>
      </c>
      <c r="Q2951" s="464">
        <f>ISBLANK(M2951)</f>
        <v/>
      </c>
      <c r="R2951" s="464">
        <f>IF(AND(O2951=P2951,O2951=Q2951),,"!!!")</f>
        <v/>
      </c>
      <c r="T2951" s="464" t="n">
        <v>2940</v>
      </c>
    </row>
    <row customFormat="1" customHeight="1" hidden="1" ht="45" outlineLevel="1" r="2952" s="590">
      <c r="A2952" s="29" t="n"/>
      <c r="B2952" s="606" t="n">
        <v>400</v>
      </c>
      <c r="C2952" s="617" t="n">
        <v>445</v>
      </c>
      <c r="D2952" s="889" t="n">
        <v>8</v>
      </c>
      <c r="E2952" s="682" t="inlineStr">
        <is>
          <t>Type L8:
Suspended luminaire
27W, 4000K, 3490lm, IP40
PXF Lighting Milena LED PAR or any technically equivalent solution</t>
        </is>
      </c>
      <c r="F2952" s="682" t="inlineStr">
        <is>
          <t>L8 tervjelű lámpatest:
Függesztett lámpatest
27W, 4000K, 3490lm, IP40
PXF Lighting Milena LED PAR vagy műszakilag egyenértékű</t>
        </is>
      </c>
      <c r="G2952" s="1010" t="n">
        <v>16</v>
      </c>
      <c r="H2952" s="553" t="inlineStr">
        <is>
          <t>db/pcs</t>
        </is>
      </c>
      <c r="I2952" s="355" t="n"/>
      <c r="J2952" s="159" t="n">
        <v>0</v>
      </c>
      <c r="K2952" s="159" t="n">
        <v>0</v>
      </c>
      <c r="L2952" s="753">
        <f>J2952+K2952</f>
        <v/>
      </c>
      <c r="M2952" s="748">
        <f>L2952*(G2952+I2952)</f>
        <v/>
      </c>
      <c r="O2952" s="464">
        <f>ISBLANK(D2952)</f>
        <v/>
      </c>
      <c r="P2952" s="464">
        <f>ISBLANK(G2952)</f>
        <v/>
      </c>
      <c r="Q2952" s="464">
        <f>ISBLANK(M2952)</f>
        <v/>
      </c>
      <c r="R2952" s="464">
        <f>IF(AND(O2952=P2952,O2952=Q2952),,"!!!")</f>
        <v/>
      </c>
      <c r="T2952" s="464" t="n">
        <v>2941</v>
      </c>
    </row>
    <row customFormat="1" customHeight="1" hidden="1" ht="56.25" outlineLevel="1" r="2953" s="590">
      <c r="A2953" s="29" t="n"/>
      <c r="B2953" s="606" t="n">
        <v>400</v>
      </c>
      <c r="C2953" s="617" t="n">
        <v>445</v>
      </c>
      <c r="D2953" s="889" t="n">
        <v>9</v>
      </c>
      <c r="E2953" s="682" t="inlineStr">
        <is>
          <t>Type L9:
High-bay luminaire
92,5W, 4000K, 12500lm, IP65
Zumtobel Craft M LED13000-840 PM NB LDO WH or any technically equivalent solution</t>
        </is>
      </c>
      <c r="F2953" s="682" t="inlineStr">
        <is>
          <t>L9 tervjelű lámpatest:
Csarnokvilágító lámpatest
92,5W, 4000K, 12500lm, IP65
Zumtobel Craft M LED13000-840 PM NB LDO WH vagy műszakilag egyenértékű</t>
        </is>
      </c>
      <c r="G2953" s="1010" t="n">
        <v>96</v>
      </c>
      <c r="H2953" s="553" t="inlineStr">
        <is>
          <t>db/pcs</t>
        </is>
      </c>
      <c r="I2953" s="355" t="n"/>
      <c r="J2953" s="159" t="n">
        <v>0</v>
      </c>
      <c r="K2953" s="159" t="n">
        <v>0</v>
      </c>
      <c r="L2953" s="753">
        <f>J2953+K2953</f>
        <v/>
      </c>
      <c r="M2953" s="748">
        <f>L2953*(G2953+I2953)</f>
        <v/>
      </c>
      <c r="O2953" s="464">
        <f>ISBLANK(D2953)</f>
        <v/>
      </c>
      <c r="P2953" s="464">
        <f>ISBLANK(G2953)</f>
        <v/>
      </c>
      <c r="Q2953" s="464">
        <f>ISBLANK(M2953)</f>
        <v/>
      </c>
      <c r="R2953" s="464">
        <f>IF(AND(O2953=P2953,O2953=Q2953),,"!!!")</f>
        <v/>
      </c>
      <c r="T2953" s="464" t="n">
        <v>2942</v>
      </c>
    </row>
    <row customFormat="1" customHeight="1" hidden="1" ht="56.25" outlineLevel="1" r="2954" s="590">
      <c r="A2954" s="29" t="n"/>
      <c r="B2954" s="606" t="n">
        <v>400</v>
      </c>
      <c r="C2954" s="617" t="n">
        <v>445</v>
      </c>
      <c r="D2954" s="889" t="n">
        <v>10</v>
      </c>
      <c r="E2954" s="682" t="inlineStr">
        <is>
          <t>Type L10:
High-bay luminaire
130W, 4000K, 16800lm, IP65
Zumtobel Craft M LED17000-840 PM WB LDO WH or any technically equivalent solution</t>
        </is>
      </c>
      <c r="F2954" s="682" t="inlineStr">
        <is>
          <t>L10 tervjelű lámpatest:
Csarnokvilágító lámpatest
130W, 4000K, 16800lm, IP65
Zumtobel Craft M LED17000-840 PM WB LDO WH vagy műszakilag egyenértékű</t>
        </is>
      </c>
      <c r="G2954" s="1010" t="n">
        <v>321</v>
      </c>
      <c r="H2954" s="430" t="inlineStr">
        <is>
          <t>db/pcs</t>
        </is>
      </c>
      <c r="I2954" s="355" t="n"/>
      <c r="J2954" s="159" t="n">
        <v>0</v>
      </c>
      <c r="K2954" s="159" t="n">
        <v>0</v>
      </c>
      <c r="L2954" s="753">
        <f>J2954+K2954</f>
        <v/>
      </c>
      <c r="M2954" s="748">
        <f>L2954*(G2954+I2954)</f>
        <v/>
      </c>
      <c r="O2954" s="464">
        <f>ISBLANK(D2954)</f>
        <v/>
      </c>
      <c r="P2954" s="464">
        <f>ISBLANK(G2954)</f>
        <v/>
      </c>
      <c r="Q2954" s="464">
        <f>ISBLANK(M2954)</f>
        <v/>
      </c>
      <c r="R2954" s="464">
        <f>IF(AND(O2954=P2954,O2954=Q2954),,"!!!")</f>
        <v/>
      </c>
      <c r="T2954" s="464" t="n">
        <v>2943</v>
      </c>
    </row>
    <row customFormat="1" customHeight="1" hidden="1" ht="56.25" outlineLevel="1" r="2955" s="590">
      <c r="A2955" s="29" t="n"/>
      <c r="B2955" s="606" t="n">
        <v>400</v>
      </c>
      <c r="C2955" s="617" t="n">
        <v>445</v>
      </c>
      <c r="D2955" s="889" t="n">
        <v>11</v>
      </c>
      <c r="E2955" s="682" t="inlineStr">
        <is>
          <t>Type L11:
High-bay luminaire
130W, 4000K, 16800lm, IP65
Zumtobel Craft M LED17000-840 PM NB LDO WH or any technically equivalent solution</t>
        </is>
      </c>
      <c r="F2955" s="682" t="inlineStr">
        <is>
          <t>L11 tervjelű lámpatest:
Csarnokvilágító lámpatest
130W, 4000K, 16800lm, IP65
Zumtobel Craft M LED17000-840 PM NB LDO WH vagy műszakilag egyenértékű</t>
        </is>
      </c>
      <c r="G2955" s="1010" t="n">
        <v>338</v>
      </c>
      <c r="H2955" s="430" t="inlineStr">
        <is>
          <t>db/pcs</t>
        </is>
      </c>
      <c r="I2955" s="355" t="n"/>
      <c r="J2955" s="159" t="n">
        <v>0</v>
      </c>
      <c r="K2955" s="159" t="n">
        <v>0</v>
      </c>
      <c r="L2955" s="753">
        <f>J2955+K2955</f>
        <v/>
      </c>
      <c r="M2955" s="748">
        <f>L2955*(G2955+I2955)</f>
        <v/>
      </c>
      <c r="O2955" s="464">
        <f>ISBLANK(D2955)</f>
        <v/>
      </c>
      <c r="P2955" s="464">
        <f>ISBLANK(G2955)</f>
        <v/>
      </c>
      <c r="Q2955" s="464">
        <f>ISBLANK(M2955)</f>
        <v/>
      </c>
      <c r="R2955" s="464">
        <f>IF(AND(O2955=P2955,O2955=Q2955),,"!!!")</f>
        <v/>
      </c>
      <c r="T2955" s="464" t="n">
        <v>2944</v>
      </c>
    </row>
    <row customFormat="1" customHeight="1" hidden="1" ht="33.75" outlineLevel="1" r="2956" s="590">
      <c r="A2956" s="29" t="n"/>
      <c r="B2956" s="606" t="n">
        <v>400</v>
      </c>
      <c r="C2956" s="617" t="n">
        <v>445</v>
      </c>
      <c r="D2956" s="889" t="n">
        <v>12</v>
      </c>
      <c r="E2956" s="682" t="inlineStr">
        <is>
          <t>Side wall mounted or suspended escape route lighting fixture, glass, LED, central battery with addressing module, IP41
AWEX Arrow N  ARN/1W/Z/CB/ADE</t>
        </is>
      </c>
      <c r="F2956" s="682" t="inlineStr">
        <is>
          <t>Oldalfalra szerelt / függesztett irányfény lámpatest, üveglapos kivitelben, LED, központi akkumulátoros, címző modullal, IP41
AWEX Arrow N  ARN/1W/Z/CB/ADE</t>
        </is>
      </c>
      <c r="G2956" s="1010" t="n">
        <v>77</v>
      </c>
      <c r="H2956" s="430" t="inlineStr">
        <is>
          <t>db/pcs</t>
        </is>
      </c>
      <c r="I2956" s="355" t="n"/>
      <c r="J2956" s="159" t="n">
        <v>0</v>
      </c>
      <c r="K2956" s="159" t="n">
        <v>0</v>
      </c>
      <c r="L2956" s="753">
        <f>J2956+K2956</f>
        <v/>
      </c>
      <c r="M2956" s="748">
        <f>L2956*(G2956+I2956)</f>
        <v/>
      </c>
      <c r="O2956" s="464">
        <f>ISBLANK(D2956)</f>
        <v/>
      </c>
      <c r="P2956" s="464">
        <f>ISBLANK(G2956)</f>
        <v/>
      </c>
      <c r="Q2956" s="464">
        <f>ISBLANK(M2956)</f>
        <v/>
      </c>
      <c r="R2956" s="464">
        <f>IF(AND(O2956=P2956,O2956=Q2956),,"!!!")</f>
        <v/>
      </c>
      <c r="T2956" s="464" t="n">
        <v>2945</v>
      </c>
    </row>
    <row customFormat="1" customHeight="1" hidden="1" ht="33.75" outlineLevel="1" r="2957" s="590">
      <c r="A2957" s="29" t="n"/>
      <c r="B2957" s="606" t="n">
        <v>400</v>
      </c>
      <c r="C2957" s="617" t="n">
        <v>445</v>
      </c>
      <c r="D2957" s="889" t="n">
        <v>13</v>
      </c>
      <c r="E2957" s="682" t="inlineStr">
        <is>
          <t>Side wall or surface mounted escape route lighting fixture, glass, LED, central battery with addressing module, IP41 
AWEX Arrow N  ARN/1W/Z/CB/ADE</t>
        </is>
      </c>
      <c r="F2957" s="682" t="inlineStr">
        <is>
          <t>Oldalfalra szerelt irányfény lámpatest tűzcsap piktogrammal, üveglapos kivitelben, LED, központi akkumulátoros, címző modullal, IP41
AWEX Arrow N  ARN/1W/Z/CB/ADE</t>
        </is>
      </c>
      <c r="G2957" s="1010" t="n">
        <v>4</v>
      </c>
      <c r="H2957" s="430" t="inlineStr">
        <is>
          <t>db/pcs</t>
        </is>
      </c>
      <c r="I2957" s="355" t="n"/>
      <c r="J2957" s="159" t="n">
        <v>0</v>
      </c>
      <c r="K2957" s="159" t="n">
        <v>0</v>
      </c>
      <c r="L2957" s="753">
        <f>J2957+K2957</f>
        <v/>
      </c>
      <c r="M2957" s="748">
        <f>L2957*(G2957+I2957)</f>
        <v/>
      </c>
      <c r="O2957" s="464">
        <f>ISBLANK(D2957)</f>
        <v/>
      </c>
      <c r="P2957" s="464">
        <f>ISBLANK(G2957)</f>
        <v/>
      </c>
      <c r="Q2957" s="464">
        <f>ISBLANK(M2957)</f>
        <v/>
      </c>
      <c r="R2957" s="464">
        <f>IF(AND(O2957=P2957,O2957=Q2957),,"!!!")</f>
        <v/>
      </c>
      <c r="T2957" s="464" t="n">
        <v>2946</v>
      </c>
    </row>
    <row customFormat="1" customHeight="1" hidden="1" ht="33.75" outlineLevel="1" r="2958" s="590">
      <c r="A2958" s="29" t="n"/>
      <c r="B2958" s="606" t="n">
        <v>400</v>
      </c>
      <c r="C2958" s="617" t="n">
        <v>445</v>
      </c>
      <c r="D2958" s="889" t="n">
        <v>14</v>
      </c>
      <c r="E2958" s="682" t="inlineStr">
        <is>
          <t>Surface mounted or suspended escape route lighting fixture for high installation, opalic, led, central battery with addressing module, IP65
Awex Exit S ETS/1W/Z/CB/ADE</t>
        </is>
      </c>
      <c r="F2958" s="682" t="inlineStr">
        <is>
          <t>Mennyezetre, oldalfalra szerelt vagy függesztett irányfény lámpatest, opálbúrás kivitelben, LED, közpponti akkumulátoros, állandó üzem, IP65
Awex Exit S ETS/1W/Z/CB/ADE</t>
        </is>
      </c>
      <c r="G2958" s="1010" t="n">
        <v>110</v>
      </c>
      <c r="H2958" s="430" t="inlineStr">
        <is>
          <t>db/pcs</t>
        </is>
      </c>
      <c r="I2958" s="355" t="n"/>
      <c r="J2958" s="159" t="n">
        <v>0</v>
      </c>
      <c r="K2958" s="159" t="n">
        <v>0</v>
      </c>
      <c r="L2958" s="753">
        <f>J2958+K2958</f>
        <v/>
      </c>
      <c r="M2958" s="748">
        <f>L2958*(G2958+I2958)</f>
        <v/>
      </c>
      <c r="O2958" s="464">
        <f>ISBLANK(D2958)</f>
        <v/>
      </c>
      <c r="P2958" s="464">
        <f>ISBLANK(G2958)</f>
        <v/>
      </c>
      <c r="Q2958" s="464">
        <f>ISBLANK(M2958)</f>
        <v/>
      </c>
      <c r="R2958" s="464">
        <f>IF(AND(O2958=P2958,O2958=Q2958),,"!!!")</f>
        <v/>
      </c>
      <c r="T2958" s="464" t="n">
        <v>2947</v>
      </c>
    </row>
    <row customFormat="1" customHeight="1" hidden="1" ht="45" outlineLevel="1" r="2959" s="590">
      <c r="A2959" s="29" t="n"/>
      <c r="B2959" s="606" t="n">
        <v>400</v>
      </c>
      <c r="C2959" s="617" t="n">
        <v>445</v>
      </c>
      <c r="D2959" s="889" t="n">
        <v>15</v>
      </c>
      <c r="E2959" s="682" t="inlineStr">
        <is>
          <t>Side wall mounted emergency lighting fixture with hydrant pictogram, opalic, led, central battery with addressing module, IP20
Awex Helios HEL/1/SA</t>
        </is>
      </c>
      <c r="F2959" s="682" t="inlineStr">
        <is>
          <t>Oldalfalra szerelt irányfény lámpatest, tűzcsap piktogrammal, opálbúrás kivitelben, LED, központi akkumulátoros, 1h áthidalással, állandó üzem, IP20
Awex Helios HEL/1/SA</t>
        </is>
      </c>
      <c r="G2959" s="1010" t="n">
        <v>20</v>
      </c>
      <c r="H2959" s="430" t="inlineStr">
        <is>
          <t>db/pcs</t>
        </is>
      </c>
      <c r="I2959" s="355" t="n"/>
      <c r="J2959" s="159" t="n">
        <v>0</v>
      </c>
      <c r="K2959" s="159" t="n">
        <v>0</v>
      </c>
      <c r="L2959" s="753">
        <f>J2959+K2959</f>
        <v/>
      </c>
      <c r="M2959" s="748">
        <f>L2959*(G2959+I2959)</f>
        <v/>
      </c>
      <c r="O2959" s="464">
        <f>ISBLANK(D2959)</f>
        <v/>
      </c>
      <c r="P2959" s="464">
        <f>ISBLANK(G2959)</f>
        <v/>
      </c>
      <c r="Q2959" s="464">
        <f>ISBLANK(M2959)</f>
        <v/>
      </c>
      <c r="R2959" s="464">
        <f>IF(AND(O2959=P2959,O2959=Q2959),,"!!!")</f>
        <v/>
      </c>
      <c r="T2959" s="464" t="n">
        <v>2948</v>
      </c>
    </row>
    <row customFormat="1" customHeight="1" hidden="1" ht="33.75" outlineLevel="1" r="2960" s="590">
      <c r="A2960" s="29" t="n"/>
      <c r="B2960" s="606" t="n">
        <v>400</v>
      </c>
      <c r="C2960" s="617" t="n">
        <v>445</v>
      </c>
      <c r="D2960" s="889" t="n">
        <v>16</v>
      </c>
      <c r="E2960" s="682" t="inlineStr">
        <is>
          <t>Surface mounted emergency lighting fixture for general areas, LED, central battery with addressing module IP65
AWEX ETE ETE/3W/Z/CB/ADE</t>
        </is>
      </c>
      <c r="F2960" s="682" t="inlineStr">
        <is>
          <t>Mennyezetre rászerelt biztonsági világítási lámpatest, általános területre, LED, központi akkumulátoros, címző modullal, IP65
AWEX ETE ETE/3W/Z/CB/ADE</t>
        </is>
      </c>
      <c r="G2960" s="1010" t="n">
        <v>86</v>
      </c>
      <c r="H2960" s="430" t="inlineStr">
        <is>
          <t>db/pcs</t>
        </is>
      </c>
      <c r="I2960" s="355" t="n"/>
      <c r="J2960" s="159" t="n">
        <v>0</v>
      </c>
      <c r="K2960" s="159" t="n">
        <v>0</v>
      </c>
      <c r="L2960" s="753">
        <f>J2960+K2960</f>
        <v/>
      </c>
      <c r="M2960" s="748">
        <f>L2960*(G2960+I2960)</f>
        <v/>
      </c>
      <c r="O2960" s="464">
        <f>ISBLANK(D2960)</f>
        <v/>
      </c>
      <c r="P2960" s="464">
        <f>ISBLANK(G2960)</f>
        <v/>
      </c>
      <c r="Q2960" s="464">
        <f>ISBLANK(M2960)</f>
        <v/>
      </c>
      <c r="R2960" s="464">
        <f>IF(AND(O2960=P2960,O2960=Q2960),,"!!!")</f>
        <v/>
      </c>
      <c r="T2960" s="464" t="n">
        <v>2949</v>
      </c>
    </row>
    <row customFormat="1" customHeight="1" hidden="1" ht="33.75" outlineLevel="1" r="2961" s="590">
      <c r="A2961" s="29" t="n"/>
      <c r="B2961" s="606" t="n">
        <v>400</v>
      </c>
      <c r="C2961" s="617" t="n">
        <v>445</v>
      </c>
      <c r="D2961" s="889" t="n">
        <v>17</v>
      </c>
      <c r="E2961" s="682" t="inlineStr">
        <is>
          <t>Surface mounted emergency lighting fixture for general areas, LED, central battery with addressing module IP65
AWEX ETE ETE/3W/Z/CB/ADE</t>
        </is>
      </c>
      <c r="F2961" s="682" t="inlineStr">
        <is>
          <t>Mennyezetre rászerelt biztonsági világítási lámpatest, közlekedőkbe, LED, központi akkumulátoros, címző modullal, IP65
AWEX ETE ETE/3W/Z/CB/ADE</t>
        </is>
      </c>
      <c r="G2961" s="1010" t="n">
        <v>120</v>
      </c>
      <c r="H2961" s="430" t="inlineStr">
        <is>
          <t>db/pcs</t>
        </is>
      </c>
      <c r="I2961" s="355" t="n"/>
      <c r="J2961" s="159" t="n">
        <v>0</v>
      </c>
      <c r="K2961" s="159" t="n">
        <v>0</v>
      </c>
      <c r="L2961" s="753">
        <f>J2961+K2961</f>
        <v/>
      </c>
      <c r="M2961" s="748">
        <f>L2961*(G2961+I2961)</f>
        <v/>
      </c>
      <c r="O2961" s="464">
        <f>ISBLANK(D2961)</f>
        <v/>
      </c>
      <c r="P2961" s="464">
        <f>ISBLANK(G2961)</f>
        <v/>
      </c>
      <c r="Q2961" s="464">
        <f>ISBLANK(M2961)</f>
        <v/>
      </c>
      <c r="R2961" s="464">
        <f>IF(AND(O2961=P2961,O2961=Q2961),,"!!!")</f>
        <v/>
      </c>
      <c r="T2961" s="464" t="n">
        <v>2950</v>
      </c>
    </row>
    <row customFormat="1" customHeight="1" hidden="1" ht="33.75" outlineLevel="1" r="2962" s="590">
      <c r="A2962" s="29" t="n"/>
      <c r="B2962" s="606" t="n">
        <v>400</v>
      </c>
      <c r="C2962" s="617" t="n">
        <v>445</v>
      </c>
      <c r="D2962" s="889" t="n">
        <v>18</v>
      </c>
      <c r="E2962" s="682" t="inlineStr">
        <is>
          <t>Surface mounted emergency lighting fixture for corridors, LED, central battery with addressing module IP41
AWEX Lovato II LV2C/2W/Z/CB/ADE</t>
        </is>
      </c>
      <c r="F2962" s="682" t="inlineStr">
        <is>
          <t>Mennyezetre rászerelt biztonsági világítási lámpatest, közlekedőkbe, LED, központi akkumulátoros, címző modullal, IP41
AWEX Lovato II LV2C/2W/Z/CB/ADE</t>
        </is>
      </c>
      <c r="G2962" s="1010" t="n">
        <v>22</v>
      </c>
      <c r="H2962" s="430" t="inlineStr">
        <is>
          <t>db/pcs</t>
        </is>
      </c>
      <c r="I2962" s="355" t="n"/>
      <c r="J2962" s="159" t="n">
        <v>0</v>
      </c>
      <c r="K2962" s="159" t="n">
        <v>0</v>
      </c>
      <c r="L2962" s="753">
        <f>J2962+K2962</f>
        <v/>
      </c>
      <c r="M2962" s="748">
        <f>L2962*(G2962+I2962)</f>
        <v/>
      </c>
      <c r="O2962" s="464">
        <f>ISBLANK(D2962)</f>
        <v/>
      </c>
      <c r="P2962" s="464">
        <f>ISBLANK(G2962)</f>
        <v/>
      </c>
      <c r="Q2962" s="464">
        <f>ISBLANK(M2962)</f>
        <v/>
      </c>
      <c r="R2962" s="464">
        <f>IF(AND(O2962=P2962,O2962=Q2962),,"!!!")</f>
        <v/>
      </c>
      <c r="T2962" s="464" t="n">
        <v>2951</v>
      </c>
    </row>
    <row customFormat="1" customHeight="1" hidden="1" ht="33.75" outlineLevel="1" r="2963" s="590">
      <c r="A2963" s="29" t="n"/>
      <c r="B2963" s="606" t="n">
        <v>400</v>
      </c>
      <c r="C2963" s="617" t="n">
        <v>445</v>
      </c>
      <c r="D2963" s="889" t="n">
        <v>19</v>
      </c>
      <c r="E2963" s="682" t="inlineStr">
        <is>
          <t>Side wall mounted emergency lighting fixture, for outdoor, LED, central battery with addressing module, IP65
Awex Outdoor ODB/3x1/Z/CB/ADE</t>
        </is>
      </c>
      <c r="F2963" s="682" t="inlineStr">
        <is>
          <t>Oldalfalra szerelt biztonsági világítási lámpatest, kültéri, LED, központi akkumulátoros,  címző modullal, IP65
Awex Outdoor ODB/3x1/Z/CB/ADE</t>
        </is>
      </c>
      <c r="G2963" s="1010" t="n">
        <v>12</v>
      </c>
      <c r="H2963" s="430" t="inlineStr">
        <is>
          <t>db/pcs</t>
        </is>
      </c>
      <c r="I2963" s="355" t="n"/>
      <c r="J2963" s="159" t="n">
        <v>0</v>
      </c>
      <c r="K2963" s="159" t="n">
        <v>0</v>
      </c>
      <c r="L2963" s="753">
        <f>J2963+K2963</f>
        <v/>
      </c>
      <c r="M2963" s="748">
        <f>L2963*(G2963+I2963)</f>
        <v/>
      </c>
      <c r="O2963" s="464">
        <f>ISBLANK(D2963)</f>
        <v/>
      </c>
      <c r="P2963" s="464">
        <f>ISBLANK(G2963)</f>
        <v/>
      </c>
      <c r="Q2963" s="464">
        <f>ISBLANK(M2963)</f>
        <v/>
      </c>
      <c r="R2963" s="464">
        <f>IF(AND(O2963=P2963,O2963=Q2963),,"!!!")</f>
        <v/>
      </c>
      <c r="T2963" s="464" t="n">
        <v>2952</v>
      </c>
    </row>
    <row customFormat="1" customHeight="1" hidden="1" ht="22.5" outlineLevel="1" r="2964" s="590">
      <c r="A2964" s="29" t="n"/>
      <c r="B2964" s="606" t="n">
        <v>400</v>
      </c>
      <c r="C2964" s="617" t="n">
        <v>445</v>
      </c>
      <c r="D2964" s="889" t="n">
        <v>20</v>
      </c>
      <c r="E2964" s="94" t="inlineStr">
        <is>
          <t>Exit light with battery, for sprinkler room and guardhouse</t>
        </is>
      </c>
      <c r="F2964" s="94" t="inlineStr">
        <is>
          <t>Irányfény lámpatest opál kivitelben, saját akkumulátoros, sprinkler központban és portán</t>
        </is>
      </c>
      <c r="G2964" s="994" t="n">
        <v>8</v>
      </c>
      <c r="H2964" s="430" t="inlineStr">
        <is>
          <t>db/pcs</t>
        </is>
      </c>
      <c r="I2964" s="350" t="n"/>
      <c r="J2964" s="159" t="n">
        <v>0</v>
      </c>
      <c r="K2964" s="159" t="n">
        <v>0</v>
      </c>
      <c r="L2964" s="753">
        <f>J2964+K2964</f>
        <v/>
      </c>
      <c r="M2964" s="748">
        <f>L2964*(G2964+I2964)</f>
        <v/>
      </c>
      <c r="O2964" s="464">
        <f>ISBLANK(D2964)</f>
        <v/>
      </c>
      <c r="P2964" s="464">
        <f>ISBLANK(G2964)</f>
        <v/>
      </c>
      <c r="Q2964" s="464">
        <f>ISBLANK(M2964)</f>
        <v/>
      </c>
      <c r="R2964" s="464">
        <f>IF(AND(O2964=P2964,O2964=Q2964),,"!!!")</f>
        <v/>
      </c>
      <c r="T2964" s="464" t="n">
        <v>2953</v>
      </c>
    </row>
    <row customFormat="1" customHeight="1" hidden="1" ht="22.5" outlineLevel="1" r="2965" s="590">
      <c r="A2965" s="29" t="n"/>
      <c r="B2965" s="606" t="n">
        <v>400</v>
      </c>
      <c r="C2965" s="617" t="n">
        <v>445</v>
      </c>
      <c r="D2965" s="889" t="n">
        <v>21</v>
      </c>
      <c r="E2965" s="94" t="inlineStr">
        <is>
          <t>Emergency lighting fixture for sprinkler room and guarhouse, with battery pack</t>
        </is>
      </c>
      <c r="F2965" s="94" t="inlineStr">
        <is>
          <t>Biztonsági világítási lámpatest saját akkumulátorral, sprinkler központ és porta épületben</t>
        </is>
      </c>
      <c r="G2965" s="994" t="n">
        <v>4</v>
      </c>
      <c r="H2965" s="430" t="inlineStr">
        <is>
          <t>db/pcs</t>
        </is>
      </c>
      <c r="I2965" s="350" t="n"/>
      <c r="J2965" s="159" t="n">
        <v>0</v>
      </c>
      <c r="K2965" s="159" t="n">
        <v>0</v>
      </c>
      <c r="L2965" s="753">
        <f>J2965+K2965</f>
        <v/>
      </c>
      <c r="M2965" s="748">
        <f>L2965*(G2965+I2965)</f>
        <v/>
      </c>
      <c r="O2965" s="464">
        <f>ISBLANK(D2965)</f>
        <v/>
      </c>
      <c r="P2965" s="464">
        <f>ISBLANK(G2965)</f>
        <v/>
      </c>
      <c r="Q2965" s="464">
        <f>ISBLANK(M2965)</f>
        <v/>
      </c>
      <c r="R2965" s="464">
        <f>IF(AND(O2965=P2965,O2965=Q2965),,"!!!")</f>
        <v/>
      </c>
      <c r="T2965" s="464" t="n">
        <v>2954</v>
      </c>
    </row>
    <row customFormat="1" customHeight="1" hidden="1" ht="45" outlineLevel="1" r="2966" s="590">
      <c r="A2966" s="29" t="n"/>
      <c r="B2966" s="606" t="n">
        <v>400</v>
      </c>
      <c r="C2966" s="617" t="n">
        <v>445</v>
      </c>
      <c r="D2966" s="889" t="n">
        <v>22</v>
      </c>
      <c r="E2966" s="682" t="inlineStr">
        <is>
          <t>KL2.1 outdoor luminaire
LED, 128W, 16298 lm, 4000K, IP66
GLARE LED whale 2 14 4000K T3 ; 128W - or any technically equivalent type</t>
        </is>
      </c>
      <c r="F2966" s="682" t="inlineStr">
        <is>
          <t>KL2.1 jelű kültéri lámpatest
LED-es fényforrás, 128W, 16298 lm, 4000K, IP66
GLARE LED whale 2 14 4000K T3 ; 128W - vagy műszakilag egyenértékű</t>
        </is>
      </c>
      <c r="G2966" s="1010" t="n">
        <v>37</v>
      </c>
      <c r="H2966" s="430" t="inlineStr">
        <is>
          <t>db/pcs</t>
        </is>
      </c>
      <c r="I2966" s="355" t="n"/>
      <c r="J2966" s="159" t="n">
        <v>0</v>
      </c>
      <c r="K2966" s="159" t="n">
        <v>0</v>
      </c>
      <c r="L2966" s="753">
        <f>J2966+K2966</f>
        <v/>
      </c>
      <c r="M2966" s="748">
        <f>L2966*(G2966+I2966)</f>
        <v/>
      </c>
      <c r="O2966" s="464">
        <f>ISBLANK(D2966)</f>
        <v/>
      </c>
      <c r="P2966" s="464">
        <f>ISBLANK(G2966)</f>
        <v/>
      </c>
      <c r="Q2966" s="464">
        <f>ISBLANK(M2966)</f>
        <v/>
      </c>
      <c r="R2966" s="464">
        <f>IF(AND(O2966=P2966,O2966=Q2966),,"!!!")</f>
        <v/>
      </c>
      <c r="T2966" s="464" t="n">
        <v>2955</v>
      </c>
    </row>
    <row customFormat="1" customHeight="1" hidden="1" ht="45" outlineLevel="1" r="2967" s="590">
      <c r="A2967" s="29" t="n"/>
      <c r="B2967" s="606" t="n">
        <v>400</v>
      </c>
      <c r="C2967" s="617" t="n">
        <v>445</v>
      </c>
      <c r="D2967" s="889" t="n">
        <v>23</v>
      </c>
      <c r="E2967" s="682" t="inlineStr">
        <is>
          <t>KL2.2 outdoor luminaire
LED, 128W, 16298 lm, 4000K, IP66
2xGLARE LED whale 2 14 4000K T3 ; 128W - or any technically equivalent type</t>
        </is>
      </c>
      <c r="F2967" s="682" t="inlineStr">
        <is>
          <t>KL2.2 jelű kültéri lámpatest
LED-es fényforrás, 128W, 16298 lm, 4000K, IP66
2xGLARE LED whale 2 14 4000K T3 ; 128W - vagy műszakilag egyenértékű</t>
        </is>
      </c>
      <c r="G2967" s="1010" t="n">
        <v>1</v>
      </c>
      <c r="H2967" s="430" t="inlineStr">
        <is>
          <t>db/pcs</t>
        </is>
      </c>
      <c r="I2967" s="355" t="n"/>
      <c r="J2967" s="159" t="n">
        <v>0</v>
      </c>
      <c r="K2967" s="159" t="n">
        <v>0</v>
      </c>
      <c r="L2967" s="753">
        <f>J2967+K2967</f>
        <v/>
      </c>
      <c r="M2967" s="748">
        <f>L2967*(G2967+I2967)</f>
        <v/>
      </c>
      <c r="O2967" s="464">
        <f>ISBLANK(D2967)</f>
        <v/>
      </c>
      <c r="P2967" s="464">
        <f>ISBLANK(G2967)</f>
        <v/>
      </c>
      <c r="Q2967" s="464">
        <f>ISBLANK(M2967)</f>
        <v/>
      </c>
      <c r="R2967" s="464">
        <f>IF(AND(O2967=P2967,O2967=Q2967),,"!!!")</f>
        <v/>
      </c>
      <c r="T2967" s="464" t="n">
        <v>2956</v>
      </c>
    </row>
    <row customFormat="1" customHeight="1" hidden="1" ht="45" outlineLevel="1" r="2968" s="590">
      <c r="A2968" s="29" t="n"/>
      <c r="B2968" s="606" t="n">
        <v>400</v>
      </c>
      <c r="C2968" s="617" t="n">
        <v>445</v>
      </c>
      <c r="D2968" s="889" t="n">
        <v>24</v>
      </c>
      <c r="E2968" s="682" t="inlineStr">
        <is>
          <t>KL2.3 sidewall mounted outdoor luminaire
LED, 128W, 16298 lm, 4000K, IP66
GLARE LED whale 2 14 4000K T3 ; 128W - or any technically equivalent type</t>
        </is>
      </c>
      <c r="F2968" s="682" t="inlineStr">
        <is>
          <t>KL2.3 jelű kültéri oldalfalra szerelt kültéri lámpatest
LED-es fényforrás, 128W, 16298 lm, 4000K, IP66
GLARE LED whale 2 14 4000K T3 ; 128W - vagy műszakilag egyenértékű</t>
        </is>
      </c>
      <c r="G2968" s="1010" t="n">
        <v>13</v>
      </c>
      <c r="H2968" s="430" t="inlineStr">
        <is>
          <t>db/pcs</t>
        </is>
      </c>
      <c r="I2968" s="355" t="n"/>
      <c r="J2968" s="159" t="n">
        <v>0</v>
      </c>
      <c r="K2968" s="159" t="n">
        <v>0</v>
      </c>
      <c r="L2968" s="753">
        <f>J2968+K2968</f>
        <v/>
      </c>
      <c r="M2968" s="748">
        <f>L2968*(G2968+I2968)</f>
        <v/>
      </c>
      <c r="O2968" s="464">
        <f>ISBLANK(D2968)</f>
        <v/>
      </c>
      <c r="P2968" s="464">
        <f>ISBLANK(G2968)</f>
        <v/>
      </c>
      <c r="Q2968" s="464">
        <f>ISBLANK(M2968)</f>
        <v/>
      </c>
      <c r="R2968" s="464">
        <f>IF(AND(O2968=P2968,O2968=Q2968),,"!!!")</f>
        <v/>
      </c>
      <c r="T2968" s="464" t="n">
        <v>2957</v>
      </c>
    </row>
    <row customFormat="1" customHeight="1" hidden="1" ht="45" outlineLevel="1" r="2969" s="590">
      <c r="A2969" s="29" t="n"/>
      <c r="B2969" s="606" t="n">
        <v>400</v>
      </c>
      <c r="C2969" s="617" t="n">
        <v>445</v>
      </c>
      <c r="D2969" s="889" t="n">
        <v>25</v>
      </c>
      <c r="E2969" s="682" t="inlineStr">
        <is>
          <t>KL3.1 outdoor luminaire
LED-es fényforrás, 56W, 9425 lm, 4000K, IP66
GLARE LED whale 2 14 4000K T3 ; 56W - or any technically equivalent type</t>
        </is>
      </c>
      <c r="F2969" s="682" t="inlineStr">
        <is>
          <t>KL3.1 jelű kültéri lámpatest
LED-es fényforrás, 56W, 9425 lm, 4000K, IP66
GLARE LED whale 2 14 4000K T3 ; 56W - vagy műszakilag egyenértékű</t>
        </is>
      </c>
      <c r="G2969" s="1010" t="n">
        <v>12</v>
      </c>
      <c r="H2969" s="430" t="inlineStr">
        <is>
          <t>db/pcs</t>
        </is>
      </c>
      <c r="I2969" s="355" t="n"/>
      <c r="J2969" s="159" t="n">
        <v>0</v>
      </c>
      <c r="K2969" s="159" t="n">
        <v>0</v>
      </c>
      <c r="L2969" s="753">
        <f>J2969+K2969</f>
        <v/>
      </c>
      <c r="M2969" s="748">
        <f>L2969*(G2969+I2969)</f>
        <v/>
      </c>
      <c r="O2969" s="464">
        <f>ISBLANK(D2969)</f>
        <v/>
      </c>
      <c r="P2969" s="464">
        <f>ISBLANK(G2969)</f>
        <v/>
      </c>
      <c r="Q2969" s="464">
        <f>ISBLANK(M2969)</f>
        <v/>
      </c>
      <c r="R2969" s="464">
        <f>IF(AND(O2969=P2969,O2969=Q2969),,"!!!")</f>
        <v/>
      </c>
      <c r="T2969" s="464" t="n">
        <v>2958</v>
      </c>
    </row>
    <row customFormat="1" customHeight="1" hidden="1" ht="45" outlineLevel="1" r="2970" s="590">
      <c r="A2970" s="29" t="n"/>
      <c r="B2970" s="606" t="n">
        <v>400</v>
      </c>
      <c r="C2970" s="617" t="n">
        <v>445</v>
      </c>
      <c r="D2970" s="889" t="n">
        <v>26</v>
      </c>
      <c r="E2970" s="682" t="inlineStr">
        <is>
          <t>KL3.2 outdoor luminaire
LED-es fényforrás, 56W, 9425 lm, 4000K, IP66
2xGLARE LED whale 2 14 4000K T3 ; 56W - or any technically equivalent type</t>
        </is>
      </c>
      <c r="F2970" s="682" t="inlineStr">
        <is>
          <t>KL3.2 jelű kültéri lámpatest
LED-es fényforrás, 56W, 9425 lm, 4000K, IP66
2xGLARE LED whale 2 14 4000K T3 ; 56W - vagy műszakilag egyenértékű</t>
        </is>
      </c>
      <c r="G2970" s="1010" t="n">
        <v>10</v>
      </c>
      <c r="H2970" s="430" t="inlineStr">
        <is>
          <t>db/pcs</t>
        </is>
      </c>
      <c r="I2970" s="355" t="n"/>
      <c r="J2970" s="159" t="n">
        <v>0</v>
      </c>
      <c r="K2970" s="159" t="n">
        <v>0</v>
      </c>
      <c r="L2970" s="753">
        <f>J2970+K2970</f>
        <v/>
      </c>
      <c r="M2970" s="748">
        <f>L2970*(G2970+I2970)</f>
        <v/>
      </c>
      <c r="O2970" s="464">
        <f>ISBLANK(D2970)</f>
        <v/>
      </c>
      <c r="P2970" s="464">
        <f>ISBLANK(G2970)</f>
        <v/>
      </c>
      <c r="Q2970" s="464">
        <f>ISBLANK(M2970)</f>
        <v/>
      </c>
      <c r="R2970" s="464">
        <f>IF(AND(O2970=P2970,O2970=Q2970),,"!!!")</f>
        <v/>
      </c>
      <c r="T2970" s="464" t="n">
        <v>2959</v>
      </c>
    </row>
    <row customFormat="1" customHeight="1" hidden="1" ht="45" outlineLevel="1" r="2971" s="590">
      <c r="A2971" s="29" t="n"/>
      <c r="B2971" s="606" t="n">
        <v>400</v>
      </c>
      <c r="C2971" s="617" t="n">
        <v>445</v>
      </c>
      <c r="D2971" s="889" t="n">
        <v>27</v>
      </c>
      <c r="E2971" s="682" t="inlineStr">
        <is>
          <t>KL4.1 sidewall mounted outdoor luminaire
LED-es fényforrás, 56W, 16298 lm, 4000K, IP66
GLARE LED whale 2 14 4000K T4B ; 128W - or any technically equivalent type</t>
        </is>
      </c>
      <c r="F2971" s="682" t="inlineStr">
        <is>
          <t>KL4.1 jelű kültéri oldalfalra szerelt kültéri lámpatest
LED-es fényforrás, 56W, 16298 lm, 4000K, IP66
GLARE LED whale 2 14 4000K T4B ; 128W - vagy műszakilag egyenértékű</t>
        </is>
      </c>
      <c r="G2971" s="1010" t="n">
        <v>27</v>
      </c>
      <c r="H2971" s="430" t="inlineStr">
        <is>
          <t>db/pcs</t>
        </is>
      </c>
      <c r="I2971" s="355" t="n"/>
      <c r="J2971" s="159" t="n">
        <v>0</v>
      </c>
      <c r="K2971" s="159" t="n">
        <v>0</v>
      </c>
      <c r="L2971" s="753">
        <f>J2971+K2971</f>
        <v/>
      </c>
      <c r="M2971" s="748">
        <f>L2971*(G2971+I2971)</f>
        <v/>
      </c>
      <c r="O2971" s="464">
        <f>ISBLANK(D2971)</f>
        <v/>
      </c>
      <c r="P2971" s="464">
        <f>ISBLANK(G2971)</f>
        <v/>
      </c>
      <c r="Q2971" s="464">
        <f>ISBLANK(M2971)</f>
        <v/>
      </c>
      <c r="R2971" s="464">
        <f>IF(AND(O2971=P2971,O2971=Q2971),,"!!!")</f>
        <v/>
      </c>
      <c r="T2971" s="464" t="n">
        <v>2960</v>
      </c>
    </row>
    <row customFormat="1" customHeight="1" hidden="1" ht="45" outlineLevel="1" r="2972" s="590">
      <c r="A2972" s="29" t="n"/>
      <c r="B2972" s="606" t="n">
        <v>400</v>
      </c>
      <c r="C2972" s="617" t="n">
        <v>445</v>
      </c>
      <c r="D2972" s="889" t="n">
        <v>28</v>
      </c>
      <c r="E2972" s="682" t="inlineStr">
        <is>
          <t>KL4.2 outdoor luminaire
LED-es fényforrás, 56W, 16298 lm, 4000K, IP66
GLARE LED whale 2 14 4000K T4B ; 128W - or any technically equivalent type</t>
        </is>
      </c>
      <c r="F2972" s="682" t="inlineStr">
        <is>
          <t>KL4.2 jelű kültéri lámpatest
LED-es fényforrás, 56W, 16298 lm, 4000K, IP66
GLARE LED whale 2 14 4000K T4B ; 128W - vagy műszakilag egyenértékű</t>
        </is>
      </c>
      <c r="G2972" s="1010" t="n">
        <v>5</v>
      </c>
      <c r="H2972" s="430" t="inlineStr">
        <is>
          <t>db/pcs</t>
        </is>
      </c>
      <c r="I2972" s="355" t="n"/>
      <c r="J2972" s="159" t="n">
        <v>0</v>
      </c>
      <c r="K2972" s="159" t="n">
        <v>0</v>
      </c>
      <c r="L2972" s="753">
        <f>J2972+K2972</f>
        <v/>
      </c>
      <c r="M2972" s="748">
        <f>L2972*(G2972+I2972)</f>
        <v/>
      </c>
      <c r="O2972" s="464">
        <f>ISBLANK(D2972)</f>
        <v/>
      </c>
      <c r="P2972" s="464">
        <f>ISBLANK(G2972)</f>
        <v/>
      </c>
      <c r="Q2972" s="464">
        <f>ISBLANK(M2972)</f>
        <v/>
      </c>
      <c r="R2972" s="464">
        <f>IF(AND(O2972=P2972,O2972=Q2972),,"!!!")</f>
        <v/>
      </c>
      <c r="T2972" s="464" t="n">
        <v>2961</v>
      </c>
    </row>
    <row customFormat="1" customHeight="1" hidden="1" ht="22.5" outlineLevel="1" r="2973" s="590">
      <c r="A2973" s="29" t="n"/>
      <c r="B2973" s="606" t="n">
        <v>400</v>
      </c>
      <c r="C2973" s="617" t="n">
        <v>445</v>
      </c>
      <c r="D2973" s="889" t="n">
        <v>29</v>
      </c>
      <c r="E2973" s="682" t="inlineStr">
        <is>
          <t>10m height hot-dip galvanized steel pole with base frame, fitting door, without head structure, supplied, set</t>
        </is>
      </c>
      <c r="F2973" s="682" t="inlineStr">
        <is>
          <t>10 m magas, tüzihorganyzott acél oszlop, alapkerettel, szerelvény ajtóval, fejszerkezet nélkül, szállítva, állítva, kompletten</t>
        </is>
      </c>
      <c r="G2973" s="1010" t="n">
        <v>65</v>
      </c>
      <c r="H2973" s="430" t="inlineStr">
        <is>
          <t>db/pcs</t>
        </is>
      </c>
      <c r="I2973" s="355" t="n"/>
      <c r="J2973" s="159" t="n">
        <v>0</v>
      </c>
      <c r="K2973" s="159" t="n">
        <v>0</v>
      </c>
      <c r="L2973" s="753">
        <f>J2973+K2973</f>
        <v/>
      </c>
      <c r="M2973" s="748">
        <f>L2973*(G2973+I2973)</f>
        <v/>
      </c>
      <c r="O2973" s="464">
        <f>ISBLANK(D2973)</f>
        <v/>
      </c>
      <c r="P2973" s="464">
        <f>ISBLANK(G2973)</f>
        <v/>
      </c>
      <c r="Q2973" s="464">
        <f>ISBLANK(M2973)</f>
        <v/>
      </c>
      <c r="R2973" s="464">
        <f>IF(AND(O2973=P2973,O2973=Q2973),,"!!!")</f>
        <v/>
      </c>
      <c r="T2973" s="464" t="n">
        <v>2962</v>
      </c>
    </row>
    <row customFormat="1" customHeight="1" hidden="1" ht="45" outlineLevel="1" r="2974" s="590">
      <c r="A2974" s="29" t="n"/>
      <c r="B2974" s="606" t="n">
        <v>400</v>
      </c>
      <c r="C2974" s="617" t="n">
        <v>445</v>
      </c>
      <c r="D2974" s="889" t="n">
        <v>30</v>
      </c>
      <c r="E2974" s="842" t="inlineStr">
        <is>
          <t>Concrete base for 10 m height pole with fittings, conduit, in-situ concrete, 60x60x100cm</t>
        </is>
      </c>
      <c r="F2974" s="842" t="inlineStr">
        <is>
          <t>Beton alaptest acél oszlop tartására, terepszint felett +5cm-es felső síkkal, helyszíni betonozással, acél alapkerettel, csavarokkal, védőcső bevezetéssel, földmunkával, kompletten, 10 m magas oszlop számára, 60x60x100cm</t>
        </is>
      </c>
      <c r="G2974" s="1010" t="n">
        <v>64</v>
      </c>
      <c r="H2974" s="430" t="inlineStr">
        <is>
          <t>db/pcs</t>
        </is>
      </c>
      <c r="I2974" s="356" t="n"/>
      <c r="J2974" s="159" t="n">
        <v>0</v>
      </c>
      <c r="K2974" s="159" t="n">
        <v>0</v>
      </c>
      <c r="L2974" s="753">
        <f>J2974+K2974</f>
        <v/>
      </c>
      <c r="M2974" s="748">
        <f>L2974*(G2974+I2974)</f>
        <v/>
      </c>
      <c r="O2974" s="464">
        <f>ISBLANK(D2974)</f>
        <v/>
      </c>
      <c r="P2974" s="464">
        <f>ISBLANK(G2974)</f>
        <v/>
      </c>
      <c r="Q2974" s="464">
        <f>ISBLANK(M2974)</f>
        <v/>
      </c>
      <c r="R2974" s="464">
        <f>IF(AND(O2974=P2974,O2974=Q2974),,"!!!")</f>
        <v/>
      </c>
      <c r="T2974" s="464" t="n">
        <v>2963</v>
      </c>
    </row>
    <row customFormat="1" customHeight="1" hidden="1" ht="22.5" outlineLevel="1" r="2975" s="590">
      <c r="A2975" s="29" t="n"/>
      <c r="B2975" s="606" t="n">
        <v>400</v>
      </c>
      <c r="C2975" s="617" t="n">
        <v>445</v>
      </c>
      <c r="D2975" s="889" t="n">
        <v>31</v>
      </c>
      <c r="E2975" s="682" t="inlineStr">
        <is>
          <t>Pole-top arm, one side, 1m lenght</t>
        </is>
      </c>
      <c r="F2975" s="682" t="inlineStr">
        <is>
          <t>Oszlop kar, acél oszlopra rögzítve, 1db lámpatest tartására, tüzihorganyzott kivitel, 1,0m hosszú</t>
        </is>
      </c>
      <c r="G2975" s="1010" t="n">
        <v>53</v>
      </c>
      <c r="H2975" s="430" t="inlineStr">
        <is>
          <t>db/pcs</t>
        </is>
      </c>
      <c r="I2975" s="355" t="n"/>
      <c r="J2975" s="159" t="n">
        <v>0</v>
      </c>
      <c r="K2975" s="159" t="n">
        <v>0</v>
      </c>
      <c r="L2975" s="753">
        <f>J2975+K2975</f>
        <v/>
      </c>
      <c r="M2975" s="748">
        <f>L2975*(G2975+I2975)</f>
        <v/>
      </c>
      <c r="O2975" s="464">
        <f>ISBLANK(D2975)</f>
        <v/>
      </c>
      <c r="P2975" s="464">
        <f>ISBLANK(G2975)</f>
        <v/>
      </c>
      <c r="Q2975" s="464">
        <f>ISBLANK(M2975)</f>
        <v/>
      </c>
      <c r="R2975" s="464">
        <f>IF(AND(O2975=P2975,O2975=Q2975),,"!!!")</f>
        <v/>
      </c>
      <c r="T2975" s="464" t="n">
        <v>2964</v>
      </c>
    </row>
    <row customFormat="1" customHeight="1" hidden="1" ht="22.5" outlineLevel="1" r="2976" s="590">
      <c r="A2976" s="29" t="n"/>
      <c r="B2976" s="606" t="n">
        <v>400</v>
      </c>
      <c r="C2976" s="617" t="n">
        <v>445</v>
      </c>
      <c r="D2976" s="889" t="n">
        <v>32</v>
      </c>
      <c r="E2976" s="682" t="inlineStr">
        <is>
          <t>Pole-top arm, two-side, 1m lenght</t>
        </is>
      </c>
      <c r="F2976" s="682" t="inlineStr">
        <is>
          <t>Oszlop kar, acél oszlopra rögzítve, 2db lámpatest tartására, tüzihorganyzott kivitel, 1,0m hosszú</t>
        </is>
      </c>
      <c r="G2976" s="1010" t="n">
        <v>11</v>
      </c>
      <c r="H2976" s="430" t="inlineStr">
        <is>
          <t>db/pcs</t>
        </is>
      </c>
      <c r="I2976" s="355" t="n"/>
      <c r="J2976" s="159" t="n">
        <v>0</v>
      </c>
      <c r="K2976" s="159" t="n">
        <v>0</v>
      </c>
      <c r="L2976" s="753">
        <f>J2976+K2976</f>
        <v/>
      </c>
      <c r="M2976" s="748">
        <f>L2976*(G2976+I2976)</f>
        <v/>
      </c>
      <c r="O2976" s="464">
        <f>ISBLANK(D2976)</f>
        <v/>
      </c>
      <c r="P2976" s="464">
        <f>ISBLANK(G2976)</f>
        <v/>
      </c>
      <c r="Q2976" s="464">
        <f>ISBLANK(M2976)</f>
        <v/>
      </c>
      <c r="R2976" s="464">
        <f>IF(AND(O2976=P2976,O2976=Q2976),,"!!!")</f>
        <v/>
      </c>
      <c r="T2976" s="464" t="n">
        <v>2965</v>
      </c>
    </row>
    <row customFormat="1" customHeight="1" hidden="1" ht="22.5" outlineLevel="1" r="2977" s="590">
      <c r="A2977" s="29" t="n"/>
      <c r="B2977" s="606" t="n">
        <v>400</v>
      </c>
      <c r="C2977" s="617" t="n">
        <v>445</v>
      </c>
      <c r="D2977" s="889" t="n">
        <v>33</v>
      </c>
      <c r="E2977" s="682" t="inlineStr">
        <is>
          <t>Wall mounted supporting element for lighting fixture on facade, 0,5m lenght</t>
        </is>
      </c>
      <c r="F2977" s="682" t="inlineStr">
        <is>
          <t>Oszlop kar, falra rögzítve, 1db lámpatest tartására, tüzihorganyzott kivitel, 0,5m hosszú</t>
        </is>
      </c>
      <c r="G2977" s="1010" t="n">
        <v>40</v>
      </c>
      <c r="H2977" s="430" t="inlineStr">
        <is>
          <t>db/pcs</t>
        </is>
      </c>
      <c r="I2977" s="355" t="n"/>
      <c r="J2977" s="159" t="n">
        <v>0</v>
      </c>
      <c r="K2977" s="159" t="n">
        <v>0</v>
      </c>
      <c r="L2977" s="753">
        <f>J2977+K2977</f>
        <v/>
      </c>
      <c r="M2977" s="748">
        <f>L2977*(G2977+I2977)</f>
        <v/>
      </c>
      <c r="O2977" s="464">
        <f>ISBLANK(D2977)</f>
        <v/>
      </c>
      <c r="P2977" s="464">
        <f>ISBLANK(G2977)</f>
        <v/>
      </c>
      <c r="Q2977" s="464">
        <f>ISBLANK(M2977)</f>
        <v/>
      </c>
      <c r="R2977" s="464">
        <f>IF(AND(O2977=P2977,O2977=Q2977),,"!!!")</f>
        <v/>
      </c>
      <c r="T2977" s="464" t="n">
        <v>2966</v>
      </c>
    </row>
    <row customFormat="1" customHeight="1" hidden="1" ht="33.75" outlineLevel="1" r="2978" s="590">
      <c r="A2978" s="29" t="n"/>
      <c r="B2978" s="606" t="n">
        <v>400</v>
      </c>
      <c r="C2978" s="617" t="n">
        <v>445</v>
      </c>
      <c r="D2978" s="889" t="n">
        <v>34</v>
      </c>
      <c r="E2978" s="682" t="inlineStr">
        <is>
          <t>Central battery emerggency lighting central unit for 2500W lighting power, 50Ah battery pack, wit control system, integrated 2x4x2A circuit and connections for subcentral units</t>
        </is>
      </c>
      <c r="F2978" s="682" t="inlineStr">
        <is>
          <t>BV központ 2500W lámateljesítményhez, 50 Ah akku csomaggal, komplett vezérlő és felügyeleti elektronikával, beépített 2x4x2A áramkörrel, leágazással kisközpontokhoz</t>
        </is>
      </c>
      <c r="G2978" s="1010" t="n">
        <v>1</v>
      </c>
      <c r="H2978" s="430" t="inlineStr">
        <is>
          <t>tétel / titel</t>
        </is>
      </c>
      <c r="I2978" s="355" t="n"/>
      <c r="J2978" s="159" t="n">
        <v>0</v>
      </c>
      <c r="K2978" s="159" t="n">
        <v>0</v>
      </c>
      <c r="L2978" s="753">
        <f>J2978+K2978</f>
        <v/>
      </c>
      <c r="M2978" s="748">
        <f>L2978*(G2978+I2978)</f>
        <v/>
      </c>
      <c r="O2978" s="464">
        <f>ISBLANK(D2978)</f>
        <v/>
      </c>
      <c r="P2978" s="464">
        <f>ISBLANK(G2978)</f>
        <v/>
      </c>
      <c r="Q2978" s="464">
        <f>ISBLANK(M2978)</f>
        <v/>
      </c>
      <c r="R2978" s="464">
        <f>IF(AND(O2978=P2978,O2978=Q2978),,"!!!")</f>
        <v/>
      </c>
      <c r="T2978" s="464" t="n">
        <v>2967</v>
      </c>
    </row>
    <row customFormat="1" customHeight="1" hidden="1" ht="22.5" outlineLevel="1" r="2979" s="590">
      <c r="A2979" s="29" t="n"/>
      <c r="B2979" s="606" t="n">
        <v>400</v>
      </c>
      <c r="C2979" s="617" t="n">
        <v>445</v>
      </c>
      <c r="D2979" s="889" t="n">
        <v>35</v>
      </c>
      <c r="E2979" s="682" t="inlineStr">
        <is>
          <t>Subcentral unit for 4 circuits without battery</t>
        </is>
      </c>
      <c r="F2979" s="682" t="inlineStr">
        <is>
          <t>Kisközpont BV rendszerhez akkumulátor nélkül, 4 áramkörös</t>
        </is>
      </c>
      <c r="G2979" s="1010" t="n">
        <v>11</v>
      </c>
      <c r="H2979" s="430" t="inlineStr">
        <is>
          <t>tétel / titel</t>
        </is>
      </c>
      <c r="I2979" s="355" t="n"/>
      <c r="J2979" s="159" t="n">
        <v>0</v>
      </c>
      <c r="K2979" s="159" t="n">
        <v>0</v>
      </c>
      <c r="L2979" s="753">
        <f>J2979+K2979</f>
        <v/>
      </c>
      <c r="M2979" s="748">
        <f>L2979*(G2979+I2979)</f>
        <v/>
      </c>
      <c r="O2979" s="464">
        <f>ISBLANK(D2979)</f>
        <v/>
      </c>
      <c r="P2979" s="464">
        <f>ISBLANK(G2979)</f>
        <v/>
      </c>
      <c r="Q2979" s="464">
        <f>ISBLANK(M2979)</f>
        <v/>
      </c>
      <c r="R2979" s="464">
        <f>IF(AND(O2979=P2979,O2979=Q2979),,"!!!")</f>
        <v/>
      </c>
      <c r="T2979" s="464" t="n">
        <v>2968</v>
      </c>
    </row>
    <row customFormat="1" customHeight="1" hidden="1" ht="13.5" outlineLevel="1" r="2980" s="590" thickBot="1">
      <c r="A2980" s="29" t="n"/>
      <c r="B2980" s="613" t="n"/>
      <c r="C2980" s="617" t="n"/>
      <c r="D2980" s="889" t="n"/>
      <c r="E2980" s="94" t="n"/>
      <c r="F2980" s="94" t="n"/>
      <c r="G2980" s="994" t="n"/>
      <c r="H2980" s="430" t="n"/>
      <c r="I2980" s="350" t="n"/>
      <c r="J2980" s="159" t="n"/>
      <c r="K2980" s="159" t="n"/>
      <c r="L2980" s="753" t="n"/>
      <c r="M2980" s="748" t="n"/>
      <c r="O2980" s="464">
        <f>ISBLANK(D2980)</f>
        <v/>
      </c>
      <c r="P2980" s="464">
        <f>ISBLANK(G2980)</f>
        <v/>
      </c>
      <c r="Q2980" s="464">
        <f>ISBLANK(M2980)</f>
        <v/>
      </c>
      <c r="R2980" s="464">
        <f>IF(AND(O2980=P2980,O2980=Q2980),,"!!!")</f>
        <v/>
      </c>
      <c r="T2980" s="464" t="n">
        <v>2969</v>
      </c>
    </row>
    <row customFormat="1" customHeight="1" hidden="1" ht="13.5" outlineLevel="1" r="2981" s="590" thickBot="1">
      <c r="A2981" s="581" t="n"/>
      <c r="B2981" s="622" t="n">
        <v>400</v>
      </c>
      <c r="C2981" s="623" t="n">
        <v>445</v>
      </c>
      <c r="D2981" s="434" t="n"/>
      <c r="E2981" s="6" t="inlineStr">
        <is>
          <t>Lighting Systems total</t>
        </is>
      </c>
      <c r="F2981" s="6" t="inlineStr">
        <is>
          <t>Világítási rendszerek összesen</t>
        </is>
      </c>
      <c r="G2981" s="1007" t="n"/>
      <c r="H2981" s="41" t="n"/>
      <c r="I2981" s="352" t="n"/>
      <c r="J2981" s="134" t="n"/>
      <c r="K2981" s="134" t="n"/>
      <c r="L2981" s="225" t="n"/>
      <c r="M2981" s="226">
        <f>SUM(M2945:M2980)</f>
        <v/>
      </c>
      <c r="O2981" s="464">
        <f>ISBLANK(D2981)</f>
        <v/>
      </c>
      <c r="P2981" s="464">
        <f>ISBLANK(G2981)</f>
        <v/>
      </c>
      <c r="Q2981" s="464">
        <f>ISBLANK(M2981)</f>
        <v/>
      </c>
      <c r="R2981" s="464">
        <f>IF(AND(O2981=P2981,O2981=Q2981),,"!!!")</f>
        <v/>
      </c>
      <c r="T2981" s="464" t="n">
        <v>2970</v>
      </c>
    </row>
    <row customFormat="1" customHeight="1" hidden="1" ht="15.75" outlineLevel="1" r="2982" s="590" thickBot="1">
      <c r="A2982" s="133" t="n"/>
      <c r="B2982" s="631" t="n">
        <v>400</v>
      </c>
      <c r="C2982" s="629" t="n">
        <v>446</v>
      </c>
      <c r="D2982" s="566" t="n"/>
      <c r="E2982" s="99" t="inlineStr">
        <is>
          <t>Lightning protection and Earthing system</t>
        </is>
      </c>
      <c r="F2982" s="99" t="inlineStr">
        <is>
          <t>Villámvédelem, földelés, EPH, zavarvédelem</t>
        </is>
      </c>
      <c r="G2982" s="1009" t="n"/>
      <c r="H2982" s="151" t="n"/>
      <c r="I2982" s="349" t="n"/>
      <c r="J2982" s="299" t="n"/>
      <c r="K2982" s="101" t="n"/>
      <c r="L2982" s="216" t="n"/>
      <c r="M2982" s="217" t="n"/>
      <c r="O2982" s="464">
        <f>ISBLANK(D2982)</f>
        <v/>
      </c>
      <c r="P2982" s="464">
        <f>ISBLANK(G2982)</f>
        <v/>
      </c>
      <c r="Q2982" s="464">
        <f>ISBLANK(M2982)</f>
        <v/>
      </c>
      <c r="R2982" s="464">
        <f>IF(AND(O2982=P2982,O2982=Q2982),,"!!!")</f>
        <v/>
      </c>
      <c r="T2982" s="464" t="n">
        <v>2971</v>
      </c>
    </row>
    <row customFormat="1" customHeight="1" hidden="1" ht="33.75" outlineLevel="1" r="2983" s="590">
      <c r="A2983" s="164" t="n"/>
      <c r="B2983" s="606" t="n">
        <v>400</v>
      </c>
      <c r="C2983" s="617" t="n">
        <v>445</v>
      </c>
      <c r="D2983" s="889" t="n">
        <v>1</v>
      </c>
      <c r="E2983" s="94" t="inlineStr">
        <is>
          <t>Lightning protection interconnecting wire on concrete blocks, 15cm above roof, 8mm St/tZn</t>
        </is>
      </c>
      <c r="F2983" s="94" t="inlineStr">
        <is>
          <t>Villámvédelmi összekötő vezető 15cm kiemeléssel tető felett, beton klocnikon, St/tZn 8mm, összekötő és megfogó szerelvényekkel, kompletten</t>
        </is>
      </c>
      <c r="G2983" s="994" t="n">
        <v>2650</v>
      </c>
      <c r="H2983" s="430" t="inlineStr">
        <is>
          <t>m</t>
        </is>
      </c>
      <c r="I2983" s="350" t="n"/>
      <c r="J2983" s="159" t="n">
        <v>0</v>
      </c>
      <c r="K2983" s="159" t="n">
        <v>0</v>
      </c>
      <c r="L2983" s="753">
        <f>J2983+K2983</f>
        <v/>
      </c>
      <c r="M2983" s="748">
        <f>L2983*(G2983+I2983)</f>
        <v/>
      </c>
      <c r="O2983" s="464">
        <f>ISBLANK(D2983)</f>
        <v/>
      </c>
      <c r="P2983" s="464">
        <f>ISBLANK(G2983)</f>
        <v/>
      </c>
      <c r="Q2983" s="464">
        <f>ISBLANK(M2983)</f>
        <v/>
      </c>
      <c r="R2983" s="464">
        <f>IF(AND(O2983=P2983,O2983=Q2983),,"!!!")</f>
        <v/>
      </c>
      <c r="T2983" s="464" t="n">
        <v>2972</v>
      </c>
    </row>
    <row customFormat="1" customHeight="1" hidden="1" ht="22.5" outlineLevel="1" r="2984" s="590">
      <c r="A2984" s="164" t="n"/>
      <c r="B2984" s="606" t="n">
        <v>400</v>
      </c>
      <c r="C2984" s="617" t="n">
        <v>445</v>
      </c>
      <c r="D2984" s="889" t="n">
        <v>2</v>
      </c>
      <c r="E2984" s="94" t="inlineStr">
        <is>
          <t>Lightning arrestor with concrete base, FI 16mm, 2m high</t>
        </is>
      </c>
      <c r="F2984" s="94" t="inlineStr">
        <is>
          <t>Felfogórúd beton talppal, gumi alátétlappal, bekötéssel összekötő / levezetőbe, FI 16mm, 2m magas, kompletten</t>
        </is>
      </c>
      <c r="G2984" s="994" t="n">
        <v>4</v>
      </c>
      <c r="H2984" s="430" t="inlineStr">
        <is>
          <t>db/pcs</t>
        </is>
      </c>
      <c r="I2984" s="350" t="n"/>
      <c r="J2984" s="159" t="n">
        <v>0</v>
      </c>
      <c r="K2984" s="159" t="n">
        <v>0</v>
      </c>
      <c r="L2984" s="753">
        <f>J2984+K2984</f>
        <v/>
      </c>
      <c r="M2984" s="748">
        <f>L2984*(G2984+I2984)</f>
        <v/>
      </c>
      <c r="O2984" s="464">
        <f>ISBLANK(D2984)</f>
        <v/>
      </c>
      <c r="P2984" s="464">
        <f>ISBLANK(G2984)</f>
        <v/>
      </c>
      <c r="Q2984" s="464">
        <f>ISBLANK(M2984)</f>
        <v/>
      </c>
      <c r="R2984" s="464">
        <f>IF(AND(O2984=P2984,O2984=Q2984),,"!!!")</f>
        <v/>
      </c>
      <c r="T2984" s="464" t="n">
        <v>2973</v>
      </c>
    </row>
    <row customFormat="1" customHeight="1" hidden="1" ht="22.5" outlineLevel="1" r="2985" s="590">
      <c r="A2985" s="164" t="n"/>
      <c r="B2985" s="606" t="n">
        <v>400</v>
      </c>
      <c r="C2985" s="617" t="n">
        <v>445</v>
      </c>
      <c r="D2985" s="889" t="n">
        <v>3</v>
      </c>
      <c r="E2985" s="94" t="inlineStr">
        <is>
          <t>Lightning arrestor with concrete base, FI 16/10mm, 3m high</t>
        </is>
      </c>
      <c r="F2985" s="94" t="inlineStr">
        <is>
          <t>Felfogórúd beton talppal, gumi alátétlappal, bekötéssel összekötő / levezetőbe, FI 16/10mm, 3m magas, kompletten</t>
        </is>
      </c>
      <c r="G2985" s="994" t="n">
        <v>43</v>
      </c>
      <c r="H2985" s="430" t="inlineStr">
        <is>
          <t>db/pcs</t>
        </is>
      </c>
      <c r="I2985" s="350" t="n"/>
      <c r="J2985" s="159" t="n">
        <v>0</v>
      </c>
      <c r="K2985" s="159" t="n">
        <v>0</v>
      </c>
      <c r="L2985" s="753">
        <f>J2985+K2985</f>
        <v/>
      </c>
      <c r="M2985" s="748">
        <f>L2985*(G2985+I2985)</f>
        <v/>
      </c>
      <c r="O2985" s="464">
        <f>ISBLANK(D2985)</f>
        <v/>
      </c>
      <c r="P2985" s="464">
        <f>ISBLANK(G2985)</f>
        <v/>
      </c>
      <c r="Q2985" s="464">
        <f>ISBLANK(M2985)</f>
        <v/>
      </c>
      <c r="R2985" s="464">
        <f>IF(AND(O2985=P2985,O2985=Q2985),,"!!!")</f>
        <v/>
      </c>
      <c r="T2985" s="464" t="n">
        <v>2974</v>
      </c>
    </row>
    <row customFormat="1" customHeight="1" hidden="1" ht="22.5" outlineLevel="1" r="2986" s="590">
      <c r="A2986" s="164" t="n"/>
      <c r="B2986" s="606" t="n">
        <v>400</v>
      </c>
      <c r="C2986" s="617" t="n">
        <v>445</v>
      </c>
      <c r="D2986" s="889" t="n">
        <v>4</v>
      </c>
      <c r="E2986" s="94" t="inlineStr">
        <is>
          <t>Lightning arrestor with concrete base, FI 16/10mm, 3,5m high</t>
        </is>
      </c>
      <c r="F2986" s="94" t="inlineStr">
        <is>
          <t>Felfogórúd beton talppal, gumi alátétlappal, bekötéssel összekötő / levezetőbe, FI 16/10mm, 3,5m magas, kompletten</t>
        </is>
      </c>
      <c r="G2986" s="994" t="n">
        <v>19</v>
      </c>
      <c r="H2986" s="430" t="inlineStr">
        <is>
          <t>db/pcs</t>
        </is>
      </c>
      <c r="I2986" s="350" t="n"/>
      <c r="J2986" s="159" t="n">
        <v>0</v>
      </c>
      <c r="K2986" s="159" t="n">
        <v>0</v>
      </c>
      <c r="L2986" s="753">
        <f>J2986+K2986</f>
        <v/>
      </c>
      <c r="M2986" s="748">
        <f>L2986*(G2986+I2986)</f>
        <v/>
      </c>
      <c r="O2986" s="464">
        <f>ISBLANK(D2986)</f>
        <v/>
      </c>
      <c r="P2986" s="464">
        <f>ISBLANK(G2986)</f>
        <v/>
      </c>
      <c r="Q2986" s="464">
        <f>ISBLANK(M2986)</f>
        <v/>
      </c>
      <c r="R2986" s="464">
        <f>IF(AND(O2986=P2986,O2986=Q2986),,"!!!")</f>
        <v/>
      </c>
      <c r="T2986" s="464" t="n">
        <v>2975</v>
      </c>
    </row>
    <row customFormat="1" customHeight="1" hidden="1" ht="22.5" outlineLevel="1" r="2987" s="590">
      <c r="A2987" s="164" t="n"/>
      <c r="B2987" s="606" t="n">
        <v>400</v>
      </c>
      <c r="C2987" s="617" t="n">
        <v>445</v>
      </c>
      <c r="D2987" s="889" t="n">
        <v>5</v>
      </c>
      <c r="E2987" s="94" t="inlineStr">
        <is>
          <t>Downlead concutor in concrete pillar with 4 fix connection points, 10mm St/tZn</t>
        </is>
      </c>
      <c r="F2987" s="94" t="inlineStr">
        <is>
          <t>Levezető beton pillérekben, pillérenként 4 fix csatlakozási ponttal, Fi10mm St/tZn</t>
        </is>
      </c>
      <c r="G2987" s="994" t="n">
        <v>115</v>
      </c>
      <c r="H2987" s="430" t="inlineStr">
        <is>
          <t>db/pcs</t>
        </is>
      </c>
      <c r="I2987" s="350" t="n"/>
      <c r="J2987" s="159" t="n">
        <v>0</v>
      </c>
      <c r="K2987" s="159" t="n">
        <v>0</v>
      </c>
      <c r="L2987" s="753">
        <f>J2987+K2987</f>
        <v/>
      </c>
      <c r="M2987" s="748">
        <f>L2987*(G2987+I2987)</f>
        <v/>
      </c>
      <c r="O2987" s="464">
        <f>ISBLANK(D2987)</f>
        <v/>
      </c>
      <c r="P2987" s="464">
        <f>ISBLANK(G2987)</f>
        <v/>
      </c>
      <c r="Q2987" s="464">
        <f>ISBLANK(M2987)</f>
        <v/>
      </c>
      <c r="R2987" s="464">
        <f>IF(AND(O2987=P2987,O2987=Q2987),,"!!!")</f>
        <v/>
      </c>
      <c r="T2987" s="464" t="n">
        <v>2976</v>
      </c>
    </row>
    <row customFormat="1" hidden="1" outlineLevel="1" r="2988" s="590">
      <c r="A2988" s="164" t="n"/>
      <c r="B2988" s="606" t="n">
        <v>400</v>
      </c>
      <c r="C2988" s="617" t="n">
        <v>445</v>
      </c>
      <c r="D2988" s="889" t="n">
        <v>6</v>
      </c>
      <c r="E2988" s="94" t="inlineStr">
        <is>
          <t>Fix earting point done with 40x5mm St/tZn</t>
        </is>
      </c>
      <c r="F2988" s="94" t="inlineStr">
        <is>
          <t>Földelési fix csatlakozási pont kialakítása, 40x5mm St/tZn laposvassal</t>
        </is>
      </c>
      <c r="G2988" s="994" t="n">
        <v>15</v>
      </c>
      <c r="H2988" s="430" t="inlineStr">
        <is>
          <t>db/pcs</t>
        </is>
      </c>
      <c r="I2988" s="350" t="n"/>
      <c r="J2988" s="159" t="n">
        <v>0</v>
      </c>
      <c r="K2988" s="159" t="n">
        <v>0</v>
      </c>
      <c r="L2988" s="753">
        <f>J2988+K2988</f>
        <v/>
      </c>
      <c r="M2988" s="748">
        <f>L2988*(G2988+I2988)</f>
        <v/>
      </c>
      <c r="O2988" s="464">
        <f>ISBLANK(D2988)</f>
        <v/>
      </c>
      <c r="P2988" s="464">
        <f>ISBLANK(G2988)</f>
        <v/>
      </c>
      <c r="Q2988" s="464">
        <f>ISBLANK(M2988)</f>
        <v/>
      </c>
      <c r="R2988" s="464">
        <f>IF(AND(O2988=P2988,O2988=Q2988),,"!!!")</f>
        <v/>
      </c>
      <c r="T2988" s="464" t="n">
        <v>2977</v>
      </c>
    </row>
    <row customFormat="1" customHeight="1" hidden="1" ht="22.5" outlineLevel="1" r="2989" s="590">
      <c r="A2989" s="164" t="n"/>
      <c r="B2989" s="606" t="n">
        <v>400</v>
      </c>
      <c r="C2989" s="617" t="n">
        <v>445</v>
      </c>
      <c r="D2989" s="889" t="n">
        <v>7</v>
      </c>
      <c r="E2989" s="94" t="inlineStr">
        <is>
          <t>Equi-potential network in baseplate, with accessories, St/tZn 30x3,5mm</t>
        </is>
      </c>
      <c r="F2989" s="94" t="inlineStr">
        <is>
          <t>Potenciál-kiegyenlítő háló alaplemezben, bekötésekkel részletterv szerint, toldó és összekötő bilincsekkel, St/tZn 30x3,5mm laposvas</t>
        </is>
      </c>
      <c r="G2989" s="994" t="n">
        <v>3850</v>
      </c>
      <c r="H2989" s="430" t="inlineStr">
        <is>
          <t>m</t>
        </is>
      </c>
      <c r="I2989" s="350" t="n"/>
      <c r="J2989" s="159" t="n">
        <v>0</v>
      </c>
      <c r="K2989" s="159" t="n">
        <v>0</v>
      </c>
      <c r="L2989" s="753">
        <f>J2989+K2989</f>
        <v/>
      </c>
      <c r="M2989" s="748">
        <f>L2989*(G2989+I2989)</f>
        <v/>
      </c>
      <c r="O2989" s="464">
        <f>ISBLANK(D2989)</f>
        <v/>
      </c>
      <c r="P2989" s="464">
        <f>ISBLANK(G2989)</f>
        <v/>
      </c>
      <c r="Q2989" s="464">
        <f>ISBLANK(M2989)</f>
        <v/>
      </c>
      <c r="R2989" s="464">
        <f>IF(AND(O2989=P2989,O2989=Q2989),,"!!!")</f>
        <v/>
      </c>
      <c r="T2989" s="464" t="n">
        <v>2978</v>
      </c>
    </row>
    <row customFormat="1" hidden="1" outlineLevel="1" r="2990" s="590">
      <c r="A2990" s="164" t="n"/>
      <c r="B2990" s="606" t="n">
        <v>400</v>
      </c>
      <c r="C2990" s="617" t="n">
        <v>445</v>
      </c>
      <c r="D2990" s="889" t="n">
        <v>8</v>
      </c>
      <c r="E2990" s="94" t="inlineStr">
        <is>
          <t>Grounding in earth, 10mm V4a</t>
        </is>
      </c>
      <c r="F2990" s="94" t="inlineStr">
        <is>
          <t>Földelő vezető termett talajban, Fi 10mm V4a</t>
        </is>
      </c>
      <c r="G2990" s="994" t="n">
        <v>410</v>
      </c>
      <c r="H2990" s="430" t="inlineStr">
        <is>
          <t>m</t>
        </is>
      </c>
      <c r="I2990" s="350" t="n"/>
      <c r="J2990" s="159" t="n">
        <v>0</v>
      </c>
      <c r="K2990" s="159" t="n">
        <v>0</v>
      </c>
      <c r="L2990" s="753">
        <f>J2990+K2990</f>
        <v/>
      </c>
      <c r="M2990" s="748">
        <f>L2990*(G2990+I2990)</f>
        <v/>
      </c>
      <c r="O2990" s="464">
        <f>ISBLANK(D2990)</f>
        <v/>
      </c>
      <c r="P2990" s="464">
        <f>ISBLANK(G2990)</f>
        <v/>
      </c>
      <c r="Q2990" s="464">
        <f>ISBLANK(M2990)</f>
        <v/>
      </c>
      <c r="R2990" s="464">
        <f>IF(AND(O2990=P2990,O2990=Q2990),,"!!!")</f>
        <v/>
      </c>
      <c r="T2990" s="464" t="n">
        <v>2979</v>
      </c>
    </row>
    <row customFormat="1" customHeight="1" hidden="1" ht="22.5" outlineLevel="1" r="2991" s="590">
      <c r="A2991" s="164" t="n"/>
      <c r="B2991" s="606" t="n">
        <v>400</v>
      </c>
      <c r="C2991" s="617" t="n">
        <v>445</v>
      </c>
      <c r="D2991" s="889" t="n">
        <v>9</v>
      </c>
      <c r="E2991" s="94" t="inlineStr">
        <is>
          <t>Earthing connection for extension, made off 10mm V4a material, 2m long</t>
        </is>
      </c>
      <c r="F2991" s="94" t="inlineStr">
        <is>
          <t>Földelés kiállás bővítéshez, Fi 10mm V4a anyagból, 2 m hosszú</t>
        </is>
      </c>
      <c r="G2991" s="994" t="n">
        <v>27</v>
      </c>
      <c r="H2991" s="430" t="inlineStr">
        <is>
          <t>db/pcs</t>
        </is>
      </c>
      <c r="I2991" s="350" t="n"/>
      <c r="J2991" s="159" t="n">
        <v>0</v>
      </c>
      <c r="K2991" s="159" t="n">
        <v>0</v>
      </c>
      <c r="L2991" s="753">
        <f>J2991+K2991</f>
        <v/>
      </c>
      <c r="M2991" s="748">
        <f>L2991*(G2991+I2991)</f>
        <v/>
      </c>
      <c r="O2991" s="464">
        <f>ISBLANK(D2991)</f>
        <v/>
      </c>
      <c r="P2991" s="464">
        <f>ISBLANK(G2991)</f>
        <v/>
      </c>
      <c r="Q2991" s="464">
        <f>ISBLANK(M2991)</f>
        <v/>
      </c>
      <c r="R2991" s="464">
        <f>IF(AND(O2991=P2991,O2991=Q2991),,"!!!")</f>
        <v/>
      </c>
      <c r="T2991" s="464" t="n">
        <v>2980</v>
      </c>
    </row>
    <row customFormat="1" hidden="1" outlineLevel="1" r="2992" s="590">
      <c r="A2992" s="164" t="n"/>
      <c r="B2992" s="606" t="n">
        <v>400</v>
      </c>
      <c r="C2992" s="617" t="n">
        <v>445</v>
      </c>
      <c r="D2992" s="889" t="n">
        <v>10</v>
      </c>
      <c r="E2992" s="94" t="inlineStr">
        <is>
          <t>Earthing rod with pike, 16mm NIRO, with connection clips</t>
        </is>
      </c>
      <c r="F2992" s="94" t="inlineStr">
        <is>
          <t>Földelőrúd beütőcsúccsal, 2m, 16mm NIRO, csatlakozó bilinccsel</t>
        </is>
      </c>
      <c r="G2992" s="994" t="n">
        <v>28</v>
      </c>
      <c r="H2992" s="430" t="inlineStr">
        <is>
          <t>db/pcs</t>
        </is>
      </c>
      <c r="I2992" s="350" t="n"/>
      <c r="J2992" s="159" t="n">
        <v>0</v>
      </c>
      <c r="K2992" s="159" t="n">
        <v>0</v>
      </c>
      <c r="L2992" s="753">
        <f>J2992+K2992</f>
        <v/>
      </c>
      <c r="M2992" s="748">
        <f>L2992*(G2992+I2992)</f>
        <v/>
      </c>
      <c r="O2992" s="464">
        <f>ISBLANK(D2992)</f>
        <v/>
      </c>
      <c r="P2992" s="464">
        <f>ISBLANK(G2992)</f>
        <v/>
      </c>
      <c r="Q2992" s="464">
        <f>ISBLANK(M2992)</f>
        <v/>
      </c>
      <c r="R2992" s="464">
        <f>IF(AND(O2992=P2992,O2992=Q2992),,"!!!")</f>
        <v/>
      </c>
      <c r="T2992" s="464" t="n">
        <v>2981</v>
      </c>
    </row>
    <row customFormat="1" customHeight="1" hidden="1" ht="22.5" outlineLevel="1" r="2993" s="590">
      <c r="A2993" s="164" t="n"/>
      <c r="B2993" s="606" t="n">
        <v>400</v>
      </c>
      <c r="C2993" s="617" t="n">
        <v>445</v>
      </c>
      <c r="D2993" s="889" t="n">
        <v>11</v>
      </c>
      <c r="E2993" s="94" t="inlineStr">
        <is>
          <t>Earthing in pillar foundation, 3m long, St/tZn, with V4a connection on top</t>
        </is>
      </c>
      <c r="F2993" s="94" t="inlineStr">
        <is>
          <t>Földelés pilléralapban, 3m St/tZn fi 16mm vas betonozás előtt elhelyezve, rozsdamentes csatlakozással pilléralap tetején</t>
        </is>
      </c>
      <c r="G2993" s="994" t="n">
        <v>118</v>
      </c>
      <c r="H2993" s="430" t="inlineStr">
        <is>
          <t>db/pcs</t>
        </is>
      </c>
      <c r="I2993" s="350" t="n"/>
      <c r="J2993" s="159" t="n">
        <v>0</v>
      </c>
      <c r="K2993" s="159" t="n">
        <v>0</v>
      </c>
      <c r="L2993" s="753">
        <f>J2993+K2993</f>
        <v/>
      </c>
      <c r="M2993" s="748">
        <f>L2993*(G2993+I2993)</f>
        <v/>
      </c>
      <c r="O2993" s="464">
        <f>ISBLANK(D2993)</f>
        <v/>
      </c>
      <c r="P2993" s="464">
        <f>ISBLANK(G2993)</f>
        <v/>
      </c>
      <c r="Q2993" s="464">
        <f>ISBLANK(M2993)</f>
        <v/>
      </c>
      <c r="R2993" s="464">
        <f>IF(AND(O2993=P2993,O2993=Q2993),,"!!!")</f>
        <v/>
      </c>
      <c r="T2993" s="464" t="n">
        <v>2982</v>
      </c>
    </row>
    <row customFormat="1" customHeight="1" hidden="1" ht="22.5" outlineLevel="1" r="2994" s="590">
      <c r="A2994" s="164" t="n"/>
      <c r="B2994" s="606" t="n">
        <v>400</v>
      </c>
      <c r="C2994" s="617" t="n">
        <v>445</v>
      </c>
      <c r="D2994" s="889" t="n">
        <v>12</v>
      </c>
      <c r="E2994" s="94" t="inlineStr">
        <is>
          <t>V4a 10mm interconnectionfrom grounding in pillar foundation to the equi-potential mesh</t>
        </is>
      </c>
      <c r="F2994" s="94" t="inlineStr">
        <is>
          <t>Rozsdamentes összekötés földlés és potenciál-kiegyenlítő háló között, bilincsekkel, FI10mm V4a anyagból, 1m</t>
        </is>
      </c>
      <c r="G2994" s="994" t="n">
        <v>118</v>
      </c>
      <c r="H2994" s="430" t="inlineStr">
        <is>
          <t>db/pcs</t>
        </is>
      </c>
      <c r="I2994" s="350" t="n"/>
      <c r="J2994" s="159" t="n">
        <v>0</v>
      </c>
      <c r="K2994" s="159" t="n">
        <v>0</v>
      </c>
      <c r="L2994" s="753">
        <f>J2994+K2994</f>
        <v/>
      </c>
      <c r="M2994" s="748">
        <f>L2994*(G2994+I2994)</f>
        <v/>
      </c>
      <c r="O2994" s="464">
        <f>ISBLANK(D2994)</f>
        <v/>
      </c>
      <c r="P2994" s="464">
        <f>ISBLANK(G2994)</f>
        <v/>
      </c>
      <c r="Q2994" s="464">
        <f>ISBLANK(M2994)</f>
        <v/>
      </c>
      <c r="R2994" s="464">
        <f>IF(AND(O2994=P2994,O2994=Q2994),,"!!!")</f>
        <v/>
      </c>
      <c r="T2994" s="464" t="n">
        <v>2983</v>
      </c>
    </row>
    <row customFormat="1" hidden="1" outlineLevel="1" r="2995" s="590">
      <c r="A2995" s="164" t="n"/>
      <c r="B2995" s="606" t="n">
        <v>400</v>
      </c>
      <c r="C2995" s="617" t="n">
        <v>445</v>
      </c>
      <c r="D2995" s="889" t="n">
        <v>13</v>
      </c>
      <c r="E2995" s="94" t="inlineStr">
        <is>
          <t>EPN busbar on side wall</t>
        </is>
      </c>
      <c r="F2995" s="94" t="inlineStr">
        <is>
          <t>EPH sín oldalfalon / pilléren, réz, burkolattal</t>
        </is>
      </c>
      <c r="G2995" s="994" t="n">
        <v>35</v>
      </c>
      <c r="H2995" s="430" t="inlineStr">
        <is>
          <t>db/pcs</t>
        </is>
      </c>
      <c r="I2995" s="350" t="n"/>
      <c r="J2995" s="159" t="n">
        <v>0</v>
      </c>
      <c r="K2995" s="159" t="n">
        <v>0</v>
      </c>
      <c r="L2995" s="753">
        <f>J2995+K2995</f>
        <v/>
      </c>
      <c r="M2995" s="748">
        <f>L2995*(G2995+I2995)</f>
        <v/>
      </c>
      <c r="O2995" s="464">
        <f>ISBLANK(D2995)</f>
        <v/>
      </c>
      <c r="P2995" s="464">
        <f>ISBLANK(G2995)</f>
        <v/>
      </c>
      <c r="Q2995" s="464">
        <f>ISBLANK(M2995)</f>
        <v/>
      </c>
      <c r="R2995" s="464">
        <f>IF(AND(O2995=P2995,O2995=Q2995),,"!!!")</f>
        <v/>
      </c>
      <c r="T2995" s="464" t="n">
        <v>2984</v>
      </c>
    </row>
    <row customFormat="1" customHeight="1" hidden="1" ht="22.5" outlineLevel="1" r="2996" s="590">
      <c r="A2996" s="164" t="n"/>
      <c r="B2996" s="606" t="n">
        <v>400</v>
      </c>
      <c r="C2996" s="617" t="n">
        <v>445</v>
      </c>
      <c r="D2996" s="889" t="n">
        <v>14</v>
      </c>
      <c r="E2996" s="94" t="inlineStr">
        <is>
          <t>EPN busbar in MDB room as a main EPN pont of the building</t>
        </is>
      </c>
      <c r="F2996" s="94" t="inlineStr">
        <is>
          <t>EPH sín főelosztó helyiségben oldalfalon, központi EPH pontként kialakítva</t>
        </is>
      </c>
      <c r="G2996" s="994" t="n">
        <v>1</v>
      </c>
      <c r="H2996" s="430" t="inlineStr">
        <is>
          <t>db/pcs</t>
        </is>
      </c>
      <c r="I2996" s="350" t="n"/>
      <c r="J2996" s="159" t="n">
        <v>0</v>
      </c>
      <c r="K2996" s="159" t="n">
        <v>0</v>
      </c>
      <c r="L2996" s="753">
        <f>J2996+K2996</f>
        <v/>
      </c>
      <c r="M2996" s="748">
        <f>L2996*(G2996+I2996)</f>
        <v/>
      </c>
      <c r="O2996" s="464">
        <f>ISBLANK(D2996)</f>
        <v/>
      </c>
      <c r="P2996" s="464">
        <f>ISBLANK(G2996)</f>
        <v/>
      </c>
      <c r="Q2996" s="464">
        <f>ISBLANK(M2996)</f>
        <v/>
      </c>
      <c r="R2996" s="464">
        <f>IF(AND(O2996=P2996,O2996=Q2996),,"!!!")</f>
        <v/>
      </c>
      <c r="T2996" s="464" t="n">
        <v>2985</v>
      </c>
    </row>
    <row customFormat="1" hidden="1" outlineLevel="1" r="2997" s="590">
      <c r="A2997" s="164" t="n"/>
      <c r="B2997" s="606" t="n">
        <v>400</v>
      </c>
      <c r="C2997" s="617" t="n">
        <v>445</v>
      </c>
      <c r="D2997" s="889" t="n">
        <v>15</v>
      </c>
      <c r="E2997" s="94" t="inlineStr">
        <is>
          <t>H07V-K 2,5mm S/Z cable for EPN network</t>
        </is>
      </c>
      <c r="F2997" s="94" t="inlineStr">
        <is>
          <t>H07V-K 2,5mm S/Z kábel sarukkal EPH hálózat kialakításához</t>
        </is>
      </c>
      <c r="G2997" s="994" t="n">
        <v>350</v>
      </c>
      <c r="H2997" s="430" t="inlineStr">
        <is>
          <t>m</t>
        </is>
      </c>
      <c r="I2997" s="350" t="n"/>
      <c r="J2997" s="159" t="n">
        <v>0</v>
      </c>
      <c r="K2997" s="159" t="n">
        <v>0</v>
      </c>
      <c r="L2997" s="753">
        <f>J2997+K2997</f>
        <v/>
      </c>
      <c r="M2997" s="748">
        <f>L2997*(G2997+I2997)</f>
        <v/>
      </c>
      <c r="O2997" s="464">
        <f>ISBLANK(D2997)</f>
        <v/>
      </c>
      <c r="P2997" s="464">
        <f>ISBLANK(G2997)</f>
        <v/>
      </c>
      <c r="Q2997" s="464">
        <f>ISBLANK(M2997)</f>
        <v/>
      </c>
      <c r="R2997" s="464">
        <f>IF(AND(O2997=P2997,O2997=Q2997),,"!!!")</f>
        <v/>
      </c>
      <c r="T2997" s="464" t="n">
        <v>2986</v>
      </c>
    </row>
    <row customFormat="1" hidden="1" outlineLevel="1" r="2998" s="590">
      <c r="A2998" s="164" t="n"/>
      <c r="B2998" s="606" t="n">
        <v>400</v>
      </c>
      <c r="C2998" s="617" t="n">
        <v>445</v>
      </c>
      <c r="D2998" s="889" t="n">
        <v>16</v>
      </c>
      <c r="E2998" s="94" t="inlineStr">
        <is>
          <t>H07V-K 4mm S/Z  cable for EPN network</t>
        </is>
      </c>
      <c r="F2998" s="94" t="inlineStr">
        <is>
          <t>H07V-K 4mm S/Z kábel sarukkal EPH hálózat kialakításához</t>
        </is>
      </c>
      <c r="G2998" s="994" t="n">
        <v>300</v>
      </c>
      <c r="H2998" s="430" t="inlineStr">
        <is>
          <t>m</t>
        </is>
      </c>
      <c r="I2998" s="350" t="n"/>
      <c r="J2998" s="159" t="n">
        <v>0</v>
      </c>
      <c r="K2998" s="159" t="n">
        <v>0</v>
      </c>
      <c r="L2998" s="753">
        <f>J2998+K2998</f>
        <v/>
      </c>
      <c r="M2998" s="748">
        <f>L2998*(G2998+I2998)</f>
        <v/>
      </c>
      <c r="O2998" s="464">
        <f>ISBLANK(D2998)</f>
        <v/>
      </c>
      <c r="P2998" s="464">
        <f>ISBLANK(G2998)</f>
        <v/>
      </c>
      <c r="Q2998" s="464">
        <f>ISBLANK(M2998)</f>
        <v/>
      </c>
      <c r="R2998" s="464">
        <f>IF(AND(O2998=P2998,O2998=Q2998),,"!!!")</f>
        <v/>
      </c>
      <c r="T2998" s="464" t="n">
        <v>2987</v>
      </c>
    </row>
    <row customFormat="1" hidden="1" outlineLevel="1" r="2999" s="590">
      <c r="A2999" s="164" t="n"/>
      <c r="B2999" s="606" t="n">
        <v>400</v>
      </c>
      <c r="C2999" s="617" t="n">
        <v>445</v>
      </c>
      <c r="D2999" s="889" t="n">
        <v>17</v>
      </c>
      <c r="E2999" s="94" t="inlineStr">
        <is>
          <t>H07V-K 10mm S/Z cable for EPN network</t>
        </is>
      </c>
      <c r="F2999" s="94" t="inlineStr">
        <is>
          <t>H07V-K 10mm S/Z kábel sarukkal EPH hálózat kialakításához</t>
        </is>
      </c>
      <c r="G2999" s="994" t="n">
        <v>80</v>
      </c>
      <c r="H2999" s="430" t="inlineStr">
        <is>
          <t>m</t>
        </is>
      </c>
      <c r="I2999" s="350" t="n"/>
      <c r="J2999" s="159" t="n">
        <v>0</v>
      </c>
      <c r="K2999" s="159" t="n">
        <v>0</v>
      </c>
      <c r="L2999" s="753">
        <f>J2999+K2999</f>
        <v/>
      </c>
      <c r="M2999" s="748">
        <f>L2999*(G2999+I2999)</f>
        <v/>
      </c>
      <c r="O2999" s="464">
        <f>ISBLANK(D2999)</f>
        <v/>
      </c>
      <c r="P2999" s="464">
        <f>ISBLANK(G2999)</f>
        <v/>
      </c>
      <c r="Q2999" s="464">
        <f>ISBLANK(M2999)</f>
        <v/>
      </c>
      <c r="R2999" s="464">
        <f>IF(AND(O2999=P2999,O2999=Q2999),,"!!!")</f>
        <v/>
      </c>
      <c r="T2999" s="464" t="n">
        <v>2988</v>
      </c>
    </row>
    <row customFormat="1" customHeight="1" hidden="1" ht="22.5" outlineLevel="1" r="3000" s="590">
      <c r="A3000" s="164" t="n"/>
      <c r="B3000" s="606" t="n">
        <v>400</v>
      </c>
      <c r="C3000" s="617" t="n">
        <v>445</v>
      </c>
      <c r="D3000" s="889" t="n">
        <v>18</v>
      </c>
      <c r="E3000" s="94" t="inlineStr">
        <is>
          <t>H07V-K 240mm S/Z cable for transformer and MDB connection to EPN busbar</t>
        </is>
      </c>
      <c r="F3000" s="94" t="inlineStr">
        <is>
          <t>H07V-K 240mm S/Z kábel sarukkal EPH hálózat kialakításához</t>
        </is>
      </c>
      <c r="G3000" s="994" t="n">
        <v>30</v>
      </c>
      <c r="H3000" s="430" t="inlineStr">
        <is>
          <t>m</t>
        </is>
      </c>
      <c r="I3000" s="350" t="n"/>
      <c r="J3000" s="159" t="n">
        <v>0</v>
      </c>
      <c r="K3000" s="159" t="n">
        <v>0</v>
      </c>
      <c r="L3000" s="753">
        <f>J3000+K3000</f>
        <v/>
      </c>
      <c r="M3000" s="748">
        <f>L3000*(G3000+I3000)</f>
        <v/>
      </c>
      <c r="O3000" s="464">
        <f>ISBLANK(D3000)</f>
        <v/>
      </c>
      <c r="P3000" s="464">
        <f>ISBLANK(G3000)</f>
        <v/>
      </c>
      <c r="Q3000" s="464">
        <f>ISBLANK(M3000)</f>
        <v/>
      </c>
      <c r="R3000" s="464">
        <f>IF(AND(O3000=P3000,O3000=Q3000),,"!!!")</f>
        <v/>
      </c>
      <c r="T3000" s="464" t="n">
        <v>2989</v>
      </c>
    </row>
    <row customFormat="1" hidden="1" outlineLevel="1" r="3001" s="590">
      <c r="A3001" s="164" t="n"/>
      <c r="B3001" s="606" t="n">
        <v>400</v>
      </c>
      <c r="C3001" s="617" t="n">
        <v>445</v>
      </c>
      <c r="D3001" s="889" t="n">
        <v>19</v>
      </c>
      <c r="E3001" s="94" t="inlineStr">
        <is>
          <t>Pipe EPN connector</t>
        </is>
      </c>
      <c r="F3001" s="94" t="inlineStr">
        <is>
          <t>Csőbilincsek EPH bekötéshez</t>
        </is>
      </c>
      <c r="G3001" s="994" t="n">
        <v>20</v>
      </c>
      <c r="H3001" s="430" t="inlineStr">
        <is>
          <t>db/pcs</t>
        </is>
      </c>
      <c r="I3001" s="350" t="n"/>
      <c r="J3001" s="159" t="n">
        <v>0</v>
      </c>
      <c r="K3001" s="159" t="n">
        <v>0</v>
      </c>
      <c r="L3001" s="753">
        <f>J3001+K3001</f>
        <v/>
      </c>
      <c r="M3001" s="748">
        <f>L3001*(G3001+I3001)</f>
        <v/>
      </c>
      <c r="O3001" s="464">
        <f>ISBLANK(D3001)</f>
        <v/>
      </c>
      <c r="P3001" s="464">
        <f>ISBLANK(G3001)</f>
        <v/>
      </c>
      <c r="Q3001" s="464">
        <f>ISBLANK(M3001)</f>
        <v/>
      </c>
      <c r="R3001" s="464">
        <f>IF(AND(O3001=P3001,O3001=Q3001),,"!!!")</f>
        <v/>
      </c>
      <c r="T3001" s="464" t="n">
        <v>2990</v>
      </c>
    </row>
    <row customFormat="1" customHeight="1" hidden="1" ht="22.5" outlineLevel="1" r="3002" s="590">
      <c r="A3002" s="164" t="n"/>
      <c r="B3002" s="606" t="n">
        <v>400</v>
      </c>
      <c r="C3002" s="617" t="n">
        <v>445</v>
      </c>
      <c r="D3002" s="889" t="n">
        <v>23</v>
      </c>
      <c r="E3002" s="682" t="inlineStr">
        <is>
          <t>PVC insulated connection wire</t>
        </is>
      </c>
      <c r="F3002" s="682" t="inlineStr">
        <is>
          <t>PVC szigetelésű összekötő vezető ∅10 
(huzal fekete műanyag köpennyel Rd 10/13 mm St/tZn)</t>
        </is>
      </c>
      <c r="G3002" s="1010" t="n">
        <v>50</v>
      </c>
      <c r="H3002" s="843" t="inlineStr">
        <is>
          <t>m</t>
        </is>
      </c>
      <c r="I3002" s="355" t="n"/>
      <c r="J3002" s="159" t="n">
        <v>0</v>
      </c>
      <c r="K3002" s="159" t="n">
        <v>0</v>
      </c>
      <c r="L3002" s="753">
        <f>J3002+K3002</f>
        <v/>
      </c>
      <c r="M3002" s="748">
        <f>L3002*(G3002+I3002)</f>
        <v/>
      </c>
      <c r="O3002" s="464">
        <f>ISBLANK(D3002)</f>
        <v/>
      </c>
      <c r="P3002" s="464">
        <f>ISBLANK(G3002)</f>
        <v/>
      </c>
      <c r="Q3002" s="464">
        <f>ISBLANK(M3002)</f>
        <v/>
      </c>
      <c r="R3002" s="464">
        <f>IF(AND(O3002=P3002,O3002=Q3002),,"!!!")</f>
        <v/>
      </c>
      <c r="T3002" s="464" t="n">
        <v>2991</v>
      </c>
    </row>
    <row customFormat="1" hidden="1" outlineLevel="1" r="3003" s="590">
      <c r="A3003" s="164" t="n"/>
      <c r="B3003" s="606" t="n">
        <v>400</v>
      </c>
      <c r="C3003" s="617" t="n">
        <v>445</v>
      </c>
      <c r="D3003" s="889" t="n">
        <v>24</v>
      </c>
      <c r="E3003" s="682" t="inlineStr">
        <is>
          <t>Anti-corrosion tape</t>
        </is>
      </c>
      <c r="F3003" s="682" t="inlineStr">
        <is>
          <t>Korrózióvédő szalag szélesség 50 mm L 10 m</t>
        </is>
      </c>
      <c r="G3003" s="1010" t="n">
        <v>12</v>
      </c>
      <c r="H3003" s="843" t="inlineStr">
        <is>
          <t>db/pcs</t>
        </is>
      </c>
      <c r="I3003" s="355" t="n"/>
      <c r="J3003" s="159" t="n">
        <v>0</v>
      </c>
      <c r="K3003" s="159" t="n">
        <v>0</v>
      </c>
      <c r="L3003" s="753">
        <f>J3003+K3003</f>
        <v/>
      </c>
      <c r="M3003" s="748">
        <f>L3003*(G3003+I3003)</f>
        <v/>
      </c>
      <c r="O3003" s="464">
        <f>ISBLANK(D3003)</f>
        <v/>
      </c>
      <c r="P3003" s="464">
        <f>ISBLANK(G3003)</f>
        <v/>
      </c>
      <c r="Q3003" s="464">
        <f>ISBLANK(M3003)</f>
        <v/>
      </c>
      <c r="R3003" s="464">
        <f>IF(AND(O3003=P3003,O3003=Q3003),,"!!!")</f>
        <v/>
      </c>
      <c r="T3003" s="464" t="n">
        <v>2992</v>
      </c>
    </row>
    <row customFormat="1" hidden="1" outlineLevel="1" r="3004" s="590">
      <c r="A3004" s="164" t="n"/>
      <c r="B3004" s="606" t="n">
        <v>400</v>
      </c>
      <c r="C3004" s="617" t="n">
        <v>445</v>
      </c>
      <c r="D3004" s="889" t="n">
        <v>25</v>
      </c>
      <c r="E3004" s="94" t="inlineStr">
        <is>
          <t>I+II class overvoltage protection on zone boarders</t>
        </is>
      </c>
      <c r="F3004" s="94" t="inlineStr">
        <is>
          <t>I+II osztályú túlfeszültség-levezető, zónahatárokon elhelyezve</t>
        </is>
      </c>
      <c r="G3004" s="994" t="n">
        <v>18</v>
      </c>
      <c r="H3004" s="430" t="inlineStr">
        <is>
          <t>db/pcs</t>
        </is>
      </c>
      <c r="I3004" s="350" t="n"/>
      <c r="J3004" s="159" t="n">
        <v>0</v>
      </c>
      <c r="K3004" s="159" t="n">
        <v>0</v>
      </c>
      <c r="L3004" s="753">
        <f>J3004+K3004</f>
        <v/>
      </c>
      <c r="M3004" s="748">
        <f>L3004*(G3004+I3004)</f>
        <v/>
      </c>
      <c r="O3004" s="464">
        <f>ISBLANK(D3004)</f>
        <v/>
      </c>
      <c r="P3004" s="464">
        <f>ISBLANK(G3004)</f>
        <v/>
      </c>
      <c r="Q3004" s="464">
        <f>ISBLANK(M3004)</f>
        <v/>
      </c>
      <c r="R3004" s="464">
        <f>IF(AND(O3004=P3004,O3004=Q3004),,"!!!")</f>
        <v/>
      </c>
      <c r="T3004" s="464" t="n">
        <v>2993</v>
      </c>
    </row>
    <row customFormat="1" hidden="1" outlineLevel="1" r="3005" s="590">
      <c r="A3005" s="164" t="n"/>
      <c r="B3005" s="606" t="n">
        <v>400</v>
      </c>
      <c r="C3005" s="617" t="n">
        <v>445</v>
      </c>
      <c r="D3005" s="889" t="n">
        <v>26</v>
      </c>
      <c r="E3005" s="94" t="inlineStr">
        <is>
          <t>III class overvoltage protection</t>
        </is>
      </c>
      <c r="F3005" s="94" t="inlineStr">
        <is>
          <t>III osztályú túlfeszültség-levezető egység koordinált kialakításban</t>
        </is>
      </c>
      <c r="G3005" s="994" t="n">
        <v>120</v>
      </c>
      <c r="H3005" s="430" t="inlineStr">
        <is>
          <t>db/pcs</t>
        </is>
      </c>
      <c r="I3005" s="350" t="n"/>
      <c r="J3005" s="159" t="n">
        <v>0</v>
      </c>
      <c r="K3005" s="159" t="n">
        <v>0</v>
      </c>
      <c r="L3005" s="753">
        <f>J3005+K3005</f>
        <v/>
      </c>
      <c r="M3005" s="748">
        <f>L3005*(G3005+I3005)</f>
        <v/>
      </c>
      <c r="O3005" s="464">
        <f>ISBLANK(D3005)</f>
        <v/>
      </c>
      <c r="P3005" s="464">
        <f>ISBLANK(G3005)</f>
        <v/>
      </c>
      <c r="Q3005" s="464">
        <f>ISBLANK(M3005)</f>
        <v/>
      </c>
      <c r="R3005" s="464">
        <f>IF(AND(O3005=P3005,O3005=Q3005),,"!!!")</f>
        <v/>
      </c>
      <c r="T3005" s="464" t="n">
        <v>2994</v>
      </c>
    </row>
    <row customFormat="1" customHeight="1" hidden="1" ht="22.5" outlineLevel="1" r="3006" s="590">
      <c r="A3006" s="164" t="n"/>
      <c r="B3006" s="606" t="n">
        <v>400</v>
      </c>
      <c r="C3006" s="617" t="n">
        <v>445</v>
      </c>
      <c r="D3006" s="889" t="n">
        <v>26</v>
      </c>
      <c r="E3006" s="94" t="inlineStr">
        <is>
          <t>Earthing system measurement and protocoll</t>
        </is>
      </c>
      <c r="F3006" s="94" t="inlineStr">
        <is>
          <t>Földelési rendszer mérése és jegyzőkönyv készítése</t>
        </is>
      </c>
      <c r="G3006" s="994" t="n">
        <v>1</v>
      </c>
      <c r="H3006" s="430" t="inlineStr">
        <is>
          <t>tétel / titel</t>
        </is>
      </c>
      <c r="I3006" s="350" t="n"/>
      <c r="J3006" s="159" t="n">
        <v>0</v>
      </c>
      <c r="K3006" s="159" t="n">
        <v>0</v>
      </c>
      <c r="L3006" s="753">
        <f>J3006+K3006</f>
        <v/>
      </c>
      <c r="M3006" s="748">
        <f>L3006*(G3006+I3006)</f>
        <v/>
      </c>
      <c r="O3006" s="464">
        <f>ISBLANK(D3006)</f>
        <v/>
      </c>
      <c r="P3006" s="464">
        <f>ISBLANK(G3006)</f>
        <v/>
      </c>
      <c r="Q3006" s="464">
        <f>ISBLANK(M3006)</f>
        <v/>
      </c>
      <c r="R3006" s="464">
        <f>IF(AND(O3006=P3006,O3006=Q3006),,"!!!")</f>
        <v/>
      </c>
      <c r="T3006" s="464" t="n">
        <v>2995</v>
      </c>
    </row>
    <row customFormat="1" customHeight="1" hidden="1" ht="22.5" outlineLevel="1" r="3007" s="590">
      <c r="A3007" s="164" t="n"/>
      <c r="B3007" s="606" t="n">
        <v>400</v>
      </c>
      <c r="C3007" s="617" t="n">
        <v>445</v>
      </c>
      <c r="D3007" s="889" t="n">
        <v>27</v>
      </c>
      <c r="E3007" s="94" t="inlineStr">
        <is>
          <t>As build documentation</t>
        </is>
      </c>
      <c r="F3007" s="94" t="inlineStr">
        <is>
          <t>Megvalósulási tervek készítése</t>
        </is>
      </c>
      <c r="G3007" s="994" t="n">
        <v>1</v>
      </c>
      <c r="H3007" s="430" t="inlineStr">
        <is>
          <t>tétel / titel</t>
        </is>
      </c>
      <c r="I3007" s="350" t="n"/>
      <c r="J3007" s="159" t="n">
        <v>0</v>
      </c>
      <c r="K3007" s="159" t="n">
        <v>0</v>
      </c>
      <c r="L3007" s="753">
        <f>J3007+K3007</f>
        <v/>
      </c>
      <c r="M3007" s="748">
        <f>L3007*(G3007+I3007)</f>
        <v/>
      </c>
      <c r="O3007" s="464">
        <f>ISBLANK(D3007)</f>
        <v/>
      </c>
      <c r="P3007" s="464">
        <f>ISBLANK(G3007)</f>
        <v/>
      </c>
      <c r="Q3007" s="464">
        <f>ISBLANK(M3007)</f>
        <v/>
      </c>
      <c r="R3007" s="464">
        <f>IF(AND(O3007=P3007,O3007=Q3007),,"!!!")</f>
        <v/>
      </c>
      <c r="T3007" s="464" t="n">
        <v>2996</v>
      </c>
    </row>
    <row customFormat="1" customHeight="1" hidden="1" ht="13.5" outlineLevel="1" r="3008" s="590" thickBot="1">
      <c r="A3008" s="164" t="n"/>
      <c r="B3008" s="613" t="n"/>
      <c r="C3008" s="617" t="n"/>
      <c r="D3008" s="889" t="n"/>
      <c r="E3008" s="94" t="n"/>
      <c r="F3008" s="94" t="n"/>
      <c r="G3008" s="994" t="n"/>
      <c r="H3008" s="430" t="n"/>
      <c r="I3008" s="350" t="n"/>
      <c r="J3008" s="159" t="n"/>
      <c r="K3008" s="159" t="n"/>
      <c r="L3008" s="753" t="n"/>
      <c r="M3008" s="748" t="n"/>
      <c r="O3008" s="464">
        <f>ISBLANK(D3008)</f>
        <v/>
      </c>
      <c r="P3008" s="464">
        <f>ISBLANK(G3008)</f>
        <v/>
      </c>
      <c r="Q3008" s="464">
        <f>ISBLANK(M3008)</f>
        <v/>
      </c>
      <c r="R3008" s="464">
        <f>IF(AND(O3008=P3008,O3008=Q3008),,"!!!")</f>
        <v/>
      </c>
      <c r="T3008" s="464" t="n">
        <v>2997</v>
      </c>
    </row>
    <row customFormat="1" customHeight="1" hidden="1" ht="13.5" outlineLevel="1" r="3009" s="590" thickBot="1">
      <c r="A3009" s="586" t="n"/>
      <c r="B3009" s="622" t="n">
        <v>400</v>
      </c>
      <c r="C3009" s="623" t="n">
        <v>445</v>
      </c>
      <c r="D3009" s="434" t="n"/>
      <c r="E3009" s="6" t="inlineStr">
        <is>
          <t>Lightning protection and Earthing system total</t>
        </is>
      </c>
      <c r="F3009" s="6" t="inlineStr">
        <is>
          <t>Villámvédelem és földelés összesen</t>
        </is>
      </c>
      <c r="G3009" s="1007" t="n"/>
      <c r="H3009" s="41" t="n"/>
      <c r="I3009" s="352" t="n"/>
      <c r="J3009" s="134" t="n"/>
      <c r="K3009" s="134" t="n"/>
      <c r="L3009" s="225" t="n"/>
      <c r="M3009" s="226">
        <f>SUM(M2983:M3008)</f>
        <v/>
      </c>
      <c r="O3009" s="464">
        <f>ISBLANK(D3009)</f>
        <v/>
      </c>
      <c r="P3009" s="464">
        <f>ISBLANK(G3009)</f>
        <v/>
      </c>
      <c r="Q3009" s="464">
        <f>ISBLANK(M3009)</f>
        <v/>
      </c>
      <c r="R3009" s="464">
        <f>IF(AND(O3009=P3009,O3009=Q3009),,"!!!")</f>
        <v/>
      </c>
      <c r="T3009" s="464" t="n">
        <v>2998</v>
      </c>
    </row>
    <row customFormat="1" customHeight="1" hidden="1" ht="15.75" outlineLevel="1" r="3010" s="590" thickBot="1">
      <c r="A3010" s="165" t="n"/>
      <c r="B3010" s="631" t="n">
        <v>400</v>
      </c>
      <c r="C3010" s="629" t="n">
        <v>449</v>
      </c>
      <c r="D3010" s="566" t="n"/>
      <c r="E3010" s="99" t="inlineStr">
        <is>
          <t>For KG 440 other items</t>
        </is>
      </c>
      <c r="F3010" s="99" t="inlineStr">
        <is>
          <t>Egyéb villamos munkák és tételek</t>
        </is>
      </c>
      <c r="G3010" s="1009" t="n"/>
      <c r="H3010" s="151" t="n"/>
      <c r="I3010" s="349" t="n"/>
      <c r="J3010" s="299" t="n"/>
      <c r="K3010" s="101" t="n"/>
      <c r="L3010" s="216" t="n"/>
      <c r="M3010" s="217" t="n"/>
      <c r="O3010" s="464">
        <f>ISBLANK(D3010)</f>
        <v/>
      </c>
      <c r="P3010" s="464">
        <f>ISBLANK(G3010)</f>
        <v/>
      </c>
      <c r="Q3010" s="464">
        <f>ISBLANK(M3010)</f>
        <v/>
      </c>
      <c r="R3010" s="464">
        <f>IF(AND(O3010=P3010,O3010=Q3010),,"!!!")</f>
        <v/>
      </c>
      <c r="T3010" s="464" t="n">
        <v>2999</v>
      </c>
    </row>
    <row customFormat="1" hidden="1" outlineLevel="1" r="3011" s="590">
      <c r="A3011" s="166" t="n"/>
      <c r="B3011" s="613" t="n"/>
      <c r="C3011" s="617" t="n"/>
      <c r="D3011" s="889" t="n"/>
      <c r="E3011" s="671" t="inlineStr">
        <is>
          <t>Heat and smoke system</t>
        </is>
      </c>
      <c r="F3011" s="671" t="inlineStr">
        <is>
          <t>Hő és füstelvezetés</t>
        </is>
      </c>
      <c r="G3011" s="994" t="n"/>
      <c r="H3011" s="844" t="n"/>
      <c r="I3011" s="357" t="n"/>
      <c r="J3011" s="159" t="n"/>
      <c r="K3011" s="159" t="n"/>
      <c r="L3011" s="753" t="n"/>
      <c r="M3011" s="748" t="n"/>
      <c r="O3011" s="464">
        <f>ISBLANK(D3011)</f>
        <v/>
      </c>
      <c r="P3011" s="464">
        <f>ISBLANK(G3011)</f>
        <v/>
      </c>
      <c r="Q3011" s="464">
        <f>ISBLANK(M3011)</f>
        <v/>
      </c>
      <c r="R3011" s="464">
        <f>IF(AND(O3011=P3011,O3011=Q3011),,"!!!")</f>
        <v/>
      </c>
      <c r="T3011" s="464" t="n">
        <v>3000</v>
      </c>
    </row>
    <row customFormat="1" customHeight="1" hidden="1" ht="56.25" outlineLevel="1" r="3012" s="590">
      <c r="A3012" s="164" t="n"/>
      <c r="B3012" s="606" t="n">
        <v>400</v>
      </c>
      <c r="C3012" s="617" t="n">
        <v>449</v>
      </c>
      <c r="D3012" s="889" t="n">
        <v>1</v>
      </c>
      <c r="E3012" s="845" t="inlineStr">
        <is>
          <t>Type RWA RT. handheld transmitter for remote start in yellow, minimum 2 NO or 2 NC output
Output, potential free relay contact DC30 V / 2 A
Switch housing material: Plastic
With all necessary accessories</t>
        </is>
      </c>
      <c r="F3012" s="845" t="inlineStr">
        <is>
          <t>RWA RT típ. kézi jelzésadó távindításhoz sárga színben, minimálisan 2 NO vagy 2 NC kimenetel, potenciálmentes relé kontaktus DC30 V/2 A
Kapcsolóház anyaga: Műanyag
Minden szükséges tartozékkal, rögzítőidomokkal</t>
        </is>
      </c>
      <c r="G3012" s="941" t="n">
        <v>23</v>
      </c>
      <c r="H3012" s="843" t="inlineStr">
        <is>
          <t>db/pc</t>
        </is>
      </c>
      <c r="I3012" s="358" t="n"/>
      <c r="J3012" s="159" t="n">
        <v>0</v>
      </c>
      <c r="K3012" s="159" t="n">
        <v>0</v>
      </c>
      <c r="L3012" s="753">
        <f>J3012+K3012</f>
        <v/>
      </c>
      <c r="M3012" s="748">
        <f>L3012*(G3012+I3012)</f>
        <v/>
      </c>
      <c r="O3012" s="464">
        <f>ISBLANK(D3012)</f>
        <v/>
      </c>
      <c r="P3012" s="464">
        <f>ISBLANK(G3012)</f>
        <v/>
      </c>
      <c r="Q3012" s="464">
        <f>ISBLANK(M3012)</f>
        <v/>
      </c>
      <c r="R3012" s="464">
        <f>IF(AND(O3012=P3012,O3012=Q3012),,"!!!")</f>
        <v/>
      </c>
      <c r="T3012" s="464" t="n">
        <v>3001</v>
      </c>
    </row>
    <row customFormat="1" customHeight="1" hidden="1" ht="33.75" outlineLevel="1" r="3013" s="590">
      <c r="A3013" s="164" t="n"/>
      <c r="B3013" s="606" t="n">
        <v>400</v>
      </c>
      <c r="C3013" s="617" t="n">
        <v>449</v>
      </c>
      <c r="D3013" s="889" t="n">
        <v>3</v>
      </c>
      <c r="E3013" s="845" t="inlineStr">
        <is>
          <t>RWA (SHEV) control center for planned number of CO movement rooflights valve manifolds in emergency Operation with battery pack, and with control of fresh air supply gate, door</t>
        </is>
      </c>
      <c r="F3013" s="845" t="inlineStr">
        <is>
          <t>RWA vezérlő központ terv szerinti számú CO működtetésű tetőfelülvilágító szeleptömbjének vészeseti működtetéséhez, akkupackkal, légpótló kapu, ajtó vezérléssel</t>
        </is>
      </c>
      <c r="G3013" s="941" t="n">
        <v>20</v>
      </c>
      <c r="H3013" s="843" t="inlineStr">
        <is>
          <t>db/pc</t>
        </is>
      </c>
      <c r="I3013" s="358" t="n"/>
      <c r="J3013" s="159" t="n">
        <v>0</v>
      </c>
      <c r="K3013" s="159" t="n">
        <v>0</v>
      </c>
      <c r="L3013" s="753">
        <f>J3013+K3013</f>
        <v/>
      </c>
      <c r="M3013" s="748">
        <f>L3013*(G3013+I3013)</f>
        <v/>
      </c>
      <c r="O3013" s="464">
        <f>ISBLANK(D3013)</f>
        <v/>
      </c>
      <c r="P3013" s="464">
        <f>ISBLANK(G3013)</f>
        <v/>
      </c>
      <c r="Q3013" s="464">
        <f>ISBLANK(M3013)</f>
        <v/>
      </c>
      <c r="R3013" s="464">
        <f>IF(AND(O3013=P3013,O3013=Q3013),,"!!!")</f>
        <v/>
      </c>
      <c r="T3013" s="464" t="n">
        <v>3002</v>
      </c>
    </row>
    <row customFormat="1" customHeight="1" hidden="1" ht="22.5" outlineLevel="1" r="3014" s="590">
      <c r="A3014" s="164" t="n"/>
      <c r="B3014" s="606" t="n">
        <v>400</v>
      </c>
      <c r="C3014" s="617" t="n">
        <v>449</v>
      </c>
      <c r="D3014" s="889" t="n">
        <v>4</v>
      </c>
      <c r="E3014" s="845" t="inlineStr">
        <is>
          <t>Air supply gates, doors UPS support, gates standard, according to architect's agreement.</t>
        </is>
      </c>
      <c r="F3014" s="845" t="inlineStr">
        <is>
          <t>Légpótló kapuk, ajtók UPS alátámasztása, kapuk gyári tartozéka, építész konszignáció szerint.</t>
        </is>
      </c>
      <c r="G3014" s="941" t="n">
        <v>21</v>
      </c>
      <c r="H3014" s="843" t="inlineStr">
        <is>
          <t>db/pc</t>
        </is>
      </c>
      <c r="I3014" s="358" t="n"/>
      <c r="J3014" s="159" t="n">
        <v>0</v>
      </c>
      <c r="K3014" s="159" t="n">
        <v>0</v>
      </c>
      <c r="L3014" s="753">
        <f>J3014+K3014</f>
        <v/>
      </c>
      <c r="M3014" s="748">
        <f>L3014*(G3014+I3014)</f>
        <v/>
      </c>
      <c r="O3014" s="464">
        <f>ISBLANK(D3014)</f>
        <v/>
      </c>
      <c r="P3014" s="464">
        <f>ISBLANK(G3014)</f>
        <v/>
      </c>
      <c r="Q3014" s="464">
        <f>ISBLANK(M3014)</f>
        <v/>
      </c>
      <c r="R3014" s="464">
        <f>IF(AND(O3014=P3014,O3014=Q3014),,"!!!")</f>
        <v/>
      </c>
      <c r="T3014" s="464" t="n">
        <v>3003</v>
      </c>
    </row>
    <row customFormat="1" hidden="1" outlineLevel="1" r="3015" s="590">
      <c r="A3015" s="164" t="n"/>
      <c r="B3015" s="606" t="n">
        <v>400</v>
      </c>
      <c r="C3015" s="617" t="n">
        <v>449</v>
      </c>
      <c r="D3015" s="889" t="n">
        <v>5</v>
      </c>
      <c r="E3015" s="845" t="inlineStr">
        <is>
          <t>JBH(St)H E30 4*2*0,8mm</t>
        </is>
      </c>
      <c r="F3015" s="845" t="inlineStr">
        <is>
          <t>JBH(St)H E30 4*2*0,8mm</t>
        </is>
      </c>
      <c r="G3015" s="941" t="n">
        <v>1500</v>
      </c>
      <c r="H3015" s="846" t="inlineStr">
        <is>
          <t>m</t>
        </is>
      </c>
      <c r="I3015" s="358" t="n"/>
      <c r="J3015" s="159" t="n">
        <v>0</v>
      </c>
      <c r="K3015" s="159" t="n">
        <v>0</v>
      </c>
      <c r="L3015" s="753">
        <f>J3015+K3015</f>
        <v/>
      </c>
      <c r="M3015" s="748">
        <f>L3015*(G3015+I3015)</f>
        <v/>
      </c>
      <c r="O3015" s="464">
        <f>ISBLANK(D3015)</f>
        <v/>
      </c>
      <c r="P3015" s="464">
        <f>ISBLANK(G3015)</f>
        <v/>
      </c>
      <c r="Q3015" s="464">
        <f>ISBLANK(M3015)</f>
        <v/>
      </c>
      <c r="R3015" s="464">
        <f>IF(AND(O3015=P3015,O3015=Q3015),,"!!!")</f>
        <v/>
      </c>
      <c r="T3015" s="464" t="n">
        <v>3004</v>
      </c>
    </row>
    <row customFormat="1" hidden="1" outlineLevel="1" r="3016" s="590">
      <c r="A3016" s="164" t="n"/>
      <c r="B3016" s="606" t="n">
        <v>400</v>
      </c>
      <c r="C3016" s="617" t="n">
        <v>449</v>
      </c>
      <c r="D3016" s="889" t="n">
        <v>6</v>
      </c>
      <c r="E3016" s="845" t="inlineStr">
        <is>
          <t>JBH(St)H E30 2*0,8mm</t>
        </is>
      </c>
      <c r="F3016" s="845" t="inlineStr">
        <is>
          <t>JBH(St)H E30 2*0,8mm</t>
        </is>
      </c>
      <c r="G3016" s="941" t="n">
        <v>12000</v>
      </c>
      <c r="H3016" s="846" t="inlineStr">
        <is>
          <t>m</t>
        </is>
      </c>
      <c r="I3016" s="358" t="n"/>
      <c r="J3016" s="159" t="n">
        <v>0</v>
      </c>
      <c r="K3016" s="159" t="n">
        <v>0</v>
      </c>
      <c r="L3016" s="753">
        <f>J3016+K3016</f>
        <v/>
      </c>
      <c r="M3016" s="748">
        <f>L3016*(G3016+I3016)</f>
        <v/>
      </c>
      <c r="O3016" s="464">
        <f>ISBLANK(D3016)</f>
        <v/>
      </c>
      <c r="P3016" s="464">
        <f>ISBLANK(G3016)</f>
        <v/>
      </c>
      <c r="Q3016" s="464">
        <f>ISBLANK(M3016)</f>
        <v/>
      </c>
      <c r="R3016" s="464">
        <f>IF(AND(O3016=P3016,O3016=Q3016),,"!!!")</f>
        <v/>
      </c>
      <c r="T3016" s="464" t="n">
        <v>3005</v>
      </c>
    </row>
    <row customFormat="1" customHeight="1" hidden="1" ht="56.25" outlineLevel="1" r="3017" s="590">
      <c r="A3017" s="164" t="n"/>
      <c r="B3017" s="606" t="n">
        <v>400</v>
      </c>
      <c r="C3017" s="617" t="n">
        <v>449</v>
      </c>
      <c r="D3017" s="889" t="n">
        <v>7</v>
      </c>
      <c r="E3017" s="847" t="inlineStr">
        <is>
          <t>Unique, sealed clamped, certified, function-retaining cable support structure with cable density according to product specifications, for cable routing of customized cable routing.
Hot-dip galvanized cable trough group fasteners are permitted on multiple cable tracks.</t>
        </is>
      </c>
      <c r="F3017" s="847" t="inlineStr">
        <is>
          <t>Egyedi, zárt bilincses, minősített, funkciótartó kábeltartó szerkezet, gyártmány előírásainak megfelelő kábelmegfogatási sűrűséggel, kábelátmérő szerinti méretben kábelek egyedi nyomvonalon való fektetéséhez.Több kábel közös nyomvonalán a tüzihorganyzott kábelvályús csoportos kötegrögzítő is megengedett.</t>
        </is>
      </c>
      <c r="G3017" s="941" t="n">
        <v>13500</v>
      </c>
      <c r="H3017" s="846" t="inlineStr">
        <is>
          <t>m</t>
        </is>
      </c>
      <c r="I3017" s="358" t="n"/>
      <c r="J3017" s="159" t="n">
        <v>0</v>
      </c>
      <c r="K3017" s="159" t="n">
        <v>0</v>
      </c>
      <c r="L3017" s="753">
        <f>J3017+K3017</f>
        <v/>
      </c>
      <c r="M3017" s="748">
        <f>L3017*(G3017+I3017)</f>
        <v/>
      </c>
      <c r="O3017" s="464">
        <f>ISBLANK(D3017)</f>
        <v/>
      </c>
      <c r="P3017" s="464">
        <f>ISBLANK(G3017)</f>
        <v/>
      </c>
      <c r="Q3017" s="464">
        <f>ISBLANK(M3017)</f>
        <v/>
      </c>
      <c r="R3017" s="464">
        <f>IF(AND(O3017=P3017,O3017=Q3017),,"!!!")</f>
        <v/>
      </c>
      <c r="T3017" s="464" t="n">
        <v>3006</v>
      </c>
    </row>
    <row customFormat="1" customHeight="1" hidden="1" ht="22.5" outlineLevel="1" r="3018" s="590">
      <c r="A3018" s="164" t="n"/>
      <c r="B3018" s="606" t="n">
        <v>400</v>
      </c>
      <c r="C3018" s="617" t="n">
        <v>449</v>
      </c>
      <c r="D3018" s="889" t="n">
        <v>8</v>
      </c>
      <c r="E3018" s="847" t="inlineStr">
        <is>
          <t>Equipment, device identification plate 50x100mm, plastic, for exteriors, UV-resistant and weather-proof design</t>
        </is>
      </c>
      <c r="F3018" s="847" t="inlineStr">
        <is>
          <t>Készülék-, berendezésazonosító felirati tábla 50x100mm műanyag, kültéren UV és időjárás álló kivitelben</t>
        </is>
      </c>
      <c r="G3018" s="941" t="n">
        <v>180</v>
      </c>
      <c r="H3018" s="843" t="inlineStr">
        <is>
          <t>db/pc</t>
        </is>
      </c>
      <c r="I3018" s="358" t="n"/>
      <c r="J3018" s="159" t="n">
        <v>0</v>
      </c>
      <c r="K3018" s="159" t="n">
        <v>0</v>
      </c>
      <c r="L3018" s="753">
        <f>J3018+K3018</f>
        <v/>
      </c>
      <c r="M3018" s="748">
        <f>L3018*(G3018+I3018)</f>
        <v/>
      </c>
      <c r="O3018" s="464">
        <f>ISBLANK(D3018)</f>
        <v/>
      </c>
      <c r="P3018" s="464">
        <f>ISBLANK(G3018)</f>
        <v/>
      </c>
      <c r="Q3018" s="464">
        <f>ISBLANK(M3018)</f>
        <v/>
      </c>
      <c r="R3018" s="464">
        <f>IF(AND(O3018=P3018,O3018=Q3018),,"!!!")</f>
        <v/>
      </c>
      <c r="T3018" s="464" t="n">
        <v>3007</v>
      </c>
    </row>
    <row customFormat="1" hidden="1" outlineLevel="1" r="3019" s="590">
      <c r="A3019" s="164" t="n"/>
      <c r="B3019" s="606" t="n">
        <v>400</v>
      </c>
      <c r="C3019" s="617" t="n">
        <v>449</v>
      </c>
      <c r="D3019" s="889" t="n">
        <v>9</v>
      </c>
      <c r="E3019" s="847" t="inlineStr">
        <is>
          <t>Cable, wire identification plate 10x50mm, plastic</t>
        </is>
      </c>
      <c r="F3019" s="847" t="inlineStr">
        <is>
          <t>Kábel-, vezetékazonosító felirati tábla 10x50mm műanyag</t>
        </is>
      </c>
      <c r="G3019" s="941" t="n">
        <v>300</v>
      </c>
      <c r="H3019" s="843" t="inlineStr">
        <is>
          <t>db/pc</t>
        </is>
      </c>
      <c r="I3019" s="358" t="n"/>
      <c r="J3019" s="159" t="n">
        <v>0</v>
      </c>
      <c r="K3019" s="159" t="n">
        <v>0</v>
      </c>
      <c r="L3019" s="753">
        <f>J3019+K3019</f>
        <v/>
      </c>
      <c r="M3019" s="748">
        <f>L3019*(G3019+I3019)</f>
        <v/>
      </c>
      <c r="O3019" s="464">
        <f>ISBLANK(D3019)</f>
        <v/>
      </c>
      <c r="P3019" s="464">
        <f>ISBLANK(G3019)</f>
        <v/>
      </c>
      <c r="Q3019" s="464">
        <f>ISBLANK(M3019)</f>
        <v/>
      </c>
      <c r="R3019" s="464">
        <f>IF(AND(O3019=P3019,O3019=Q3019),,"!!!")</f>
        <v/>
      </c>
      <c r="T3019" s="464" t="n">
        <v>3008</v>
      </c>
    </row>
    <row customFormat="1" customHeight="1" hidden="1" ht="22.5" outlineLevel="1" r="3020" s="590">
      <c r="A3020" s="164" t="n"/>
      <c r="B3020" s="606" t="n">
        <v>400</v>
      </c>
      <c r="C3020" s="617" t="n">
        <v>449</v>
      </c>
      <c r="D3020" s="889" t="n">
        <v>10</v>
      </c>
      <c r="E3020" s="847" t="inlineStr">
        <is>
          <t>Connection and checking of RWA LV and air supply control cables on both sides</t>
        </is>
      </c>
      <c r="F3020" s="847" t="inlineStr">
        <is>
          <t>Erősáramú és vezérlőkábelek, légutánpotló kapuk bekötése RWA rendszerbe</t>
        </is>
      </c>
      <c r="G3020" s="941" t="n">
        <v>1</v>
      </c>
      <c r="H3020" s="843" t="inlineStr">
        <is>
          <t>tétel / unit</t>
        </is>
      </c>
      <c r="I3020" s="358" t="n"/>
      <c r="J3020" s="159" t="n">
        <v>0</v>
      </c>
      <c r="K3020" s="159" t="n">
        <v>0</v>
      </c>
      <c r="L3020" s="753">
        <f>J3020+K3020</f>
        <v/>
      </c>
      <c r="M3020" s="748">
        <f>L3020*(G3020+I3020)</f>
        <v/>
      </c>
      <c r="O3020" s="464">
        <f>ISBLANK(D3020)</f>
        <v/>
      </c>
      <c r="P3020" s="464">
        <f>ISBLANK(G3020)</f>
        <v/>
      </c>
      <c r="Q3020" s="464">
        <f>ISBLANK(M3020)</f>
        <v/>
      </c>
      <c r="R3020" s="464">
        <f>IF(AND(O3020=P3020,O3020=Q3020),,"!!!")</f>
        <v/>
      </c>
      <c r="T3020" s="464" t="n">
        <v>3009</v>
      </c>
    </row>
    <row customFormat="1" customHeight="1" hidden="1" ht="22.5" outlineLevel="1" r="3021" s="590">
      <c r="A3021" s="164" t="n"/>
      <c r="B3021" s="606" t="n">
        <v>400</v>
      </c>
      <c r="C3021" s="617" t="n">
        <v>449</v>
      </c>
      <c r="D3021" s="889" t="n">
        <v>11</v>
      </c>
      <c r="E3021" s="845" t="inlineStr">
        <is>
          <t>Regulatory approval of the implementation of a heat and smoke extraction system</t>
        </is>
      </c>
      <c r="F3021" s="847" t="inlineStr">
        <is>
          <t>Hő és füstelvezető rendszer kivitelezésének hatósági egyeztetése</t>
        </is>
      </c>
      <c r="G3021" s="941" t="n">
        <v>1</v>
      </c>
      <c r="H3021" s="843" t="inlineStr">
        <is>
          <t>tétel / unit</t>
        </is>
      </c>
      <c r="I3021" s="358" t="n"/>
      <c r="J3021" s="159" t="n">
        <v>0</v>
      </c>
      <c r="K3021" s="159" t="n">
        <v>0</v>
      </c>
      <c r="L3021" s="753">
        <f>J3021+K3021</f>
        <v/>
      </c>
      <c r="M3021" s="748">
        <f>L3021*(G3021+I3021)</f>
        <v/>
      </c>
      <c r="O3021" s="464">
        <f>ISBLANK(D3021)</f>
        <v/>
      </c>
      <c r="P3021" s="464">
        <f>ISBLANK(G3021)</f>
        <v/>
      </c>
      <c r="Q3021" s="464">
        <f>ISBLANK(M3021)</f>
        <v/>
      </c>
      <c r="R3021" s="464">
        <f>IF(AND(O3021=P3021,O3021=Q3021),,"!!!")</f>
        <v/>
      </c>
      <c r="T3021" s="464" t="n">
        <v>3010</v>
      </c>
    </row>
    <row customFormat="1" customHeight="1" hidden="1" ht="22.5" outlineLevel="1" r="3022" s="590">
      <c r="A3022" s="164" t="n"/>
      <c r="B3022" s="606" t="n">
        <v>400</v>
      </c>
      <c r="C3022" s="617" t="n">
        <v>449</v>
      </c>
      <c r="D3022" s="889" t="n">
        <v>12</v>
      </c>
      <c r="E3022" s="847" t="inlineStr">
        <is>
          <t>Preparation of product- and D level, building management electrical plans in the appropriate number of copies</t>
        </is>
      </c>
      <c r="F3022" s="847" t="inlineStr">
        <is>
          <t>Gyártóspecifikus gyártmányterv és megvalósulási villamos tervek készítése megfelelő példányszámban</t>
        </is>
      </c>
      <c r="G3022" s="941" t="n">
        <v>1</v>
      </c>
      <c r="H3022" s="843" t="inlineStr">
        <is>
          <t>tétel / unit</t>
        </is>
      </c>
      <c r="I3022" s="358" t="n"/>
      <c r="J3022" s="159" t="n">
        <v>0</v>
      </c>
      <c r="K3022" s="159" t="n">
        <v>0</v>
      </c>
      <c r="L3022" s="753">
        <f>J3022+K3022</f>
        <v/>
      </c>
      <c r="M3022" s="748">
        <f>L3022*(G3022+I3022)</f>
        <v/>
      </c>
      <c r="O3022" s="464">
        <f>ISBLANK(D3022)</f>
        <v/>
      </c>
      <c r="P3022" s="464">
        <f>ISBLANK(G3022)</f>
        <v/>
      </c>
      <c r="Q3022" s="464">
        <f>ISBLANK(M3022)</f>
        <v/>
      </c>
      <c r="R3022" s="464">
        <f>IF(AND(O3022=P3022,O3022=Q3022),,"!!!")</f>
        <v/>
      </c>
      <c r="T3022" s="464" t="n">
        <v>3011</v>
      </c>
    </row>
    <row customFormat="1" hidden="1" outlineLevel="1" r="3023" s="590">
      <c r="A3023" s="164" t="n"/>
      <c r="B3023" s="606" t="n">
        <v>400</v>
      </c>
      <c r="C3023" s="617" t="n">
        <v>449</v>
      </c>
      <c r="D3023" s="889" t="n">
        <v>13</v>
      </c>
      <c r="E3023" s="847" t="inlineStr">
        <is>
          <t>Preparation of temporary and permanent operating instructions</t>
        </is>
      </c>
      <c r="F3023" s="847" t="inlineStr">
        <is>
          <t>Ideiglenes és végleges kezelési utasítások készítése</t>
        </is>
      </c>
      <c r="G3023" s="941" t="n">
        <v>1</v>
      </c>
      <c r="H3023" s="843" t="inlineStr">
        <is>
          <t>tétel / unit</t>
        </is>
      </c>
      <c r="I3023" s="358" t="n"/>
      <c r="J3023" s="159" t="n">
        <v>0</v>
      </c>
      <c r="K3023" s="159" t="n">
        <v>0</v>
      </c>
      <c r="L3023" s="753">
        <f>J3023+K3023</f>
        <v/>
      </c>
      <c r="M3023" s="748">
        <f>L3023*(G3023+I3023)</f>
        <v/>
      </c>
      <c r="O3023" s="464">
        <f>ISBLANK(D3023)</f>
        <v/>
      </c>
      <c r="P3023" s="464">
        <f>ISBLANK(G3023)</f>
        <v/>
      </c>
      <c r="Q3023" s="464">
        <f>ISBLANK(M3023)</f>
        <v/>
      </c>
      <c r="R3023" s="464">
        <f>IF(AND(O3023=P3023,O3023=Q3023),,"!!!")</f>
        <v/>
      </c>
      <c r="T3023" s="464" t="n">
        <v>3012</v>
      </c>
    </row>
    <row customFormat="1" customHeight="1" hidden="1" ht="45" outlineLevel="1" r="3024" s="590">
      <c r="A3024" s="164" t="n"/>
      <c r="B3024" s="606" t="n">
        <v>400</v>
      </c>
      <c r="C3024" s="617" t="n">
        <v>449</v>
      </c>
      <c r="D3024" s="889" t="n">
        <v>14</v>
      </c>
      <c r="E3024" s="847" t="inlineStr">
        <is>
          <t>Documented LV and ELV commissioning, calibration and test operation of the complete SHEV, participation in the handover-takeover procedure</t>
        </is>
      </c>
      <c r="F3024" s="847" t="inlineStr">
        <is>
          <t>Teljes RWA rendszer dokumentált erős- és gyengeáramú beüzemelése, programozása, beszabályozása, próbaüzeme, közreműködés a Megrendelői és a Hatósági átadás-átvételi és használatba vételi eljárásokban</t>
        </is>
      </c>
      <c r="G3024" s="941" t="n">
        <v>1</v>
      </c>
      <c r="H3024" s="843" t="inlineStr">
        <is>
          <t>tétel / unit</t>
        </is>
      </c>
      <c r="I3024" s="358" t="n"/>
      <c r="J3024" s="159" t="n">
        <v>0</v>
      </c>
      <c r="K3024" s="159" t="n">
        <v>0</v>
      </c>
      <c r="L3024" s="753">
        <f>J3024+K3024</f>
        <v/>
      </c>
      <c r="M3024" s="748">
        <f>L3024*(G3024+I3024)</f>
        <v/>
      </c>
      <c r="O3024" s="464">
        <f>ISBLANK(D3024)</f>
        <v/>
      </c>
      <c r="P3024" s="464">
        <f>ISBLANK(G3024)</f>
        <v/>
      </c>
      <c r="Q3024" s="464">
        <f>ISBLANK(M3024)</f>
        <v/>
      </c>
      <c r="R3024" s="464">
        <f>IF(AND(O3024=P3024,O3024=Q3024),,"!!!")</f>
        <v/>
      </c>
      <c r="T3024" s="464" t="n">
        <v>3013</v>
      </c>
    </row>
    <row customFormat="1" customHeight="1" hidden="1" ht="22.5" outlineLevel="1" r="3025" s="590">
      <c r="A3025" s="164" t="n"/>
      <c r="B3025" s="606" t="n">
        <v>400</v>
      </c>
      <c r="C3025" s="617" t="n">
        <v>449</v>
      </c>
      <c r="D3025" s="889" t="n">
        <v>15</v>
      </c>
      <c r="E3025" s="845" t="inlineStr">
        <is>
          <t>Standard, recorded contact protection measurements regarding the complete system</t>
        </is>
      </c>
      <c r="F3025" s="847" t="inlineStr">
        <is>
          <t>Szabványos érintésvédelmi mérések a telepített teljes rendszerre vonatkozóan, jegyzőkönyvvel</t>
        </is>
      </c>
      <c r="G3025" s="941" t="n">
        <v>1</v>
      </c>
      <c r="H3025" s="843" t="inlineStr">
        <is>
          <t>tétel / unit</t>
        </is>
      </c>
      <c r="I3025" s="358" t="n"/>
      <c r="J3025" s="159" t="n">
        <v>0</v>
      </c>
      <c r="K3025" s="159" t="n">
        <v>0</v>
      </c>
      <c r="L3025" s="753">
        <f>J3025+K3025</f>
        <v/>
      </c>
      <c r="M3025" s="748">
        <f>L3025*(G3025+I3025)</f>
        <v/>
      </c>
      <c r="O3025" s="464">
        <f>ISBLANK(D3025)</f>
        <v/>
      </c>
      <c r="P3025" s="464">
        <f>ISBLANK(G3025)</f>
        <v/>
      </c>
      <c r="Q3025" s="464">
        <f>ISBLANK(M3025)</f>
        <v/>
      </c>
      <c r="R3025" s="464">
        <f>IF(AND(O3025=P3025,O3025=Q3025),,"!!!")</f>
        <v/>
      </c>
      <c r="T3025" s="464" t="n">
        <v>3014</v>
      </c>
    </row>
    <row customFormat="1" customHeight="1" hidden="1" ht="22.5" outlineLevel="1" r="3026" s="590">
      <c r="A3026" s="164" t="n"/>
      <c r="B3026" s="606" t="n">
        <v>400</v>
      </c>
      <c r="C3026" s="617" t="n">
        <v>449</v>
      </c>
      <c r="D3026" s="889" t="n">
        <v>16</v>
      </c>
      <c r="E3026" s="847" t="inlineStr">
        <is>
          <t>On-site technical management, project administration, project management</t>
        </is>
      </c>
      <c r="F3026" s="847" t="inlineStr">
        <is>
          <t>Helyszíni művezetés, projekt adminisztráció, projektvezetés</t>
        </is>
      </c>
      <c r="G3026" s="941" t="n">
        <v>1</v>
      </c>
      <c r="H3026" s="843" t="inlineStr">
        <is>
          <t>tétel / unit</t>
        </is>
      </c>
      <c r="I3026" s="358" t="n"/>
      <c r="J3026" s="159" t="n">
        <v>0</v>
      </c>
      <c r="K3026" s="159" t="n">
        <v>0</v>
      </c>
      <c r="L3026" s="753">
        <f>J3026+K3026</f>
        <v/>
      </c>
      <c r="M3026" s="748">
        <f>L3026*(G3026+I3026)</f>
        <v/>
      </c>
      <c r="O3026" s="464">
        <f>ISBLANK(D3026)</f>
        <v/>
      </c>
      <c r="P3026" s="464">
        <f>ISBLANK(G3026)</f>
        <v/>
      </c>
      <c r="Q3026" s="464">
        <f>ISBLANK(M3026)</f>
        <v/>
      </c>
      <c r="R3026" s="464">
        <f>IF(AND(O3026=P3026,O3026=Q3026),,"!!!")</f>
        <v/>
      </c>
      <c r="T3026" s="464" t="n">
        <v>3015</v>
      </c>
    </row>
    <row customFormat="1" hidden="1" outlineLevel="1" r="3027" s="7">
      <c r="A3027" s="164" t="n"/>
      <c r="B3027" s="613" t="n"/>
      <c r="C3027" s="617" t="n"/>
      <c r="D3027" s="889" t="n"/>
      <c r="E3027" s="848" t="inlineStr">
        <is>
          <t>Others</t>
        </is>
      </c>
      <c r="F3027" s="848" t="inlineStr">
        <is>
          <t>Egyebek</t>
        </is>
      </c>
      <c r="G3027" s="997" t="n"/>
      <c r="H3027" s="843" t="n"/>
      <c r="I3027" s="358" t="n"/>
      <c r="J3027" s="310" t="n"/>
      <c r="K3027" s="310" t="n"/>
      <c r="L3027" s="234" t="n"/>
      <c r="M3027" s="235" t="n"/>
      <c r="O3027" s="464">
        <f>ISBLANK(D3027)</f>
        <v/>
      </c>
      <c r="P3027" s="464">
        <f>ISBLANK(G3027)</f>
        <v/>
      </c>
      <c r="Q3027" s="464">
        <f>ISBLANK(M3027)</f>
        <v/>
      </c>
      <c r="R3027" s="464">
        <f>IF(AND(O3027=P3027,O3027=Q3027),,"!!!")</f>
        <v/>
      </c>
      <c r="T3027" s="464" t="n">
        <v>3016</v>
      </c>
    </row>
    <row customFormat="1" hidden="1" outlineLevel="1" r="3028" s="590">
      <c r="A3028" s="164" t="n"/>
      <c r="B3028" s="606" t="n">
        <v>400</v>
      </c>
      <c r="C3028" s="617" t="n">
        <v>449</v>
      </c>
      <c r="D3028" s="889" t="n">
        <v>17</v>
      </c>
      <c r="E3028" s="710" t="inlineStr">
        <is>
          <t>200x100mm wall breakthrough making</t>
        </is>
      </c>
      <c r="F3028" s="710" t="inlineStr">
        <is>
          <t>200x100mm -es faláttörés készítése</t>
        </is>
      </c>
      <c r="G3028" s="941" t="n">
        <v>1</v>
      </c>
      <c r="H3028" s="843" t="inlineStr">
        <is>
          <t>tétel / unit</t>
        </is>
      </c>
      <c r="I3028" s="358" t="n"/>
      <c r="J3028" s="159" t="n">
        <v>0</v>
      </c>
      <c r="K3028" s="159" t="n">
        <v>0</v>
      </c>
      <c r="L3028" s="753">
        <f>J3028+K3028</f>
        <v/>
      </c>
      <c r="M3028" s="748">
        <f>L3028*(G3028+I3028)</f>
        <v/>
      </c>
      <c r="O3028" s="464">
        <f>ISBLANK(D3028)</f>
        <v/>
      </c>
      <c r="P3028" s="464">
        <f>ISBLANK(G3028)</f>
        <v/>
      </c>
      <c r="Q3028" s="464">
        <f>ISBLANK(M3028)</f>
        <v/>
      </c>
      <c r="R3028" s="464">
        <f>IF(AND(O3028=P3028,O3028=Q3028),,"!!!")</f>
        <v/>
      </c>
      <c r="T3028" s="464" t="n">
        <v>3017</v>
      </c>
    </row>
    <row customFormat="1" hidden="1" outlineLevel="1" r="3029" s="590">
      <c r="A3029" s="164" t="n"/>
      <c r="B3029" s="606" t="n">
        <v>400</v>
      </c>
      <c r="C3029" s="617" t="n">
        <v>449</v>
      </c>
      <c r="D3029" s="889" t="n">
        <v>18</v>
      </c>
      <c r="E3029" s="710" t="inlineStr">
        <is>
          <t>Fire proofing of the penetrations</t>
        </is>
      </c>
      <c r="F3029" s="710" t="inlineStr">
        <is>
          <t>Áttörések tűzgátló lezárása</t>
        </is>
      </c>
      <c r="G3029" s="941" t="n">
        <v>1</v>
      </c>
      <c r="H3029" s="843" t="inlineStr">
        <is>
          <t>tétel / unit</t>
        </is>
      </c>
      <c r="I3029" s="358" t="n"/>
      <c r="J3029" s="159" t="n">
        <v>0</v>
      </c>
      <c r="K3029" s="159" t="n">
        <v>0</v>
      </c>
      <c r="L3029" s="753">
        <f>J3029+K3029</f>
        <v/>
      </c>
      <c r="M3029" s="748">
        <f>L3029*(G3029+I3029)</f>
        <v/>
      </c>
      <c r="O3029" s="464">
        <f>ISBLANK(D3029)</f>
        <v/>
      </c>
      <c r="P3029" s="464">
        <f>ISBLANK(G3029)</f>
        <v/>
      </c>
      <c r="Q3029" s="464">
        <f>ISBLANK(M3029)</f>
        <v/>
      </c>
      <c r="R3029" s="464">
        <f>IF(AND(O3029=P3029,O3029=Q3029),,"!!!")</f>
        <v/>
      </c>
      <c r="T3029" s="464" t="n">
        <v>3018</v>
      </c>
    </row>
    <row customFormat="1" hidden="1" outlineLevel="1" r="3030" s="590">
      <c r="A3030" s="164" t="n"/>
      <c r="B3030" s="606" t="n">
        <v>400</v>
      </c>
      <c r="C3030" s="617" t="n">
        <v>449</v>
      </c>
      <c r="D3030" s="889" t="n">
        <v>19</v>
      </c>
      <c r="E3030" s="710" t="inlineStr">
        <is>
          <t>Testing of all electrical equipment</t>
        </is>
      </c>
      <c r="F3030" s="710" t="inlineStr">
        <is>
          <t>A villamos berendezés egyedi és komplex kipróbálása, beüzemelése</t>
        </is>
      </c>
      <c r="G3030" s="941" t="n">
        <v>1</v>
      </c>
      <c r="H3030" s="843" t="inlineStr">
        <is>
          <t>tétel / unit</t>
        </is>
      </c>
      <c r="I3030" s="358" t="n"/>
      <c r="J3030" s="159" t="n">
        <v>0</v>
      </c>
      <c r="K3030" s="159" t="n">
        <v>0</v>
      </c>
      <c r="L3030" s="753">
        <f>J3030+K3030</f>
        <v/>
      </c>
      <c r="M3030" s="748">
        <f>L3030*(G3030+I3030)</f>
        <v/>
      </c>
      <c r="O3030" s="464">
        <f>ISBLANK(D3030)</f>
        <v/>
      </c>
      <c r="P3030" s="464">
        <f>ISBLANK(G3030)</f>
        <v/>
      </c>
      <c r="Q3030" s="464">
        <f>ISBLANK(M3030)</f>
        <v/>
      </c>
      <c r="R3030" s="464">
        <f>IF(AND(O3030=P3030,O3030=Q3030),,"!!!")</f>
        <v/>
      </c>
      <c r="T3030" s="464" t="n">
        <v>3019</v>
      </c>
    </row>
    <row customFormat="1" hidden="1" outlineLevel="1" r="3031" s="590">
      <c r="A3031" s="164" t="n"/>
      <c r="B3031" s="606" t="n">
        <v>400</v>
      </c>
      <c r="C3031" s="617" t="n">
        <v>449</v>
      </c>
      <c r="D3031" s="889" t="n">
        <v>20</v>
      </c>
      <c r="E3031" s="710" t="inlineStr">
        <is>
          <t>Sock protection measurement and protocoll</t>
        </is>
      </c>
      <c r="F3031" s="710" t="inlineStr">
        <is>
          <t>Érintésvédelmi vizsgálat, és jegyzőkönyv készítés</t>
        </is>
      </c>
      <c r="G3031" s="941" t="n">
        <v>1</v>
      </c>
      <c r="H3031" s="843" t="inlineStr">
        <is>
          <t>tétel / unit</t>
        </is>
      </c>
      <c r="I3031" s="358" t="n"/>
      <c r="J3031" s="159" t="n">
        <v>0</v>
      </c>
      <c r="K3031" s="159" t="n">
        <v>0</v>
      </c>
      <c r="L3031" s="753">
        <f>J3031+K3031</f>
        <v/>
      </c>
      <c r="M3031" s="748">
        <f>L3031*(G3031+I3031)</f>
        <v/>
      </c>
      <c r="O3031" s="464">
        <f>ISBLANK(D3031)</f>
        <v/>
      </c>
      <c r="P3031" s="464">
        <f>ISBLANK(G3031)</f>
        <v/>
      </c>
      <c r="Q3031" s="464">
        <f>ISBLANK(M3031)</f>
        <v/>
      </c>
      <c r="R3031" s="464">
        <f>IF(AND(O3031=P3031,O3031=Q3031),,"!!!")</f>
        <v/>
      </c>
      <c r="T3031" s="464" t="n">
        <v>3020</v>
      </c>
    </row>
    <row customFormat="1" hidden="1" outlineLevel="1" r="3032" s="590">
      <c r="A3032" s="164" t="n"/>
      <c r="B3032" s="606" t="n">
        <v>400</v>
      </c>
      <c r="C3032" s="617" t="n">
        <v>449</v>
      </c>
      <c r="D3032" s="889" t="n">
        <v>21</v>
      </c>
      <c r="E3032" s="710" t="inlineStr">
        <is>
          <t>Cable insulation measurement and protocoll</t>
        </is>
      </c>
      <c r="F3032" s="710" t="inlineStr">
        <is>
          <t>Szigetelés vizsgálat és jegyzőkönyv készítés</t>
        </is>
      </c>
      <c r="G3032" s="941" t="n">
        <v>1</v>
      </c>
      <c r="H3032" s="843" t="inlineStr">
        <is>
          <t>tétel / unit</t>
        </is>
      </c>
      <c r="I3032" s="358" t="n"/>
      <c r="J3032" s="159" t="n">
        <v>0</v>
      </c>
      <c r="K3032" s="159" t="n">
        <v>0</v>
      </c>
      <c r="L3032" s="753">
        <f>J3032+K3032</f>
        <v/>
      </c>
      <c r="M3032" s="748">
        <f>L3032*(G3032+I3032)</f>
        <v/>
      </c>
      <c r="O3032" s="464">
        <f>ISBLANK(D3032)</f>
        <v/>
      </c>
      <c r="P3032" s="464">
        <f>ISBLANK(G3032)</f>
        <v/>
      </c>
      <c r="Q3032" s="464">
        <f>ISBLANK(M3032)</f>
        <v/>
      </c>
      <c r="R3032" s="464">
        <f>IF(AND(O3032=P3032,O3032=Q3032),,"!!!")</f>
        <v/>
      </c>
      <c r="T3032" s="464" t="n">
        <v>3021</v>
      </c>
    </row>
    <row customFormat="1" hidden="1" outlineLevel="1" r="3033" s="590">
      <c r="A3033" s="164" t="n"/>
      <c r="B3033" s="606" t="n">
        <v>400</v>
      </c>
      <c r="C3033" s="617" t="n">
        <v>449</v>
      </c>
      <c r="D3033" s="889" t="n">
        <v>22</v>
      </c>
      <c r="E3033" s="710" t="inlineStr">
        <is>
          <t>Prepairing execution drawings and "as built" drawings</t>
        </is>
      </c>
      <c r="F3033" s="710" t="inlineStr">
        <is>
          <t>Megvalósulási tervdokumentáció készítés</t>
        </is>
      </c>
      <c r="G3033" s="941" t="n">
        <v>1</v>
      </c>
      <c r="H3033" s="843" t="inlineStr">
        <is>
          <t>tétel / unit</t>
        </is>
      </c>
      <c r="I3033" s="358" t="n"/>
      <c r="J3033" s="159" t="n">
        <v>0</v>
      </c>
      <c r="K3033" s="159" t="n">
        <v>0</v>
      </c>
      <c r="L3033" s="753">
        <f>J3033+K3033</f>
        <v/>
      </c>
      <c r="M3033" s="748">
        <f>L3033*(G3033+I3033)</f>
        <v/>
      </c>
      <c r="O3033" s="464">
        <f>ISBLANK(D3033)</f>
        <v/>
      </c>
      <c r="P3033" s="464">
        <f>ISBLANK(G3033)</f>
        <v/>
      </c>
      <c r="Q3033" s="464">
        <f>ISBLANK(M3033)</f>
        <v/>
      </c>
      <c r="R3033" s="464">
        <f>IF(AND(O3033=P3033,O3033=Q3033),,"!!!")</f>
        <v/>
      </c>
      <c r="T3033" s="464" t="n">
        <v>3022</v>
      </c>
    </row>
    <row customFormat="1" hidden="1" outlineLevel="1" r="3034" s="590">
      <c r="A3034" s="164" t="n"/>
      <c r="B3034" s="606" t="n">
        <v>400</v>
      </c>
      <c r="C3034" s="617" t="n">
        <v>449</v>
      </c>
      <c r="D3034" s="889" t="n">
        <v>23</v>
      </c>
      <c r="E3034" s="710" t="inlineStr">
        <is>
          <t>Cable taging system</t>
        </is>
      </c>
      <c r="F3034" s="710" t="inlineStr">
        <is>
          <t>Kábeljelölések, kábeltiketek kiépítése</t>
        </is>
      </c>
      <c r="G3034" s="941" t="n">
        <v>1</v>
      </c>
      <c r="H3034" s="843" t="inlineStr">
        <is>
          <t>tétel / unit</t>
        </is>
      </c>
      <c r="I3034" s="358" t="n"/>
      <c r="J3034" s="159" t="n">
        <v>0</v>
      </c>
      <c r="K3034" s="159" t="n">
        <v>0</v>
      </c>
      <c r="L3034" s="753">
        <f>J3034+K3034</f>
        <v/>
      </c>
      <c r="M3034" s="748">
        <f>L3034*(G3034+I3034)</f>
        <v/>
      </c>
      <c r="O3034" s="464">
        <f>ISBLANK(D3034)</f>
        <v/>
      </c>
      <c r="P3034" s="464">
        <f>ISBLANK(G3034)</f>
        <v/>
      </c>
      <c r="Q3034" s="464">
        <f>ISBLANK(M3034)</f>
        <v/>
      </c>
      <c r="R3034" s="464">
        <f>IF(AND(O3034=P3034,O3034=Q3034),,"!!!")</f>
        <v/>
      </c>
      <c r="T3034" s="464" t="n">
        <v>3023</v>
      </c>
    </row>
    <row customFormat="1" hidden="1" outlineLevel="1" r="3035" s="590">
      <c r="A3035" s="164" t="n"/>
      <c r="B3035" s="606" t="n">
        <v>400</v>
      </c>
      <c r="C3035" s="617" t="n">
        <v>449</v>
      </c>
      <c r="D3035" s="889" t="n">
        <v>24</v>
      </c>
      <c r="E3035" s="849" t="inlineStr">
        <is>
          <t>Renting of scafolder</t>
        </is>
      </c>
      <c r="F3035" s="710" t="inlineStr">
        <is>
          <t>Gurulós állvány / ollós emelő bérlés</t>
        </is>
      </c>
      <c r="G3035" s="941" t="n">
        <v>1</v>
      </c>
      <c r="H3035" s="843" t="inlineStr">
        <is>
          <t>tétel / unit</t>
        </is>
      </c>
      <c r="I3035" s="358" t="n"/>
      <c r="J3035" s="159" t="n">
        <v>0</v>
      </c>
      <c r="K3035" s="159" t="n">
        <v>0</v>
      </c>
      <c r="L3035" s="753">
        <f>J3035+K3035</f>
        <v/>
      </c>
      <c r="M3035" s="748">
        <f>L3035*(G3035+I3035)</f>
        <v/>
      </c>
      <c r="O3035" s="464">
        <f>ISBLANK(D3035)</f>
        <v/>
      </c>
      <c r="P3035" s="464">
        <f>ISBLANK(G3035)</f>
        <v/>
      </c>
      <c r="Q3035" s="464">
        <f>ISBLANK(M3035)</f>
        <v/>
      </c>
      <c r="R3035" s="464">
        <f>IF(AND(O3035=P3035,O3035=Q3035),,"!!!")</f>
        <v/>
      </c>
      <c r="T3035" s="464" t="n">
        <v>3024</v>
      </c>
    </row>
    <row customFormat="1" hidden="1" outlineLevel="1" r="3036" s="590">
      <c r="A3036" s="164" t="n"/>
      <c r="B3036" s="606" t="n">
        <v>400</v>
      </c>
      <c r="C3036" s="617" t="n">
        <v>449</v>
      </c>
      <c r="D3036" s="889" t="n">
        <v>25</v>
      </c>
      <c r="E3036" s="849" t="inlineStr">
        <is>
          <t>Site office, garbage trasportation, other costs of site work</t>
        </is>
      </c>
      <c r="F3036" s="710" t="inlineStr">
        <is>
          <t>Konténeres sitt elszállítás, építési konténer, egyéb költségek</t>
        </is>
      </c>
      <c r="G3036" s="941" t="n">
        <v>1</v>
      </c>
      <c r="H3036" s="843" t="inlineStr">
        <is>
          <t>tétel / unit</t>
        </is>
      </c>
      <c r="I3036" s="358" t="n"/>
      <c r="J3036" s="159" t="n">
        <v>0</v>
      </c>
      <c r="K3036" s="159" t="n">
        <v>0</v>
      </c>
      <c r="L3036" s="753">
        <f>J3036+K3036</f>
        <v/>
      </c>
      <c r="M3036" s="748">
        <f>L3036*(G3036+I3036)</f>
        <v/>
      </c>
      <c r="O3036" s="464">
        <f>ISBLANK(D3036)</f>
        <v/>
      </c>
      <c r="P3036" s="464">
        <f>ISBLANK(G3036)</f>
        <v/>
      </c>
      <c r="Q3036" s="464">
        <f>ISBLANK(M3036)</f>
        <v/>
      </c>
      <c r="R3036" s="464">
        <f>IF(AND(O3036=P3036,O3036=Q3036),,"!!!")</f>
        <v/>
      </c>
      <c r="T3036" s="464" t="n">
        <v>3025</v>
      </c>
    </row>
    <row customFormat="1" customHeight="1" hidden="1" ht="13.5" outlineLevel="1" r="3037" s="590" thickBot="1">
      <c r="A3037" s="165" t="n"/>
      <c r="B3037" s="613" t="n"/>
      <c r="C3037" s="617" t="n"/>
      <c r="D3037" s="889" t="n"/>
      <c r="E3037" s="94" t="n"/>
      <c r="F3037" s="94" t="n"/>
      <c r="G3037" s="994" t="n"/>
      <c r="H3037" s="430" t="n"/>
      <c r="I3037" s="350" t="n"/>
      <c r="J3037" s="159" t="n"/>
      <c r="K3037" s="159" t="n"/>
      <c r="L3037" s="753" t="n"/>
      <c r="M3037" s="748" t="n"/>
      <c r="O3037" s="464">
        <f>ISBLANK(D3037)</f>
        <v/>
      </c>
      <c r="P3037" s="464">
        <f>ISBLANK(G3037)</f>
        <v/>
      </c>
      <c r="Q3037" s="464">
        <f>ISBLANK(M3037)</f>
        <v/>
      </c>
      <c r="R3037" s="464">
        <f>IF(AND(O3037=P3037,O3037=Q3037),,"!!!")</f>
        <v/>
      </c>
      <c r="T3037" s="464" t="n">
        <v>3026</v>
      </c>
    </row>
    <row customFormat="1" customHeight="1" hidden="1" ht="13.5" outlineLevel="1" r="3038" s="590" thickBot="1">
      <c r="A3038" s="587" t="n"/>
      <c r="B3038" s="622" t="n">
        <v>400</v>
      </c>
      <c r="C3038" s="623" t="n">
        <v>449</v>
      </c>
      <c r="D3038" s="434" t="n"/>
      <c r="E3038" s="6" t="inlineStr">
        <is>
          <t>For KG 440 other items total</t>
        </is>
      </c>
      <c r="F3038" s="6" t="inlineStr">
        <is>
          <t>Egyéb összesen</t>
        </is>
      </c>
      <c r="G3038" s="1007" t="n"/>
      <c r="H3038" s="41" t="n"/>
      <c r="I3038" s="352" t="n"/>
      <c r="J3038" s="134" t="n"/>
      <c r="K3038" s="134" t="n"/>
      <c r="L3038" s="225" t="n"/>
      <c r="M3038" s="226">
        <f>SUM(M3011:M3036)</f>
        <v/>
      </c>
      <c r="O3038" s="464">
        <f>ISBLANK(D3038)</f>
        <v/>
      </c>
      <c r="P3038" s="464">
        <f>ISBLANK(G3038)</f>
        <v/>
      </c>
      <c r="Q3038" s="464">
        <f>ISBLANK(M3038)</f>
        <v/>
      </c>
      <c r="R3038" s="464">
        <f>IF(AND(O3038=P3038,O3038=Q3038),,"!!!")</f>
        <v/>
      </c>
      <c r="T3038" s="464" t="n">
        <v>3027</v>
      </c>
    </row>
    <row collapsed="1" customHeight="1" ht="34.9" r="3039" thickBot="1">
      <c r="A3039" s="373" t="n"/>
      <c r="B3039" s="601" t="n">
        <v>400</v>
      </c>
      <c r="C3039" s="602" t="n">
        <v>450</v>
      </c>
      <c r="D3039" s="431" t="n"/>
      <c r="E3039" s="21" t="inlineStr">
        <is>
          <t>Weak current systems</t>
        </is>
      </c>
      <c r="F3039" s="21" t="inlineStr">
        <is>
          <t>Gyengeáramú rendszerek</t>
        </is>
      </c>
      <c r="G3039" s="989" t="n"/>
      <c r="H3039" s="292" t="n"/>
      <c r="I3039" s="311" t="n"/>
      <c r="J3039" s="95" t="n"/>
      <c r="K3039" s="23" t="n"/>
      <c r="L3039" s="23" t="n"/>
      <c r="M3039" s="191">
        <f>SUMIF(D3041:D3178,"&gt;0",M3041:M3178)</f>
        <v/>
      </c>
      <c r="O3039" s="464">
        <f>ISBLANK(D3039)</f>
        <v/>
      </c>
      <c r="P3039" s="464">
        <f>ISBLANK(G3039)</f>
        <v/>
      </c>
      <c r="Q3039" s="464">
        <f>ISBLANK(M3039)</f>
        <v/>
      </c>
      <c r="R3039" s="464">
        <f>IF(AND(O3039=P3039,O3039=Q3039),,"!!!")</f>
        <v/>
      </c>
      <c r="T3039" s="464" t="n">
        <v>3028</v>
      </c>
    </row>
    <row customFormat="1" customHeight="1" ht="16.5" outlineLevel="1" r="3040" s="590" thickBot="1">
      <c r="A3040" s="45" t="n"/>
      <c r="B3040" s="612" t="n"/>
      <c r="C3040" s="630" t="n"/>
      <c r="D3040" s="565" t="n"/>
      <c r="E3040" s="97" t="inlineStr">
        <is>
          <t>Megjegyzés:</t>
        </is>
      </c>
      <c r="F3040" s="129" t="inlineStr">
        <is>
          <t>Megjegyzés:</t>
        </is>
      </c>
      <c r="G3040" s="1008" t="n"/>
      <c r="H3040" s="130" t="n"/>
      <c r="I3040" s="312" t="n"/>
      <c r="J3040" s="131" t="n"/>
      <c r="K3040" s="98" t="n"/>
      <c r="L3040" s="215" t="n"/>
      <c r="M3040" s="196" t="n"/>
      <c r="O3040" s="464">
        <f>ISBLANK(D3040)</f>
        <v/>
      </c>
      <c r="P3040" s="464">
        <f>ISBLANK(G3040)</f>
        <v/>
      </c>
      <c r="Q3040" s="464">
        <f>ISBLANK(M3040)</f>
        <v/>
      </c>
      <c r="R3040" s="464">
        <f>IF(AND(O3040=P3040,O3040=Q3040),,"!!!")</f>
        <v/>
      </c>
      <c r="T3040" s="464" t="n">
        <v>3029</v>
      </c>
    </row>
    <row customFormat="1" customHeight="1" ht="15.75" outlineLevel="1" r="3041" s="590" thickBot="1">
      <c r="A3041" s="581" t="n"/>
      <c r="B3041" s="631" t="n">
        <v>400</v>
      </c>
      <c r="C3041" s="632" t="n">
        <v>456</v>
      </c>
      <c r="D3041" s="566" t="n"/>
      <c r="E3041" s="99" t="inlineStr">
        <is>
          <t>Security systems</t>
        </is>
      </c>
      <c r="F3041" s="700" t="inlineStr">
        <is>
          <t>Biztonságtechnikai rendszerek</t>
        </is>
      </c>
      <c r="G3041" s="1009" t="n"/>
      <c r="H3041" s="100" t="n"/>
      <c r="I3041" s="334" t="n"/>
      <c r="J3041" s="299" t="n"/>
      <c r="K3041" s="101" t="n"/>
      <c r="L3041" s="216" t="n"/>
      <c r="M3041" s="217" t="n"/>
      <c r="O3041" s="464">
        <f>ISBLANK(D3041)</f>
        <v/>
      </c>
      <c r="P3041" s="464">
        <f>ISBLANK(G3041)</f>
        <v/>
      </c>
      <c r="Q3041" s="464">
        <f>ISBLANK(M3041)</f>
        <v/>
      </c>
      <c r="R3041" s="464">
        <f>IF(AND(O3041=P3041,O3041=Q3041),,"!!!")</f>
        <v/>
      </c>
      <c r="T3041" s="464" t="n">
        <v>3030</v>
      </c>
    </row>
    <row customFormat="1" customHeight="1" ht="15" outlineLevel="1" r="3042" s="590">
      <c r="A3042" s="169" t="n"/>
      <c r="B3042" s="618" t="n"/>
      <c r="C3042" s="725" t="n"/>
      <c r="D3042" s="438" t="n"/>
      <c r="E3042" s="850" t="inlineStr">
        <is>
          <t>Fire alarm system</t>
        </is>
      </c>
      <c r="F3042" s="850" t="inlineStr">
        <is>
          <t>Tűzjelző rendszer</t>
        </is>
      </c>
      <c r="G3042" s="996" t="n"/>
      <c r="H3042" s="765" t="n"/>
      <c r="I3042" s="335" t="n"/>
      <c r="J3042" s="300" t="n"/>
      <c r="K3042" s="52" t="n"/>
      <c r="L3042" s="197" t="n"/>
      <c r="M3042" s="198" t="n"/>
      <c r="O3042" s="464">
        <f>ISBLANK(D3042)</f>
        <v/>
      </c>
      <c r="P3042" s="464">
        <f>ISBLANK(G3042)</f>
        <v/>
      </c>
      <c r="Q3042" s="464">
        <f>ISBLANK(M3042)</f>
        <v/>
      </c>
      <c r="R3042" s="464">
        <f>IF(AND(O3042=P3042,O3042=Q3042),,"!!!")</f>
        <v/>
      </c>
      <c r="T3042" s="464" t="n">
        <v>3031</v>
      </c>
    </row>
    <row customFormat="1" customHeight="1" ht="33.75" outlineLevel="1" r="3043" s="590">
      <c r="A3043" s="29" t="inlineStr">
        <is>
          <t>x</t>
        </is>
      </c>
      <c r="B3043" s="606" t="n">
        <v>400</v>
      </c>
      <c r="C3043" s="617" t="n">
        <v>456</v>
      </c>
      <c r="D3043" s="889" t="n">
        <v>1</v>
      </c>
      <c r="E3043" s="851" t="inlineStr">
        <is>
          <t>Fire alarm center unit with 7 loop complete with PSU and surge arresters complete</t>
        </is>
      </c>
      <c r="F3043" s="851" t="inlineStr">
        <is>
          <t>Analóg intelligens tűzjelző központ, 7 hurkos, túlfeszültség levezetővel, tápegységgel, 2db 42Ah akkumulátor tárolására alkalmas dobozolással kompletten felszerelve</t>
        </is>
      </c>
      <c r="G3043" s="994" t="n">
        <v>1</v>
      </c>
      <c r="H3043" s="39" t="inlineStr">
        <is>
          <t>db/pcs</t>
        </is>
      </c>
      <c r="I3043" s="530" t="n"/>
      <c r="J3043" s="159" t="n">
        <v>0</v>
      </c>
      <c r="K3043" s="159" t="n">
        <v>0</v>
      </c>
      <c r="L3043" s="753">
        <f>J3043+K3043</f>
        <v/>
      </c>
      <c r="M3043" s="748">
        <f>L3043*(G3043+I3043)</f>
        <v/>
      </c>
      <c r="O3043" s="464">
        <f>ISBLANK(D3043)</f>
        <v/>
      </c>
      <c r="P3043" s="464">
        <f>ISBLANK(G3043)</f>
        <v/>
      </c>
      <c r="Q3043" s="464">
        <f>ISBLANK(M3043)</f>
        <v/>
      </c>
      <c r="R3043" s="464">
        <f>IF(AND(O3043=P3043,O3043=Q3043),,"!!!")</f>
        <v/>
      </c>
      <c r="T3043" s="464" t="n">
        <v>3032</v>
      </c>
    </row>
    <row customFormat="1" outlineLevel="1" r="3044" s="590">
      <c r="A3044" s="29" t="inlineStr">
        <is>
          <t>x</t>
        </is>
      </c>
      <c r="B3044" s="606" t="n">
        <v>400</v>
      </c>
      <c r="C3044" s="617" t="n">
        <v>456</v>
      </c>
      <c r="D3044" s="889" t="n">
        <v>2</v>
      </c>
      <c r="E3044" s="851" t="inlineStr">
        <is>
          <t>Battery 12V/42Ah</t>
        </is>
      </c>
      <c r="F3044" s="851" t="inlineStr">
        <is>
          <t>12V/42 Ah akkumulátor</t>
        </is>
      </c>
      <c r="G3044" s="994" t="n">
        <v>2</v>
      </c>
      <c r="H3044" s="39" t="inlineStr">
        <is>
          <t>db/pcs</t>
        </is>
      </c>
      <c r="I3044" s="530" t="n"/>
      <c r="J3044" s="159" t="n">
        <v>0</v>
      </c>
      <c r="K3044" s="159" t="n">
        <v>0</v>
      </c>
      <c r="L3044" s="753">
        <f>J3044+K3044</f>
        <v/>
      </c>
      <c r="M3044" s="748">
        <f>L3044*(G3044+I3044)</f>
        <v/>
      </c>
      <c r="O3044" s="464">
        <f>ISBLANK(D3044)</f>
        <v/>
      </c>
      <c r="P3044" s="464">
        <f>ISBLANK(G3044)</f>
        <v/>
      </c>
      <c r="Q3044" s="464">
        <f>ISBLANK(M3044)</f>
        <v/>
      </c>
      <c r="R3044" s="464">
        <f>IF(AND(O3044=P3044,O3044=Q3044),,"!!!")</f>
        <v/>
      </c>
      <c r="T3044" s="464" t="n">
        <v>3033</v>
      </c>
    </row>
    <row customFormat="1" outlineLevel="1" r="3045" s="590">
      <c r="A3045" s="29" t="inlineStr">
        <is>
          <t>x</t>
        </is>
      </c>
      <c r="B3045" s="606" t="n">
        <v>400</v>
      </c>
      <c r="C3045" s="617" t="n">
        <v>456</v>
      </c>
      <c r="D3045" s="889" t="n">
        <v>3</v>
      </c>
      <c r="E3045" s="94" t="inlineStr">
        <is>
          <t>Battery 12V/7Ah</t>
        </is>
      </c>
      <c r="F3045" s="94" t="inlineStr">
        <is>
          <t>12V/7 Ah akkumulátor</t>
        </is>
      </c>
      <c r="G3045" s="994" t="n">
        <v>64</v>
      </c>
      <c r="H3045" s="39" t="inlineStr">
        <is>
          <t>db/pcs</t>
        </is>
      </c>
      <c r="I3045" s="530" t="n"/>
      <c r="J3045" s="159" t="n">
        <v>0</v>
      </c>
      <c r="K3045" s="159" t="n">
        <v>0</v>
      </c>
      <c r="L3045" s="753">
        <f>J3045+K3045</f>
        <v/>
      </c>
      <c r="M3045" s="748">
        <f>L3045*(G3045+I3045)</f>
        <v/>
      </c>
      <c r="O3045" s="464">
        <f>ISBLANK(D3045)</f>
        <v/>
      </c>
      <c r="P3045" s="464">
        <f>ISBLANK(G3045)</f>
        <v/>
      </c>
      <c r="Q3045" s="464">
        <f>ISBLANK(M3045)</f>
        <v/>
      </c>
      <c r="R3045" s="464">
        <f>IF(AND(O3045=P3045,O3045=Q3045),,"!!!")</f>
        <v/>
      </c>
      <c r="T3045" s="464" t="n">
        <v>3034</v>
      </c>
    </row>
    <row customFormat="1" outlineLevel="1" r="3046" s="590">
      <c r="A3046" s="29" t="inlineStr">
        <is>
          <t>x</t>
        </is>
      </c>
      <c r="B3046" s="606" t="n">
        <v>400</v>
      </c>
      <c r="C3046" s="617" t="n">
        <v>456</v>
      </c>
      <c r="D3046" s="889" t="n">
        <v>4</v>
      </c>
      <c r="E3046" s="94" t="inlineStr">
        <is>
          <t>Network module</t>
        </is>
      </c>
      <c r="F3046" s="94" t="inlineStr">
        <is>
          <t>Hálózati kommunikációs modul</t>
        </is>
      </c>
      <c r="G3046" s="994" t="n">
        <v>1</v>
      </c>
      <c r="H3046" s="39" t="inlineStr">
        <is>
          <t>db/pcs</t>
        </is>
      </c>
      <c r="I3046" s="530" t="n"/>
      <c r="J3046" s="159" t="n">
        <v>0</v>
      </c>
      <c r="K3046" s="159" t="n">
        <v>0</v>
      </c>
      <c r="L3046" s="753">
        <f>J3046+K3046</f>
        <v/>
      </c>
      <c r="M3046" s="748">
        <f>L3046*(G3046+I3046)</f>
        <v/>
      </c>
      <c r="O3046" s="464">
        <f>ISBLANK(D3046)</f>
        <v/>
      </c>
      <c r="P3046" s="464">
        <f>ISBLANK(G3046)</f>
        <v/>
      </c>
      <c r="Q3046" s="464">
        <f>ISBLANK(M3046)</f>
        <v/>
      </c>
      <c r="R3046" s="464">
        <f>IF(AND(O3046=P3046,O3046=Q3046),,"!!!")</f>
        <v/>
      </c>
      <c r="T3046" s="464" t="n">
        <v>3035</v>
      </c>
    </row>
    <row customFormat="1" customHeight="1" ht="22.5" outlineLevel="1" r="3047" s="590">
      <c r="A3047" s="29" t="inlineStr">
        <is>
          <t>x</t>
        </is>
      </c>
      <c r="B3047" s="606" t="n">
        <v>400</v>
      </c>
      <c r="C3047" s="617" t="n">
        <v>456</v>
      </c>
      <c r="D3047" s="889" t="n">
        <v>5</v>
      </c>
      <c r="E3047" s="94" t="inlineStr">
        <is>
          <t>Graphics softver programming and graphic screen set up  (PC + UPS + licenc )</t>
        </is>
      </c>
      <c r="F3047" s="851" t="inlineStr">
        <is>
          <t xml:space="preserve">Grafikus felügyeleti szoftver számítógéppel, szünetmentesítve  kompletten </t>
        </is>
      </c>
      <c r="G3047" s="994" t="n">
        <v>2</v>
      </c>
      <c r="H3047" s="39" t="inlineStr">
        <is>
          <t>db/pcs</t>
        </is>
      </c>
      <c r="I3047" s="530" t="n"/>
      <c r="J3047" s="159" t="n">
        <v>0</v>
      </c>
      <c r="K3047" s="159" t="n">
        <v>0</v>
      </c>
      <c r="L3047" s="753">
        <f>J3047+K3047</f>
        <v/>
      </c>
      <c r="M3047" s="748">
        <f>L3047*(G3047+I3047)</f>
        <v/>
      </c>
      <c r="O3047" s="464">
        <f>ISBLANK(D3047)</f>
        <v/>
      </c>
      <c r="P3047" s="464">
        <f>ISBLANK(G3047)</f>
        <v/>
      </c>
      <c r="Q3047" s="464">
        <f>ISBLANK(M3047)</f>
        <v/>
      </c>
      <c r="R3047" s="464">
        <f>IF(AND(O3047=P3047,O3047=Q3047),,"!!!")</f>
        <v/>
      </c>
      <c r="T3047" s="464" t="n">
        <v>3036</v>
      </c>
    </row>
    <row customFormat="1" outlineLevel="1" r="3048" s="590">
      <c r="A3048" s="29" t="inlineStr">
        <is>
          <t>x</t>
        </is>
      </c>
      <c r="B3048" s="606" t="n">
        <v>400</v>
      </c>
      <c r="C3048" s="617" t="n">
        <v>456</v>
      </c>
      <c r="D3048" s="889" t="n">
        <v>6</v>
      </c>
      <c r="E3048" s="94" t="inlineStr">
        <is>
          <t>Fire alarm keypad</t>
        </is>
      </c>
      <c r="F3048" s="851" t="inlineStr">
        <is>
          <t>Tűzjelző másodkezelő</t>
        </is>
      </c>
      <c r="G3048" s="994" t="n">
        <v>2</v>
      </c>
      <c r="H3048" s="39" t="inlineStr">
        <is>
          <t>db/pcs</t>
        </is>
      </c>
      <c r="I3048" s="530" t="n"/>
      <c r="J3048" s="159" t="n">
        <v>0</v>
      </c>
      <c r="K3048" s="159" t="n">
        <v>0</v>
      </c>
      <c r="L3048" s="753">
        <f>J3048+K3048</f>
        <v/>
      </c>
      <c r="M3048" s="748">
        <f>L3048*(G3048+I3048)</f>
        <v/>
      </c>
      <c r="O3048" s="464">
        <f>ISBLANK(D3048)</f>
        <v/>
      </c>
      <c r="P3048" s="464">
        <f>ISBLANK(G3048)</f>
        <v/>
      </c>
      <c r="Q3048" s="464">
        <f>ISBLANK(M3048)</f>
        <v/>
      </c>
      <c r="R3048" s="464">
        <f>IF(AND(O3048=P3048,O3048=Q3048),,"!!!")</f>
        <v/>
      </c>
      <c r="T3048" s="464" t="n">
        <v>3037</v>
      </c>
    </row>
    <row customFormat="1" outlineLevel="1" r="3049" s="590">
      <c r="A3049" s="29" t="inlineStr">
        <is>
          <t>x</t>
        </is>
      </c>
      <c r="B3049" s="606" t="n">
        <v>400</v>
      </c>
      <c r="C3049" s="617" t="n">
        <v>456</v>
      </c>
      <c r="D3049" s="889" t="n">
        <v>7</v>
      </c>
      <c r="E3049" s="94" t="inlineStr">
        <is>
          <t>RS485 communication module</t>
        </is>
      </c>
      <c r="F3049" s="851" t="inlineStr">
        <is>
          <t>RS485 kommunikációs port</t>
        </is>
      </c>
      <c r="G3049" s="994" t="n">
        <v>1</v>
      </c>
      <c r="H3049" s="39" t="inlineStr">
        <is>
          <t>db/pcs</t>
        </is>
      </c>
      <c r="I3049" s="530" t="n"/>
      <c r="J3049" s="159" t="n">
        <v>0</v>
      </c>
      <c r="K3049" s="159" t="n">
        <v>0</v>
      </c>
      <c r="L3049" s="753">
        <f>J3049+K3049</f>
        <v/>
      </c>
      <c r="M3049" s="748">
        <f>L3049*(G3049+I3049)</f>
        <v/>
      </c>
      <c r="O3049" s="464">
        <f>ISBLANK(D3049)</f>
        <v/>
      </c>
      <c r="P3049" s="464">
        <f>ISBLANK(G3049)</f>
        <v/>
      </c>
      <c r="Q3049" s="464">
        <f>ISBLANK(M3049)</f>
        <v/>
      </c>
      <c r="R3049" s="464">
        <f>IF(AND(O3049=P3049,O3049=Q3049),,"!!!")</f>
        <v/>
      </c>
      <c r="T3049" s="464" t="n">
        <v>3038</v>
      </c>
    </row>
    <row customFormat="1" outlineLevel="1" r="3050" s="590">
      <c r="A3050" s="29" t="inlineStr">
        <is>
          <t>x</t>
        </is>
      </c>
      <c r="B3050" s="606" t="n">
        <v>400</v>
      </c>
      <c r="C3050" s="617" t="n">
        <v>456</v>
      </c>
      <c r="D3050" s="889" t="n">
        <v>8</v>
      </c>
      <c r="E3050" s="94" t="inlineStr">
        <is>
          <t>Analog addressable optical sensor</t>
        </is>
      </c>
      <c r="F3050" s="94" t="inlineStr">
        <is>
          <t>Analóg címezhető optikai füstérzékelő, fehér</t>
        </is>
      </c>
      <c r="G3050" s="994" t="n">
        <v>413</v>
      </c>
      <c r="H3050" s="39" t="inlineStr">
        <is>
          <t>db/pcs</t>
        </is>
      </c>
      <c r="I3050" s="530" t="n"/>
      <c r="J3050" s="159" t="n">
        <v>0</v>
      </c>
      <c r="K3050" s="159" t="n">
        <v>0</v>
      </c>
      <c r="L3050" s="753">
        <f>J3050+K3050</f>
        <v/>
      </c>
      <c r="M3050" s="748">
        <f>L3050*(G3050+I3050)</f>
        <v/>
      </c>
      <c r="O3050" s="464">
        <f>ISBLANK(D3050)</f>
        <v/>
      </c>
      <c r="P3050" s="464">
        <f>ISBLANK(G3050)</f>
        <v/>
      </c>
      <c r="Q3050" s="464">
        <f>ISBLANK(M3050)</f>
        <v/>
      </c>
      <c r="R3050" s="464">
        <f>IF(AND(O3050=P3050,O3050=Q3050),,"!!!")</f>
        <v/>
      </c>
      <c r="T3050" s="464" t="n">
        <v>3039</v>
      </c>
    </row>
    <row customFormat="1" outlineLevel="1" r="3051" s="590">
      <c r="A3051" s="29" t="inlineStr">
        <is>
          <t>x</t>
        </is>
      </c>
      <c r="B3051" s="606" t="n">
        <v>400</v>
      </c>
      <c r="C3051" s="617" t="n">
        <v>456</v>
      </c>
      <c r="D3051" s="889" t="n">
        <v>9</v>
      </c>
      <c r="E3051" s="94" t="inlineStr">
        <is>
          <t>Analog addressable multisensor</t>
        </is>
      </c>
      <c r="F3051" s="94" t="inlineStr">
        <is>
          <t>Analóg címezhető kombinált érzékelő, fehér</t>
        </is>
      </c>
      <c r="G3051" s="994" t="n">
        <v>7</v>
      </c>
      <c r="H3051" s="39" t="inlineStr">
        <is>
          <t>db/pcs</t>
        </is>
      </c>
      <c r="I3051" s="530" t="n"/>
      <c r="J3051" s="159" t="n">
        <v>0</v>
      </c>
      <c r="K3051" s="159" t="n">
        <v>0</v>
      </c>
      <c r="L3051" s="753">
        <f>J3051+K3051</f>
        <v/>
      </c>
      <c r="M3051" s="748">
        <f>L3051*(G3051+I3051)</f>
        <v/>
      </c>
      <c r="O3051" s="464">
        <f>ISBLANK(D3051)</f>
        <v/>
      </c>
      <c r="P3051" s="464">
        <f>ISBLANK(G3051)</f>
        <v/>
      </c>
      <c r="Q3051" s="464">
        <f>ISBLANK(M3051)</f>
        <v/>
      </c>
      <c r="R3051" s="464">
        <f>IF(AND(O3051=P3051,O3051=Q3051),,"!!!")</f>
        <v/>
      </c>
      <c r="T3051" s="464" t="n">
        <v>3040</v>
      </c>
    </row>
    <row customFormat="1" outlineLevel="1" r="3052" s="590">
      <c r="A3052" s="29" t="inlineStr">
        <is>
          <t>x</t>
        </is>
      </c>
      <c r="B3052" s="606" t="n">
        <v>400</v>
      </c>
      <c r="C3052" s="617" t="n">
        <v>456</v>
      </c>
      <c r="D3052" s="889" t="n">
        <v>10</v>
      </c>
      <c r="E3052" s="94" t="inlineStr">
        <is>
          <t>Analog addressable heat sensor</t>
        </is>
      </c>
      <c r="F3052" s="94" t="inlineStr">
        <is>
          <t>Analóg címezhető hősebesség érzékelő, fehér</t>
        </is>
      </c>
      <c r="G3052" s="994" t="n">
        <v>16</v>
      </c>
      <c r="H3052" s="39" t="inlineStr">
        <is>
          <t>db/pcs</t>
        </is>
      </c>
      <c r="I3052" s="530" t="n"/>
      <c r="J3052" s="159" t="n">
        <v>0</v>
      </c>
      <c r="K3052" s="159" t="n">
        <v>0</v>
      </c>
      <c r="L3052" s="753">
        <f>J3052+K3052</f>
        <v/>
      </c>
      <c r="M3052" s="748">
        <f>L3052*(G3052+I3052)</f>
        <v/>
      </c>
      <c r="O3052" s="464">
        <f>ISBLANK(D3052)</f>
        <v/>
      </c>
      <c r="P3052" s="464">
        <f>ISBLANK(G3052)</f>
        <v/>
      </c>
      <c r="Q3052" s="464">
        <f>ISBLANK(M3052)</f>
        <v/>
      </c>
      <c r="R3052" s="464">
        <f>IF(AND(O3052=P3052,O3052=Q3052),,"!!!")</f>
        <v/>
      </c>
      <c r="T3052" s="464" t="n">
        <v>3041</v>
      </c>
    </row>
    <row customFormat="1" outlineLevel="1" r="3053" s="590">
      <c r="A3053" s="29" t="inlineStr">
        <is>
          <t>x</t>
        </is>
      </c>
      <c r="B3053" s="606" t="n">
        <v>400</v>
      </c>
      <c r="C3053" s="617" t="n">
        <v>456</v>
      </c>
      <c r="D3053" s="889" t="n">
        <v>11</v>
      </c>
      <c r="E3053" s="94" t="inlineStr">
        <is>
          <t>Base for the fire sensors</t>
        </is>
      </c>
      <c r="F3053" s="94" t="inlineStr">
        <is>
          <t xml:space="preserve">Érzékelő aljzat, intelligens érzékelőkhöz, fehér </t>
        </is>
      </c>
      <c r="G3053" s="994" t="n">
        <v>436</v>
      </c>
      <c r="H3053" s="39" t="inlineStr">
        <is>
          <t>db/pcs</t>
        </is>
      </c>
      <c r="I3053" s="530" t="n"/>
      <c r="J3053" s="159" t="n">
        <v>0</v>
      </c>
      <c r="K3053" s="159" t="n">
        <v>0</v>
      </c>
      <c r="L3053" s="753">
        <f>J3053+K3053</f>
        <v/>
      </c>
      <c r="M3053" s="748">
        <f>L3053*(G3053+I3053)</f>
        <v/>
      </c>
      <c r="O3053" s="464">
        <f>ISBLANK(D3053)</f>
        <v/>
      </c>
      <c r="P3053" s="464">
        <f>ISBLANK(G3053)</f>
        <v/>
      </c>
      <c r="Q3053" s="464">
        <f>ISBLANK(M3053)</f>
        <v/>
      </c>
      <c r="R3053" s="464">
        <f>IF(AND(O3053=P3053,O3053=Q3053),,"!!!")</f>
        <v/>
      </c>
      <c r="T3053" s="464" t="n">
        <v>3042</v>
      </c>
    </row>
    <row customFormat="1" outlineLevel="1" r="3054" s="590">
      <c r="A3054" s="29" t="inlineStr">
        <is>
          <t>x</t>
        </is>
      </c>
      <c r="B3054" s="606" t="n">
        <v>400</v>
      </c>
      <c r="C3054" s="617" t="n">
        <v>456</v>
      </c>
      <c r="D3054" s="889" t="n">
        <v>12</v>
      </c>
      <c r="E3054" s="94" t="inlineStr">
        <is>
          <t>Mount adapter for ceilings</t>
        </is>
      </c>
      <c r="F3054" s="94" t="inlineStr">
        <is>
          <t>Mennyezeti távtartó érzékelőhöz</t>
        </is>
      </c>
      <c r="G3054" s="994" t="n">
        <v>165</v>
      </c>
      <c r="H3054" s="39" t="inlineStr">
        <is>
          <t>db/pcs</t>
        </is>
      </c>
      <c r="I3054" s="530" t="n"/>
      <c r="J3054" s="159" t="n">
        <v>0</v>
      </c>
      <c r="K3054" s="159" t="n">
        <v>0</v>
      </c>
      <c r="L3054" s="753">
        <f>J3054+K3054</f>
        <v/>
      </c>
      <c r="M3054" s="748">
        <f>L3054*(G3054+I3054)</f>
        <v/>
      </c>
      <c r="O3054" s="464">
        <f>ISBLANK(D3054)</f>
        <v/>
      </c>
      <c r="P3054" s="464">
        <f>ISBLANK(G3054)</f>
        <v/>
      </c>
      <c r="Q3054" s="464">
        <f>ISBLANK(M3054)</f>
        <v/>
      </c>
      <c r="R3054" s="464">
        <f>IF(AND(O3054=P3054,O3054=Q3054),,"!!!")</f>
        <v/>
      </c>
      <c r="T3054" s="464" t="n">
        <v>3043</v>
      </c>
    </row>
    <row customFormat="1" customHeight="1" ht="22.5" outlineLevel="1" r="3055" s="590">
      <c r="A3055" s="29" t="inlineStr">
        <is>
          <t>x</t>
        </is>
      </c>
      <c r="B3055" s="606" t="n">
        <v>400</v>
      </c>
      <c r="C3055" s="617" t="n">
        <v>456</v>
      </c>
      <c r="D3055" s="889" t="n">
        <v>13</v>
      </c>
      <c r="E3055" s="94" t="inlineStr">
        <is>
          <t>24 V/5 A-s power supply unit with charger</t>
        </is>
      </c>
      <c r="F3055" s="94" t="inlineStr">
        <is>
          <t>24 V/5 A-s hálózati táp és akkutöltő dobozolva (2 db 7 Ah-ás akku fér el benne)</t>
        </is>
      </c>
      <c r="G3055" s="994" t="n">
        <v>32</v>
      </c>
      <c r="H3055" s="39" t="inlineStr">
        <is>
          <t>db/pcs</t>
        </is>
      </c>
      <c r="I3055" s="530" t="n"/>
      <c r="J3055" s="159" t="n">
        <v>0</v>
      </c>
      <c r="K3055" s="159" t="n">
        <v>0</v>
      </c>
      <c r="L3055" s="753">
        <f>J3055+K3055</f>
        <v/>
      </c>
      <c r="M3055" s="748">
        <f>L3055*(G3055+I3055)</f>
        <v/>
      </c>
      <c r="O3055" s="464">
        <f>ISBLANK(D3055)</f>
        <v/>
      </c>
      <c r="P3055" s="464">
        <f>ISBLANK(G3055)</f>
        <v/>
      </c>
      <c r="Q3055" s="464">
        <f>ISBLANK(M3055)</f>
        <v/>
      </c>
      <c r="R3055" s="464">
        <f>IF(AND(O3055=P3055,O3055=Q3055),,"!!!")</f>
        <v/>
      </c>
      <c r="T3055" s="464" t="n">
        <v>3044</v>
      </c>
    </row>
    <row customFormat="1" customHeight="1" ht="22.5" outlineLevel="1" r="3056" s="590">
      <c r="A3056" s="29" t="inlineStr">
        <is>
          <t>x</t>
        </is>
      </c>
      <c r="B3056" s="606" t="n">
        <v>400</v>
      </c>
      <c r="C3056" s="617" t="n">
        <v>456</v>
      </c>
      <c r="D3056" s="889" t="n">
        <v>14</v>
      </c>
      <c r="E3056" s="94" t="inlineStr">
        <is>
          <t>Addressable fire alarm push button with reset front plate, with isolator</t>
        </is>
      </c>
      <c r="F3056" s="94" t="inlineStr">
        <is>
          <t>Intelligens címezhető kézi jelzésadó, EN54, felületszerelt, piros, visszaállítható nyomólap, izolátorral</t>
        </is>
      </c>
      <c r="G3056" s="994" t="n">
        <v>93</v>
      </c>
      <c r="H3056" s="39" t="inlineStr">
        <is>
          <t>db/pcs</t>
        </is>
      </c>
      <c r="I3056" s="530" t="n"/>
      <c r="J3056" s="159" t="n">
        <v>0</v>
      </c>
      <c r="K3056" s="159" t="n">
        <v>0</v>
      </c>
      <c r="L3056" s="753">
        <f>J3056+K3056</f>
        <v/>
      </c>
      <c r="M3056" s="748">
        <f>L3056*(G3056+I3056)</f>
        <v/>
      </c>
      <c r="O3056" s="464">
        <f>ISBLANK(D3056)</f>
        <v/>
      </c>
      <c r="P3056" s="464">
        <f>ISBLANK(G3056)</f>
        <v/>
      </c>
      <c r="Q3056" s="464">
        <f>ISBLANK(M3056)</f>
        <v/>
      </c>
      <c r="R3056" s="464">
        <f>IF(AND(O3056=P3056,O3056=Q3056),,"!!!")</f>
        <v/>
      </c>
      <c r="T3056" s="464" t="n">
        <v>3045</v>
      </c>
    </row>
    <row customFormat="1" customHeight="1" ht="45" outlineLevel="1" r="3057" s="590">
      <c r="A3057" s="29" t="inlineStr">
        <is>
          <t>x</t>
        </is>
      </c>
      <c r="B3057" s="606" t="n">
        <v>400</v>
      </c>
      <c r="C3057" s="617" t="n">
        <v>456</v>
      </c>
      <c r="D3057" s="889" t="n">
        <v>15</v>
      </c>
      <c r="E3057" s="94" t="inlineStr">
        <is>
          <t>Sign for push button</t>
        </is>
      </c>
      <c r="F3057" s="94" t="inlineStr">
        <is>
          <t>OTSZ-nek megfelelő utánvilágító tábla kézi jelzésadókhoz. (MSZ ISO 16069 szabvány előírásait betartva (tanúsított paramétereik: 56 - 9 - 710)). - Méretük: 150 x 150 mm. - Könnyen értelmezhető, nyelvfüggetlen szimbólum</t>
        </is>
      </c>
      <c r="G3057" s="994" t="n">
        <v>93</v>
      </c>
      <c r="H3057" s="39" t="inlineStr">
        <is>
          <t>db/pcs</t>
        </is>
      </c>
      <c r="I3057" s="530" t="n"/>
      <c r="J3057" s="159" t="n">
        <v>0</v>
      </c>
      <c r="K3057" s="159" t="n">
        <v>0</v>
      </c>
      <c r="L3057" s="753">
        <f>J3057+K3057</f>
        <v/>
      </c>
      <c r="M3057" s="748">
        <f>L3057*(G3057+I3057)</f>
        <v/>
      </c>
      <c r="O3057" s="464">
        <f>ISBLANK(D3057)</f>
        <v/>
      </c>
      <c r="P3057" s="464">
        <f>ISBLANK(G3057)</f>
        <v/>
      </c>
      <c r="Q3057" s="464">
        <f>ISBLANK(M3057)</f>
        <v/>
      </c>
      <c r="R3057" s="464">
        <f>IF(AND(O3057=P3057,O3057=Q3057),,"!!!")</f>
        <v/>
      </c>
      <c r="T3057" s="464" t="n">
        <v>3046</v>
      </c>
    </row>
    <row customFormat="1" customHeight="1" ht="45" outlineLevel="1" r="3058" s="590">
      <c r="A3058" s="29" t="inlineStr">
        <is>
          <t>x</t>
        </is>
      </c>
      <c r="B3058" s="606" t="n">
        <v>400</v>
      </c>
      <c r="C3058" s="617" t="n">
        <v>456</v>
      </c>
      <c r="D3058" s="889" t="n">
        <v>16</v>
      </c>
      <c r="E3058" s="94" t="inlineStr">
        <is>
          <t>Sign for Fire alarm center</t>
        </is>
      </c>
      <c r="F3058" s="94" t="inlineStr">
        <is>
          <t>OTSZ-nek megfelelő utánvilágító tábla tűzjelző központokhoz. Az 1,3 mm vastag műanyag táblák utánvilágító tábaképessége DIN 67510 szabvány alapján 10 perc után 20 mcd/m2; 60 perc után (MSZ ISO 16069 szabvány előírásait betartva)</t>
        </is>
      </c>
      <c r="G3058" s="994" t="n">
        <v>1</v>
      </c>
      <c r="H3058" s="39" t="inlineStr">
        <is>
          <t>db/pcs</t>
        </is>
      </c>
      <c r="I3058" s="530" t="n"/>
      <c r="J3058" s="159" t="n">
        <v>0</v>
      </c>
      <c r="K3058" s="159" t="n">
        <v>0</v>
      </c>
      <c r="L3058" s="753">
        <f>J3058+K3058</f>
        <v/>
      </c>
      <c r="M3058" s="748">
        <f>L3058*(G3058+I3058)</f>
        <v/>
      </c>
      <c r="O3058" s="464">
        <f>ISBLANK(D3058)</f>
        <v/>
      </c>
      <c r="P3058" s="464">
        <f>ISBLANK(G3058)</f>
        <v/>
      </c>
      <c r="Q3058" s="464">
        <f>ISBLANK(M3058)</f>
        <v/>
      </c>
      <c r="R3058" s="464">
        <f>IF(AND(O3058=P3058,O3058=Q3058),,"!!!")</f>
        <v/>
      </c>
      <c r="T3058" s="464" t="n">
        <v>3047</v>
      </c>
    </row>
    <row customFormat="1" outlineLevel="1" r="3059" s="590">
      <c r="A3059" s="29" t="inlineStr">
        <is>
          <t>x</t>
        </is>
      </c>
      <c r="B3059" s="606" t="n">
        <v>400</v>
      </c>
      <c r="C3059" s="617" t="n">
        <v>456</v>
      </c>
      <c r="D3059" s="889" t="n">
        <v>17</v>
      </c>
      <c r="E3059" s="94" t="inlineStr">
        <is>
          <t>Control modul 2 IN / 2 OUT with box for module</t>
        </is>
      </c>
      <c r="F3059" s="94" t="inlineStr">
        <is>
          <t>Kombinált modul felügyelt, 2 kimenet+ 2 bemenet, dobozolva kompletten</t>
        </is>
      </c>
      <c r="G3059" s="994" t="n">
        <v>112</v>
      </c>
      <c r="H3059" s="39" t="inlineStr">
        <is>
          <t>db/pcs</t>
        </is>
      </c>
      <c r="I3059" s="530" t="n"/>
      <c r="J3059" s="159" t="n">
        <v>0</v>
      </c>
      <c r="K3059" s="159" t="n">
        <v>0</v>
      </c>
      <c r="L3059" s="753">
        <f>J3059+K3059</f>
        <v/>
      </c>
      <c r="M3059" s="748">
        <f>L3059*(G3059+I3059)</f>
        <v/>
      </c>
      <c r="O3059" s="464">
        <f>ISBLANK(D3059)</f>
        <v/>
      </c>
      <c r="P3059" s="464">
        <f>ISBLANK(G3059)</f>
        <v/>
      </c>
      <c r="Q3059" s="464">
        <f>ISBLANK(M3059)</f>
        <v/>
      </c>
      <c r="R3059" s="464">
        <f>IF(AND(O3059=P3059,O3059=Q3059),,"!!!")</f>
        <v/>
      </c>
      <c r="T3059" s="464" t="n">
        <v>3048</v>
      </c>
    </row>
    <row customFormat="1" customHeight="1" ht="22.5" outlineLevel="1" r="3060" s="590">
      <c r="A3060" s="29" t="inlineStr">
        <is>
          <t>x</t>
        </is>
      </c>
      <c r="B3060" s="606" t="n">
        <v>400</v>
      </c>
      <c r="C3060" s="617" t="n">
        <v>456</v>
      </c>
      <c r="D3060" s="889" t="n">
        <v>18</v>
      </c>
      <c r="E3060" s="94" t="inlineStr">
        <is>
          <t>Control modul 8 IN / 8 OUT with box for module</t>
        </is>
      </c>
      <c r="F3060" s="94" t="inlineStr">
        <is>
          <t>Kombinált modul felügyelt, 8 kimenet + 8 bemenet, dobozolva kompletten</t>
        </is>
      </c>
      <c r="G3060" s="994" t="n">
        <v>29</v>
      </c>
      <c r="H3060" s="39" t="inlineStr">
        <is>
          <t>db/pcs</t>
        </is>
      </c>
      <c r="I3060" s="530" t="n"/>
      <c r="J3060" s="159" t="n">
        <v>0</v>
      </c>
      <c r="K3060" s="159" t="n">
        <v>0</v>
      </c>
      <c r="L3060" s="753">
        <f>J3060+K3060</f>
        <v/>
      </c>
      <c r="M3060" s="748">
        <f>L3060*(G3060+I3060)</f>
        <v/>
      </c>
      <c r="O3060" s="464">
        <f>ISBLANK(D3060)</f>
        <v/>
      </c>
      <c r="P3060" s="464">
        <f>ISBLANK(G3060)</f>
        <v/>
      </c>
      <c r="Q3060" s="464">
        <f>ISBLANK(M3060)</f>
        <v/>
      </c>
      <c r="R3060" s="464">
        <f>IF(AND(O3060=P3060,O3060=Q3060),,"!!!")</f>
        <v/>
      </c>
      <c r="T3060" s="464" t="n">
        <v>3049</v>
      </c>
    </row>
    <row customFormat="1" outlineLevel="1" r="3061" s="590">
      <c r="A3061" s="29" t="inlineStr">
        <is>
          <t>x</t>
        </is>
      </c>
      <c r="B3061" s="606" t="n">
        <v>400</v>
      </c>
      <c r="C3061" s="617" t="n">
        <v>456</v>
      </c>
      <c r="D3061" s="889" t="n">
        <v>19</v>
      </c>
      <c r="E3061" s="94" t="inlineStr">
        <is>
          <t>Aspiration sensor complete with piping, class 'A'</t>
        </is>
      </c>
      <c r="F3061" s="94" t="inlineStr">
        <is>
          <t>Aspirációs érzékelő csőhálózattal kompletten, 'A' osztályú</t>
        </is>
      </c>
      <c r="G3061" s="994" t="n">
        <v>19</v>
      </c>
      <c r="H3061" s="39" t="inlineStr">
        <is>
          <t>db/pcs</t>
        </is>
      </c>
      <c r="I3061" s="530" t="n"/>
      <c r="J3061" s="159" t="n">
        <v>0</v>
      </c>
      <c r="K3061" s="159" t="n">
        <v>0</v>
      </c>
      <c r="L3061" s="753">
        <f>J3061+K3061</f>
        <v/>
      </c>
      <c r="M3061" s="748">
        <f>L3061*(G3061+I3061)</f>
        <v/>
      </c>
      <c r="O3061" s="464">
        <f>ISBLANK(D3061)</f>
        <v/>
      </c>
      <c r="P3061" s="464">
        <f>ISBLANK(G3061)</f>
        <v/>
      </c>
      <c r="Q3061" s="464">
        <f>ISBLANK(M3061)</f>
        <v/>
      </c>
      <c r="R3061" s="464">
        <f>IF(AND(O3061=P3061,O3061=Q3061),,"!!!")</f>
        <v/>
      </c>
      <c r="T3061" s="464" t="n">
        <v>3050</v>
      </c>
    </row>
    <row customFormat="1" outlineLevel="1" r="3062" s="590">
      <c r="A3062" s="29" t="inlineStr">
        <is>
          <t>x</t>
        </is>
      </c>
      <c r="B3062" s="606" t="n">
        <v>400</v>
      </c>
      <c r="C3062" s="617" t="n">
        <v>456</v>
      </c>
      <c r="D3062" s="889" t="n">
        <v>20</v>
      </c>
      <c r="E3062" s="94" t="inlineStr">
        <is>
          <t>Sounder with base</t>
        </is>
      </c>
      <c r="F3062" s="94" t="inlineStr">
        <is>
          <t>Tűzjelző hangjelző</t>
        </is>
      </c>
      <c r="G3062" s="994" t="n">
        <v>105</v>
      </c>
      <c r="H3062" s="39" t="inlineStr">
        <is>
          <t>db/pcs</t>
        </is>
      </c>
      <c r="I3062" s="530" t="n"/>
      <c r="J3062" s="159" t="n">
        <v>0</v>
      </c>
      <c r="K3062" s="159" t="n">
        <v>0</v>
      </c>
      <c r="L3062" s="753">
        <f>J3062+K3062</f>
        <v/>
      </c>
      <c r="M3062" s="748">
        <f>L3062*(G3062+I3062)</f>
        <v/>
      </c>
      <c r="O3062" s="464">
        <f>ISBLANK(D3062)</f>
        <v/>
      </c>
      <c r="P3062" s="464">
        <f>ISBLANK(G3062)</f>
        <v/>
      </c>
      <c r="Q3062" s="464">
        <f>ISBLANK(M3062)</f>
        <v/>
      </c>
      <c r="R3062" s="464">
        <f>IF(AND(O3062=P3062,O3062=Q3062),,"!!!")</f>
        <v/>
      </c>
      <c r="T3062" s="464" t="n">
        <v>3051</v>
      </c>
    </row>
    <row customFormat="1" outlineLevel="1" r="3063" s="590">
      <c r="A3063" s="29" t="inlineStr">
        <is>
          <t>x</t>
        </is>
      </c>
      <c r="B3063" s="606" t="n">
        <v>400</v>
      </c>
      <c r="C3063" s="617" t="n">
        <v>456</v>
      </c>
      <c r="D3063" s="889" t="n">
        <v>21</v>
      </c>
      <c r="E3063" s="94" t="inlineStr">
        <is>
          <t>Sounder beacon with base</t>
        </is>
      </c>
      <c r="F3063" s="94" t="inlineStr">
        <is>
          <t>Tűzjelző hang-és fényjelző</t>
        </is>
      </c>
      <c r="G3063" s="994" t="n">
        <v>80</v>
      </c>
      <c r="H3063" s="39" t="inlineStr">
        <is>
          <t>db/pcs</t>
        </is>
      </c>
      <c r="I3063" s="530" t="n"/>
      <c r="J3063" s="159" t="n">
        <v>0</v>
      </c>
      <c r="K3063" s="159" t="n">
        <v>0</v>
      </c>
      <c r="L3063" s="753">
        <f>J3063+K3063</f>
        <v/>
      </c>
      <c r="M3063" s="748">
        <f>L3063*(G3063+I3063)</f>
        <v/>
      </c>
      <c r="O3063" s="464">
        <f>ISBLANK(D3063)</f>
        <v/>
      </c>
      <c r="P3063" s="464">
        <f>ISBLANK(G3063)</f>
        <v/>
      </c>
      <c r="Q3063" s="464">
        <f>ISBLANK(M3063)</f>
        <v/>
      </c>
      <c r="R3063" s="464">
        <f>IF(AND(O3063=P3063,O3063=Q3063),,"!!!")</f>
        <v/>
      </c>
      <c r="T3063" s="464" t="n">
        <v>3052</v>
      </c>
    </row>
    <row customFormat="1" outlineLevel="1" r="3064" s="590">
      <c r="A3064" s="29" t="inlineStr">
        <is>
          <t>x</t>
        </is>
      </c>
      <c r="B3064" s="606" t="n">
        <v>400</v>
      </c>
      <c r="C3064" s="617" t="n">
        <v>456</v>
      </c>
      <c r="D3064" s="889" t="n">
        <v>22</v>
      </c>
      <c r="E3064" s="94" t="inlineStr">
        <is>
          <t>Compact remote control unit complete</t>
        </is>
      </c>
      <c r="F3064" s="94" t="inlineStr">
        <is>
          <t xml:space="preserve">Átjelző egység kiépítése kompletten </t>
        </is>
      </c>
      <c r="G3064" s="994" t="n">
        <v>1</v>
      </c>
      <c r="H3064" s="39" t="inlineStr">
        <is>
          <t>klt/set</t>
        </is>
      </c>
      <c r="I3064" s="530" t="n"/>
      <c r="J3064" s="159" t="n">
        <v>0</v>
      </c>
      <c r="K3064" s="159" t="n">
        <v>0</v>
      </c>
      <c r="L3064" s="753">
        <f>J3064+K3064</f>
        <v/>
      </c>
      <c r="M3064" s="748">
        <f>L3064*(G3064+I3064)</f>
        <v/>
      </c>
      <c r="O3064" s="464">
        <f>ISBLANK(D3064)</f>
        <v/>
      </c>
      <c r="P3064" s="464">
        <f>ISBLANK(G3064)</f>
        <v/>
      </c>
      <c r="Q3064" s="464">
        <f>ISBLANK(M3064)</f>
        <v/>
      </c>
      <c r="R3064" s="464">
        <f>IF(AND(O3064=P3064,O3064=Q3064),,"!!!")</f>
        <v/>
      </c>
      <c r="T3064" s="464" t="n">
        <v>3053</v>
      </c>
    </row>
    <row customFormat="1" outlineLevel="1" r="3065" s="590">
      <c r="A3065" s="29" t="inlineStr">
        <is>
          <t>x</t>
        </is>
      </c>
      <c r="B3065" s="606" t="n">
        <v>400</v>
      </c>
      <c r="C3065" s="617" t="n">
        <v>456</v>
      </c>
      <c r="D3065" s="889" t="n">
        <v>23</v>
      </c>
      <c r="E3065" s="94" t="inlineStr">
        <is>
          <t>Keysafe complete</t>
        </is>
      </c>
      <c r="F3065" s="94" t="inlineStr">
        <is>
          <t xml:space="preserve">Kulcsszéf kompletten </t>
        </is>
      </c>
      <c r="G3065" s="994" t="n">
        <v>1</v>
      </c>
      <c r="H3065" s="39" t="inlineStr">
        <is>
          <t>klt/set</t>
        </is>
      </c>
      <c r="I3065" s="530" t="n"/>
      <c r="J3065" s="159" t="n">
        <v>0</v>
      </c>
      <c r="K3065" s="159" t="n">
        <v>0</v>
      </c>
      <c r="L3065" s="753">
        <f>J3065+K3065</f>
        <v/>
      </c>
      <c r="M3065" s="748">
        <f>L3065*(G3065+I3065)</f>
        <v/>
      </c>
      <c r="O3065" s="464">
        <f>ISBLANK(D3065)</f>
        <v/>
      </c>
      <c r="P3065" s="464">
        <f>ISBLANK(G3065)</f>
        <v/>
      </c>
      <c r="Q3065" s="464">
        <f>ISBLANK(M3065)</f>
        <v/>
      </c>
      <c r="R3065" s="464">
        <f>IF(AND(O3065=P3065,O3065=Q3065),,"!!!")</f>
        <v/>
      </c>
      <c r="T3065" s="464" t="n">
        <v>3054</v>
      </c>
    </row>
    <row customFormat="1" outlineLevel="1" r="3066" s="590">
      <c r="A3066" s="29" t="inlineStr">
        <is>
          <t>x</t>
        </is>
      </c>
      <c r="B3066" s="606" t="n">
        <v>400</v>
      </c>
      <c r="C3066" s="617" t="n">
        <v>456</v>
      </c>
      <c r="D3066" s="889" t="n">
        <v>24</v>
      </c>
      <c r="E3066" s="94" t="inlineStr">
        <is>
          <t>Overvoltage protection (loop, sounder loop, BUS)</t>
        </is>
      </c>
      <c r="F3066" s="94" t="inlineStr">
        <is>
          <t>Túlfeszültség levezető (hurokra, hangkörre, BUS-ra)</t>
        </is>
      </c>
      <c r="G3066" s="994" t="n">
        <v>8</v>
      </c>
      <c r="H3066" s="39" t="inlineStr">
        <is>
          <t>db/pcs</t>
        </is>
      </c>
      <c r="I3066" s="530" t="n"/>
      <c r="J3066" s="159" t="n">
        <v>0</v>
      </c>
      <c r="K3066" s="159" t="n">
        <v>0</v>
      </c>
      <c r="L3066" s="753">
        <f>J3066+K3066</f>
        <v/>
      </c>
      <c r="M3066" s="748">
        <f>L3066*(G3066+I3066)</f>
        <v/>
      </c>
      <c r="O3066" s="464">
        <f>ISBLANK(D3066)</f>
        <v/>
      </c>
      <c r="P3066" s="464">
        <f>ISBLANK(G3066)</f>
        <v/>
      </c>
      <c r="Q3066" s="464">
        <f>ISBLANK(M3066)</f>
        <v/>
      </c>
      <c r="R3066" s="464">
        <f>IF(AND(O3066=P3066,O3066=Q3066),,"!!!")</f>
        <v/>
      </c>
      <c r="T3066" s="464" t="n">
        <v>3055</v>
      </c>
    </row>
    <row customFormat="1" outlineLevel="1" r="3067" s="590">
      <c r="A3067" s="29" t="inlineStr">
        <is>
          <t>x</t>
        </is>
      </c>
      <c r="B3067" s="606" t="n">
        <v>400</v>
      </c>
      <c r="C3067" s="617" t="n">
        <v>456</v>
      </c>
      <c r="D3067" s="889" t="n">
        <v>25</v>
      </c>
      <c r="E3067" s="94" t="inlineStr">
        <is>
          <t>2x1,5mm2 fire alarm cable</t>
        </is>
      </c>
      <c r="F3067" s="94" t="inlineStr">
        <is>
          <t>JB-Y(St)Y 2x1,5mm2 tűzjelző kábel</t>
        </is>
      </c>
      <c r="G3067" s="994" t="n">
        <v>12000</v>
      </c>
      <c r="H3067" s="39" t="inlineStr">
        <is>
          <t>fm/m</t>
        </is>
      </c>
      <c r="I3067" s="530" t="n"/>
      <c r="J3067" s="159" t="n">
        <v>0</v>
      </c>
      <c r="K3067" s="159" t="n">
        <v>0</v>
      </c>
      <c r="L3067" s="753">
        <f>J3067+K3067</f>
        <v/>
      </c>
      <c r="M3067" s="748">
        <f>L3067*(G3067+I3067)</f>
        <v/>
      </c>
      <c r="O3067" s="464">
        <f>ISBLANK(D3067)</f>
        <v/>
      </c>
      <c r="P3067" s="464">
        <f>ISBLANK(G3067)</f>
        <v/>
      </c>
      <c r="Q3067" s="464">
        <f>ISBLANK(M3067)</f>
        <v/>
      </c>
      <c r="R3067" s="464">
        <f>IF(AND(O3067=P3067,O3067=Q3067),,"!!!")</f>
        <v/>
      </c>
      <c r="T3067" s="464" t="n">
        <v>3056</v>
      </c>
    </row>
    <row customFormat="1" outlineLevel="1" r="3068" s="590">
      <c r="A3068" s="29" t="inlineStr">
        <is>
          <t>x</t>
        </is>
      </c>
      <c r="B3068" s="606" t="n">
        <v>400</v>
      </c>
      <c r="C3068" s="617" t="n">
        <v>456</v>
      </c>
      <c r="D3068" s="889" t="n">
        <v>26</v>
      </c>
      <c r="E3068" s="94" t="inlineStr">
        <is>
          <t>2x1,5mm2 fire proof alarm cable</t>
        </is>
      </c>
      <c r="F3068" s="94" t="inlineStr">
        <is>
          <t>FB-H(St)H 30 2x1,5mm2 árnyékolással tűzálló tűzjelző kábel</t>
        </is>
      </c>
      <c r="G3068" s="994" t="n">
        <v>4500</v>
      </c>
      <c r="H3068" s="39" t="inlineStr">
        <is>
          <t>fm/m</t>
        </is>
      </c>
      <c r="I3068" s="530" t="n"/>
      <c r="J3068" s="159" t="n">
        <v>0</v>
      </c>
      <c r="K3068" s="159" t="n">
        <v>0</v>
      </c>
      <c r="L3068" s="753">
        <f>J3068+K3068</f>
        <v/>
      </c>
      <c r="M3068" s="748">
        <f>L3068*(G3068+I3068)</f>
        <v/>
      </c>
      <c r="O3068" s="464">
        <f>ISBLANK(D3068)</f>
        <v/>
      </c>
      <c r="P3068" s="464">
        <f>ISBLANK(G3068)</f>
        <v/>
      </c>
      <c r="Q3068" s="464">
        <f>ISBLANK(M3068)</f>
        <v/>
      </c>
      <c r="R3068" s="464">
        <f>IF(AND(O3068=P3068,O3068=Q3068),,"!!!")</f>
        <v/>
      </c>
      <c r="T3068" s="464" t="n">
        <v>3057</v>
      </c>
    </row>
    <row customFormat="1" outlineLevel="1" r="3069" s="590">
      <c r="A3069" s="29" t="inlineStr">
        <is>
          <t>x</t>
        </is>
      </c>
      <c r="B3069" s="606" t="n">
        <v>400</v>
      </c>
      <c r="C3069" s="617" t="n">
        <v>456</v>
      </c>
      <c r="D3069" s="889" t="n">
        <v>27</v>
      </c>
      <c r="E3069" s="94" t="inlineStr">
        <is>
          <t>Cat7A S/FTP fire proof cable</t>
        </is>
      </c>
      <c r="F3069" s="94" t="inlineStr">
        <is>
          <t>Cat 7A S/FTP kábel, LSZH fehér köpeny, AWG23 tűzálló kábel</t>
        </is>
      </c>
      <c r="G3069" s="994" t="n">
        <v>600</v>
      </c>
      <c r="H3069" s="39" t="inlineStr">
        <is>
          <t>fm/m</t>
        </is>
      </c>
      <c r="I3069" s="530" t="n"/>
      <c r="J3069" s="159" t="n">
        <v>0</v>
      </c>
      <c r="K3069" s="159" t="n">
        <v>0</v>
      </c>
      <c r="L3069" s="753">
        <f>J3069+K3069</f>
        <v/>
      </c>
      <c r="M3069" s="748">
        <f>L3069*(G3069+I3069)</f>
        <v/>
      </c>
      <c r="O3069" s="464">
        <f>ISBLANK(D3069)</f>
        <v/>
      </c>
      <c r="P3069" s="464">
        <f>ISBLANK(G3069)</f>
        <v/>
      </c>
      <c r="Q3069" s="464">
        <f>ISBLANK(M3069)</f>
        <v/>
      </c>
      <c r="R3069" s="464">
        <f>IF(AND(O3069=P3069,O3069=Q3069),,"!!!")</f>
        <v/>
      </c>
      <c r="T3069" s="464" t="n">
        <v>3058</v>
      </c>
    </row>
    <row customFormat="1" customHeight="1" ht="22.5" outlineLevel="1" r="3070" s="590">
      <c r="A3070" s="29" t="inlineStr">
        <is>
          <t>x</t>
        </is>
      </c>
      <c r="B3070" s="606" t="n">
        <v>400</v>
      </c>
      <c r="C3070" s="617" t="n">
        <v>456</v>
      </c>
      <c r="D3070" s="889" t="n">
        <v>28</v>
      </c>
      <c r="E3070" s="94" t="inlineStr">
        <is>
          <t>Fire proof fixing Anchors &amp; Plugs</t>
        </is>
      </c>
      <c r="F3070" s="94" t="inlineStr">
        <is>
          <t>Tűzálló kábeltartó szerkezet fenti tűzálló kábelekhez, dübel + P klipsz, bilincs, kengyel stb, tűzálló kábelezéshez</t>
        </is>
      </c>
      <c r="G3070" s="994" t="n">
        <v>1</v>
      </c>
      <c r="H3070" s="39" t="inlineStr">
        <is>
          <t>klt/set</t>
        </is>
      </c>
      <c r="I3070" s="530" t="n"/>
      <c r="J3070" s="159" t="n">
        <v>0</v>
      </c>
      <c r="K3070" s="159" t="n">
        <v>0</v>
      </c>
      <c r="L3070" s="753">
        <f>J3070+K3070</f>
        <v/>
      </c>
      <c r="M3070" s="748">
        <f>L3070*(G3070+I3070)</f>
        <v/>
      </c>
      <c r="O3070" s="464">
        <f>ISBLANK(D3070)</f>
        <v/>
      </c>
      <c r="P3070" s="464">
        <f>ISBLANK(G3070)</f>
        <v/>
      </c>
      <c r="Q3070" s="464">
        <f>ISBLANK(M3070)</f>
        <v/>
      </c>
      <c r="R3070" s="464">
        <f>IF(AND(O3070=P3070,O3070=Q3070),,"!!!")</f>
        <v/>
      </c>
      <c r="T3070" s="464" t="n">
        <v>3059</v>
      </c>
    </row>
    <row customFormat="1" outlineLevel="1" r="3071" s="590">
      <c r="A3071" s="29" t="inlineStr">
        <is>
          <t>x</t>
        </is>
      </c>
      <c r="B3071" s="606" t="n">
        <v>400</v>
      </c>
      <c r="C3071" s="617" t="n">
        <v>456</v>
      </c>
      <c r="D3071" s="889" t="n">
        <v>29</v>
      </c>
      <c r="E3071" s="94" t="inlineStr">
        <is>
          <t>Fire lock preparation</t>
        </is>
      </c>
      <c r="F3071" s="94" t="inlineStr">
        <is>
          <t>Tűzgátló átvezetések készítése (átm 20cmig), kompletten</t>
        </is>
      </c>
      <c r="G3071" s="994" t="n">
        <v>1</v>
      </c>
      <c r="H3071" s="39" t="inlineStr">
        <is>
          <t>klt/set</t>
        </is>
      </c>
      <c r="I3071" s="530" t="n"/>
      <c r="J3071" s="159" t="n">
        <v>0</v>
      </c>
      <c r="K3071" s="159" t="n">
        <v>0</v>
      </c>
      <c r="L3071" s="753">
        <f>J3071+K3071</f>
        <v/>
      </c>
      <c r="M3071" s="748">
        <f>L3071*(G3071+I3071)</f>
        <v/>
      </c>
      <c r="O3071" s="464">
        <f>ISBLANK(D3071)</f>
        <v/>
      </c>
      <c r="P3071" s="464">
        <f>ISBLANK(G3071)</f>
        <v/>
      </c>
      <c r="Q3071" s="464">
        <f>ISBLANK(M3071)</f>
        <v/>
      </c>
      <c r="R3071" s="464">
        <f>IF(AND(O3071=P3071,O3071=Q3071),,"!!!")</f>
        <v/>
      </c>
      <c r="T3071" s="464" t="n">
        <v>3060</v>
      </c>
    </row>
    <row customFormat="1" customHeight="1" ht="22.5" outlineLevel="1" r="3072" s="590">
      <c r="A3072" s="29" t="inlineStr">
        <is>
          <t>x</t>
        </is>
      </c>
      <c r="B3072" s="606" t="n">
        <v>400</v>
      </c>
      <c r="C3072" s="617" t="n">
        <v>456</v>
      </c>
      <c r="D3072" s="889" t="n">
        <v>30</v>
      </c>
      <c r="E3072" s="94" t="inlineStr">
        <is>
          <t>Plastic conduit pipe placed in the wall or in gypsum wall E20mm</t>
        </is>
      </c>
      <c r="F3072" s="94" t="inlineStr">
        <is>
          <t>Süllyesztett szereléshez (gipszkartonba, tégla falba) védőcső, kötődobozokkal, apróanyagokkal, visszajavítással,  Ø20mm FX</t>
        </is>
      </c>
      <c r="G3072" s="994" t="n">
        <v>3500</v>
      </c>
      <c r="H3072" s="39" t="inlineStr">
        <is>
          <t>fm/m</t>
        </is>
      </c>
      <c r="I3072" s="530" t="n"/>
      <c r="J3072" s="159" t="n">
        <v>0</v>
      </c>
      <c r="K3072" s="159" t="n">
        <v>0</v>
      </c>
      <c r="L3072" s="753">
        <f>J3072+K3072</f>
        <v/>
      </c>
      <c r="M3072" s="748">
        <f>L3072*(G3072+I3072)</f>
        <v/>
      </c>
      <c r="O3072" s="464">
        <f>ISBLANK(D3072)</f>
        <v/>
      </c>
      <c r="P3072" s="464">
        <f>ISBLANK(G3072)</f>
        <v/>
      </c>
      <c r="Q3072" s="464">
        <f>ISBLANK(M3072)</f>
        <v/>
      </c>
      <c r="R3072" s="464">
        <f>IF(AND(O3072=P3072,O3072=Q3072),,"!!!")</f>
        <v/>
      </c>
      <c r="T3072" s="464" t="n">
        <v>3061</v>
      </c>
    </row>
    <row customFormat="1" customHeight="1" ht="22.5" outlineLevel="1" r="3073" s="590">
      <c r="A3073" s="29" t="inlineStr">
        <is>
          <t>x</t>
        </is>
      </c>
      <c r="B3073" s="606" t="n">
        <v>400</v>
      </c>
      <c r="C3073" s="617" t="n">
        <v>456</v>
      </c>
      <c r="D3073" s="889" t="n">
        <v>31</v>
      </c>
      <c r="E3073" s="94" t="inlineStr">
        <is>
          <t>Plastic conduit pipe installed on the wall with the needed fastening and support accessories E20mm</t>
        </is>
      </c>
      <c r="F3073" s="94" t="inlineStr">
        <is>
          <t>Merev védőcső álmennyezet felett illetve falon kívüli szereléshez, nyílt rendszerű csövezéshez, FI 20mm</t>
        </is>
      </c>
      <c r="G3073" s="994" t="n">
        <v>8000</v>
      </c>
      <c r="H3073" s="39" t="inlineStr">
        <is>
          <t>fm/m</t>
        </is>
      </c>
      <c r="I3073" s="530" t="n"/>
      <c r="J3073" s="159" t="n">
        <v>0</v>
      </c>
      <c r="K3073" s="159" t="n">
        <v>0</v>
      </c>
      <c r="L3073" s="753">
        <f>J3073+K3073</f>
        <v/>
      </c>
      <c r="M3073" s="748">
        <f>L3073*(G3073+I3073)</f>
        <v/>
      </c>
      <c r="O3073" s="464">
        <f>ISBLANK(D3073)</f>
        <v/>
      </c>
      <c r="P3073" s="464">
        <f>ISBLANK(G3073)</f>
        <v/>
      </c>
      <c r="Q3073" s="464">
        <f>ISBLANK(M3073)</f>
        <v/>
      </c>
      <c r="R3073" s="464">
        <f>IF(AND(O3073=P3073,O3073=Q3073),,"!!!")</f>
        <v/>
      </c>
      <c r="T3073" s="464" t="n">
        <v>3062</v>
      </c>
    </row>
    <row customFormat="1" customHeight="1" ht="22.5" outlineLevel="1" r="3074" s="590">
      <c r="A3074" s="29" t="inlineStr">
        <is>
          <t>x</t>
        </is>
      </c>
      <c r="B3074" s="606" t="n">
        <v>400</v>
      </c>
      <c r="C3074" s="617" t="n">
        <v>456</v>
      </c>
      <c r="D3074" s="889" t="n">
        <v>32</v>
      </c>
      <c r="E3074" s="94" t="inlineStr">
        <is>
          <t>Fastening and support accessories</t>
        </is>
      </c>
      <c r="F3074" s="94" t="inlineStr">
        <is>
          <t>Rögzítő anyagok falon kívüli szereléséhez kompletten (bilincs, csavar, tipli) védőcsövezéshez kompletten</t>
        </is>
      </c>
      <c r="G3074" s="994" t="n">
        <v>1</v>
      </c>
      <c r="H3074" s="39" t="inlineStr">
        <is>
          <t>klt/set</t>
        </is>
      </c>
      <c r="I3074" s="530" t="n"/>
      <c r="J3074" s="159" t="n">
        <v>0</v>
      </c>
      <c r="K3074" s="159" t="n">
        <v>0</v>
      </c>
      <c r="L3074" s="753">
        <f>J3074+K3074</f>
        <v/>
      </c>
      <c r="M3074" s="748">
        <f>L3074*(G3074+I3074)</f>
        <v/>
      </c>
      <c r="O3074" s="464">
        <f>ISBLANK(D3074)</f>
        <v/>
      </c>
      <c r="P3074" s="464">
        <f>ISBLANK(G3074)</f>
        <v/>
      </c>
      <c r="Q3074" s="464">
        <f>ISBLANK(M3074)</f>
        <v/>
      </c>
      <c r="R3074" s="464">
        <f>IF(AND(O3074=P3074,O3074=Q3074),,"!!!")</f>
        <v/>
      </c>
      <c r="T3074" s="464" t="n">
        <v>3063</v>
      </c>
    </row>
    <row customFormat="1" customHeight="1" ht="33.75" outlineLevel="1" r="3075" s="590">
      <c r="A3075" s="29" t="inlineStr">
        <is>
          <t>x</t>
        </is>
      </c>
      <c r="B3075" s="606" t="n">
        <v>400</v>
      </c>
      <c r="C3075" s="617" t="n">
        <v>456</v>
      </c>
      <c r="D3075" s="889" t="n">
        <v>33</v>
      </c>
      <c r="E3075" s="94" t="inlineStr">
        <is>
          <t>Combined module supervised, 2 outputs 2 inputs, boxed complete, for power supply complete with wiring, pulled in protective tube, with necessary auxiliaries and system expansion</t>
        </is>
      </c>
      <c r="F3075" s="94" t="inlineStr">
        <is>
          <t>Kombinált modul felügyelt, 2 kimenet  2 bemenet, dobozolva kompletten, erősáram részére kompletten kábelezéssel, védőcsőben húzva, szükséges segédanyagokkal és rendszerbővítéssel</t>
        </is>
      </c>
      <c r="G3075" s="994" t="n">
        <v>15</v>
      </c>
      <c r="H3075" s="39" t="inlineStr">
        <is>
          <t>db/pcs</t>
        </is>
      </c>
      <c r="I3075" s="530" t="n"/>
      <c r="J3075" s="159" t="n">
        <v>0</v>
      </c>
      <c r="K3075" s="159" t="n">
        <v>0</v>
      </c>
      <c r="L3075" s="753">
        <f>J3075+K3075</f>
        <v/>
      </c>
      <c r="M3075" s="748">
        <f>L3075*(G3075+I3075)</f>
        <v/>
      </c>
      <c r="O3075" s="464">
        <f>ISBLANK(D3075)</f>
        <v/>
      </c>
      <c r="P3075" s="464">
        <f>ISBLANK(G3075)</f>
        <v/>
      </c>
      <c r="Q3075" s="464">
        <f>ISBLANK(M3075)</f>
        <v/>
      </c>
      <c r="R3075" s="464">
        <f>IF(AND(O3075=P3075,O3075=Q3075),,"!!!")</f>
        <v/>
      </c>
      <c r="T3075" s="464" t="n">
        <v>3064</v>
      </c>
    </row>
    <row customFormat="1" outlineLevel="1" r="3076" s="590">
      <c r="A3076" s="29" t="inlineStr">
        <is>
          <t>x</t>
        </is>
      </c>
      <c r="B3076" s="606" t="n">
        <v>400</v>
      </c>
      <c r="C3076" s="617" t="n">
        <v>456</v>
      </c>
      <c r="D3076" s="889" t="n">
        <v>34</v>
      </c>
      <c r="E3076" s="94" t="inlineStr">
        <is>
          <t>Sounder beacon with base for noise protection cabins</t>
        </is>
      </c>
      <c r="F3076" s="94" t="inlineStr">
        <is>
          <t>Tűzjelző hang-és fényjelző zajvédő kabinok részére</t>
        </is>
      </c>
      <c r="G3076" s="994" t="n">
        <v>32</v>
      </c>
      <c r="H3076" s="39" t="inlineStr">
        <is>
          <t>db/pcs</t>
        </is>
      </c>
      <c r="I3076" s="530" t="n"/>
      <c r="J3076" s="159" t="n">
        <v>0</v>
      </c>
      <c r="K3076" s="159" t="n">
        <v>0</v>
      </c>
      <c r="L3076" s="753">
        <f>J3076+K3076</f>
        <v/>
      </c>
      <c r="M3076" s="748">
        <f>L3076*(G3076+I3076)</f>
        <v/>
      </c>
      <c r="O3076" s="464">
        <f>ISBLANK(D3076)</f>
        <v/>
      </c>
      <c r="P3076" s="464">
        <f>ISBLANK(G3076)</f>
        <v/>
      </c>
      <c r="Q3076" s="464">
        <f>ISBLANK(M3076)</f>
        <v/>
      </c>
      <c r="R3076" s="464">
        <f>IF(AND(O3076=P3076,O3076=Q3076),,"!!!")</f>
        <v/>
      </c>
      <c r="T3076" s="464" t="n">
        <v>3065</v>
      </c>
    </row>
    <row customFormat="1" customHeight="1" ht="22.5" outlineLevel="1" r="3077" s="590">
      <c r="A3077" s="29" t="inlineStr">
        <is>
          <t>x</t>
        </is>
      </c>
      <c r="B3077" s="606" t="n">
        <v>400</v>
      </c>
      <c r="C3077" s="617" t="n">
        <v>456</v>
      </c>
      <c r="D3077" s="889" t="n">
        <v>35</v>
      </c>
      <c r="E3077" s="94" t="inlineStr">
        <is>
          <t>24 V/5 A-s power supply unit with charger for noise protection cabins</t>
        </is>
      </c>
      <c r="F3077" s="94" t="inlineStr">
        <is>
          <t>24 V/5 A-s hálózati táp és akkutöltő dobozolva (2 db 7 Ah-ás akku fér el benne)  zajvédő kabinok részére</t>
        </is>
      </c>
      <c r="G3077" s="994" t="n">
        <v>32</v>
      </c>
      <c r="H3077" s="39" t="inlineStr">
        <is>
          <t>db/pcs</t>
        </is>
      </c>
      <c r="I3077" s="530" t="n"/>
      <c r="J3077" s="159" t="n">
        <v>0</v>
      </c>
      <c r="K3077" s="159" t="n">
        <v>0</v>
      </c>
      <c r="L3077" s="753">
        <f>J3077+K3077</f>
        <v/>
      </c>
      <c r="M3077" s="748">
        <f>L3077*(G3077+I3077)</f>
        <v/>
      </c>
      <c r="O3077" s="464">
        <f>ISBLANK(D3077)</f>
        <v/>
      </c>
      <c r="P3077" s="464">
        <f>ISBLANK(G3077)</f>
        <v/>
      </c>
      <c r="Q3077" s="464">
        <f>ISBLANK(M3077)</f>
        <v/>
      </c>
      <c r="R3077" s="464">
        <f>IF(AND(O3077=P3077,O3077=Q3077),,"!!!")</f>
        <v/>
      </c>
      <c r="T3077" s="464" t="n">
        <v>3066</v>
      </c>
    </row>
    <row customFormat="1" customHeight="1" ht="22.5" outlineLevel="1" r="3078" s="590">
      <c r="A3078" s="29" t="inlineStr">
        <is>
          <t>x</t>
        </is>
      </c>
      <c r="B3078" s="606" t="n">
        <v>400</v>
      </c>
      <c r="C3078" s="617" t="n">
        <v>456</v>
      </c>
      <c r="D3078" s="889" t="n">
        <v>36</v>
      </c>
      <c r="E3078" s="94" t="inlineStr">
        <is>
          <t>Control modul 2 IN / 2 OUT with box for module for noise protection cabins</t>
        </is>
      </c>
      <c r="F3078" s="94" t="inlineStr">
        <is>
          <t>Kombinált modul felügyelt, 2 kimenet+ 2 bemenet, dobozolva kompletten zajvédő kabinok részére</t>
        </is>
      </c>
      <c r="G3078" s="994" t="n">
        <v>16</v>
      </c>
      <c r="H3078" s="39" t="inlineStr">
        <is>
          <t>db/pcs</t>
        </is>
      </c>
      <c r="I3078" s="530" t="n"/>
      <c r="J3078" s="159" t="n">
        <v>0</v>
      </c>
      <c r="K3078" s="159" t="n">
        <v>0</v>
      </c>
      <c r="L3078" s="753">
        <f>J3078+K3078</f>
        <v/>
      </c>
      <c r="M3078" s="748">
        <f>L3078*(G3078+I3078)</f>
        <v/>
      </c>
      <c r="O3078" s="464">
        <f>ISBLANK(D3078)</f>
        <v/>
      </c>
      <c r="P3078" s="464">
        <f>ISBLANK(G3078)</f>
        <v/>
      </c>
      <c r="Q3078" s="464">
        <f>ISBLANK(M3078)</f>
        <v/>
      </c>
      <c r="R3078" s="464">
        <f>IF(AND(O3078=P3078,O3078=Q3078),,"!!!")</f>
        <v/>
      </c>
      <c r="T3078" s="464" t="n">
        <v>3067</v>
      </c>
    </row>
    <row customFormat="1" outlineLevel="1" r="3079" s="590">
      <c r="A3079" s="29" t="inlineStr">
        <is>
          <t>x</t>
        </is>
      </c>
      <c r="B3079" s="606" t="n">
        <v>400</v>
      </c>
      <c r="C3079" s="617" t="n">
        <v>456</v>
      </c>
      <c r="D3079" s="889" t="n">
        <v>37</v>
      </c>
      <c r="E3079" s="94" t="inlineStr">
        <is>
          <t>Thermal cable for noise protection cabins</t>
        </is>
      </c>
      <c r="F3079" s="94" t="inlineStr">
        <is>
          <t>Hőkábel  zajvédő kabinok részére</t>
        </is>
      </c>
      <c r="G3079" s="994" t="n">
        <v>600</v>
      </c>
      <c r="H3079" s="39" t="inlineStr">
        <is>
          <t>fm/m</t>
        </is>
      </c>
      <c r="I3079" s="530" t="n"/>
      <c r="J3079" s="159" t="n">
        <v>0</v>
      </c>
      <c r="K3079" s="159" t="n">
        <v>0</v>
      </c>
      <c r="L3079" s="753">
        <f>J3079+K3079</f>
        <v/>
      </c>
      <c r="M3079" s="748">
        <f>L3079*(G3079+I3079)</f>
        <v/>
      </c>
      <c r="O3079" s="464">
        <f>ISBLANK(D3079)</f>
        <v/>
      </c>
      <c r="P3079" s="464">
        <f>ISBLANK(G3079)</f>
        <v/>
      </c>
      <c r="Q3079" s="464">
        <f>ISBLANK(M3079)</f>
        <v/>
      </c>
      <c r="R3079" s="464">
        <f>IF(AND(O3079=P3079,O3079=Q3079),,"!!!")</f>
        <v/>
      </c>
      <c r="T3079" s="464" t="n">
        <v>3068</v>
      </c>
    </row>
    <row customFormat="1" outlineLevel="1" r="3080" s="590">
      <c r="A3080" s="29" t="inlineStr">
        <is>
          <t>x</t>
        </is>
      </c>
      <c r="B3080" s="606" t="n">
        <v>400</v>
      </c>
      <c r="C3080" s="617" t="n">
        <v>456</v>
      </c>
      <c r="D3080" s="889" t="n">
        <v>38</v>
      </c>
      <c r="E3080" s="94" t="inlineStr">
        <is>
          <t>Other installation material</t>
        </is>
      </c>
      <c r="F3080" s="94" t="inlineStr">
        <is>
          <t>Szerelési segédanyag</t>
        </is>
      </c>
      <c r="G3080" s="994" t="n">
        <v>1</v>
      </c>
      <c r="H3080" s="39" t="inlineStr">
        <is>
          <t>klt/set</t>
        </is>
      </c>
      <c r="I3080" s="530" t="n"/>
      <c r="J3080" s="159" t="n">
        <v>0</v>
      </c>
      <c r="K3080" s="159" t="n">
        <v>0</v>
      </c>
      <c r="L3080" s="753">
        <f>J3080+K3080</f>
        <v/>
      </c>
      <c r="M3080" s="748">
        <f>L3080*(G3080+I3080)</f>
        <v/>
      </c>
      <c r="O3080" s="464">
        <f>ISBLANK(D3080)</f>
        <v/>
      </c>
      <c r="P3080" s="464">
        <f>ISBLANK(G3080)</f>
        <v/>
      </c>
      <c r="Q3080" s="464">
        <f>ISBLANK(M3080)</f>
        <v/>
      </c>
      <c r="R3080" s="464">
        <f>IF(AND(O3080=P3080,O3080=Q3080),,"!!!")</f>
        <v/>
      </c>
      <c r="T3080" s="464" t="n">
        <v>3069</v>
      </c>
    </row>
    <row customFormat="1" customHeight="1" ht="22.5" outlineLevel="1" r="3081" s="590">
      <c r="A3081" s="29" t="inlineStr">
        <is>
          <t>x</t>
        </is>
      </c>
      <c r="B3081" s="606" t="n">
        <v>400</v>
      </c>
      <c r="C3081" s="617" t="n">
        <v>456</v>
      </c>
      <c r="D3081" s="889" t="n">
        <v>39</v>
      </c>
      <c r="E3081" s="94" t="inlineStr">
        <is>
          <t>Establishment license process</t>
        </is>
      </c>
      <c r="F3081" s="94" t="inlineStr">
        <is>
          <t>Gyártmányspecifikus létesítési engedélyeztetési terv készítés, engedélyeztetés, létesítési engedély, használatbavételi engedély</t>
        </is>
      </c>
      <c r="G3081" s="994" t="n">
        <v>1</v>
      </c>
      <c r="H3081" s="39" t="inlineStr">
        <is>
          <t>klt/set</t>
        </is>
      </c>
      <c r="I3081" s="530" t="n"/>
      <c r="J3081" s="159" t="n">
        <v>0</v>
      </c>
      <c r="K3081" s="159" t="n">
        <v>0</v>
      </c>
      <c r="L3081" s="753">
        <f>J3081+K3081</f>
        <v/>
      </c>
      <c r="M3081" s="748">
        <f>L3081*(G3081+I3081)</f>
        <v/>
      </c>
      <c r="O3081" s="464">
        <f>ISBLANK(D3081)</f>
        <v/>
      </c>
      <c r="P3081" s="464">
        <f>ISBLANK(G3081)</f>
        <v/>
      </c>
      <c r="Q3081" s="464">
        <f>ISBLANK(M3081)</f>
        <v/>
      </c>
      <c r="R3081" s="464">
        <f>IF(AND(O3081=P3081,O3081=Q3081),,"!!!")</f>
        <v/>
      </c>
      <c r="T3081" s="464" t="n">
        <v>3070</v>
      </c>
    </row>
    <row customFormat="1" customHeight="1" ht="33.75" outlineLevel="1" r="3082" s="590">
      <c r="A3082" s="29" t="inlineStr">
        <is>
          <t>x</t>
        </is>
      </c>
      <c r="B3082" s="606" t="n">
        <v>400</v>
      </c>
      <c r="C3082" s="617" t="n">
        <v>456</v>
      </c>
      <c r="D3082" s="889" t="n">
        <v>40</v>
      </c>
      <c r="E3082" s="94" t="inlineStr">
        <is>
          <t>Cable insulation measurement and protocoll</t>
        </is>
      </c>
      <c r="F3082" s="94" t="inlineStr">
        <is>
          <t>Mérések, jegyzőkönyvek:  érintésvédelmi, hurokellenállási, hangnyomás mérési, valamint az érvényben lévő jogszabályok és szaványok által előírt további mérések.</t>
        </is>
      </c>
      <c r="G3082" s="994" t="n">
        <v>1</v>
      </c>
      <c r="H3082" s="39" t="inlineStr">
        <is>
          <t>klt/set</t>
        </is>
      </c>
      <c r="I3082" s="530" t="n"/>
      <c r="J3082" s="159" t="n">
        <v>0</v>
      </c>
      <c r="K3082" s="159" t="n">
        <v>0</v>
      </c>
      <c r="L3082" s="753">
        <f>J3082+K3082</f>
        <v/>
      </c>
      <c r="M3082" s="748">
        <f>L3082*(G3082+I3082)</f>
        <v/>
      </c>
      <c r="O3082" s="464">
        <f>ISBLANK(D3082)</f>
        <v/>
      </c>
      <c r="P3082" s="464">
        <f>ISBLANK(G3082)</f>
        <v/>
      </c>
      <c r="Q3082" s="464">
        <f>ISBLANK(M3082)</f>
        <v/>
      </c>
      <c r="R3082" s="464">
        <f>IF(AND(O3082=P3082,O3082=Q3082),,"!!!")</f>
        <v/>
      </c>
      <c r="T3082" s="464" t="n">
        <v>3071</v>
      </c>
    </row>
    <row customFormat="1" customHeight="1" ht="33.75" outlineLevel="1" r="3083" s="590">
      <c r="A3083" s="29" t="inlineStr">
        <is>
          <t>x</t>
        </is>
      </c>
      <c r="B3083" s="606" t="n">
        <v>400</v>
      </c>
      <c r="C3083" s="617" t="n">
        <v>456</v>
      </c>
      <c r="D3083" s="889" t="n">
        <v>41</v>
      </c>
      <c r="E3083" s="94" t="inlineStr">
        <is>
          <t>Graphics softver programming and graphic screen set up</t>
        </is>
      </c>
      <c r="F3083" s="94" t="inlineStr">
        <is>
          <t>Grafikus felügyeleti rendszer térképek elkészítése, feltöltése, programozása, szinkronizálása a tűzjelző központokkal, beüzemelve, kompletten</t>
        </is>
      </c>
      <c r="G3083" s="994" t="n">
        <v>1</v>
      </c>
      <c r="H3083" s="39" t="inlineStr">
        <is>
          <t>klt/set</t>
        </is>
      </c>
      <c r="I3083" s="530" t="n"/>
      <c r="J3083" s="159" t="n">
        <v>0</v>
      </c>
      <c r="K3083" s="159" t="n">
        <v>0</v>
      </c>
      <c r="L3083" s="753">
        <f>J3083+K3083</f>
        <v/>
      </c>
      <c r="M3083" s="748">
        <f>L3083*(G3083+I3083)</f>
        <v/>
      </c>
      <c r="O3083" s="464">
        <f>ISBLANK(D3083)</f>
        <v/>
      </c>
      <c r="P3083" s="464">
        <f>ISBLANK(G3083)</f>
        <v/>
      </c>
      <c r="Q3083" s="464">
        <f>ISBLANK(M3083)</f>
        <v/>
      </c>
      <c r="R3083" s="464">
        <f>IF(AND(O3083=P3083,O3083=Q3083),,"!!!")</f>
        <v/>
      </c>
      <c r="T3083" s="464" t="n">
        <v>3072</v>
      </c>
    </row>
    <row customFormat="1" outlineLevel="1" r="3084" s="590">
      <c r="A3084" s="29" t="inlineStr">
        <is>
          <t>x</t>
        </is>
      </c>
      <c r="B3084" s="606" t="n">
        <v>400</v>
      </c>
      <c r="C3084" s="617" t="n">
        <v>456</v>
      </c>
      <c r="D3084" s="889" t="n">
        <v>42</v>
      </c>
      <c r="E3084" s="94" t="inlineStr">
        <is>
          <t>Project managing</t>
        </is>
      </c>
      <c r="F3084" s="94" t="inlineStr">
        <is>
          <t>Projekt vezetés</t>
        </is>
      </c>
      <c r="G3084" s="994" t="n">
        <v>1</v>
      </c>
      <c r="H3084" s="39" t="inlineStr">
        <is>
          <t>klt/set</t>
        </is>
      </c>
      <c r="I3084" s="530" t="n"/>
      <c r="J3084" s="159" t="n">
        <v>0</v>
      </c>
      <c r="K3084" s="159" t="n">
        <v>0</v>
      </c>
      <c r="L3084" s="753">
        <f>J3084+K3084</f>
        <v/>
      </c>
      <c r="M3084" s="748">
        <f>L3084*(G3084+I3084)</f>
        <v/>
      </c>
      <c r="O3084" s="464">
        <f>ISBLANK(D3084)</f>
        <v/>
      </c>
      <c r="P3084" s="464">
        <f>ISBLANK(G3084)</f>
        <v/>
      </c>
      <c r="Q3084" s="464">
        <f>ISBLANK(M3084)</f>
        <v/>
      </c>
      <c r="R3084" s="464">
        <f>IF(AND(O3084=P3084,O3084=Q3084),,"!!!")</f>
        <v/>
      </c>
      <c r="T3084" s="464" t="n">
        <v>3073</v>
      </c>
    </row>
    <row customFormat="1" outlineLevel="1" r="3085" s="590">
      <c r="A3085" s="29" t="inlineStr">
        <is>
          <t>x</t>
        </is>
      </c>
      <c r="B3085" s="606" t="n">
        <v>400</v>
      </c>
      <c r="C3085" s="617" t="n">
        <v>456</v>
      </c>
      <c r="D3085" s="889" t="n">
        <v>43</v>
      </c>
      <c r="E3085" s="94" t="inlineStr">
        <is>
          <t>Elevator renting</t>
        </is>
      </c>
      <c r="F3085" s="94" t="inlineStr">
        <is>
          <t>Emelőgép bérlet</t>
        </is>
      </c>
      <c r="G3085" s="994" t="n">
        <v>1</v>
      </c>
      <c r="H3085" s="39" t="inlineStr">
        <is>
          <t>klt/set</t>
        </is>
      </c>
      <c r="I3085" s="530" t="n"/>
      <c r="J3085" s="159" t="n">
        <v>0</v>
      </c>
      <c r="K3085" s="159" t="n">
        <v>0</v>
      </c>
      <c r="L3085" s="753">
        <f>J3085+K3085</f>
        <v/>
      </c>
      <c r="M3085" s="748">
        <f>L3085*(G3085+I3085)</f>
        <v/>
      </c>
      <c r="O3085" s="464">
        <f>ISBLANK(D3085)</f>
        <v/>
      </c>
      <c r="P3085" s="464">
        <f>ISBLANK(G3085)</f>
        <v/>
      </c>
      <c r="Q3085" s="464">
        <f>ISBLANK(M3085)</f>
        <v/>
      </c>
      <c r="R3085" s="464">
        <f>IF(AND(O3085=P3085,O3085=Q3085),,"!!!")</f>
        <v/>
      </c>
      <c r="T3085" s="464" t="n">
        <v>3074</v>
      </c>
    </row>
    <row customFormat="1" outlineLevel="1" r="3086" s="590">
      <c r="A3086" s="29" t="inlineStr">
        <is>
          <t>x</t>
        </is>
      </c>
      <c r="B3086" s="606" t="n">
        <v>400</v>
      </c>
      <c r="C3086" s="617" t="n">
        <v>456</v>
      </c>
      <c r="D3086" s="889" t="n">
        <v>44</v>
      </c>
      <c r="E3086" s="94" t="inlineStr">
        <is>
          <t>Setting and comissioning</t>
        </is>
      </c>
      <c r="F3086" s="94" t="inlineStr">
        <is>
          <t>Üzembe helyezés, programozás</t>
        </is>
      </c>
      <c r="G3086" s="994" t="n">
        <v>1</v>
      </c>
      <c r="H3086" s="39" t="inlineStr">
        <is>
          <t>klt/set</t>
        </is>
      </c>
      <c r="I3086" s="530" t="n"/>
      <c r="J3086" s="159" t="n">
        <v>0</v>
      </c>
      <c r="K3086" s="159" t="n">
        <v>0</v>
      </c>
      <c r="L3086" s="753">
        <f>J3086+K3086</f>
        <v/>
      </c>
      <c r="M3086" s="748">
        <f>L3086*(G3086+I3086)</f>
        <v/>
      </c>
      <c r="O3086" s="464">
        <f>ISBLANK(D3086)</f>
        <v/>
      </c>
      <c r="P3086" s="464">
        <f>ISBLANK(G3086)</f>
        <v/>
      </c>
      <c r="Q3086" s="464">
        <f>ISBLANK(M3086)</f>
        <v/>
      </c>
      <c r="R3086" s="464">
        <f>IF(AND(O3086=P3086,O3086=Q3086),,"!!!")</f>
        <v/>
      </c>
      <c r="T3086" s="464" t="n">
        <v>3075</v>
      </c>
    </row>
    <row customFormat="1" outlineLevel="1" r="3087" s="590">
      <c r="A3087" s="29" t="inlineStr">
        <is>
          <t>x</t>
        </is>
      </c>
      <c r="B3087" s="606" t="n">
        <v>400</v>
      </c>
      <c r="C3087" s="617" t="n">
        <v>456</v>
      </c>
      <c r="D3087" s="889" t="n">
        <v>45</v>
      </c>
      <c r="E3087" s="94" t="inlineStr">
        <is>
          <t>Traning</t>
        </is>
      </c>
      <c r="F3087" s="94" t="inlineStr">
        <is>
          <t>Oktatás</t>
        </is>
      </c>
      <c r="G3087" s="994" t="n">
        <v>1</v>
      </c>
      <c r="H3087" s="39" t="inlineStr">
        <is>
          <t>klt/set</t>
        </is>
      </c>
      <c r="I3087" s="530" t="n"/>
      <c r="J3087" s="159" t="n">
        <v>0</v>
      </c>
      <c r="K3087" s="159" t="n">
        <v>0</v>
      </c>
      <c r="L3087" s="753">
        <f>J3087+K3087</f>
        <v/>
      </c>
      <c r="M3087" s="748">
        <f>L3087*(G3087+I3087)</f>
        <v/>
      </c>
      <c r="O3087" s="464">
        <f>ISBLANK(D3087)</f>
        <v/>
      </c>
      <c r="P3087" s="464">
        <f>ISBLANK(G3087)</f>
        <v/>
      </c>
      <c r="Q3087" s="464">
        <f>ISBLANK(M3087)</f>
        <v/>
      </c>
      <c r="R3087" s="464">
        <f>IF(AND(O3087=P3087,O3087=Q3087),,"!!!")</f>
        <v/>
      </c>
      <c r="T3087" s="464" t="n">
        <v>3076</v>
      </c>
    </row>
    <row customFormat="1" customHeight="1" ht="90" outlineLevel="1" r="3088" s="590">
      <c r="A3088" s="29" t="inlineStr">
        <is>
          <t>x</t>
        </is>
      </c>
      <c r="B3088" s="606" t="n">
        <v>400</v>
      </c>
      <c r="C3088" s="617" t="n">
        <v>456</v>
      </c>
      <c r="D3088" s="889" t="n">
        <v>46</v>
      </c>
      <c r="E3088" s="94" t="inlineStr">
        <is>
          <t>Handing over documentation</t>
        </is>
      </c>
      <c r="F3088" s="94" t="inlineStr">
        <is>
          <t>Átadási dokumentáció készítése Beruházónak 3pld-ban átadva,mely tartalmazza: 1.Tartalomjegyzéket 2.Használati útmutatókat 3.Alkatrész jegyzékeket és szállítói jegyzékeket 4.Átadás/átvételi jegyzőkönyveket 5.Nyomvonalrajzokat 6.Szerelési terveket 7. Mérési jegyzőkönyveket 8.Kapcsolószekrények csatlakozások terveit  9.Átvételi jegyzőkönyvetet 10.Prospektusokat 11.Megfelelőségi nyilatkozatokat. 12.használatbavételt. Minden pont esetében a megvalósult állapotnak megfelelően kell a dokumentációt elkészíteni!</t>
        </is>
      </c>
      <c r="G3088" s="994" t="n">
        <v>1</v>
      </c>
      <c r="H3088" s="39" t="inlineStr">
        <is>
          <t>klt/set</t>
        </is>
      </c>
      <c r="I3088" s="530" t="n"/>
      <c r="J3088" s="159" t="n">
        <v>0</v>
      </c>
      <c r="K3088" s="159" t="n">
        <v>0</v>
      </c>
      <c r="L3088" s="753">
        <f>J3088+K3088</f>
        <v/>
      </c>
      <c r="M3088" s="748">
        <f>L3088*(G3088+I3088)</f>
        <v/>
      </c>
      <c r="O3088" s="464">
        <f>ISBLANK(D3088)</f>
        <v/>
      </c>
      <c r="P3088" s="464">
        <f>ISBLANK(G3088)</f>
        <v/>
      </c>
      <c r="Q3088" s="464">
        <f>ISBLANK(M3088)</f>
        <v/>
      </c>
      <c r="R3088" s="464">
        <f>IF(AND(O3088=P3088,O3088=Q3088),,"!!!")</f>
        <v/>
      </c>
      <c r="T3088" s="464" t="n">
        <v>3077</v>
      </c>
    </row>
    <row customFormat="1" outlineLevel="1" r="3089" s="590">
      <c r="A3089" s="29" t="inlineStr">
        <is>
          <t>x</t>
        </is>
      </c>
      <c r="B3089" s="606" t="n">
        <v>400</v>
      </c>
      <c r="C3089" s="617" t="n">
        <v>456</v>
      </c>
      <c r="D3089" s="889" t="n"/>
      <c r="E3089" s="450" t="inlineStr">
        <is>
          <t>Access control system</t>
        </is>
      </c>
      <c r="F3089" s="450" t="inlineStr">
        <is>
          <t>Beléptető rendszer</t>
        </is>
      </c>
      <c r="G3089" s="994" t="n"/>
      <c r="H3089" s="39" t="n"/>
      <c r="I3089" s="530" t="n"/>
      <c r="J3089" s="159" t="n"/>
      <c r="K3089" s="159" t="n"/>
      <c r="L3089" s="753" t="n"/>
      <c r="M3089" s="748" t="n"/>
      <c r="O3089" s="464">
        <f>ISBLANK(D3089)</f>
        <v/>
      </c>
      <c r="P3089" s="464">
        <f>ISBLANK(G3089)</f>
        <v/>
      </c>
      <c r="Q3089" s="464">
        <f>ISBLANK(M3089)</f>
        <v/>
      </c>
      <c r="R3089" s="464">
        <f>IF(AND(O3089=P3089,O3089=Q3089),,"!!!")</f>
        <v/>
      </c>
      <c r="T3089" s="464" t="n">
        <v>3078</v>
      </c>
    </row>
    <row customFormat="1" outlineLevel="1" r="3090" s="590">
      <c r="A3090" s="29" t="inlineStr">
        <is>
          <t>x</t>
        </is>
      </c>
      <c r="B3090" s="606" t="n">
        <v>400</v>
      </c>
      <c r="C3090" s="617" t="n">
        <v>456</v>
      </c>
      <c r="D3090" s="889" t="n">
        <v>47</v>
      </c>
      <c r="E3090" s="94" t="inlineStr">
        <is>
          <t>Proximity card</t>
        </is>
      </c>
      <c r="F3090" s="94" t="inlineStr">
        <is>
          <t>Proximity kártya</t>
        </is>
      </c>
      <c r="G3090" s="994" t="n">
        <v>1500</v>
      </c>
      <c r="H3090" s="39" t="inlineStr">
        <is>
          <t>db/pc</t>
        </is>
      </c>
      <c r="I3090" s="530" t="n"/>
      <c r="J3090" s="159" t="n">
        <v>0</v>
      </c>
      <c r="K3090" s="159" t="n">
        <v>0</v>
      </c>
      <c r="L3090" s="753">
        <f>J3090+K3090</f>
        <v/>
      </c>
      <c r="M3090" s="748">
        <f>L3090*(G3090+I3090)</f>
        <v/>
      </c>
      <c r="O3090" s="464">
        <f>ISBLANK(D3090)</f>
        <v/>
      </c>
      <c r="P3090" s="464">
        <f>ISBLANK(G3090)</f>
        <v/>
      </c>
      <c r="Q3090" s="464">
        <f>ISBLANK(M3090)</f>
        <v/>
      </c>
      <c r="R3090" s="464">
        <f>IF(AND(O3090=P3090,O3090=Q3090),,"!!!")</f>
        <v/>
      </c>
      <c r="T3090" s="464" t="n">
        <v>3079</v>
      </c>
    </row>
    <row customFormat="1" outlineLevel="1" r="3091" s="590">
      <c r="A3091" s="29" t="inlineStr">
        <is>
          <t>x</t>
        </is>
      </c>
      <c r="B3091" s="606" t="n">
        <v>400</v>
      </c>
      <c r="C3091" s="617" t="n">
        <v>456</v>
      </c>
      <c r="D3091" s="889" t="n">
        <v>48</v>
      </c>
      <c r="E3091" s="94" t="inlineStr">
        <is>
          <t>Access control controller (gateway)</t>
        </is>
      </c>
      <c r="F3091" s="94" t="inlineStr">
        <is>
          <t>Beléptető ajtó vezérlő</t>
        </is>
      </c>
      <c r="G3091" s="994" t="n">
        <v>92</v>
      </c>
      <c r="H3091" s="39" t="inlineStr">
        <is>
          <t>db/pc</t>
        </is>
      </c>
      <c r="I3091" s="530" t="n"/>
      <c r="J3091" s="159" t="n">
        <v>0</v>
      </c>
      <c r="K3091" s="159" t="n">
        <v>0</v>
      </c>
      <c r="L3091" s="753">
        <f>J3091+K3091</f>
        <v/>
      </c>
      <c r="M3091" s="748">
        <f>L3091*(G3091+I3091)</f>
        <v/>
      </c>
      <c r="O3091" s="464">
        <f>ISBLANK(D3091)</f>
        <v/>
      </c>
      <c r="P3091" s="464">
        <f>ISBLANK(G3091)</f>
        <v/>
      </c>
      <c r="Q3091" s="464">
        <f>ISBLANK(M3091)</f>
        <v/>
      </c>
      <c r="R3091" s="464">
        <f>IF(AND(O3091=P3091,O3091=Q3091),,"!!!")</f>
        <v/>
      </c>
      <c r="T3091" s="464" t="n">
        <v>3080</v>
      </c>
    </row>
    <row customFormat="1" customHeight="1" ht="22.5" outlineLevel="1" r="3092" s="590">
      <c r="A3092" s="29" t="inlineStr">
        <is>
          <t>x</t>
        </is>
      </c>
      <c r="B3092" s="606" t="n">
        <v>400</v>
      </c>
      <c r="C3092" s="617" t="n">
        <v>456</v>
      </c>
      <c r="D3092" s="889" t="n">
        <v>49</v>
      </c>
      <c r="E3092" s="94" t="inlineStr">
        <is>
          <t>12 V/1 A-s power supply unit with charger</t>
        </is>
      </c>
      <c r="F3092" s="94" t="inlineStr">
        <is>
          <t>12 V/2 A-s hálózati táp és akkutöltő dobozolva (2 db 7 Ah-ás akku fér el benne)</t>
        </is>
      </c>
      <c r="G3092" s="994" t="n">
        <v>92</v>
      </c>
      <c r="H3092" s="39" t="inlineStr">
        <is>
          <t>db/pc</t>
        </is>
      </c>
      <c r="I3092" s="530" t="n"/>
      <c r="J3092" s="159" t="n">
        <v>0</v>
      </c>
      <c r="K3092" s="159" t="n">
        <v>0</v>
      </c>
      <c r="L3092" s="753">
        <f>J3092+K3092</f>
        <v/>
      </c>
      <c r="M3092" s="748">
        <f>L3092*(G3092+I3092)</f>
        <v/>
      </c>
      <c r="O3092" s="464">
        <f>ISBLANK(D3092)</f>
        <v/>
      </c>
      <c r="P3092" s="464">
        <f>ISBLANK(G3092)</f>
        <v/>
      </c>
      <c r="Q3092" s="464">
        <f>ISBLANK(M3092)</f>
        <v/>
      </c>
      <c r="R3092" s="464">
        <f>IF(AND(O3092=P3092,O3092=Q3092),,"!!!")</f>
        <v/>
      </c>
      <c r="T3092" s="464" t="n">
        <v>3081</v>
      </c>
    </row>
    <row customFormat="1" outlineLevel="1" r="3093" s="590">
      <c r="A3093" s="29" t="inlineStr">
        <is>
          <t>x</t>
        </is>
      </c>
      <c r="B3093" s="606" t="n">
        <v>400</v>
      </c>
      <c r="C3093" s="617" t="n">
        <v>456</v>
      </c>
      <c r="D3093" s="889" t="n">
        <v>50</v>
      </c>
      <c r="E3093" s="94" t="inlineStr">
        <is>
          <t>Battery 12V/7Ah</t>
        </is>
      </c>
      <c r="F3093" s="94" t="inlineStr">
        <is>
          <t>Akkumulátor 12V 7Ah</t>
        </is>
      </c>
      <c r="G3093" s="994" t="n">
        <v>184</v>
      </c>
      <c r="H3093" s="39" t="inlineStr">
        <is>
          <t>db/pc</t>
        </is>
      </c>
      <c r="I3093" s="530" t="n"/>
      <c r="J3093" s="159" t="n">
        <v>0</v>
      </c>
      <c r="K3093" s="159" t="n">
        <v>0</v>
      </c>
      <c r="L3093" s="753">
        <f>J3093+K3093</f>
        <v/>
      </c>
      <c r="M3093" s="748">
        <f>L3093*(G3093+I3093)</f>
        <v/>
      </c>
      <c r="O3093" s="464">
        <f>ISBLANK(D3093)</f>
        <v/>
      </c>
      <c r="P3093" s="464">
        <f>ISBLANK(G3093)</f>
        <v/>
      </c>
      <c r="Q3093" s="464">
        <f>ISBLANK(M3093)</f>
        <v/>
      </c>
      <c r="R3093" s="464">
        <f>IF(AND(O3093=P3093,O3093=Q3093),,"!!!")</f>
        <v/>
      </c>
      <c r="T3093" s="464" t="n">
        <v>3082</v>
      </c>
    </row>
    <row customFormat="1" outlineLevel="1" r="3094" s="590">
      <c r="A3094" s="29" t="inlineStr">
        <is>
          <t>x</t>
        </is>
      </c>
      <c r="B3094" s="606" t="n">
        <v>400</v>
      </c>
      <c r="C3094" s="617" t="n">
        <v>456</v>
      </c>
      <c r="D3094" s="889" t="n">
        <v>51</v>
      </c>
      <c r="E3094" s="94" t="inlineStr">
        <is>
          <t>RFID Remote Controller for Visionline with reader</t>
        </is>
      </c>
      <c r="F3094" s="94" t="inlineStr">
        <is>
          <t>RFID olvasó 5cm-es olvasási távolság, kül-és beltéri (Visionline)</t>
        </is>
      </c>
      <c r="G3094" s="994" t="n">
        <v>158</v>
      </c>
      <c r="H3094" s="39" t="inlineStr">
        <is>
          <t>db/pc</t>
        </is>
      </c>
      <c r="I3094" s="530" t="n"/>
      <c r="J3094" s="159" t="n">
        <v>0</v>
      </c>
      <c r="K3094" s="159" t="n">
        <v>0</v>
      </c>
      <c r="L3094" s="753">
        <f>J3094+K3094</f>
        <v/>
      </c>
      <c r="M3094" s="748">
        <f>L3094*(G3094+I3094)</f>
        <v/>
      </c>
      <c r="O3094" s="464">
        <f>ISBLANK(D3094)</f>
        <v/>
      </c>
      <c r="P3094" s="464">
        <f>ISBLANK(G3094)</f>
        <v/>
      </c>
      <c r="Q3094" s="464">
        <f>ISBLANK(M3094)</f>
        <v/>
      </c>
      <c r="R3094" s="464">
        <f>IF(AND(O3094=P3094,O3094=Q3094),,"!!!")</f>
        <v/>
      </c>
      <c r="T3094" s="464" t="n">
        <v>3083</v>
      </c>
    </row>
    <row customFormat="1" outlineLevel="1" r="3095" s="590">
      <c r="A3095" s="29" t="inlineStr">
        <is>
          <t>x</t>
        </is>
      </c>
      <c r="B3095" s="606" t="n">
        <v>400</v>
      </c>
      <c r="C3095" s="617" t="n">
        <v>456</v>
      </c>
      <c r="D3095" s="889" t="n">
        <v>52</v>
      </c>
      <c r="E3095" s="94" t="inlineStr">
        <is>
          <t>RFID Remote Controller for Visionline with reader</t>
        </is>
      </c>
      <c r="F3095" s="94" t="inlineStr">
        <is>
          <t>RFID olvasó 60cm-es olvasási távolság, kül-és beltéri (Visionline)</t>
        </is>
      </c>
      <c r="G3095" s="994" t="n">
        <v>3</v>
      </c>
      <c r="H3095" s="39" t="inlineStr">
        <is>
          <t>db/pc</t>
        </is>
      </c>
      <c r="I3095" s="530" t="n"/>
      <c r="J3095" s="159" t="n">
        <v>0</v>
      </c>
      <c r="K3095" s="159" t="n">
        <v>0</v>
      </c>
      <c r="L3095" s="753">
        <f>J3095+K3095</f>
        <v/>
      </c>
      <c r="M3095" s="748">
        <f>L3095*(G3095+I3095)</f>
        <v/>
      </c>
      <c r="O3095" s="464">
        <f>ISBLANK(D3095)</f>
        <v/>
      </c>
      <c r="P3095" s="464">
        <f>ISBLANK(G3095)</f>
        <v/>
      </c>
      <c r="Q3095" s="464">
        <f>ISBLANK(M3095)</f>
        <v/>
      </c>
      <c r="R3095" s="464">
        <f>IF(AND(O3095=P3095,O3095=Q3095),,"!!!")</f>
        <v/>
      </c>
      <c r="T3095" s="464" t="n">
        <v>3084</v>
      </c>
    </row>
    <row customFormat="1" outlineLevel="1" r="3096" s="590">
      <c r="A3096" s="29" t="inlineStr">
        <is>
          <t>x</t>
        </is>
      </c>
      <c r="B3096" s="606" t="n">
        <v>400</v>
      </c>
      <c r="C3096" s="617" t="n">
        <v>456</v>
      </c>
      <c r="D3096" s="889" t="n">
        <v>53</v>
      </c>
      <c r="E3096" s="94" t="inlineStr">
        <is>
          <t>Electromagnet 12-24V DC, 1500N (inverz)</t>
        </is>
      </c>
      <c r="F3096" s="94" t="inlineStr">
        <is>
          <t>12V mágneszár feszültségre záró (inverz) zárnyelv érzékelővel</t>
        </is>
      </c>
      <c r="G3096" s="994" t="n">
        <v>62</v>
      </c>
      <c r="H3096" s="39" t="inlineStr">
        <is>
          <t>db/pc</t>
        </is>
      </c>
      <c r="I3096" s="530" t="n"/>
      <c r="J3096" s="159" t="n">
        <v>0</v>
      </c>
      <c r="K3096" s="159" t="n">
        <v>0</v>
      </c>
      <c r="L3096" s="753">
        <f>J3096+K3096</f>
        <v/>
      </c>
      <c r="M3096" s="748">
        <f>L3096*(G3096+I3096)</f>
        <v/>
      </c>
      <c r="O3096" s="464">
        <f>ISBLANK(D3096)</f>
        <v/>
      </c>
      <c r="P3096" s="464">
        <f>ISBLANK(G3096)</f>
        <v/>
      </c>
      <c r="Q3096" s="464">
        <f>ISBLANK(M3096)</f>
        <v/>
      </c>
      <c r="R3096" s="464">
        <f>IF(AND(O3096=P3096,O3096=Q3096),,"!!!")</f>
        <v/>
      </c>
      <c r="T3096" s="464" t="n">
        <v>3085</v>
      </c>
    </row>
    <row customFormat="1" outlineLevel="1" r="3097" s="590">
      <c r="A3097" s="29" t="inlineStr">
        <is>
          <t>x</t>
        </is>
      </c>
      <c r="B3097" s="606" t="n">
        <v>400</v>
      </c>
      <c r="C3097" s="617" t="n">
        <v>456</v>
      </c>
      <c r="D3097" s="889" t="n">
        <v>54</v>
      </c>
      <c r="E3097" s="94" t="inlineStr">
        <is>
          <t>Door closer</t>
        </is>
      </c>
      <c r="F3097" s="94" t="inlineStr">
        <is>
          <t>Ajtóbehúzó (nyilászáró konszignáció szerint)</t>
        </is>
      </c>
      <c r="G3097" s="994" t="n">
        <v>62</v>
      </c>
      <c r="H3097" s="39" t="inlineStr">
        <is>
          <t>db/pc</t>
        </is>
      </c>
      <c r="I3097" s="530" t="n"/>
      <c r="J3097" s="159" t="n">
        <v>0</v>
      </c>
      <c r="K3097" s="159" t="n">
        <v>0</v>
      </c>
      <c r="L3097" s="753">
        <f>J3097+K3097</f>
        <v/>
      </c>
      <c r="M3097" s="748">
        <f>L3097*(G3097+I3097)</f>
        <v/>
      </c>
      <c r="O3097" s="464">
        <f>ISBLANK(D3097)</f>
        <v/>
      </c>
      <c r="P3097" s="464">
        <f>ISBLANK(G3097)</f>
        <v/>
      </c>
      <c r="Q3097" s="464">
        <f>ISBLANK(M3097)</f>
        <v/>
      </c>
      <c r="R3097" s="464">
        <f>IF(AND(O3097=P3097,O3097=Q3097),,"!!!")</f>
        <v/>
      </c>
      <c r="T3097" s="464" t="n">
        <v>3086</v>
      </c>
    </row>
    <row customFormat="1" outlineLevel="1" r="3098" s="590">
      <c r="A3098" s="29" t="inlineStr">
        <is>
          <t>x</t>
        </is>
      </c>
      <c r="B3098" s="606" t="n">
        <v>400</v>
      </c>
      <c r="C3098" s="617" t="n">
        <v>456</v>
      </c>
      <c r="D3098" s="889" t="n">
        <v>55</v>
      </c>
      <c r="E3098" s="94" t="inlineStr">
        <is>
          <t>Lead covers</t>
        </is>
      </c>
      <c r="F3098" s="94" t="inlineStr">
        <is>
          <t>Flexibilis ajtóátvezető</t>
        </is>
      </c>
      <c r="G3098" s="994" t="n">
        <v>62</v>
      </c>
      <c r="H3098" s="39" t="inlineStr">
        <is>
          <t>db/pc</t>
        </is>
      </c>
      <c r="I3098" s="530" t="n"/>
      <c r="J3098" s="159" t="n">
        <v>0</v>
      </c>
      <c r="K3098" s="159" t="n">
        <v>0</v>
      </c>
      <c r="L3098" s="753">
        <f>J3098+K3098</f>
        <v/>
      </c>
      <c r="M3098" s="748">
        <f>L3098*(G3098+I3098)</f>
        <v/>
      </c>
      <c r="O3098" s="464">
        <f>ISBLANK(D3098)</f>
        <v/>
      </c>
      <c r="P3098" s="464">
        <f>ISBLANK(G3098)</f>
        <v/>
      </c>
      <c r="Q3098" s="464">
        <f>ISBLANK(M3098)</f>
        <v/>
      </c>
      <c r="R3098" s="464">
        <f>IF(AND(O3098=P3098,O3098=Q3098),,"!!!")</f>
        <v/>
      </c>
      <c r="T3098" s="464" t="n">
        <v>3087</v>
      </c>
    </row>
    <row customFormat="1" outlineLevel="1" r="3099" s="590">
      <c r="A3099" s="29" t="inlineStr">
        <is>
          <t>x</t>
        </is>
      </c>
      <c r="B3099" s="606" t="n">
        <v>400</v>
      </c>
      <c r="C3099" s="617" t="n">
        <v>456</v>
      </c>
      <c r="D3099" s="889" t="n">
        <v>56</v>
      </c>
      <c r="E3099" s="94" t="inlineStr">
        <is>
          <t>Emergency door opener</t>
        </is>
      </c>
      <c r="F3099" s="94" t="inlineStr">
        <is>
          <t>Vésznyitó gomb</t>
        </is>
      </c>
      <c r="G3099" s="994" t="n">
        <v>46</v>
      </c>
      <c r="H3099" s="39" t="inlineStr">
        <is>
          <t>db/pc</t>
        </is>
      </c>
      <c r="I3099" s="530" t="n"/>
      <c r="J3099" s="159" t="n">
        <v>0</v>
      </c>
      <c r="K3099" s="159" t="n">
        <v>0</v>
      </c>
      <c r="L3099" s="753">
        <f>J3099+K3099</f>
        <v/>
      </c>
      <c r="M3099" s="748">
        <f>L3099*(G3099+I3099)</f>
        <v/>
      </c>
      <c r="O3099" s="464">
        <f>ISBLANK(D3099)</f>
        <v/>
      </c>
      <c r="P3099" s="464">
        <f>ISBLANK(G3099)</f>
        <v/>
      </c>
      <c r="Q3099" s="464">
        <f>ISBLANK(M3099)</f>
        <v/>
      </c>
      <c r="R3099" s="464">
        <f>IF(AND(O3099=P3099,O3099=Q3099),,"!!!")</f>
        <v/>
      </c>
      <c r="T3099" s="464" t="n">
        <v>3088</v>
      </c>
    </row>
    <row customFormat="1" outlineLevel="1" r="3100" s="590">
      <c r="A3100" s="29" t="inlineStr">
        <is>
          <t>x</t>
        </is>
      </c>
      <c r="B3100" s="606" t="n">
        <v>400</v>
      </c>
      <c r="C3100" s="617" t="n">
        <v>456</v>
      </c>
      <c r="D3100" s="889" t="n">
        <v>57</v>
      </c>
      <c r="E3100" s="94" t="inlineStr">
        <is>
          <t>Push button</t>
        </is>
      </c>
      <c r="F3100" s="94" t="inlineStr">
        <is>
          <t>Nyomógomb</t>
        </is>
      </c>
      <c r="G3100" s="994" t="n">
        <v>2</v>
      </c>
      <c r="H3100" s="39" t="inlineStr">
        <is>
          <t>db/pc</t>
        </is>
      </c>
      <c r="I3100" s="530" t="n"/>
      <c r="J3100" s="159" t="n">
        <v>0</v>
      </c>
      <c r="K3100" s="159" t="n">
        <v>0</v>
      </c>
      <c r="L3100" s="753">
        <f>J3100+K3100</f>
        <v/>
      </c>
      <c r="M3100" s="748">
        <f>L3100*(G3100+I3100)</f>
        <v/>
      </c>
      <c r="O3100" s="464">
        <f>ISBLANK(D3100)</f>
        <v/>
      </c>
      <c r="P3100" s="464">
        <f>ISBLANK(G3100)</f>
        <v/>
      </c>
      <c r="Q3100" s="464">
        <f>ISBLANK(M3100)</f>
        <v/>
      </c>
      <c r="R3100" s="464">
        <f>IF(AND(O3100=P3100,O3100=Q3100),,"!!!")</f>
        <v/>
      </c>
      <c r="T3100" s="464" t="n">
        <v>3089</v>
      </c>
    </row>
    <row customFormat="1" outlineLevel="1" r="3101" s="590">
      <c r="A3101" s="29" t="inlineStr">
        <is>
          <t>x</t>
        </is>
      </c>
      <c r="B3101" s="606" t="n">
        <v>400</v>
      </c>
      <c r="C3101" s="617" t="n">
        <v>456</v>
      </c>
      <c r="D3101" s="889" t="n">
        <v>58</v>
      </c>
      <c r="E3101" s="94" t="inlineStr">
        <is>
          <t>Door contact</t>
        </is>
      </c>
      <c r="F3101" s="94" t="inlineStr">
        <is>
          <t>Nyitásérzékelő</t>
        </is>
      </c>
      <c r="G3101" s="994" t="n">
        <v>119</v>
      </c>
      <c r="H3101" s="39" t="inlineStr">
        <is>
          <t>db/pc</t>
        </is>
      </c>
      <c r="I3101" s="530" t="n"/>
      <c r="J3101" s="159" t="n">
        <v>0</v>
      </c>
      <c r="K3101" s="159" t="n">
        <v>0</v>
      </c>
      <c r="L3101" s="753">
        <f>J3101+K3101</f>
        <v/>
      </c>
      <c r="M3101" s="748">
        <f>L3101*(G3101+I3101)</f>
        <v/>
      </c>
      <c r="O3101" s="464">
        <f>ISBLANK(D3101)</f>
        <v/>
      </c>
      <c r="P3101" s="464">
        <f>ISBLANK(G3101)</f>
        <v/>
      </c>
      <c r="Q3101" s="464">
        <f>ISBLANK(M3101)</f>
        <v/>
      </c>
      <c r="R3101" s="464">
        <f>IF(AND(O3101=P3101,O3101=Q3101),,"!!!")</f>
        <v/>
      </c>
      <c r="T3101" s="464" t="n">
        <v>3090</v>
      </c>
    </row>
    <row customFormat="1" outlineLevel="1" r="3102" s="590">
      <c r="A3102" s="29" t="inlineStr">
        <is>
          <t>x</t>
        </is>
      </c>
      <c r="B3102" s="606" t="n">
        <v>400</v>
      </c>
      <c r="C3102" s="617" t="n">
        <v>456</v>
      </c>
      <c r="D3102" s="889" t="n">
        <v>59</v>
      </c>
      <c r="E3102" s="94" t="inlineStr">
        <is>
          <t>IP intercom</t>
        </is>
      </c>
      <c r="F3102" s="94" t="inlineStr">
        <is>
          <t>IP kaputelefon</t>
        </is>
      </c>
      <c r="G3102" s="994" t="n">
        <v>10</v>
      </c>
      <c r="H3102" s="39" t="inlineStr">
        <is>
          <t>db/pc</t>
        </is>
      </c>
      <c r="I3102" s="530" t="n"/>
      <c r="J3102" s="159" t="n">
        <v>0</v>
      </c>
      <c r="K3102" s="159" t="n">
        <v>0</v>
      </c>
      <c r="L3102" s="753">
        <f>J3102+K3102</f>
        <v/>
      </c>
      <c r="M3102" s="748">
        <f>L3102*(G3102+I3102)</f>
        <v/>
      </c>
      <c r="O3102" s="464">
        <f>ISBLANK(D3102)</f>
        <v/>
      </c>
      <c r="P3102" s="464">
        <f>ISBLANK(G3102)</f>
        <v/>
      </c>
      <c r="Q3102" s="464">
        <f>ISBLANK(M3102)</f>
        <v/>
      </c>
      <c r="R3102" s="464">
        <f>IF(AND(O3102=P3102,O3102=Q3102),,"!!!")</f>
        <v/>
      </c>
      <c r="T3102" s="464" t="n">
        <v>3091</v>
      </c>
    </row>
    <row customFormat="1" outlineLevel="1" r="3103" s="590">
      <c r="A3103" s="29" t="inlineStr">
        <is>
          <t>x</t>
        </is>
      </c>
      <c r="B3103" s="606" t="n">
        <v>400</v>
      </c>
      <c r="C3103" s="617" t="n">
        <v>456</v>
      </c>
      <c r="D3103" s="889" t="n">
        <v>60</v>
      </c>
      <c r="E3103" s="94" t="inlineStr">
        <is>
          <t>VISITOR interrogation system is complete</t>
        </is>
      </c>
      <c r="F3103" s="94" t="inlineStr">
        <is>
          <t>VISITOR kértya kiadásra alkalmas rendszer kompletten</t>
        </is>
      </c>
      <c r="G3103" s="994" t="n">
        <v>1</v>
      </c>
      <c r="H3103" s="39" t="inlineStr">
        <is>
          <t>klt/set</t>
        </is>
      </c>
      <c r="I3103" s="530" t="n"/>
      <c r="J3103" s="159" t="n">
        <v>0</v>
      </c>
      <c r="K3103" s="159" t="n">
        <v>0</v>
      </c>
      <c r="L3103" s="753">
        <f>J3103+K3103</f>
        <v/>
      </c>
      <c r="M3103" s="748">
        <f>L3103*(G3103+I3103)</f>
        <v/>
      </c>
      <c r="O3103" s="464">
        <f>ISBLANK(D3103)</f>
        <v/>
      </c>
      <c r="P3103" s="464">
        <f>ISBLANK(G3103)</f>
        <v/>
      </c>
      <c r="Q3103" s="464">
        <f>ISBLANK(M3103)</f>
        <v/>
      </c>
      <c r="R3103" s="464">
        <f>IF(AND(O3103=P3103,O3103=Q3103),,"!!!")</f>
        <v/>
      </c>
      <c r="T3103" s="464" t="n">
        <v>3092</v>
      </c>
    </row>
    <row customFormat="1" customHeight="1" ht="22.5" outlineLevel="1" r="3104" s="590">
      <c r="A3104" s="29" t="inlineStr">
        <is>
          <t>x</t>
        </is>
      </c>
      <c r="B3104" s="606" t="n">
        <v>400</v>
      </c>
      <c r="C3104" s="617" t="n">
        <v>456</v>
      </c>
      <c r="D3104" s="889" t="n">
        <v>61</v>
      </c>
      <c r="E3104" s="94" t="inlineStr">
        <is>
          <t>Access control system complete with PC monitor (software, licenses, etc.)</t>
        </is>
      </c>
      <c r="F3104" s="94" t="inlineStr">
        <is>
          <t>Beléptető rendszer kezelésére PC monitorral kompletten (szoftverekkel, lincencekkel, stb)</t>
        </is>
      </c>
      <c r="G3104" s="994" t="n">
        <v>3</v>
      </c>
      <c r="H3104" s="39" t="inlineStr">
        <is>
          <t>db/pc</t>
        </is>
      </c>
      <c r="I3104" s="530" t="n"/>
      <c r="J3104" s="159" t="n">
        <v>0</v>
      </c>
      <c r="K3104" s="159" t="n">
        <v>0</v>
      </c>
      <c r="L3104" s="753">
        <f>J3104+K3104</f>
        <v/>
      </c>
      <c r="M3104" s="748">
        <f>L3104*(G3104+I3104)</f>
        <v/>
      </c>
      <c r="O3104" s="464">
        <f>ISBLANK(D3104)</f>
        <v/>
      </c>
      <c r="P3104" s="464">
        <f>ISBLANK(G3104)</f>
        <v/>
      </c>
      <c r="Q3104" s="464">
        <f>ISBLANK(M3104)</f>
        <v/>
      </c>
      <c r="R3104" s="464">
        <f>IF(AND(O3104=P3104,O3104=Q3104),,"!!!")</f>
        <v/>
      </c>
      <c r="T3104" s="464" t="n">
        <v>3093</v>
      </c>
    </row>
    <row customFormat="1" customHeight="1" ht="22.5" outlineLevel="1" r="3105" s="590">
      <c r="A3105" s="29" t="inlineStr">
        <is>
          <t>x</t>
        </is>
      </c>
      <c r="B3105" s="606" t="n">
        <v>400</v>
      </c>
      <c r="C3105" s="617" t="n">
        <v>456</v>
      </c>
      <c r="D3105" s="889" t="n">
        <v>62</v>
      </c>
      <c r="E3105" s="94" t="inlineStr">
        <is>
          <t>2x0,5+6x0,22mm2 security alarm cable</t>
        </is>
      </c>
      <c r="F3105" s="94" t="inlineStr">
        <is>
          <t xml:space="preserve">2x0.5+6x0.22mm2 árnyékolt kábel, kábeltálcára f. védőcsőbe húzva, lemérve, bekötve </t>
        </is>
      </c>
      <c r="G3105" s="994" t="n">
        <v>1950</v>
      </c>
      <c r="H3105" s="39" t="inlineStr">
        <is>
          <t>fm/m</t>
        </is>
      </c>
      <c r="I3105" s="530" t="n"/>
      <c r="J3105" s="159" t="n">
        <v>0</v>
      </c>
      <c r="K3105" s="159" t="n">
        <v>0</v>
      </c>
      <c r="L3105" s="753">
        <f>J3105+K3105</f>
        <v/>
      </c>
      <c r="M3105" s="748">
        <f>L3105*(G3105+I3105)</f>
        <v/>
      </c>
      <c r="O3105" s="464">
        <f>ISBLANK(D3105)</f>
        <v/>
      </c>
      <c r="P3105" s="464">
        <f>ISBLANK(G3105)</f>
        <v/>
      </c>
      <c r="Q3105" s="464">
        <f>ISBLANK(M3105)</f>
        <v/>
      </c>
      <c r="R3105" s="464">
        <f>IF(AND(O3105=P3105,O3105=Q3105),,"!!!")</f>
        <v/>
      </c>
      <c r="T3105" s="464" t="n">
        <v>3094</v>
      </c>
    </row>
    <row customFormat="1" outlineLevel="1" r="3106" s="590">
      <c r="A3106" s="29" t="inlineStr">
        <is>
          <t>x</t>
        </is>
      </c>
      <c r="B3106" s="606" t="n">
        <v>400</v>
      </c>
      <c r="C3106" s="617" t="n">
        <v>456</v>
      </c>
      <c r="D3106" s="889" t="n">
        <v>63</v>
      </c>
      <c r="E3106" s="94" t="inlineStr">
        <is>
          <t>3x1,5 MT cable</t>
        </is>
      </c>
      <c r="F3106" s="94" t="inlineStr">
        <is>
          <t>3 x 1,5 sodrott réz vezető, 300/500 V, 230 V energia kábel</t>
        </is>
      </c>
      <c r="G3106" s="994" t="n">
        <v>500</v>
      </c>
      <c r="H3106" s="39" t="inlineStr">
        <is>
          <t>fm/m</t>
        </is>
      </c>
      <c r="I3106" s="530" t="n"/>
      <c r="J3106" s="159" t="n">
        <v>0</v>
      </c>
      <c r="K3106" s="159" t="n">
        <v>0</v>
      </c>
      <c r="L3106" s="753">
        <f>J3106+K3106</f>
        <v/>
      </c>
      <c r="M3106" s="748">
        <f>L3106*(G3106+I3106)</f>
        <v/>
      </c>
      <c r="O3106" s="464">
        <f>ISBLANK(D3106)</f>
        <v/>
      </c>
      <c r="P3106" s="464">
        <f>ISBLANK(G3106)</f>
        <v/>
      </c>
      <c r="Q3106" s="464">
        <f>ISBLANK(M3106)</f>
        <v/>
      </c>
      <c r="R3106" s="464">
        <f>IF(AND(O3106=P3106,O3106=Q3106),,"!!!")</f>
        <v/>
      </c>
      <c r="T3106" s="464" t="n">
        <v>3095</v>
      </c>
    </row>
    <row customFormat="1" outlineLevel="1" r="3107" s="590">
      <c r="A3107" s="29" t="inlineStr">
        <is>
          <t>x</t>
        </is>
      </c>
      <c r="B3107" s="606" t="n">
        <v>400</v>
      </c>
      <c r="C3107" s="617" t="n">
        <v>456</v>
      </c>
      <c r="D3107" s="889" t="n">
        <v>64</v>
      </c>
      <c r="E3107" s="94" t="inlineStr">
        <is>
          <t>CAT7 FTP cable</t>
        </is>
      </c>
      <c r="F3107" s="94" t="inlineStr">
        <is>
          <t>CAT7 FTP falikábel, beltéri,</t>
        </is>
      </c>
      <c r="G3107" s="994" t="n">
        <v>500</v>
      </c>
      <c r="H3107" s="39" t="inlineStr">
        <is>
          <t>fm/m</t>
        </is>
      </c>
      <c r="I3107" s="530" t="n"/>
      <c r="J3107" s="159" t="n">
        <v>0</v>
      </c>
      <c r="K3107" s="159" t="n">
        <v>0</v>
      </c>
      <c r="L3107" s="753">
        <f>J3107+K3107</f>
        <v/>
      </c>
      <c r="M3107" s="748">
        <f>L3107*(G3107+I3107)</f>
        <v/>
      </c>
      <c r="O3107" s="464">
        <f>ISBLANK(D3107)</f>
        <v/>
      </c>
      <c r="P3107" s="464">
        <f>ISBLANK(G3107)</f>
        <v/>
      </c>
      <c r="Q3107" s="464">
        <f>ISBLANK(M3107)</f>
        <v/>
      </c>
      <c r="R3107" s="464">
        <f>IF(AND(O3107=P3107,O3107=Q3107),,"!!!")</f>
        <v/>
      </c>
      <c r="T3107" s="464" t="n">
        <v>3096</v>
      </c>
    </row>
    <row customFormat="1" customHeight="1" ht="22.5" outlineLevel="1" r="3108" s="590">
      <c r="A3108" s="29" t="inlineStr">
        <is>
          <t>x</t>
        </is>
      </c>
      <c r="B3108" s="606" t="n">
        <v>400</v>
      </c>
      <c r="C3108" s="617" t="n">
        <v>456</v>
      </c>
      <c r="D3108" s="889" t="n">
        <v>65</v>
      </c>
      <c r="E3108" s="94" t="inlineStr">
        <is>
          <t>Plastic conduit pipe placed in the wall or in gypsum wall E20mm</t>
        </is>
      </c>
      <c r="F3108" s="94" t="inlineStr">
        <is>
          <t>Süllyesztett szereléshez (gipszkartonba, tégla falba) védőcső, kötődobozokkal, apróanyagokkal, visszajavítással,  Ø20mm FX</t>
        </is>
      </c>
      <c r="G3108" s="994" t="n">
        <v>1000</v>
      </c>
      <c r="H3108" s="39" t="inlineStr">
        <is>
          <t>fm/m</t>
        </is>
      </c>
      <c r="I3108" s="530" t="n"/>
      <c r="J3108" s="159" t="n">
        <v>0</v>
      </c>
      <c r="K3108" s="159" t="n">
        <v>0</v>
      </c>
      <c r="L3108" s="753">
        <f>J3108+K3108</f>
        <v/>
      </c>
      <c r="M3108" s="748">
        <f>L3108*(G3108+I3108)</f>
        <v/>
      </c>
      <c r="O3108" s="464">
        <f>ISBLANK(D3108)</f>
        <v/>
      </c>
      <c r="P3108" s="464">
        <f>ISBLANK(G3108)</f>
        <v/>
      </c>
      <c r="Q3108" s="464">
        <f>ISBLANK(M3108)</f>
        <v/>
      </c>
      <c r="R3108" s="464">
        <f>IF(AND(O3108=P3108,O3108=Q3108),,"!!!")</f>
        <v/>
      </c>
      <c r="T3108" s="464" t="n">
        <v>3097</v>
      </c>
    </row>
    <row customFormat="1" customHeight="1" ht="22.5" outlineLevel="1" r="3109" s="590">
      <c r="A3109" s="29" t="inlineStr">
        <is>
          <t>x</t>
        </is>
      </c>
      <c r="B3109" s="606" t="n">
        <v>400</v>
      </c>
      <c r="C3109" s="617" t="n">
        <v>456</v>
      </c>
      <c r="D3109" s="889" t="n">
        <v>66</v>
      </c>
      <c r="E3109" s="94" t="inlineStr">
        <is>
          <t>Plastic conduit pipe installed on the wall with the needed fastening and support accessories E20mm</t>
        </is>
      </c>
      <c r="F3109" s="94" t="inlineStr">
        <is>
          <t>Merev védőcső álmennyezet felett illetve falon kívüli szereléshez, nyílt rendszerű csövezéshez, FI 20mm</t>
        </is>
      </c>
      <c r="G3109" s="994" t="n">
        <v>1800</v>
      </c>
      <c r="H3109" s="39" t="inlineStr">
        <is>
          <t>fm/m</t>
        </is>
      </c>
      <c r="I3109" s="530" t="n"/>
      <c r="J3109" s="159" t="n">
        <v>0</v>
      </c>
      <c r="K3109" s="159" t="n">
        <v>0</v>
      </c>
      <c r="L3109" s="753">
        <f>J3109+K3109</f>
        <v/>
      </c>
      <c r="M3109" s="748">
        <f>L3109*(G3109+I3109)</f>
        <v/>
      </c>
      <c r="O3109" s="464">
        <f>ISBLANK(D3109)</f>
        <v/>
      </c>
      <c r="P3109" s="464">
        <f>ISBLANK(G3109)</f>
        <v/>
      </c>
      <c r="Q3109" s="464">
        <f>ISBLANK(M3109)</f>
        <v/>
      </c>
      <c r="R3109" s="464">
        <f>IF(AND(O3109=P3109,O3109=Q3109),,"!!!")</f>
        <v/>
      </c>
      <c r="T3109" s="464" t="n">
        <v>3098</v>
      </c>
    </row>
    <row customFormat="1" customHeight="1" ht="22.5" outlineLevel="1" r="3110" s="590">
      <c r="A3110" s="29" t="inlineStr">
        <is>
          <t>x</t>
        </is>
      </c>
      <c r="B3110" s="606" t="n">
        <v>400</v>
      </c>
      <c r="C3110" s="617" t="n">
        <v>456</v>
      </c>
      <c r="D3110" s="889" t="n">
        <v>67</v>
      </c>
      <c r="E3110" s="94" t="inlineStr">
        <is>
          <t>Fastening and support accessories</t>
        </is>
      </c>
      <c r="F3110" s="94" t="inlineStr">
        <is>
          <t>Rögzítő anyagok falon kívüli szereléséhez kompletten (bilincs, csavar, tipli) védőcsövezéshez kompletten</t>
        </is>
      </c>
      <c r="G3110" s="994" t="n">
        <v>1</v>
      </c>
      <c r="H3110" s="39" t="inlineStr">
        <is>
          <t>klt/set</t>
        </is>
      </c>
      <c r="I3110" s="530" t="n"/>
      <c r="J3110" s="159" t="n">
        <v>0</v>
      </c>
      <c r="K3110" s="159" t="n">
        <v>0</v>
      </c>
      <c r="L3110" s="753">
        <f>J3110+K3110</f>
        <v/>
      </c>
      <c r="M3110" s="748">
        <f>L3110*(G3110+I3110)</f>
        <v/>
      </c>
      <c r="O3110" s="464">
        <f>ISBLANK(D3110)</f>
        <v/>
      </c>
      <c r="P3110" s="464">
        <f>ISBLANK(G3110)</f>
        <v/>
      </c>
      <c r="Q3110" s="464">
        <f>ISBLANK(M3110)</f>
        <v/>
      </c>
      <c r="R3110" s="464">
        <f>IF(AND(O3110=P3110,O3110=Q3110),,"!!!")</f>
        <v/>
      </c>
      <c r="T3110" s="464" t="n">
        <v>3099</v>
      </c>
    </row>
    <row customFormat="1" outlineLevel="1" r="3111" s="590">
      <c r="A3111" s="29" t="inlineStr">
        <is>
          <t>x</t>
        </is>
      </c>
      <c r="B3111" s="606" t="n">
        <v>400</v>
      </c>
      <c r="C3111" s="617" t="n">
        <v>456</v>
      </c>
      <c r="D3111" s="889" t="n">
        <v>68</v>
      </c>
      <c r="E3111" s="94" t="inlineStr">
        <is>
          <t>Other installation material</t>
        </is>
      </c>
      <c r="F3111" s="94" t="inlineStr">
        <is>
          <t>Szerelési segédanyag</t>
        </is>
      </c>
      <c r="G3111" s="994" t="n">
        <v>1</v>
      </c>
      <c r="H3111" s="39" t="inlineStr">
        <is>
          <t>klt/set</t>
        </is>
      </c>
      <c r="I3111" s="530" t="n"/>
      <c r="J3111" s="159" t="n">
        <v>0</v>
      </c>
      <c r="K3111" s="159" t="n">
        <v>0</v>
      </c>
      <c r="L3111" s="753">
        <f>J3111+K3111</f>
        <v/>
      </c>
      <c r="M3111" s="748">
        <f>L3111*(G3111+I3111)</f>
        <v/>
      </c>
      <c r="O3111" s="464">
        <f>ISBLANK(D3111)</f>
        <v/>
      </c>
      <c r="P3111" s="464">
        <f>ISBLANK(G3111)</f>
        <v/>
      </c>
      <c r="Q3111" s="464">
        <f>ISBLANK(M3111)</f>
        <v/>
      </c>
      <c r="R3111" s="464">
        <f>IF(AND(O3111=P3111,O3111=Q3111),,"!!!")</f>
        <v/>
      </c>
      <c r="T3111" s="464" t="n">
        <v>3100</v>
      </c>
    </row>
    <row customFormat="1" customHeight="1" ht="33.75" outlineLevel="1" r="3112" s="590">
      <c r="A3112" s="29" t="inlineStr">
        <is>
          <t>x</t>
        </is>
      </c>
      <c r="B3112" s="606" t="n">
        <v>400</v>
      </c>
      <c r="C3112" s="617" t="n">
        <v>456</v>
      </c>
      <c r="D3112" s="889" t="n">
        <v>69</v>
      </c>
      <c r="E3112" s="94" t="inlineStr">
        <is>
          <t>Cable insulation measurement and protocoll</t>
        </is>
      </c>
      <c r="F3112" s="94" t="inlineStr">
        <is>
          <t>Mérési jegyzőkönyv készítése (CAT7 UTP, optikai csillapításmérés, OTDR mérés, érintésvédelmi mérés, valamint az érvényben lévő jogszabályok és szaványok által előírt további mérések.</t>
        </is>
      </c>
      <c r="G3112" s="994" t="n">
        <v>1</v>
      </c>
      <c r="H3112" s="39" t="inlineStr">
        <is>
          <t>klt/set</t>
        </is>
      </c>
      <c r="I3112" s="530" t="n"/>
      <c r="J3112" s="159" t="n">
        <v>0</v>
      </c>
      <c r="K3112" s="159" t="n">
        <v>0</v>
      </c>
      <c r="L3112" s="753">
        <f>J3112+K3112</f>
        <v/>
      </c>
      <c r="M3112" s="748">
        <f>L3112*(G3112+I3112)</f>
        <v/>
      </c>
      <c r="O3112" s="464">
        <f>ISBLANK(D3112)</f>
        <v/>
      </c>
      <c r="P3112" s="464">
        <f>ISBLANK(G3112)</f>
        <v/>
      </c>
      <c r="Q3112" s="464">
        <f>ISBLANK(M3112)</f>
        <v/>
      </c>
      <c r="R3112" s="464">
        <f>IF(AND(O3112=P3112,O3112=Q3112),,"!!!")</f>
        <v/>
      </c>
      <c r="T3112" s="464" t="n">
        <v>3101</v>
      </c>
    </row>
    <row customFormat="1" outlineLevel="1" r="3113" s="590">
      <c r="A3113" s="29" t="inlineStr">
        <is>
          <t>x</t>
        </is>
      </c>
      <c r="B3113" s="606" t="n">
        <v>400</v>
      </c>
      <c r="C3113" s="617" t="n">
        <v>456</v>
      </c>
      <c r="D3113" s="889" t="n">
        <v>70</v>
      </c>
      <c r="E3113" s="94" t="inlineStr">
        <is>
          <t>Project managing</t>
        </is>
      </c>
      <c r="F3113" s="94" t="inlineStr">
        <is>
          <t>Projekt vezetés</t>
        </is>
      </c>
      <c r="G3113" s="994" t="n">
        <v>1</v>
      </c>
      <c r="H3113" s="39" t="inlineStr">
        <is>
          <t>klt/set</t>
        </is>
      </c>
      <c r="I3113" s="530" t="n"/>
      <c r="J3113" s="159" t="n">
        <v>0</v>
      </c>
      <c r="K3113" s="159" t="n">
        <v>0</v>
      </c>
      <c r="L3113" s="753">
        <f>J3113+K3113</f>
        <v/>
      </c>
      <c r="M3113" s="748">
        <f>L3113*(G3113+I3113)</f>
        <v/>
      </c>
      <c r="O3113" s="464">
        <f>ISBLANK(D3113)</f>
        <v/>
      </c>
      <c r="P3113" s="464">
        <f>ISBLANK(G3113)</f>
        <v/>
      </c>
      <c r="Q3113" s="464">
        <f>ISBLANK(M3113)</f>
        <v/>
      </c>
      <c r="R3113" s="464">
        <f>IF(AND(O3113=P3113,O3113=Q3113),,"!!!")</f>
        <v/>
      </c>
      <c r="T3113" s="464" t="n">
        <v>3102</v>
      </c>
    </row>
    <row customFormat="1" outlineLevel="1" r="3114" s="590">
      <c r="A3114" s="29" t="inlineStr">
        <is>
          <t>x</t>
        </is>
      </c>
      <c r="B3114" s="606" t="n">
        <v>400</v>
      </c>
      <c r="C3114" s="617" t="n">
        <v>456</v>
      </c>
      <c r="D3114" s="889" t="n">
        <v>71</v>
      </c>
      <c r="E3114" s="94" t="inlineStr">
        <is>
          <t>Setting and comissioning</t>
        </is>
      </c>
      <c r="F3114" s="94" t="inlineStr">
        <is>
          <t>Üzembe helyezés, programozás</t>
        </is>
      </c>
      <c r="G3114" s="994" t="n">
        <v>1</v>
      </c>
      <c r="H3114" s="39" t="inlineStr">
        <is>
          <t>klt/set</t>
        </is>
      </c>
      <c r="I3114" s="530" t="n"/>
      <c r="J3114" s="159" t="n">
        <v>0</v>
      </c>
      <c r="K3114" s="159" t="n">
        <v>0</v>
      </c>
      <c r="L3114" s="753">
        <f>J3114+K3114</f>
        <v/>
      </c>
      <c r="M3114" s="748">
        <f>L3114*(G3114+I3114)</f>
        <v/>
      </c>
      <c r="O3114" s="464">
        <f>ISBLANK(D3114)</f>
        <v/>
      </c>
      <c r="P3114" s="464">
        <f>ISBLANK(G3114)</f>
        <v/>
      </c>
      <c r="Q3114" s="464">
        <f>ISBLANK(M3114)</f>
        <v/>
      </c>
      <c r="R3114" s="464">
        <f>IF(AND(O3114=P3114,O3114=Q3114),,"!!!")</f>
        <v/>
      </c>
      <c r="T3114" s="464" t="n">
        <v>3103</v>
      </c>
    </row>
    <row customFormat="1" outlineLevel="1" r="3115" s="590">
      <c r="A3115" s="29" t="inlineStr">
        <is>
          <t>x</t>
        </is>
      </c>
      <c r="B3115" s="606" t="n">
        <v>400</v>
      </c>
      <c r="C3115" s="617" t="n">
        <v>456</v>
      </c>
      <c r="D3115" s="889" t="n">
        <v>72</v>
      </c>
      <c r="E3115" s="94" t="inlineStr">
        <is>
          <t>Traning</t>
        </is>
      </c>
      <c r="F3115" s="94" t="inlineStr">
        <is>
          <t>Oktatás</t>
        </is>
      </c>
      <c r="G3115" s="994" t="n">
        <v>1</v>
      </c>
      <c r="H3115" s="39" t="inlineStr">
        <is>
          <t>klt/set</t>
        </is>
      </c>
      <c r="I3115" s="530" t="n"/>
      <c r="J3115" s="159" t="n">
        <v>0</v>
      </c>
      <c r="K3115" s="159" t="n">
        <v>0</v>
      </c>
      <c r="L3115" s="753">
        <f>J3115+K3115</f>
        <v/>
      </c>
      <c r="M3115" s="748">
        <f>L3115*(G3115+I3115)</f>
        <v/>
      </c>
      <c r="O3115" s="464">
        <f>ISBLANK(D3115)</f>
        <v/>
      </c>
      <c r="P3115" s="464">
        <f>ISBLANK(G3115)</f>
        <v/>
      </c>
      <c r="Q3115" s="464">
        <f>ISBLANK(M3115)</f>
        <v/>
      </c>
      <c r="R3115" s="464">
        <f>IF(AND(O3115=P3115,O3115=Q3115),,"!!!")</f>
        <v/>
      </c>
      <c r="T3115" s="464" t="n">
        <v>3104</v>
      </c>
    </row>
    <row customFormat="1" customHeight="1" ht="90" outlineLevel="1" r="3116" s="590">
      <c r="A3116" s="29" t="inlineStr">
        <is>
          <t>x</t>
        </is>
      </c>
      <c r="B3116" s="606" t="n">
        <v>400</v>
      </c>
      <c r="C3116" s="617" t="n">
        <v>456</v>
      </c>
      <c r="D3116" s="889" t="n">
        <v>73</v>
      </c>
      <c r="E3116" s="94" t="inlineStr">
        <is>
          <t>Handing over documentation</t>
        </is>
      </c>
      <c r="F3116" s="94" t="inlineStr">
        <is>
          <t>Átadási dokumentáció készítése Beruházónak 3pld-ban átadva,mely tartalmazza: 1.Tartalomjegyzéket 2.Használati útmutatókat 3.Alkatrész jegyzékeket és szállítói jegyzékeket 4.Átadás/átvételi jegyzőkönyveket 5.Nyomvonalrajzokat 6.Szerelési terveket 7. Mérési jegyzőkönyveket 8.Kapcsolószekrények csatlakozások terveit  9.Átvételi jegyzőkönyvetet 10.Prospektusokat 11.Megfelelőségi nyilatkozatokat. 12.használatbavételt. Minden pont esetében a megvalósult állapotnak megfelelően kell a dokumentációt elkészíteni!</t>
        </is>
      </c>
      <c r="G3116" s="994" t="n">
        <v>1</v>
      </c>
      <c r="H3116" s="39" t="inlineStr">
        <is>
          <t>klt/set</t>
        </is>
      </c>
      <c r="I3116" s="530" t="n"/>
      <c r="J3116" s="159" t="n">
        <v>0</v>
      </c>
      <c r="K3116" s="159" t="n">
        <v>0</v>
      </c>
      <c r="L3116" s="753">
        <f>J3116+K3116</f>
        <v/>
      </c>
      <c r="M3116" s="748">
        <f>L3116*(G3116+I3116)</f>
        <v/>
      </c>
      <c r="O3116" s="464">
        <f>ISBLANK(D3116)</f>
        <v/>
      </c>
      <c r="P3116" s="464">
        <f>ISBLANK(G3116)</f>
        <v/>
      </c>
      <c r="Q3116" s="464">
        <f>ISBLANK(M3116)</f>
        <v/>
      </c>
      <c r="R3116" s="464">
        <f>IF(AND(O3116=P3116,O3116=Q3116),,"!!!")</f>
        <v/>
      </c>
      <c r="T3116" s="464" t="n">
        <v>3105</v>
      </c>
    </row>
    <row customFormat="1" outlineLevel="1" r="3117" s="590">
      <c r="A3117" s="29" t="inlineStr">
        <is>
          <t>x</t>
        </is>
      </c>
      <c r="B3117" s="606" t="n">
        <v>400</v>
      </c>
      <c r="C3117" s="617" t="n">
        <v>456</v>
      </c>
      <c r="D3117" s="852" t="n"/>
      <c r="E3117" s="450" t="inlineStr">
        <is>
          <t>CCTV system</t>
        </is>
      </c>
      <c r="F3117" s="450" t="inlineStr">
        <is>
          <t>CCTV rendszer</t>
        </is>
      </c>
      <c r="G3117" s="994" t="n"/>
      <c r="H3117" s="39" t="n"/>
      <c r="I3117" s="530" t="n"/>
      <c r="J3117" s="159" t="n"/>
      <c r="K3117" s="159" t="n"/>
      <c r="L3117" s="753" t="n"/>
      <c r="M3117" s="748" t="n"/>
      <c r="O3117" s="464">
        <f>ISBLANK(D3117)</f>
        <v/>
      </c>
      <c r="P3117" s="464">
        <f>ISBLANK(G3117)</f>
        <v/>
      </c>
      <c r="Q3117" s="464">
        <f>ISBLANK(M3117)</f>
        <v/>
      </c>
      <c r="R3117" s="464">
        <f>IF(AND(O3117=P3117,O3117=Q3117),,"!!!")</f>
        <v/>
      </c>
      <c r="T3117" s="464" t="n">
        <v>3106</v>
      </c>
    </row>
    <row customFormat="1" customHeight="1" ht="45" outlineLevel="1" r="3118" s="590">
      <c r="A3118" s="29" t="inlineStr">
        <is>
          <t>x</t>
        </is>
      </c>
      <c r="B3118" s="606" t="n">
        <v>400</v>
      </c>
      <c r="C3118" s="617" t="n">
        <v>456</v>
      </c>
      <c r="D3118" s="889" t="n">
        <v>74</v>
      </c>
      <c r="E3118" s="94" t="inlineStr">
        <is>
          <t>Indoor Day/Night  IR LED fix dome-camera; 1/3" progresszív CMOS; H.264 dual stream; 2048x1536 @ 15fps, full HD @ 25fps; 3.6mm optika (DC); 0.01 lux (ff); IR-LED: 10m; SDHC card place; ONVIF; DC12V/PoE</t>
        </is>
      </c>
      <c r="F3118" s="94" t="inlineStr">
        <is>
          <t>IP kamera: 4.0 MPx 1/3" 2. generációs, Progressive Scan CMOS, Beltéri vandálbiztos dome, motoros IR szűrő mozgató , IR LED-ekkel (10m), H.264, PSIA/ONVIF, 3.6mm, F1.4 Autoírisz,PoE / 12VDC, SDHC kártya foglalat, PoE,</t>
        </is>
      </c>
      <c r="G3118" s="994" t="n">
        <v>11</v>
      </c>
      <c r="H3118" s="39" t="inlineStr">
        <is>
          <t>db/pc</t>
        </is>
      </c>
      <c r="I3118" s="530" t="n"/>
      <c r="J3118" s="159" t="n">
        <v>0</v>
      </c>
      <c r="K3118" s="159" t="n">
        <v>0</v>
      </c>
      <c r="L3118" s="753">
        <f>J3118+K3118</f>
        <v/>
      </c>
      <c r="M3118" s="748">
        <f>L3118*(G3118+I3118)</f>
        <v/>
      </c>
      <c r="O3118" s="464">
        <f>ISBLANK(D3118)</f>
        <v/>
      </c>
      <c r="P3118" s="464">
        <f>ISBLANK(G3118)</f>
        <v/>
      </c>
      <c r="Q3118" s="464">
        <f>ISBLANK(M3118)</f>
        <v/>
      </c>
      <c r="R3118" s="464">
        <f>IF(AND(O3118=P3118,O3118=Q3118),,"!!!")</f>
        <v/>
      </c>
      <c r="T3118" s="464" t="n">
        <v>3107</v>
      </c>
    </row>
    <row customFormat="1" customHeight="1" ht="56.25" outlineLevel="1" r="3119" s="590">
      <c r="A3119" s="29" t="inlineStr">
        <is>
          <t>x</t>
        </is>
      </c>
      <c r="B3119" s="606" t="n">
        <v>400</v>
      </c>
      <c r="C3119" s="617" t="n">
        <v>456</v>
      </c>
      <c r="D3119" s="889" t="n">
        <v>75</v>
      </c>
      <c r="E3119" s="94" t="inlineStr">
        <is>
          <t>Indoor Day/Night  IR LED fix dome-camera; 1/3" progresszív CMOS; H.264 dual stream; 3840x2160 @ 15fps, full HD @ 25fps; 3.6mm optika (DC); 0.01 lux (ff); IR-LED: 10m; SDHC card place; ONVIF; DC12V/PoE
Face Detection Analytics</t>
        </is>
      </c>
      <c r="F3119" s="94" t="inlineStr">
        <is>
          <t>IP kamera: 8.0 MPx 1/3" 2. generációs, Progressive Scan CMOS, Beltéri vandálbiztos dome, motoros IR szűrő mozgató , IR LED-ekkel (10m), H.264, PSIA/ONVIF, 3.6mm, F1.4 Autoírisz,PoE / 12VDC, SDHC kártya foglalat, PoE,
Arcfelismerő analitikával</t>
        </is>
      </c>
      <c r="G3119" s="994" t="n">
        <v>6</v>
      </c>
      <c r="H3119" s="39" t="inlineStr">
        <is>
          <t>db/pc</t>
        </is>
      </c>
      <c r="I3119" s="530" t="n"/>
      <c r="J3119" s="159" t="n">
        <v>0</v>
      </c>
      <c r="K3119" s="159" t="n">
        <v>0</v>
      </c>
      <c r="L3119" s="753">
        <f>J3119+K3119</f>
        <v/>
      </c>
      <c r="M3119" s="748">
        <f>L3119*(G3119+I3119)</f>
        <v/>
      </c>
      <c r="O3119" s="464">
        <f>ISBLANK(D3119)</f>
        <v/>
      </c>
      <c r="P3119" s="464">
        <f>ISBLANK(G3119)</f>
        <v/>
      </c>
      <c r="Q3119" s="464">
        <f>ISBLANK(M3119)</f>
        <v/>
      </c>
      <c r="R3119" s="464">
        <f>IF(AND(O3119=P3119,O3119=Q3119),,"!!!")</f>
        <v/>
      </c>
      <c r="T3119" s="464" t="n">
        <v>3108</v>
      </c>
    </row>
    <row customFormat="1" customHeight="1" ht="45" outlineLevel="1" r="3120" s="590">
      <c r="A3120" s="29" t="inlineStr">
        <is>
          <t>x</t>
        </is>
      </c>
      <c r="B3120" s="606" t="n">
        <v>400</v>
      </c>
      <c r="C3120" s="617" t="n">
        <v>456</v>
      </c>
      <c r="D3120" s="889" t="n">
        <v>76</v>
      </c>
      <c r="E3120" s="94" t="inlineStr">
        <is>
          <t>Outdoor Day/Night  IR LED fix dome-camera; 1/3" progresszív CMOS; H.264 dual stream; 2048x1536 @ 15fps, full HD @ 25fps; 3.6mm optika (DC); 0.01 lux (ff); IR-LED: 10m; SDHC card place; ONVIF; DC12V/PoE</t>
        </is>
      </c>
      <c r="F3120" s="94" t="inlineStr">
        <is>
          <t>IP kamera: 4.0 MPx 1/3" 2. generációs, Progressive Scan CMOS, Kültéri dome, motoros IR szűrő mozgató , IR LED-ekkel (10m), H.264, PSIA/ONVIF, 3.6mm, F1.4 Autoírisz,PoE / 12VDC, SDHC kártya foglalat, PoE,</t>
        </is>
      </c>
      <c r="G3120" s="994" t="n">
        <v>28</v>
      </c>
      <c r="H3120" s="39" t="inlineStr">
        <is>
          <t>db/pc</t>
        </is>
      </c>
      <c r="I3120" s="530" t="n"/>
      <c r="J3120" s="159" t="n">
        <v>0</v>
      </c>
      <c r="K3120" s="159" t="n">
        <v>0</v>
      </c>
      <c r="L3120" s="753">
        <f>J3120+K3120</f>
        <v/>
      </c>
      <c r="M3120" s="748">
        <f>L3120*(G3120+I3120)</f>
        <v/>
      </c>
      <c r="O3120" s="464">
        <f>ISBLANK(D3120)</f>
        <v/>
      </c>
      <c r="P3120" s="464">
        <f>ISBLANK(G3120)</f>
        <v/>
      </c>
      <c r="Q3120" s="464">
        <f>ISBLANK(M3120)</f>
        <v/>
      </c>
      <c r="R3120" s="464">
        <f>IF(AND(O3120=P3120,O3120=Q3120),,"!!!")</f>
        <v/>
      </c>
      <c r="T3120" s="464" t="n">
        <v>3109</v>
      </c>
    </row>
    <row customFormat="1" customHeight="1" ht="56.25" outlineLevel="1" r="3121" s="590">
      <c r="A3121" s="29" t="inlineStr">
        <is>
          <t>x</t>
        </is>
      </c>
      <c r="B3121" s="606" t="n">
        <v>400</v>
      </c>
      <c r="C3121" s="617" t="n">
        <v>456</v>
      </c>
      <c r="D3121" s="889" t="n">
        <v>77</v>
      </c>
      <c r="E3121" s="94" t="inlineStr">
        <is>
          <t>Outdoor Day/Night  IR LED fix dome-camera; 1/3" progresszív CMOS; H.264 dual stream; 3840x2160 @ 15fps, full HD @ 25fps; 3.6mm optika (DC); 0.01 lux (ff); IR-LED: 10m; SDHC card place; ONVIF; DC12V/PoE
Face Detection Analytics</t>
        </is>
      </c>
      <c r="F3121" s="94" t="inlineStr">
        <is>
          <t>IP kamera: 8.0 MPx 1/3" 2. generációs, Progressive Scan CMOS, Kültéri dome, motoros IR szűrő mozgató , IR LED-ekkel (10m), H.264, PSIA/ONVIF, 3.6mm, F1.4 Autoírisz,PoE / 12VDC, SDHC kártya foglalat, PoE,
Arcfelismerő analitikával</t>
        </is>
      </c>
      <c r="G3121" s="994" t="n">
        <v>7</v>
      </c>
      <c r="H3121" s="39" t="inlineStr">
        <is>
          <t>db/pc</t>
        </is>
      </c>
      <c r="I3121" s="530" t="n"/>
      <c r="J3121" s="159" t="n">
        <v>0</v>
      </c>
      <c r="K3121" s="159" t="n">
        <v>0</v>
      </c>
      <c r="L3121" s="753">
        <f>J3121+K3121</f>
        <v/>
      </c>
      <c r="M3121" s="748">
        <f>L3121*(G3121+I3121)</f>
        <v/>
      </c>
      <c r="O3121" s="464">
        <f>ISBLANK(D3121)</f>
        <v/>
      </c>
      <c r="P3121" s="464">
        <f>ISBLANK(G3121)</f>
        <v/>
      </c>
      <c r="Q3121" s="464">
        <f>ISBLANK(M3121)</f>
        <v/>
      </c>
      <c r="R3121" s="464">
        <f>IF(AND(O3121=P3121,O3121=Q3121),,"!!!")</f>
        <v/>
      </c>
      <c r="T3121" s="464" t="n">
        <v>3110</v>
      </c>
    </row>
    <row customFormat="1" customHeight="1" ht="45" outlineLevel="1" r="3122" s="590">
      <c r="A3122" s="29" t="inlineStr">
        <is>
          <t>x</t>
        </is>
      </c>
      <c r="B3122" s="606" t="n">
        <v>400</v>
      </c>
      <c r="C3122" s="617" t="n">
        <v>456</v>
      </c>
      <c r="D3122" s="889" t="n">
        <v>78</v>
      </c>
      <c r="E3122" s="94" t="inlineStr">
        <is>
          <t>Outdoor Day/Night  IR LED fix dome-camera; 1/3" progresszív CMOS; H.264 dual stream; 2048x1536 @ 15fps, full HD @ 25fps; 2.7 - 12mm optika (DC); 0.01 lux (ff); IR-LED: 15m; SDHC card place; ONVIF; IP66; DC12V/PoE</t>
        </is>
      </c>
      <c r="F3122" s="94" t="inlineStr">
        <is>
          <t>IP kamera: 3.0 MPx 1/3" 2. generációs, Progressive Scan CMOS, Kültéri, motoros IR szűrő mozgató , IR LED-ekkel (15m), H.264, PSIA/ONVIF, 2.7-12mm, F1.4 Autoírisz,PoE / 12VDC, SDHC kártya foglalat, PAL</t>
        </is>
      </c>
      <c r="G3122" s="994" t="n">
        <v>46</v>
      </c>
      <c r="H3122" s="39" t="inlineStr">
        <is>
          <t>db/pc</t>
        </is>
      </c>
      <c r="I3122" s="530" t="n"/>
      <c r="J3122" s="159" t="n">
        <v>0</v>
      </c>
      <c r="K3122" s="159" t="n">
        <v>0</v>
      </c>
      <c r="L3122" s="753">
        <f>J3122+K3122</f>
        <v/>
      </c>
      <c r="M3122" s="748">
        <f>L3122*(G3122+I3122)</f>
        <v/>
      </c>
      <c r="O3122" s="464">
        <f>ISBLANK(D3122)</f>
        <v/>
      </c>
      <c r="P3122" s="464">
        <f>ISBLANK(G3122)</f>
        <v/>
      </c>
      <c r="Q3122" s="464">
        <f>ISBLANK(M3122)</f>
        <v/>
      </c>
      <c r="R3122" s="464">
        <f>IF(AND(O3122=P3122,O3122=Q3122),,"!!!")</f>
        <v/>
      </c>
      <c r="T3122" s="464" t="n">
        <v>3111</v>
      </c>
    </row>
    <row customFormat="1" customHeight="1" ht="56.25" outlineLevel="1" r="3123" s="590">
      <c r="A3123" s="29" t="inlineStr">
        <is>
          <t>x</t>
        </is>
      </c>
      <c r="B3123" s="606" t="n">
        <v>400</v>
      </c>
      <c r="C3123" s="617" t="n">
        <v>456</v>
      </c>
      <c r="D3123" s="889" t="n">
        <v>79</v>
      </c>
      <c r="E3123" s="94" t="inlineStr">
        <is>
          <t>Outdoor Day/Night  IR LED fix dome-camera; 1/3" progresszív CMOS; H.264 dual stream; 3840x2160 @ 15fps, full HD @ 25fps; 2.7 - 12mm optika (DC); 0.01 lux (ff); IR-LED: 15m; SDHC card place; ONVIF; IP66; DC12V/PoE
Face Detection Analytics</t>
        </is>
      </c>
      <c r="F3123" s="94" t="inlineStr">
        <is>
          <t>IP kamera: 8.0 MPx 1/3" 2. generációs, Progressive Scan CMOS, Kültéri, motoros IR szűrő mozgató , IR LED-ekkel (15m), H.264, PSIA/ONVIF, 2.7-12mm, F1.4 Autoírisz,PoE / 12VDC, SDHC kártya foglalat, PAL
Arcfelismerő analitikával</t>
        </is>
      </c>
      <c r="G3123" s="994" t="n">
        <v>2</v>
      </c>
      <c r="H3123" s="39" t="inlineStr">
        <is>
          <t>db/pc</t>
        </is>
      </c>
      <c r="I3123" s="530" t="n"/>
      <c r="J3123" s="159" t="n">
        <v>0</v>
      </c>
      <c r="K3123" s="159" t="n">
        <v>0</v>
      </c>
      <c r="L3123" s="753">
        <f>J3123+K3123</f>
        <v/>
      </c>
      <c r="M3123" s="748">
        <f>L3123*(G3123+I3123)</f>
        <v/>
      </c>
      <c r="O3123" s="464">
        <f>ISBLANK(D3123)</f>
        <v/>
      </c>
      <c r="P3123" s="464">
        <f>ISBLANK(G3123)</f>
        <v/>
      </c>
      <c r="Q3123" s="464">
        <f>ISBLANK(M3123)</f>
        <v/>
      </c>
      <c r="R3123" s="464">
        <f>IF(AND(O3123=P3123,O3123=Q3123),,"!!!")</f>
        <v/>
      </c>
      <c r="T3123" s="464" t="n">
        <v>3112</v>
      </c>
    </row>
    <row customFormat="1" outlineLevel="1" r="3124" s="590">
      <c r="A3124" s="29" t="inlineStr">
        <is>
          <t>x</t>
        </is>
      </c>
      <c r="B3124" s="606" t="n">
        <v>400</v>
      </c>
      <c r="C3124" s="617" t="n">
        <v>456</v>
      </c>
      <c r="D3124" s="889" t="n">
        <v>80</v>
      </c>
      <c r="E3124" s="94" t="inlineStr">
        <is>
          <t>PC witch monitor, software and etc. Complete for camera manegement</t>
        </is>
      </c>
      <c r="F3124" s="94" t="inlineStr">
        <is>
          <t>Kamera kezelésére PC monitorral, szoftverrel, kompletten</t>
        </is>
      </c>
      <c r="G3124" s="994" t="n">
        <v>5</v>
      </c>
      <c r="H3124" s="39" t="inlineStr">
        <is>
          <t>db/pc</t>
        </is>
      </c>
      <c r="I3124" s="530" t="n"/>
      <c r="J3124" s="159" t="n">
        <v>0</v>
      </c>
      <c r="K3124" s="159" t="n">
        <v>0</v>
      </c>
      <c r="L3124" s="753">
        <f>J3124+K3124</f>
        <v/>
      </c>
      <c r="M3124" s="748">
        <f>L3124*(G3124+I3124)</f>
        <v/>
      </c>
      <c r="O3124" s="464">
        <f>ISBLANK(D3124)</f>
        <v/>
      </c>
      <c r="P3124" s="464">
        <f>ISBLANK(G3124)</f>
        <v/>
      </c>
      <c r="Q3124" s="464">
        <f>ISBLANK(M3124)</f>
        <v/>
      </c>
      <c r="R3124" s="464">
        <f>IF(AND(O3124=P3124,O3124=Q3124),,"!!!")</f>
        <v/>
      </c>
      <c r="T3124" s="464" t="n">
        <v>3113</v>
      </c>
    </row>
    <row customFormat="1" outlineLevel="1" r="3125" s="590">
      <c r="A3125" s="29" t="inlineStr">
        <is>
          <t>x</t>
        </is>
      </c>
      <c r="B3125" s="606" t="n">
        <v>400</v>
      </c>
      <c r="C3125" s="617" t="n">
        <v>456</v>
      </c>
      <c r="D3125" s="889" t="n">
        <v>81</v>
      </c>
      <c r="E3125" s="94" t="inlineStr">
        <is>
          <t>40 "screen for viewing camera images</t>
        </is>
      </c>
      <c r="F3125" s="94" t="inlineStr">
        <is>
          <t>40"-os képernyő kameraképek megtekintéséhez</t>
        </is>
      </c>
      <c r="G3125" s="994" t="n">
        <v>2</v>
      </c>
      <c r="H3125" s="39" t="inlineStr">
        <is>
          <t>db/pc</t>
        </is>
      </c>
      <c r="I3125" s="530" t="n"/>
      <c r="J3125" s="159" t="n">
        <v>0</v>
      </c>
      <c r="K3125" s="159" t="n">
        <v>0</v>
      </c>
      <c r="L3125" s="753">
        <f>J3125+K3125</f>
        <v/>
      </c>
      <c r="M3125" s="748">
        <f>L3125*(G3125+I3125)</f>
        <v/>
      </c>
      <c r="O3125" s="464">
        <f>ISBLANK(D3125)</f>
        <v/>
      </c>
      <c r="P3125" s="464">
        <f>ISBLANK(G3125)</f>
        <v/>
      </c>
      <c r="Q3125" s="464">
        <f>ISBLANK(M3125)</f>
        <v/>
      </c>
      <c r="R3125" s="464">
        <f>IF(AND(O3125=P3125,O3125=Q3125),,"!!!")</f>
        <v/>
      </c>
      <c r="T3125" s="464" t="n">
        <v>3114</v>
      </c>
    </row>
    <row customFormat="1" customHeight="1" ht="33.75" outlineLevel="1" r="3126" s="590">
      <c r="A3126" s="29" t="inlineStr">
        <is>
          <t>x</t>
        </is>
      </c>
      <c r="B3126" s="606" t="n">
        <v>400</v>
      </c>
      <c r="C3126" s="617" t="n">
        <v>456</v>
      </c>
      <c r="D3126" s="889" t="n">
        <v>82</v>
      </c>
      <c r="E3126" s="94" t="inlineStr">
        <is>
          <t>Face recognition analytics software complete for use with cameras for face recognition, integrated with other systems at customer request</t>
        </is>
      </c>
      <c r="F3126" s="94" t="inlineStr">
        <is>
          <t>Arcfelismerő analitikai szoftver kompletten, kamerák arcfelismerésre való használatához, megrendelő kérésére más rendszerekhez integrálva</t>
        </is>
      </c>
      <c r="G3126" s="994" t="n">
        <v>1</v>
      </c>
      <c r="H3126" s="39" t="inlineStr">
        <is>
          <t>klt/set</t>
        </is>
      </c>
      <c r="I3126" s="530" t="n"/>
      <c r="J3126" s="159" t="n">
        <v>0</v>
      </c>
      <c r="K3126" s="159" t="n">
        <v>0</v>
      </c>
      <c r="L3126" s="753">
        <f>J3126+K3126</f>
        <v/>
      </c>
      <c r="M3126" s="748">
        <f>L3126*(G3126+I3126)</f>
        <v/>
      </c>
      <c r="O3126" s="464">
        <f>ISBLANK(D3126)</f>
        <v/>
      </c>
      <c r="P3126" s="464">
        <f>ISBLANK(G3126)</f>
        <v/>
      </c>
      <c r="Q3126" s="464">
        <f>ISBLANK(M3126)</f>
        <v/>
      </c>
      <c r="R3126" s="464">
        <f>IF(AND(O3126=P3126,O3126=Q3126),,"!!!")</f>
        <v/>
      </c>
      <c r="T3126" s="464" t="n">
        <v>3115</v>
      </c>
    </row>
    <row customFormat="1" outlineLevel="1" r="3127" s="590">
      <c r="A3127" s="29" t="inlineStr">
        <is>
          <t>x</t>
        </is>
      </c>
      <c r="B3127" s="606" t="n">
        <v>400</v>
      </c>
      <c r="C3127" s="617" t="n">
        <v>456</v>
      </c>
      <c r="D3127" s="889" t="n">
        <v>83</v>
      </c>
      <c r="E3127" s="94" t="inlineStr">
        <is>
          <t>Face recognition analytics software license per camera</t>
        </is>
      </c>
      <c r="F3127" s="94" t="inlineStr">
        <is>
          <t>Arcfelismerő analitikai szoftver licence kameránként</t>
        </is>
      </c>
      <c r="G3127" s="994" t="n">
        <v>15</v>
      </c>
      <c r="H3127" s="39" t="inlineStr">
        <is>
          <t>db/pc</t>
        </is>
      </c>
      <c r="I3127" s="530" t="n"/>
      <c r="J3127" s="159" t="n">
        <v>0</v>
      </c>
      <c r="K3127" s="159" t="n">
        <v>0</v>
      </c>
      <c r="L3127" s="753">
        <f>J3127+K3127</f>
        <v/>
      </c>
      <c r="M3127" s="748">
        <f>L3127*(G3127+I3127)</f>
        <v/>
      </c>
      <c r="O3127" s="464">
        <f>ISBLANK(D3127)</f>
        <v/>
      </c>
      <c r="P3127" s="464">
        <f>ISBLANK(G3127)</f>
        <v/>
      </c>
      <c r="Q3127" s="464">
        <f>ISBLANK(M3127)</f>
        <v/>
      </c>
      <c r="R3127" s="464">
        <f>IF(AND(O3127=P3127,O3127=Q3127),,"!!!")</f>
        <v/>
      </c>
      <c r="T3127" s="464" t="n">
        <v>3116</v>
      </c>
    </row>
    <row customFormat="1" outlineLevel="1" r="3128" s="590">
      <c r="A3128" s="29" t="inlineStr">
        <is>
          <t>x</t>
        </is>
      </c>
      <c r="B3128" s="606" t="n">
        <v>400</v>
      </c>
      <c r="C3128" s="617" t="n">
        <v>456</v>
      </c>
      <c r="D3128" s="889" t="n">
        <v>84</v>
      </c>
      <c r="E3128" s="94" t="inlineStr">
        <is>
          <t>Camera mount bracket</t>
        </is>
      </c>
      <c r="F3128" s="94" t="inlineStr">
        <is>
          <t>Kameratartó konzol</t>
        </is>
      </c>
      <c r="G3128" s="994" t="n">
        <v>100</v>
      </c>
      <c r="H3128" s="39" t="inlineStr">
        <is>
          <t>db/pc</t>
        </is>
      </c>
      <c r="I3128" s="530" t="n"/>
      <c r="J3128" s="159" t="n">
        <v>0</v>
      </c>
      <c r="K3128" s="159" t="n">
        <v>0</v>
      </c>
      <c r="L3128" s="753">
        <f>J3128+K3128</f>
        <v/>
      </c>
      <c r="M3128" s="748">
        <f>L3128*(G3128+I3128)</f>
        <v/>
      </c>
      <c r="O3128" s="464">
        <f>ISBLANK(D3128)</f>
        <v/>
      </c>
      <c r="P3128" s="464">
        <f>ISBLANK(G3128)</f>
        <v/>
      </c>
      <c r="Q3128" s="464">
        <f>ISBLANK(M3128)</f>
        <v/>
      </c>
      <c r="R3128" s="464">
        <f>IF(AND(O3128=P3128,O3128=Q3128),,"!!!")</f>
        <v/>
      </c>
      <c r="T3128" s="464" t="n">
        <v>3117</v>
      </c>
    </row>
    <row customFormat="1" customHeight="1" ht="78.75" outlineLevel="1" r="3129" s="590">
      <c r="A3129" s="29" t="inlineStr">
        <is>
          <t>x</t>
        </is>
      </c>
      <c r="B3129" s="606" t="n">
        <v>400</v>
      </c>
      <c r="C3129" s="617" t="n">
        <v>456</v>
      </c>
      <c r="D3129" s="889" t="n">
        <v>85</v>
      </c>
      <c r="E3129" s="94" t="inlineStr">
        <is>
          <t>Network video recorder: 1-16 IP camera recording (VGA to 12 MPX, number of connectable cameras depends on set transmission rates), minimum 320Mbps recording rate, HDD, HDMI / VGA, 1dB 10/100/1000 RJ45, 1 USB 2.0, 1 USB 3.0, free video management software, recording time of by Client PN documentations (1 weak) + HDD for 40% recording material</t>
        </is>
      </c>
      <c r="F3129" s="94" t="inlineStr">
        <is>
          <t>Hálózati rögzítő:  1-16 IP kamera rögzítése (VGA-tól 12 MPX-ig, a csatlakoztatható kamerák száma függ a beállított átviteli sebességektől), minimum 320Mbps rögzítési adatsebesség, HDD-vel, HDMI/VGA, 1db 10/100/1000 RJ45,  1db USB 2.0, 1db USB 3.0, díjmentes videó menedzsment szoftver, rögzítési idő A beruházó által meghatározottak szerint (1hét) + 40%-os rögzítési anyaghoz szükséges HDD-vel.</t>
        </is>
      </c>
      <c r="G3129" s="994" t="n">
        <v>10</v>
      </c>
      <c r="H3129" s="39" t="inlineStr">
        <is>
          <t>db/pc</t>
        </is>
      </c>
      <c r="I3129" s="530" t="n"/>
      <c r="J3129" s="159" t="n">
        <v>0</v>
      </c>
      <c r="K3129" s="159" t="n">
        <v>0</v>
      </c>
      <c r="L3129" s="753">
        <f>J3129+K3129</f>
        <v/>
      </c>
      <c r="M3129" s="748">
        <f>L3129*(G3129+I3129)</f>
        <v/>
      </c>
      <c r="O3129" s="464">
        <f>ISBLANK(D3129)</f>
        <v/>
      </c>
      <c r="P3129" s="464">
        <f>ISBLANK(G3129)</f>
        <v/>
      </c>
      <c r="Q3129" s="464">
        <f>ISBLANK(M3129)</f>
        <v/>
      </c>
      <c r="R3129" s="464">
        <f>IF(AND(O3129=P3129,O3129=Q3129),,"!!!")</f>
        <v/>
      </c>
      <c r="T3129" s="464" t="n">
        <v>3118</v>
      </c>
    </row>
    <row customFormat="1" outlineLevel="1" r="3130" s="590">
      <c r="A3130" s="29" t="inlineStr">
        <is>
          <t>x</t>
        </is>
      </c>
      <c r="B3130" s="606" t="n">
        <v>400</v>
      </c>
      <c r="C3130" s="617" t="n">
        <v>456</v>
      </c>
      <c r="D3130" s="889" t="n">
        <v>86</v>
      </c>
      <c r="E3130" s="94" t="inlineStr">
        <is>
          <t>Cat6A UTP cable</t>
        </is>
      </c>
      <c r="F3130" s="94" t="inlineStr">
        <is>
          <t>Cat 6A UTP kábel</t>
        </is>
      </c>
      <c r="G3130" s="994" t="n">
        <v>500</v>
      </c>
      <c r="H3130" s="39" t="inlineStr">
        <is>
          <t>fm/m</t>
        </is>
      </c>
      <c r="I3130" s="530" t="n"/>
      <c r="J3130" s="159" t="n">
        <v>0</v>
      </c>
      <c r="K3130" s="159" t="n">
        <v>0</v>
      </c>
      <c r="L3130" s="753">
        <f>J3130+K3130</f>
        <v/>
      </c>
      <c r="M3130" s="748">
        <f>L3130*(G3130+I3130)</f>
        <v/>
      </c>
      <c r="O3130" s="464">
        <f>ISBLANK(D3130)</f>
        <v/>
      </c>
      <c r="P3130" s="464">
        <f>ISBLANK(G3130)</f>
        <v/>
      </c>
      <c r="Q3130" s="464">
        <f>ISBLANK(M3130)</f>
        <v/>
      </c>
      <c r="R3130" s="464">
        <f>IF(AND(O3130=P3130,O3130=Q3130),,"!!!")</f>
        <v/>
      </c>
      <c r="T3130" s="464" t="n">
        <v>3119</v>
      </c>
    </row>
    <row customFormat="1" customHeight="1" ht="22.5" outlineLevel="1" r="3131" s="590">
      <c r="A3131" s="29" t="inlineStr">
        <is>
          <t>x</t>
        </is>
      </c>
      <c r="B3131" s="606" t="n">
        <v>400</v>
      </c>
      <c r="C3131" s="617" t="n">
        <v>456</v>
      </c>
      <c r="D3131" s="889" t="n">
        <v>87</v>
      </c>
      <c r="E3131" s="94" t="inlineStr">
        <is>
          <t>Fire proof fixing Anchors &amp; Plugs</t>
        </is>
      </c>
      <c r="F3131" s="94" t="inlineStr">
        <is>
          <t>Tűzálló kábeltartó szerkezet fenti tűzálló kábelekhez, dübel + P klipsz, bilincs, kengyel stb, tűzálló kábelezéshez</t>
        </is>
      </c>
      <c r="G3131" s="994" t="n">
        <v>1</v>
      </c>
      <c r="H3131" s="39" t="inlineStr">
        <is>
          <t>klt/set</t>
        </is>
      </c>
      <c r="I3131" s="530" t="n"/>
      <c r="J3131" s="159" t="n">
        <v>0</v>
      </c>
      <c r="K3131" s="159" t="n">
        <v>0</v>
      </c>
      <c r="L3131" s="753">
        <f>J3131+K3131</f>
        <v/>
      </c>
      <c r="M3131" s="748">
        <f>L3131*(G3131+I3131)</f>
        <v/>
      </c>
      <c r="O3131" s="464">
        <f>ISBLANK(D3131)</f>
        <v/>
      </c>
      <c r="P3131" s="464">
        <f>ISBLANK(G3131)</f>
        <v/>
      </c>
      <c r="Q3131" s="464">
        <f>ISBLANK(M3131)</f>
        <v/>
      </c>
      <c r="R3131" s="464">
        <f>IF(AND(O3131=P3131,O3131=Q3131),,"!!!")</f>
        <v/>
      </c>
      <c r="T3131" s="464" t="n">
        <v>3120</v>
      </c>
    </row>
    <row customFormat="1" outlineLevel="1" r="3132" s="590">
      <c r="A3132" s="29" t="inlineStr">
        <is>
          <t>x</t>
        </is>
      </c>
      <c r="B3132" s="606" t="n">
        <v>400</v>
      </c>
      <c r="C3132" s="617" t="n">
        <v>456</v>
      </c>
      <c r="D3132" s="889" t="n">
        <v>88</v>
      </c>
      <c r="E3132" s="94" t="inlineStr">
        <is>
          <t>Fire lock preparation</t>
        </is>
      </c>
      <c r="F3132" s="94" t="inlineStr">
        <is>
          <t>Tűzgátló átvezetések készítése (átm 20cmig), kompletten</t>
        </is>
      </c>
      <c r="G3132" s="994" t="n">
        <v>1</v>
      </c>
      <c r="H3132" s="39" t="inlineStr">
        <is>
          <t>klt/set</t>
        </is>
      </c>
      <c r="I3132" s="530" t="n"/>
      <c r="J3132" s="159" t="n">
        <v>0</v>
      </c>
      <c r="K3132" s="159" t="n">
        <v>0</v>
      </c>
      <c r="L3132" s="753">
        <f>J3132+K3132</f>
        <v/>
      </c>
      <c r="M3132" s="748">
        <f>L3132*(G3132+I3132)</f>
        <v/>
      </c>
      <c r="O3132" s="464">
        <f>ISBLANK(D3132)</f>
        <v/>
      </c>
      <c r="P3132" s="464">
        <f>ISBLANK(G3132)</f>
        <v/>
      </c>
      <c r="Q3132" s="464">
        <f>ISBLANK(M3132)</f>
        <v/>
      </c>
      <c r="R3132" s="464">
        <f>IF(AND(O3132=P3132,O3132=Q3132),,"!!!")</f>
        <v/>
      </c>
      <c r="T3132" s="464" t="n">
        <v>3121</v>
      </c>
    </row>
    <row customFormat="1" customHeight="1" ht="22.5" outlineLevel="1" r="3133" s="590">
      <c r="A3133" s="29" t="inlineStr">
        <is>
          <t>x</t>
        </is>
      </c>
      <c r="B3133" s="606" t="n">
        <v>400</v>
      </c>
      <c r="C3133" s="617" t="n">
        <v>456</v>
      </c>
      <c r="D3133" s="889" t="n">
        <v>89</v>
      </c>
      <c r="E3133" s="94" t="inlineStr">
        <is>
          <t>Plastic conduit pipe placed in the wall or in gypsum wall E20mm</t>
        </is>
      </c>
      <c r="F3133" s="94" t="inlineStr">
        <is>
          <t>Süllyesztett szereléshez (gipszkartonba, tégla falba) védőcső, kötődobozokkal, apróanyagokkal, visszajavítással,  Ø20mm FX</t>
        </is>
      </c>
      <c r="G3133" s="994" t="n">
        <v>200</v>
      </c>
      <c r="H3133" s="39" t="inlineStr">
        <is>
          <t>fm/m</t>
        </is>
      </c>
      <c r="I3133" s="530" t="n"/>
      <c r="J3133" s="159" t="n">
        <v>0</v>
      </c>
      <c r="K3133" s="159" t="n">
        <v>0</v>
      </c>
      <c r="L3133" s="753">
        <f>J3133+K3133</f>
        <v/>
      </c>
      <c r="M3133" s="748">
        <f>L3133*(G3133+I3133)</f>
        <v/>
      </c>
      <c r="O3133" s="464">
        <f>ISBLANK(D3133)</f>
        <v/>
      </c>
      <c r="P3133" s="464">
        <f>ISBLANK(G3133)</f>
        <v/>
      </c>
      <c r="Q3133" s="464">
        <f>ISBLANK(M3133)</f>
        <v/>
      </c>
      <c r="R3133" s="464">
        <f>IF(AND(O3133=P3133,O3133=Q3133),,"!!!")</f>
        <v/>
      </c>
      <c r="T3133" s="464" t="n">
        <v>3122</v>
      </c>
    </row>
    <row customFormat="1" customHeight="1" ht="22.5" outlineLevel="1" r="3134" s="590">
      <c r="A3134" s="29" t="inlineStr">
        <is>
          <t>x</t>
        </is>
      </c>
      <c r="B3134" s="606" t="n">
        <v>400</v>
      </c>
      <c r="C3134" s="617" t="n">
        <v>456</v>
      </c>
      <c r="D3134" s="889" t="n">
        <v>90</v>
      </c>
      <c r="E3134" s="94" t="inlineStr">
        <is>
          <t>Plastic conduit pipe installed on the wall with the needed fastening and support accessories E20mm</t>
        </is>
      </c>
      <c r="F3134" s="94" t="inlineStr">
        <is>
          <t>Merev védőcső álmennyezet felett illetve falon kívüli szereléshez, nyílt rendszerű csövezéshez, FI 20mm</t>
        </is>
      </c>
      <c r="G3134" s="994" t="n">
        <v>300</v>
      </c>
      <c r="H3134" s="39" t="inlineStr">
        <is>
          <t>fm/m</t>
        </is>
      </c>
      <c r="I3134" s="530" t="n"/>
      <c r="J3134" s="159" t="n">
        <v>0</v>
      </c>
      <c r="K3134" s="159" t="n">
        <v>0</v>
      </c>
      <c r="L3134" s="753">
        <f>J3134+K3134</f>
        <v/>
      </c>
      <c r="M3134" s="748">
        <f>L3134*(G3134+I3134)</f>
        <v/>
      </c>
      <c r="O3134" s="464">
        <f>ISBLANK(D3134)</f>
        <v/>
      </c>
      <c r="P3134" s="464">
        <f>ISBLANK(G3134)</f>
        <v/>
      </c>
      <c r="Q3134" s="464">
        <f>ISBLANK(M3134)</f>
        <v/>
      </c>
      <c r="R3134" s="464">
        <f>IF(AND(O3134=P3134,O3134=Q3134),,"!!!")</f>
        <v/>
      </c>
      <c r="T3134" s="464" t="n">
        <v>3123</v>
      </c>
    </row>
    <row customFormat="1" customHeight="1" ht="22.5" outlineLevel="1" r="3135" s="590">
      <c r="A3135" s="29" t="inlineStr">
        <is>
          <t>x</t>
        </is>
      </c>
      <c r="B3135" s="606" t="n">
        <v>400</v>
      </c>
      <c r="C3135" s="617" t="n">
        <v>456</v>
      </c>
      <c r="D3135" s="889" t="n">
        <v>91</v>
      </c>
      <c r="E3135" s="94" t="inlineStr">
        <is>
          <t>Fastening and support accessories</t>
        </is>
      </c>
      <c r="F3135" s="94" t="inlineStr">
        <is>
          <t>Rögzítő anyagok falon kívüli szereléséhez kompletten (bilincs, csavar, tipli) védőcsövezéshez kompletten</t>
        </is>
      </c>
      <c r="G3135" s="994" t="n">
        <v>1</v>
      </c>
      <c r="H3135" s="39" t="inlineStr">
        <is>
          <t>klt/set</t>
        </is>
      </c>
      <c r="I3135" s="530" t="n"/>
      <c r="J3135" s="159" t="n">
        <v>0</v>
      </c>
      <c r="K3135" s="159" t="n">
        <v>0</v>
      </c>
      <c r="L3135" s="753">
        <f>J3135+K3135</f>
        <v/>
      </c>
      <c r="M3135" s="748">
        <f>L3135*(G3135+I3135)</f>
        <v/>
      </c>
      <c r="O3135" s="464">
        <f>ISBLANK(D3135)</f>
        <v/>
      </c>
      <c r="P3135" s="464">
        <f>ISBLANK(G3135)</f>
        <v/>
      </c>
      <c r="Q3135" s="464">
        <f>ISBLANK(M3135)</f>
        <v/>
      </c>
      <c r="R3135" s="464">
        <f>IF(AND(O3135=P3135,O3135=Q3135),,"!!!")</f>
        <v/>
      </c>
      <c r="T3135" s="464" t="n">
        <v>3124</v>
      </c>
    </row>
    <row customFormat="1" outlineLevel="1" r="3136" s="590">
      <c r="A3136" s="29" t="inlineStr">
        <is>
          <t>x</t>
        </is>
      </c>
      <c r="B3136" s="606" t="n">
        <v>400</v>
      </c>
      <c r="C3136" s="617" t="n">
        <v>456</v>
      </c>
      <c r="D3136" s="889" t="n">
        <v>92</v>
      </c>
      <c r="E3136" s="94" t="inlineStr">
        <is>
          <t>Other installation material</t>
        </is>
      </c>
      <c r="F3136" s="94" t="inlineStr">
        <is>
          <t>Szerelési segédanyag</t>
        </is>
      </c>
      <c r="G3136" s="994" t="n">
        <v>1</v>
      </c>
      <c r="H3136" s="39" t="inlineStr">
        <is>
          <t>klt/set</t>
        </is>
      </c>
      <c r="I3136" s="530" t="n"/>
      <c r="J3136" s="159" t="n">
        <v>0</v>
      </c>
      <c r="K3136" s="159" t="n">
        <v>0</v>
      </c>
      <c r="L3136" s="753">
        <f>J3136+K3136</f>
        <v/>
      </c>
      <c r="M3136" s="748">
        <f>L3136*(G3136+I3136)</f>
        <v/>
      </c>
      <c r="O3136" s="464">
        <f>ISBLANK(D3136)</f>
        <v/>
      </c>
      <c r="P3136" s="464">
        <f>ISBLANK(G3136)</f>
        <v/>
      </c>
      <c r="Q3136" s="464">
        <f>ISBLANK(M3136)</f>
        <v/>
      </c>
      <c r="R3136" s="464">
        <f>IF(AND(O3136=P3136,O3136=Q3136),,"!!!")</f>
        <v/>
      </c>
      <c r="T3136" s="464" t="n">
        <v>3125</v>
      </c>
    </row>
    <row customFormat="1" customHeight="1" ht="33.75" outlineLevel="1" r="3137" s="590">
      <c r="A3137" s="29" t="inlineStr">
        <is>
          <t>x</t>
        </is>
      </c>
      <c r="B3137" s="606" t="n">
        <v>400</v>
      </c>
      <c r="C3137" s="608" t="n">
        <v>456</v>
      </c>
      <c r="D3137" s="889" t="n">
        <v>93</v>
      </c>
      <c r="E3137" s="94" t="inlineStr">
        <is>
          <t>Cable insulation measurement and protocoll</t>
        </is>
      </c>
      <c r="F3137" s="94" t="inlineStr">
        <is>
          <t>Mérési jegyzőkönyv készítése (CAT7 UTP, optikai csillapításmérés, OTDR mérés, érintésvédelmi mérés, valamint az érvényben lévő jogszabályok és szaványok által előírt további mérések.</t>
        </is>
      </c>
      <c r="G3137" s="994" t="n">
        <v>1</v>
      </c>
      <c r="H3137" s="39" t="inlineStr">
        <is>
          <t>klt/set</t>
        </is>
      </c>
      <c r="I3137" s="530" t="n"/>
      <c r="J3137" s="159" t="n">
        <v>0</v>
      </c>
      <c r="K3137" s="159" t="n">
        <v>0</v>
      </c>
      <c r="L3137" s="753">
        <f>J3137+K3137</f>
        <v/>
      </c>
      <c r="M3137" s="748">
        <f>L3137*(G3137+I3137)</f>
        <v/>
      </c>
      <c r="O3137" s="464">
        <f>ISBLANK(D3137)</f>
        <v/>
      </c>
      <c r="P3137" s="464">
        <f>ISBLANK(G3137)</f>
        <v/>
      </c>
      <c r="Q3137" s="464">
        <f>ISBLANK(M3137)</f>
        <v/>
      </c>
      <c r="R3137" s="464">
        <f>IF(AND(O3137=P3137,O3137=Q3137),,"!!!")</f>
        <v/>
      </c>
      <c r="T3137" s="464" t="n">
        <v>3126</v>
      </c>
    </row>
    <row customFormat="1" outlineLevel="1" r="3138" s="590">
      <c r="A3138" s="29" t="inlineStr">
        <is>
          <t>x</t>
        </is>
      </c>
      <c r="B3138" s="606" t="n">
        <v>400</v>
      </c>
      <c r="C3138" s="608" t="n">
        <v>456</v>
      </c>
      <c r="D3138" s="889" t="n">
        <v>94</v>
      </c>
      <c r="E3138" s="94" t="inlineStr">
        <is>
          <t>Project managing</t>
        </is>
      </c>
      <c r="F3138" s="94" t="inlineStr">
        <is>
          <t>Projekt vezetés</t>
        </is>
      </c>
      <c r="G3138" s="994" t="n">
        <v>1</v>
      </c>
      <c r="H3138" s="39" t="inlineStr">
        <is>
          <t>klt/set</t>
        </is>
      </c>
      <c r="I3138" s="530" t="n"/>
      <c r="J3138" s="159" t="n">
        <v>0</v>
      </c>
      <c r="K3138" s="159" t="n">
        <v>0</v>
      </c>
      <c r="L3138" s="753">
        <f>J3138+K3138</f>
        <v/>
      </c>
      <c r="M3138" s="748">
        <f>L3138*(G3138+I3138)</f>
        <v/>
      </c>
      <c r="O3138" s="464">
        <f>ISBLANK(D3138)</f>
        <v/>
      </c>
      <c r="P3138" s="464">
        <f>ISBLANK(G3138)</f>
        <v/>
      </c>
      <c r="Q3138" s="464">
        <f>ISBLANK(M3138)</f>
        <v/>
      </c>
      <c r="R3138" s="464">
        <f>IF(AND(O3138=P3138,O3138=Q3138),,"!!!")</f>
        <v/>
      </c>
      <c r="T3138" s="464" t="n">
        <v>3127</v>
      </c>
    </row>
    <row customFormat="1" outlineLevel="1" r="3139" s="590">
      <c r="A3139" s="29" t="inlineStr">
        <is>
          <t>x</t>
        </is>
      </c>
      <c r="B3139" s="606" t="n">
        <v>400</v>
      </c>
      <c r="C3139" s="608" t="n">
        <v>456</v>
      </c>
      <c r="D3139" s="889" t="n">
        <v>95</v>
      </c>
      <c r="E3139" s="94" t="inlineStr">
        <is>
          <t>Elevator renting</t>
        </is>
      </c>
      <c r="F3139" s="94" t="inlineStr">
        <is>
          <t>Emelőgép bérlet</t>
        </is>
      </c>
      <c r="G3139" s="994" t="n">
        <v>1</v>
      </c>
      <c r="H3139" s="39" t="inlineStr">
        <is>
          <t>klt/set</t>
        </is>
      </c>
      <c r="I3139" s="530" t="n"/>
      <c r="J3139" s="159" t="n">
        <v>0</v>
      </c>
      <c r="K3139" s="159" t="n">
        <v>0</v>
      </c>
      <c r="L3139" s="753">
        <f>J3139+K3139</f>
        <v/>
      </c>
      <c r="M3139" s="748">
        <f>L3139*(G3139+I3139)</f>
        <v/>
      </c>
      <c r="O3139" s="464">
        <f>ISBLANK(D3139)</f>
        <v/>
      </c>
      <c r="P3139" s="464">
        <f>ISBLANK(G3139)</f>
        <v/>
      </c>
      <c r="Q3139" s="464">
        <f>ISBLANK(M3139)</f>
        <v/>
      </c>
      <c r="R3139" s="464">
        <f>IF(AND(O3139=P3139,O3139=Q3139),,"!!!")</f>
        <v/>
      </c>
      <c r="T3139" s="464" t="n">
        <v>3128</v>
      </c>
    </row>
    <row customFormat="1" outlineLevel="1" r="3140" s="590">
      <c r="A3140" s="29" t="inlineStr">
        <is>
          <t>x</t>
        </is>
      </c>
      <c r="B3140" s="606" t="n">
        <v>400</v>
      </c>
      <c r="C3140" s="608" t="n">
        <v>456</v>
      </c>
      <c r="D3140" s="889" t="n">
        <v>96</v>
      </c>
      <c r="E3140" s="94" t="inlineStr">
        <is>
          <t>Setting and comissioning</t>
        </is>
      </c>
      <c r="F3140" s="94" t="inlineStr">
        <is>
          <t>Üzembe helyezés, programozás</t>
        </is>
      </c>
      <c r="G3140" s="994" t="n">
        <v>1</v>
      </c>
      <c r="H3140" s="39" t="inlineStr">
        <is>
          <t>klt/set</t>
        </is>
      </c>
      <c r="I3140" s="530" t="n"/>
      <c r="J3140" s="159" t="n">
        <v>0</v>
      </c>
      <c r="K3140" s="159" t="n">
        <v>0</v>
      </c>
      <c r="L3140" s="753">
        <f>J3140+K3140</f>
        <v/>
      </c>
      <c r="M3140" s="748">
        <f>L3140*(G3140+I3140)</f>
        <v/>
      </c>
      <c r="O3140" s="464">
        <f>ISBLANK(D3140)</f>
        <v/>
      </c>
      <c r="P3140" s="464">
        <f>ISBLANK(G3140)</f>
        <v/>
      </c>
      <c r="Q3140" s="464">
        <f>ISBLANK(M3140)</f>
        <v/>
      </c>
      <c r="R3140" s="464">
        <f>IF(AND(O3140=P3140,O3140=Q3140),,"!!!")</f>
        <v/>
      </c>
      <c r="T3140" s="464" t="n">
        <v>3129</v>
      </c>
    </row>
    <row customFormat="1" outlineLevel="1" r="3141" s="590">
      <c r="A3141" s="29" t="inlineStr">
        <is>
          <t>x</t>
        </is>
      </c>
      <c r="B3141" s="606" t="n">
        <v>400</v>
      </c>
      <c r="C3141" s="608" t="n">
        <v>456</v>
      </c>
      <c r="D3141" s="889" t="n">
        <v>97</v>
      </c>
      <c r="E3141" s="94" t="inlineStr">
        <is>
          <t>Traning</t>
        </is>
      </c>
      <c r="F3141" s="94" t="inlineStr">
        <is>
          <t>Oktatás</t>
        </is>
      </c>
      <c r="G3141" s="994" t="n">
        <v>1</v>
      </c>
      <c r="H3141" s="39" t="inlineStr">
        <is>
          <t>klt/set</t>
        </is>
      </c>
      <c r="I3141" s="530" t="n"/>
      <c r="J3141" s="159" t="n">
        <v>0</v>
      </c>
      <c r="K3141" s="159" t="n">
        <v>0</v>
      </c>
      <c r="L3141" s="753">
        <f>J3141+K3141</f>
        <v/>
      </c>
      <c r="M3141" s="748">
        <f>L3141*(G3141+I3141)</f>
        <v/>
      </c>
      <c r="O3141" s="464">
        <f>ISBLANK(D3141)</f>
        <v/>
      </c>
      <c r="P3141" s="464">
        <f>ISBLANK(G3141)</f>
        <v/>
      </c>
      <c r="Q3141" s="464">
        <f>ISBLANK(M3141)</f>
        <v/>
      </c>
      <c r="R3141" s="464">
        <f>IF(AND(O3141=P3141,O3141=Q3141),,"!!!")</f>
        <v/>
      </c>
      <c r="T3141" s="464" t="n">
        <v>3130</v>
      </c>
    </row>
    <row customFormat="1" customHeight="1" ht="90.75" outlineLevel="1" r="3142" s="590" thickBot="1">
      <c r="A3142" s="29" t="inlineStr">
        <is>
          <t>x</t>
        </is>
      </c>
      <c r="B3142" s="606" t="n">
        <v>400</v>
      </c>
      <c r="C3142" s="608" t="n">
        <v>456</v>
      </c>
      <c r="D3142" s="889" t="n">
        <v>98</v>
      </c>
      <c r="E3142" s="94" t="inlineStr">
        <is>
          <t>Handing over documentation</t>
        </is>
      </c>
      <c r="F3142" s="94" t="inlineStr">
        <is>
          <t>Átadási dokumentáció készítése Beruházónak 3pld-ban átadva,mely tartalmazza: 1.Tartalomjegyzéket 2.Használati útmutatókat 3.Alkatrész jegyzékeket és szállítói jegyzékeket 4.Átadás/átvételi jegyzőkönyveket 5.Nyomvonalrajzokat 6.Szerelési terveket 7. Mérési jegyzőkönyveket 8.Kapcsolószekrények csatlakozások terveit  9.Átvételi jegyzőkönyvetet 10.Prospektusokat 11.Megfelelőségi nyilatkozatokat. 12.használatbavételt. Minden pont esetében a megvalósult állapotnak megfelelően kell a dokumentációt elkészíteni!</t>
        </is>
      </c>
      <c r="G3142" s="994" t="n">
        <v>1</v>
      </c>
      <c r="H3142" s="39" t="inlineStr">
        <is>
          <t>klt/set</t>
        </is>
      </c>
      <c r="I3142" s="530" t="n"/>
      <c r="J3142" s="159" t="n">
        <v>0</v>
      </c>
      <c r="K3142" s="159" t="n">
        <v>0</v>
      </c>
      <c r="L3142" s="753">
        <f>J3142+K3142</f>
        <v/>
      </c>
      <c r="M3142" s="748">
        <f>L3142*(G3142+I3142)</f>
        <v/>
      </c>
      <c r="O3142" s="464">
        <f>ISBLANK(D3142)</f>
        <v/>
      </c>
      <c r="P3142" s="464">
        <f>ISBLANK(G3142)</f>
        <v/>
      </c>
      <c r="Q3142" s="464">
        <f>ISBLANK(M3142)</f>
        <v/>
      </c>
      <c r="R3142" s="464">
        <f>IF(AND(O3142=P3142,O3142=Q3142),,"!!!")</f>
        <v/>
      </c>
      <c r="T3142" s="464" t="n">
        <v>3131</v>
      </c>
    </row>
    <row customFormat="1" customHeight="1" ht="13.5" outlineLevel="1" r="3143" s="590" thickBot="1">
      <c r="A3143" s="29" t="n"/>
      <c r="B3143" s="622" t="n">
        <v>400</v>
      </c>
      <c r="C3143" s="623" t="n">
        <v>456</v>
      </c>
      <c r="D3143" s="434" t="n"/>
      <c r="E3143" s="91" t="inlineStr">
        <is>
          <t xml:space="preserve"> összesen</t>
        </is>
      </c>
      <c r="F3143" s="91" t="inlineStr">
        <is>
          <t xml:space="preserve"> total</t>
        </is>
      </c>
      <c r="G3143" s="1015" t="n"/>
      <c r="H3143" s="696" t="n"/>
      <c r="I3143" s="531" t="n"/>
      <c r="J3143" s="95" t="n"/>
      <c r="K3143" s="95" t="n"/>
      <c r="L3143" s="213" t="n"/>
      <c r="M3143" s="226">
        <f>SUM(M3043:M3142)</f>
        <v/>
      </c>
      <c r="O3143" s="464">
        <f>ISBLANK(D3143)</f>
        <v/>
      </c>
      <c r="P3143" s="464">
        <f>ISBLANK(G3143)</f>
        <v/>
      </c>
      <c r="Q3143" s="464">
        <f>ISBLANK(M3143)</f>
        <v/>
      </c>
      <c r="R3143" s="464">
        <f>IF(AND(O3143=P3143,O3143=Q3143),,"!!!")</f>
        <v/>
      </c>
      <c r="T3143" s="464" t="n">
        <v>3132</v>
      </c>
    </row>
    <row customFormat="1" customHeight="1" ht="15.75" outlineLevel="1" r="3144" s="590" thickBot="1">
      <c r="A3144" s="29" t="inlineStr">
        <is>
          <t>x</t>
        </is>
      </c>
      <c r="B3144" s="631" t="n">
        <v>400</v>
      </c>
      <c r="C3144" s="629" t="n">
        <v>459</v>
      </c>
      <c r="D3144" s="566" t="n"/>
      <c r="E3144" s="99" t="inlineStr">
        <is>
          <t>Egyéb</t>
        </is>
      </c>
      <c r="F3144" s="99" t="inlineStr">
        <is>
          <t>Other items - IT passiv, public adress</t>
        </is>
      </c>
      <c r="G3144" s="1016" t="n"/>
      <c r="H3144" s="701" t="n"/>
      <c r="I3144" s="359" t="n"/>
      <c r="J3144" s="299" t="n"/>
      <c r="K3144" s="101" t="n"/>
      <c r="L3144" s="216" t="n"/>
      <c r="M3144" s="217" t="n"/>
      <c r="O3144" s="464">
        <f>ISBLANK(D3144)</f>
        <v/>
      </c>
      <c r="P3144" s="464">
        <f>ISBLANK(G3144)</f>
        <v/>
      </c>
      <c r="Q3144" s="464">
        <f>ISBLANK(M3144)</f>
        <v/>
      </c>
      <c r="R3144" s="464">
        <f>IF(AND(O3144=P3144,O3144=Q3144),,"!!!")</f>
        <v/>
      </c>
      <c r="T3144" s="464" t="n">
        <v>3133</v>
      </c>
    </row>
    <row customFormat="1" customHeight="1" ht="15" outlineLevel="1" r="3145" s="590">
      <c r="A3145" s="29" t="inlineStr">
        <is>
          <t>x</t>
        </is>
      </c>
      <c r="B3145" s="618" t="n"/>
      <c r="C3145" s="641" t="n"/>
      <c r="D3145" s="438" t="n"/>
      <c r="E3145" s="850" t="inlineStr">
        <is>
          <t>Passive IT system</t>
        </is>
      </c>
      <c r="F3145" s="850" t="inlineStr">
        <is>
          <t>Paszív IT hálózat</t>
        </is>
      </c>
      <c r="G3145" s="996" t="n"/>
      <c r="H3145" s="765" t="n"/>
      <c r="I3145" s="360" t="n"/>
      <c r="J3145" s="300" t="n"/>
      <c r="K3145" s="52" t="n"/>
      <c r="L3145" s="197" t="n"/>
      <c r="M3145" s="198" t="n"/>
      <c r="O3145" s="464">
        <f>ISBLANK(D3145)</f>
        <v/>
      </c>
      <c r="P3145" s="464">
        <f>ISBLANK(G3145)</f>
        <v/>
      </c>
      <c r="Q3145" s="464">
        <f>ISBLANK(M3145)</f>
        <v/>
      </c>
      <c r="R3145" s="464">
        <f>IF(AND(O3145=P3145,O3145=Q3145),,"!!!")</f>
        <v/>
      </c>
      <c r="T3145" s="464" t="n">
        <v>3134</v>
      </c>
    </row>
    <row customFormat="1" outlineLevel="1" r="3146" s="590">
      <c r="A3146" s="29" t="inlineStr">
        <is>
          <t>x</t>
        </is>
      </c>
      <c r="B3146" s="606" t="n">
        <v>400</v>
      </c>
      <c r="C3146" s="617" t="n">
        <v>459</v>
      </c>
      <c r="D3146" s="889" t="n">
        <v>1</v>
      </c>
      <c r="E3146" s="94" t="inlineStr">
        <is>
          <t>LAN socket 1xRJ45 , Cat6A FTP</t>
        </is>
      </c>
      <c r="F3146" s="94" t="inlineStr">
        <is>
          <t>1xRJ45-ös fali csatlakozó aljzat, Cat6A FTP</t>
        </is>
      </c>
      <c r="G3146" s="994" t="n">
        <v>265</v>
      </c>
      <c r="H3146" s="39" t="inlineStr">
        <is>
          <t>db/pcs</t>
        </is>
      </c>
      <c r="I3146" s="530" t="n"/>
      <c r="J3146" s="159" t="n">
        <v>0</v>
      </c>
      <c r="K3146" s="159" t="n">
        <v>0</v>
      </c>
      <c r="L3146" s="753">
        <f>J3146+K3146</f>
        <v/>
      </c>
      <c r="M3146" s="748">
        <f>L3146*(G3146+I3146)</f>
        <v/>
      </c>
      <c r="O3146" s="464">
        <f>ISBLANK(D3146)</f>
        <v/>
      </c>
      <c r="P3146" s="464">
        <f>ISBLANK(G3146)</f>
        <v/>
      </c>
      <c r="Q3146" s="464">
        <f>ISBLANK(M3146)</f>
        <v/>
      </c>
      <c r="R3146" s="464">
        <f>IF(AND(O3146=P3146,O3146=Q3146),,"!!!")</f>
        <v/>
      </c>
      <c r="T3146" s="464" t="n">
        <v>3135</v>
      </c>
    </row>
    <row customFormat="1" outlineLevel="1" r="3147" s="590">
      <c r="A3147" s="29" t="inlineStr">
        <is>
          <t>x</t>
        </is>
      </c>
      <c r="B3147" s="606" t="n">
        <v>400</v>
      </c>
      <c r="C3147" s="617" t="n">
        <v>459</v>
      </c>
      <c r="D3147" s="889" t="n">
        <v>2</v>
      </c>
      <c r="E3147" s="94" t="inlineStr">
        <is>
          <t>LAN socket 2xRJ45 , Cat6A FTP</t>
        </is>
      </c>
      <c r="F3147" s="94" t="inlineStr">
        <is>
          <t>2xRJ45-ös fali csatlakozó aljzat, Cat6A FTP</t>
        </is>
      </c>
      <c r="G3147" s="994" t="n">
        <v>329</v>
      </c>
      <c r="H3147" s="39" t="inlineStr">
        <is>
          <t>db/pcs</t>
        </is>
      </c>
      <c r="I3147" s="530" t="n"/>
      <c r="J3147" s="159" t="n">
        <v>0</v>
      </c>
      <c r="K3147" s="159" t="n">
        <v>0</v>
      </c>
      <c r="L3147" s="753">
        <f>J3147+K3147</f>
        <v/>
      </c>
      <c r="M3147" s="748">
        <f>L3147*(G3147+I3147)</f>
        <v/>
      </c>
      <c r="O3147" s="464">
        <f>ISBLANK(D3147)</f>
        <v/>
      </c>
      <c r="P3147" s="464">
        <f>ISBLANK(G3147)</f>
        <v/>
      </c>
      <c r="Q3147" s="464">
        <f>ISBLANK(M3147)</f>
        <v/>
      </c>
      <c r="R3147" s="464">
        <f>IF(AND(O3147=P3147,O3147=Q3147),,"!!!")</f>
        <v/>
      </c>
      <c r="T3147" s="464" t="n">
        <v>3136</v>
      </c>
    </row>
    <row customFormat="1" outlineLevel="1" r="3148" s="590">
      <c r="A3148" s="29" t="inlineStr">
        <is>
          <t>x</t>
        </is>
      </c>
      <c r="B3148" s="606" t="n">
        <v>400</v>
      </c>
      <c r="C3148" s="617" t="n">
        <v>459</v>
      </c>
      <c r="D3148" s="889" t="n">
        <v>3</v>
      </c>
      <c r="E3148" s="94" t="inlineStr">
        <is>
          <t>Wifi AP installation, commissioning (APs are provided by customer)</t>
        </is>
      </c>
      <c r="F3148" s="94" t="inlineStr">
        <is>
          <t>Wifi AP szerelés, beüzemelés ( az AP-kat a megrendelő biztosítja)</t>
        </is>
      </c>
      <c r="G3148" s="994" t="n">
        <v>86</v>
      </c>
      <c r="H3148" s="39" t="inlineStr">
        <is>
          <t>db/pcs</t>
        </is>
      </c>
      <c r="I3148" s="530" t="n"/>
      <c r="J3148" s="159" t="n">
        <v>0</v>
      </c>
      <c r="K3148" s="159" t="n">
        <v>0</v>
      </c>
      <c r="L3148" s="753">
        <f>J3148+K3148</f>
        <v/>
      </c>
      <c r="M3148" s="748">
        <f>L3148*(G3148+I3148)</f>
        <v/>
      </c>
      <c r="O3148" s="464">
        <f>ISBLANK(D3148)</f>
        <v/>
      </c>
      <c r="P3148" s="464">
        <f>ISBLANK(G3148)</f>
        <v/>
      </c>
      <c r="Q3148" s="464">
        <f>ISBLANK(M3148)</f>
        <v/>
      </c>
      <c r="R3148" s="464">
        <f>IF(AND(O3148=P3148,O3148=Q3148),,"!!!")</f>
        <v/>
      </c>
      <c r="T3148" s="464" t="n">
        <v>3137</v>
      </c>
    </row>
    <row customFormat="1" customHeight="1" ht="33.75" outlineLevel="1" r="3149" s="590">
      <c r="A3149" s="29" t="inlineStr">
        <is>
          <t>x</t>
        </is>
      </c>
      <c r="B3149" s="606" t="n">
        <v>400</v>
      </c>
      <c r="C3149" s="617" t="n">
        <v>459</v>
      </c>
      <c r="D3149" s="889" t="n">
        <v>4</v>
      </c>
      <c r="E3149" s="94" t="inlineStr">
        <is>
          <t>Rack 42U. Mounting  brackets to stabilize the rear of unit in the back of a 19" rack. Hardware to mount the rear of two xx units in a 19" rack with surge arresters complete</t>
        </is>
      </c>
      <c r="F3149" s="94" t="inlineStr">
        <is>
          <t>42U magas, 800*800mm-es Rack szekrény, zárható üvegajtóval, szerelvényekkel, túlfeszültség védelemmel</t>
        </is>
      </c>
      <c r="G3149" s="994" t="n">
        <v>11</v>
      </c>
      <c r="H3149" s="39" t="inlineStr">
        <is>
          <t>db/pcs</t>
        </is>
      </c>
      <c r="I3149" s="530" t="n"/>
      <c r="J3149" s="159" t="n">
        <v>0</v>
      </c>
      <c r="K3149" s="159" t="n">
        <v>0</v>
      </c>
      <c r="L3149" s="753">
        <f>J3149+K3149</f>
        <v/>
      </c>
      <c r="M3149" s="748">
        <f>L3149*(G3149+I3149)</f>
        <v/>
      </c>
      <c r="O3149" s="464">
        <f>ISBLANK(D3149)</f>
        <v/>
      </c>
      <c r="P3149" s="464">
        <f>ISBLANK(G3149)</f>
        <v/>
      </c>
      <c r="Q3149" s="464">
        <f>ISBLANK(M3149)</f>
        <v/>
      </c>
      <c r="R3149" s="464">
        <f>IF(AND(O3149=P3149,O3149=Q3149),,"!!!")</f>
        <v/>
      </c>
      <c r="T3149" s="464" t="n">
        <v>3138</v>
      </c>
    </row>
    <row customFormat="1" customHeight="1" ht="33.75" outlineLevel="1" r="3150" s="590">
      <c r="A3150" s="29" t="inlineStr">
        <is>
          <t>x</t>
        </is>
      </c>
      <c r="B3150" s="606" t="n">
        <v>400</v>
      </c>
      <c r="C3150" s="617" t="n">
        <v>459</v>
      </c>
      <c r="D3150" s="889" t="n">
        <v>5</v>
      </c>
      <c r="E3150" s="94" t="inlineStr">
        <is>
          <t>Rack 21U. Mounting  brackets to stabilize the rear of unit in the back of a 19" rack. Hardware to mount the rear of two xx units in a 19" rack with surge arresters complete</t>
        </is>
      </c>
      <c r="F3150" s="94" t="inlineStr">
        <is>
          <t>21U magas, 800*800mm-es Rack szekrény, zárható üvegajtóval, szerelvényekkel, túlfeszültség védelemmel</t>
        </is>
      </c>
      <c r="G3150" s="994" t="n">
        <v>1</v>
      </c>
      <c r="H3150" s="39" t="inlineStr">
        <is>
          <t>db/pcs</t>
        </is>
      </c>
      <c r="I3150" s="530" t="n"/>
      <c r="J3150" s="159" t="n">
        <v>0</v>
      </c>
      <c r="K3150" s="159" t="n">
        <v>0</v>
      </c>
      <c r="L3150" s="753">
        <f>J3150+K3150</f>
        <v/>
      </c>
      <c r="M3150" s="748">
        <f>L3150*(G3150+I3150)</f>
        <v/>
      </c>
      <c r="O3150" s="464">
        <f>ISBLANK(D3150)</f>
        <v/>
      </c>
      <c r="P3150" s="464">
        <f>ISBLANK(G3150)</f>
        <v/>
      </c>
      <c r="Q3150" s="464">
        <f>ISBLANK(M3150)</f>
        <v/>
      </c>
      <c r="R3150" s="464">
        <f>IF(AND(O3150=P3150,O3150=Q3150),,"!!!")</f>
        <v/>
      </c>
      <c r="T3150" s="464" t="n">
        <v>3139</v>
      </c>
    </row>
    <row customFormat="1" customHeight="1" ht="22.5" outlineLevel="1" r="3151" s="590">
      <c r="A3151" s="29" t="inlineStr">
        <is>
          <t>x</t>
        </is>
      </c>
      <c r="B3151" s="606" t="n">
        <v>400</v>
      </c>
      <c r="C3151" s="617" t="n">
        <v>459</v>
      </c>
      <c r="D3151" s="889" t="n">
        <v>6</v>
      </c>
      <c r="E3151" s="94" t="inlineStr">
        <is>
          <t>Rack ventilator with thermostat</t>
        </is>
      </c>
      <c r="F3151" s="94" t="inlineStr">
        <is>
          <t>Ventillátoregység 4 ventillátorral, kapcsolóval állószekrényekhez  thermostattal 3U</t>
        </is>
      </c>
      <c r="G3151" s="994" t="n">
        <v>12</v>
      </c>
      <c r="H3151" s="39" t="inlineStr">
        <is>
          <t>db/pcs</t>
        </is>
      </c>
      <c r="I3151" s="530" t="n"/>
      <c r="J3151" s="159" t="n">
        <v>0</v>
      </c>
      <c r="K3151" s="159" t="n">
        <v>0</v>
      </c>
      <c r="L3151" s="753">
        <f>J3151+K3151</f>
        <v/>
      </c>
      <c r="M3151" s="748">
        <f>L3151*(G3151+I3151)</f>
        <v/>
      </c>
      <c r="O3151" s="464">
        <f>ISBLANK(D3151)</f>
        <v/>
      </c>
      <c r="P3151" s="464">
        <f>ISBLANK(G3151)</f>
        <v/>
      </c>
      <c r="Q3151" s="464">
        <f>ISBLANK(M3151)</f>
        <v/>
      </c>
      <c r="R3151" s="464">
        <f>IF(AND(O3151=P3151,O3151=Q3151),,"!!!")</f>
        <v/>
      </c>
      <c r="T3151" s="464" t="n">
        <v>3140</v>
      </c>
    </row>
    <row customFormat="1" outlineLevel="1" r="3152" s="590">
      <c r="A3152" s="29" t="inlineStr">
        <is>
          <t>x</t>
        </is>
      </c>
      <c r="B3152" s="606" t="n">
        <v>400</v>
      </c>
      <c r="C3152" s="617" t="n">
        <v>459</v>
      </c>
      <c r="D3152" s="889" t="n">
        <v>7</v>
      </c>
      <c r="E3152" s="94" t="inlineStr">
        <is>
          <t>Cat.6 UTP 24port patchpanel, 1U, complete</t>
        </is>
      </c>
      <c r="F3152" s="94" t="inlineStr">
        <is>
          <t>Cat.6  24 portos patchpanel, 1U, fekete, kompletten</t>
        </is>
      </c>
      <c r="G3152" s="994" t="n">
        <v>45</v>
      </c>
      <c r="H3152" s="39" t="inlineStr">
        <is>
          <t>db/pcs</t>
        </is>
      </c>
      <c r="I3152" s="530" t="n"/>
      <c r="J3152" s="159" t="n">
        <v>0</v>
      </c>
      <c r="K3152" s="159" t="n">
        <v>0</v>
      </c>
      <c r="L3152" s="753">
        <f>J3152+K3152</f>
        <v/>
      </c>
      <c r="M3152" s="748">
        <f>L3152*(G3152+I3152)</f>
        <v/>
      </c>
      <c r="O3152" s="464">
        <f>ISBLANK(D3152)</f>
        <v/>
      </c>
      <c r="P3152" s="464">
        <f>ISBLANK(G3152)</f>
        <v/>
      </c>
      <c r="Q3152" s="464">
        <f>ISBLANK(M3152)</f>
        <v/>
      </c>
      <c r="R3152" s="464">
        <f>IF(AND(O3152=P3152,O3152=Q3152),,"!!!")</f>
        <v/>
      </c>
      <c r="T3152" s="464" t="n">
        <v>3141</v>
      </c>
    </row>
    <row customFormat="1" outlineLevel="1" r="3153" s="590">
      <c r="A3153" s="29" t="inlineStr">
        <is>
          <t>x</t>
        </is>
      </c>
      <c r="B3153" s="606" t="n">
        <v>400</v>
      </c>
      <c r="C3153" s="617" t="n">
        <v>459</v>
      </c>
      <c r="D3153" s="889" t="n">
        <v>8</v>
      </c>
      <c r="E3153" s="94" t="inlineStr">
        <is>
          <t>Cable arranger panel</t>
        </is>
      </c>
      <c r="F3153" s="94" t="inlineStr">
        <is>
          <t>Gyűrűspanel, 1U fekete kábelrendező 5 gyűrűvel</t>
        </is>
      </c>
      <c r="G3153" s="994" t="n">
        <v>57</v>
      </c>
      <c r="H3153" s="39" t="inlineStr">
        <is>
          <t>db/pcs</t>
        </is>
      </c>
      <c r="I3153" s="530" t="n"/>
      <c r="J3153" s="159" t="n">
        <v>0</v>
      </c>
      <c r="K3153" s="159" t="n">
        <v>0</v>
      </c>
      <c r="L3153" s="753">
        <f>J3153+K3153</f>
        <v/>
      </c>
      <c r="M3153" s="748">
        <f>L3153*(G3153+I3153)</f>
        <v/>
      </c>
      <c r="O3153" s="464">
        <f>ISBLANK(D3153)</f>
        <v/>
      </c>
      <c r="P3153" s="464">
        <f>ISBLANK(G3153)</f>
        <v/>
      </c>
      <c r="Q3153" s="464">
        <f>ISBLANK(M3153)</f>
        <v/>
      </c>
      <c r="R3153" s="464">
        <f>IF(AND(O3153=P3153,O3153=Q3153),,"!!!")</f>
        <v/>
      </c>
      <c r="T3153" s="464" t="n">
        <v>3142</v>
      </c>
    </row>
    <row customFormat="1" outlineLevel="1" r="3154" s="590">
      <c r="A3154" s="29" t="inlineStr">
        <is>
          <t>x</t>
        </is>
      </c>
      <c r="B3154" s="606" t="n">
        <v>400</v>
      </c>
      <c r="C3154" s="617" t="n">
        <v>459</v>
      </c>
      <c r="D3154" s="889" t="n">
        <v>9</v>
      </c>
      <c r="E3154" s="94" t="inlineStr">
        <is>
          <t>Front-Loading Cable Manager Shallow 6U</t>
        </is>
      </c>
      <c r="F3154" s="94" t="inlineStr">
        <is>
          <t>Függőleges kábelterelő 6U</t>
        </is>
      </c>
      <c r="G3154" s="994" t="n">
        <v>96</v>
      </c>
      <c r="H3154" s="39" t="inlineStr">
        <is>
          <t>db/pcs</t>
        </is>
      </c>
      <c r="I3154" s="530" t="n"/>
      <c r="J3154" s="159" t="n">
        <v>0</v>
      </c>
      <c r="K3154" s="159" t="n">
        <v>0</v>
      </c>
      <c r="L3154" s="753">
        <f>J3154+K3154</f>
        <v/>
      </c>
      <c r="M3154" s="748">
        <f>L3154*(G3154+I3154)</f>
        <v/>
      </c>
      <c r="O3154" s="464">
        <f>ISBLANK(D3154)</f>
        <v/>
      </c>
      <c r="P3154" s="464">
        <f>ISBLANK(G3154)</f>
        <v/>
      </c>
      <c r="Q3154" s="464">
        <f>ISBLANK(M3154)</f>
        <v/>
      </c>
      <c r="R3154" s="464">
        <f>IF(AND(O3154=P3154,O3154=Q3154),,"!!!")</f>
        <v/>
      </c>
      <c r="T3154" s="464" t="n">
        <v>3143</v>
      </c>
    </row>
    <row customFormat="1" outlineLevel="1" r="3155" s="590">
      <c r="A3155" s="29" t="inlineStr">
        <is>
          <t>x</t>
        </is>
      </c>
      <c r="B3155" s="606" t="n">
        <v>400</v>
      </c>
      <c r="C3155" s="617" t="n">
        <v>459</v>
      </c>
      <c r="D3155" s="889" t="n">
        <v>10</v>
      </c>
      <c r="E3155" s="94" t="inlineStr">
        <is>
          <t>Earthing set</t>
        </is>
      </c>
      <c r="F3155" s="94" t="inlineStr">
        <is>
          <t>Földelőkészlet</t>
        </is>
      </c>
      <c r="G3155" s="994" t="n">
        <v>12</v>
      </c>
      <c r="H3155" s="39" t="inlineStr">
        <is>
          <t>db/pcs</t>
        </is>
      </c>
      <c r="I3155" s="530" t="n"/>
      <c r="J3155" s="159" t="n">
        <v>0</v>
      </c>
      <c r="K3155" s="159" t="n">
        <v>0</v>
      </c>
      <c r="L3155" s="753">
        <f>J3155+K3155</f>
        <v/>
      </c>
      <c r="M3155" s="748">
        <f>L3155*(G3155+I3155)</f>
        <v/>
      </c>
      <c r="O3155" s="464">
        <f>ISBLANK(D3155)</f>
        <v/>
      </c>
      <c r="P3155" s="464">
        <f>ISBLANK(G3155)</f>
        <v/>
      </c>
      <c r="Q3155" s="464">
        <f>ISBLANK(M3155)</f>
        <v/>
      </c>
      <c r="R3155" s="464">
        <f>IF(AND(O3155=P3155,O3155=Q3155),,"!!!")</f>
        <v/>
      </c>
      <c r="T3155" s="464" t="n">
        <v>3144</v>
      </c>
    </row>
    <row customFormat="1" outlineLevel="1" r="3156" s="590">
      <c r="A3156" s="29" t="inlineStr">
        <is>
          <t>x</t>
        </is>
      </c>
      <c r="B3156" s="606" t="n">
        <v>400</v>
      </c>
      <c r="C3156" s="617" t="n">
        <v>459</v>
      </c>
      <c r="D3156" s="889" t="n">
        <v>11</v>
      </c>
      <c r="E3156" s="94" t="inlineStr">
        <is>
          <t>Kontaset 7 connector 19"-os</t>
        </is>
      </c>
      <c r="F3156" s="94" t="inlineStr">
        <is>
          <t>Kontaset 7-os csatlakozósor 19"-os</t>
        </is>
      </c>
      <c r="G3156" s="994" t="n">
        <v>12</v>
      </c>
      <c r="H3156" s="39" t="inlineStr">
        <is>
          <t>db/pcs</t>
        </is>
      </c>
      <c r="I3156" s="530" t="n"/>
      <c r="J3156" s="159" t="n">
        <v>0</v>
      </c>
      <c r="K3156" s="159" t="n">
        <v>0</v>
      </c>
      <c r="L3156" s="753">
        <f>J3156+K3156</f>
        <v/>
      </c>
      <c r="M3156" s="748">
        <f>L3156*(G3156+I3156)</f>
        <v/>
      </c>
      <c r="O3156" s="464">
        <f>ISBLANK(D3156)</f>
        <v/>
      </c>
      <c r="P3156" s="464">
        <f>ISBLANK(G3156)</f>
        <v/>
      </c>
      <c r="Q3156" s="464">
        <f>ISBLANK(M3156)</f>
        <v/>
      </c>
      <c r="R3156" s="464">
        <f>IF(AND(O3156=P3156,O3156=Q3156),,"!!!")</f>
        <v/>
      </c>
      <c r="T3156" s="464" t="n">
        <v>3145</v>
      </c>
    </row>
    <row customFormat="1" outlineLevel="1" r="3157" s="590">
      <c r="A3157" s="29" t="inlineStr">
        <is>
          <t>x</t>
        </is>
      </c>
      <c r="B3157" s="606" t="n">
        <v>400</v>
      </c>
      <c r="C3157" s="617" t="n">
        <v>459</v>
      </c>
      <c r="D3157" s="889" t="n">
        <v>12</v>
      </c>
      <c r="E3157" s="94" t="inlineStr">
        <is>
          <t>Fixing elements</t>
        </is>
      </c>
      <c r="F3157" s="94" t="inlineStr">
        <is>
          <t>Rőgzitö csavarok 42U magas kerethez</t>
        </is>
      </c>
      <c r="G3157" s="994" t="n">
        <v>11</v>
      </c>
      <c r="H3157" s="39" t="inlineStr">
        <is>
          <t>db/pcs</t>
        </is>
      </c>
      <c r="I3157" s="530" t="n"/>
      <c r="J3157" s="159" t="n">
        <v>0</v>
      </c>
      <c r="K3157" s="159" t="n">
        <v>0</v>
      </c>
      <c r="L3157" s="753">
        <f>J3157+K3157</f>
        <v/>
      </c>
      <c r="M3157" s="748">
        <f>L3157*(G3157+I3157)</f>
        <v/>
      </c>
      <c r="O3157" s="464">
        <f>ISBLANK(D3157)</f>
        <v/>
      </c>
      <c r="P3157" s="464">
        <f>ISBLANK(G3157)</f>
        <v/>
      </c>
      <c r="Q3157" s="464">
        <f>ISBLANK(M3157)</f>
        <v/>
      </c>
      <c r="R3157" s="464">
        <f>IF(AND(O3157=P3157,O3157=Q3157),,"!!!")</f>
        <v/>
      </c>
      <c r="T3157" s="464" t="n">
        <v>3146</v>
      </c>
    </row>
    <row customFormat="1" outlineLevel="1" r="3158" s="590">
      <c r="A3158" s="29" t="inlineStr">
        <is>
          <t>x</t>
        </is>
      </c>
      <c r="B3158" s="606" t="n">
        <v>400</v>
      </c>
      <c r="C3158" s="617" t="n">
        <v>459</v>
      </c>
      <c r="D3158" s="889" t="n">
        <v>13</v>
      </c>
      <c r="E3158" s="94" t="inlineStr">
        <is>
          <t>Fixing elements</t>
        </is>
      </c>
      <c r="F3158" s="94" t="inlineStr">
        <is>
          <t>Rőgzitö csavarok 21U magas kerethez</t>
        </is>
      </c>
      <c r="G3158" s="994" t="n">
        <v>1</v>
      </c>
      <c r="H3158" s="39" t="inlineStr">
        <is>
          <t>db/pcs</t>
        </is>
      </c>
      <c r="I3158" s="530" t="n"/>
      <c r="J3158" s="159" t="n">
        <v>0</v>
      </c>
      <c r="K3158" s="159" t="n">
        <v>0</v>
      </c>
      <c r="L3158" s="753">
        <f>J3158+K3158</f>
        <v/>
      </c>
      <c r="M3158" s="748">
        <f>L3158*(G3158+I3158)</f>
        <v/>
      </c>
      <c r="O3158" s="464">
        <f>ISBLANK(D3158)</f>
        <v/>
      </c>
      <c r="P3158" s="464">
        <f>ISBLANK(G3158)</f>
        <v/>
      </c>
      <c r="Q3158" s="464">
        <f>ISBLANK(M3158)</f>
        <v/>
      </c>
      <c r="R3158" s="464">
        <f>IF(AND(O3158=P3158,O3158=Q3158),,"!!!")</f>
        <v/>
      </c>
      <c r="T3158" s="464" t="n">
        <v>3147</v>
      </c>
    </row>
    <row customFormat="1" customHeight="1" ht="22.5" outlineLevel="1" r="3159" s="590">
      <c r="A3159" s="29" t="inlineStr">
        <is>
          <t>x</t>
        </is>
      </c>
      <c r="B3159" s="606" t="n">
        <v>400</v>
      </c>
      <c r="C3159" s="617" t="n">
        <v>459</v>
      </c>
      <c r="D3159" s="889" t="n">
        <v>14</v>
      </c>
      <c r="E3159" s="94" t="inlineStr">
        <is>
          <t xml:space="preserve">Fiber optic termination panel with 24 SC coupling adapter + pigtails complet </t>
        </is>
      </c>
      <c r="F3159" s="94" t="inlineStr">
        <is>
          <t>Optikai rendező 24 SC duplex toldóval + pigtail-el</t>
        </is>
      </c>
      <c r="G3159" s="994" t="n">
        <v>15</v>
      </c>
      <c r="H3159" s="39" t="inlineStr">
        <is>
          <t>db/pcs</t>
        </is>
      </c>
      <c r="I3159" s="530" t="n"/>
      <c r="J3159" s="159" t="n">
        <v>0</v>
      </c>
      <c r="K3159" s="159" t="n">
        <v>0</v>
      </c>
      <c r="L3159" s="753">
        <f>J3159+K3159</f>
        <v/>
      </c>
      <c r="M3159" s="748">
        <f>L3159*(G3159+I3159)</f>
        <v/>
      </c>
      <c r="O3159" s="464">
        <f>ISBLANK(D3159)</f>
        <v/>
      </c>
      <c r="P3159" s="464">
        <f>ISBLANK(G3159)</f>
        <v/>
      </c>
      <c r="Q3159" s="464">
        <f>ISBLANK(M3159)</f>
        <v/>
      </c>
      <c r="R3159" s="464">
        <f>IF(AND(O3159=P3159,O3159=Q3159),,"!!!")</f>
        <v/>
      </c>
      <c r="T3159" s="464" t="n">
        <v>3148</v>
      </c>
    </row>
    <row customFormat="1" outlineLevel="1" r="3160" s="590">
      <c r="A3160" s="29" t="inlineStr">
        <is>
          <t>x</t>
        </is>
      </c>
      <c r="B3160" s="606" t="n">
        <v>400</v>
      </c>
      <c r="C3160" s="617" t="n">
        <v>459</v>
      </c>
      <c r="D3160" s="889" t="n">
        <v>15</v>
      </c>
      <c r="E3160" s="94" t="inlineStr">
        <is>
          <t>Modular cassettes - 24 pcs SMOUV splice</t>
        </is>
      </c>
      <c r="F3160" s="94" t="inlineStr">
        <is>
          <t>Kötéstartó kazetta - 24db SMOUV splice védőhöz</t>
        </is>
      </c>
      <c r="G3160" s="994" t="n">
        <v>15</v>
      </c>
      <c r="H3160" s="39" t="inlineStr">
        <is>
          <t>db/pcs</t>
        </is>
      </c>
      <c r="I3160" s="530" t="n"/>
      <c r="J3160" s="159" t="n">
        <v>0</v>
      </c>
      <c r="K3160" s="159" t="n">
        <v>0</v>
      </c>
      <c r="L3160" s="753">
        <f>J3160+K3160</f>
        <v/>
      </c>
      <c r="M3160" s="748">
        <f>L3160*(G3160+I3160)</f>
        <v/>
      </c>
      <c r="O3160" s="464">
        <f>ISBLANK(D3160)</f>
        <v/>
      </c>
      <c r="P3160" s="464">
        <f>ISBLANK(G3160)</f>
        <v/>
      </c>
      <c r="Q3160" s="464">
        <f>ISBLANK(M3160)</f>
        <v/>
      </c>
      <c r="R3160" s="464">
        <f>IF(AND(O3160=P3160,O3160=Q3160),,"!!!")</f>
        <v/>
      </c>
      <c r="T3160" s="464" t="n">
        <v>3149</v>
      </c>
    </row>
    <row customFormat="1" outlineLevel="1" r="3161" s="590">
      <c r="A3161" s="29" t="inlineStr">
        <is>
          <t>x</t>
        </is>
      </c>
      <c r="B3161" s="606" t="n">
        <v>400</v>
      </c>
      <c r="C3161" s="617" t="n">
        <v>459</v>
      </c>
      <c r="D3161" s="889" t="n">
        <v>16</v>
      </c>
      <c r="E3161" s="94" t="inlineStr">
        <is>
          <t>CAT6 patch cable 1,5 m</t>
        </is>
      </c>
      <c r="F3161" s="94" t="inlineStr">
        <is>
          <t>Patch kábel 1,5 m.-es</t>
        </is>
      </c>
      <c r="G3161" s="994" t="n">
        <v>600</v>
      </c>
      <c r="H3161" s="39" t="inlineStr">
        <is>
          <t>db/pcs</t>
        </is>
      </c>
      <c r="I3161" s="530" t="n"/>
      <c r="J3161" s="159" t="n">
        <v>0</v>
      </c>
      <c r="K3161" s="159" t="n">
        <v>0</v>
      </c>
      <c r="L3161" s="753">
        <f>J3161+K3161</f>
        <v/>
      </c>
      <c r="M3161" s="748">
        <f>L3161*(G3161+I3161)</f>
        <v/>
      </c>
      <c r="O3161" s="464">
        <f>ISBLANK(D3161)</f>
        <v/>
      </c>
      <c r="P3161" s="464">
        <f>ISBLANK(G3161)</f>
        <v/>
      </c>
      <c r="Q3161" s="464">
        <f>ISBLANK(M3161)</f>
        <v/>
      </c>
      <c r="R3161" s="464">
        <f>IF(AND(O3161=P3161,O3161=Q3161),,"!!!")</f>
        <v/>
      </c>
      <c r="T3161" s="464" t="n">
        <v>3150</v>
      </c>
    </row>
    <row customFormat="1" outlineLevel="1" r="3162" s="590">
      <c r="A3162" s="29" t="inlineStr">
        <is>
          <t>x</t>
        </is>
      </c>
      <c r="B3162" s="606" t="n">
        <v>400</v>
      </c>
      <c r="C3162" s="617" t="n">
        <v>459</v>
      </c>
      <c r="D3162" s="889" t="n">
        <v>17</v>
      </c>
      <c r="E3162" s="94" t="inlineStr">
        <is>
          <t>CAT6 patch cable 3 m</t>
        </is>
      </c>
      <c r="F3162" s="94" t="inlineStr">
        <is>
          <t>Patch kábel 3 m.-es</t>
        </is>
      </c>
      <c r="G3162" s="994" t="n">
        <v>1246</v>
      </c>
      <c r="H3162" s="39" t="inlineStr">
        <is>
          <t>db/pcs</t>
        </is>
      </c>
      <c r="I3162" s="530" t="n"/>
      <c r="J3162" s="159" t="n">
        <v>0</v>
      </c>
      <c r="K3162" s="159" t="n">
        <v>0</v>
      </c>
      <c r="L3162" s="753">
        <f>J3162+K3162</f>
        <v/>
      </c>
      <c r="M3162" s="748">
        <f>L3162*(G3162+I3162)</f>
        <v/>
      </c>
      <c r="O3162" s="464">
        <f>ISBLANK(D3162)</f>
        <v/>
      </c>
      <c r="P3162" s="464">
        <f>ISBLANK(G3162)</f>
        <v/>
      </c>
      <c r="Q3162" s="464">
        <f>ISBLANK(M3162)</f>
        <v/>
      </c>
      <c r="R3162" s="464">
        <f>IF(AND(O3162=P3162,O3162=Q3162),,"!!!")</f>
        <v/>
      </c>
      <c r="T3162" s="464" t="n">
        <v>3151</v>
      </c>
    </row>
    <row customFormat="1" outlineLevel="1" r="3163" s="590">
      <c r="A3163" s="29" t="inlineStr">
        <is>
          <t>x</t>
        </is>
      </c>
      <c r="B3163" s="606" t="n">
        <v>400</v>
      </c>
      <c r="C3163" s="617" t="n">
        <v>459</v>
      </c>
      <c r="D3163" s="889" t="n">
        <v>18</v>
      </c>
      <c r="E3163" s="94" t="inlineStr">
        <is>
          <t>CAT 6A FTP cable</t>
        </is>
      </c>
      <c r="F3163" s="94" t="inlineStr">
        <is>
          <t>CAT6A FTP falikábel, beltéri,</t>
        </is>
      </c>
      <c r="G3163" s="994" t="n">
        <v>70000</v>
      </c>
      <c r="H3163" s="39" t="inlineStr">
        <is>
          <t>m</t>
        </is>
      </c>
      <c r="I3163" s="530" t="n"/>
      <c r="J3163" s="159" t="n">
        <v>0</v>
      </c>
      <c r="K3163" s="159" t="n">
        <v>0</v>
      </c>
      <c r="L3163" s="753">
        <f>J3163+K3163</f>
        <v/>
      </c>
      <c r="M3163" s="748">
        <f>L3163*(G3163+I3163)</f>
        <v/>
      </c>
      <c r="O3163" s="464">
        <f>ISBLANK(D3163)</f>
        <v/>
      </c>
      <c r="P3163" s="464">
        <f>ISBLANK(G3163)</f>
        <v/>
      </c>
      <c r="Q3163" s="464">
        <f>ISBLANK(M3163)</f>
        <v/>
      </c>
      <c r="R3163" s="464">
        <f>IF(AND(O3163=P3163,O3163=Q3163),,"!!!")</f>
        <v/>
      </c>
      <c r="T3163" s="464" t="n">
        <v>3152</v>
      </c>
    </row>
    <row customFormat="1" outlineLevel="1" r="3164" s="590">
      <c r="A3164" s="29" t="inlineStr">
        <is>
          <t>x</t>
        </is>
      </c>
      <c r="B3164" s="606" t="n">
        <v>400</v>
      </c>
      <c r="C3164" s="617" t="n">
        <v>459</v>
      </c>
      <c r="D3164" s="889" t="n">
        <v>19</v>
      </c>
      <c r="E3164" s="94" t="inlineStr">
        <is>
          <t>CAT 6A FTP cable for elevator</t>
        </is>
      </c>
      <c r="F3164" s="94" t="inlineStr">
        <is>
          <t>CAT6A FTP falikábel, beltéri, lift viszhívó rendszernek</t>
        </is>
      </c>
      <c r="G3164" s="994" t="n">
        <v>100</v>
      </c>
      <c r="H3164" s="39" t="inlineStr">
        <is>
          <t>m</t>
        </is>
      </c>
      <c r="I3164" s="530" t="n"/>
      <c r="J3164" s="159" t="n">
        <v>0</v>
      </c>
      <c r="K3164" s="159" t="n">
        <v>0</v>
      </c>
      <c r="L3164" s="753">
        <f>J3164+K3164</f>
        <v/>
      </c>
      <c r="M3164" s="748">
        <f>L3164*(G3164+I3164)</f>
        <v/>
      </c>
      <c r="O3164" s="464">
        <f>ISBLANK(D3164)</f>
        <v/>
      </c>
      <c r="P3164" s="464">
        <f>ISBLANK(G3164)</f>
        <v/>
      </c>
      <c r="Q3164" s="464">
        <f>ISBLANK(M3164)</f>
        <v/>
      </c>
      <c r="R3164" s="464">
        <f>IF(AND(O3164=P3164,O3164=Q3164),,"!!!")</f>
        <v/>
      </c>
      <c r="T3164" s="464" t="n">
        <v>3153</v>
      </c>
    </row>
    <row customFormat="1" customHeight="1" ht="22.5" outlineLevel="1" r="3165" s="590">
      <c r="A3165" s="29" t="inlineStr">
        <is>
          <t>x</t>
        </is>
      </c>
      <c r="B3165" s="606" t="n">
        <v>400</v>
      </c>
      <c r="C3165" s="617" t="n">
        <v>459</v>
      </c>
      <c r="D3165" s="889" t="n">
        <v>20</v>
      </c>
      <c r="E3165" s="94" t="inlineStr">
        <is>
          <t>I / O Loose Tube, rodent prot. 1x12x50u ULSZH OM4 fiber optic cable</t>
        </is>
      </c>
      <c r="F3165" s="94" t="inlineStr">
        <is>
          <t>I/O Loose Tube, rodent prot. 1x12x50u ULSZH OM4 szálas optikai kábel, vagy ezzel műszakilag egyenértékű</t>
        </is>
      </c>
      <c r="G3165" s="994" t="n">
        <v>1600</v>
      </c>
      <c r="H3165" s="39" t="inlineStr">
        <is>
          <t>m</t>
        </is>
      </c>
      <c r="I3165" s="530" t="n"/>
      <c r="J3165" s="159" t="n">
        <v>0</v>
      </c>
      <c r="K3165" s="159" t="n">
        <v>0</v>
      </c>
      <c r="L3165" s="753">
        <f>J3165+K3165</f>
        <v/>
      </c>
      <c r="M3165" s="748">
        <f>L3165*(G3165+I3165)</f>
        <v/>
      </c>
      <c r="O3165" s="464">
        <f>ISBLANK(D3165)</f>
        <v/>
      </c>
      <c r="P3165" s="464">
        <f>ISBLANK(G3165)</f>
        <v/>
      </c>
      <c r="Q3165" s="464">
        <f>ISBLANK(M3165)</f>
        <v/>
      </c>
      <c r="R3165" s="464">
        <f>IF(AND(O3165=P3165,O3165=Q3165),,"!!!")</f>
        <v/>
      </c>
      <c r="T3165" s="464" t="n">
        <v>3154</v>
      </c>
    </row>
    <row customFormat="1" customHeight="1" ht="22.5" outlineLevel="1" r="3166" s="590">
      <c r="A3166" s="29" t="inlineStr">
        <is>
          <t>x</t>
        </is>
      </c>
      <c r="B3166" s="606" t="n">
        <v>400</v>
      </c>
      <c r="C3166" s="617" t="n">
        <v>459</v>
      </c>
      <c r="D3166" s="889" t="n">
        <v>21</v>
      </c>
      <c r="E3166" s="94" t="inlineStr">
        <is>
          <t>Fiber optic patch cable 2 m OM4</t>
        </is>
      </c>
      <c r="F3166" s="94" t="inlineStr">
        <is>
          <t>LC/LC, 10 Gbps, duplex MM FO patch-kábel, 2m OM4, vagy ezzel műszakilag egyenértékű</t>
        </is>
      </c>
      <c r="G3166" s="994" t="n">
        <v>24</v>
      </c>
      <c r="H3166" s="39" t="inlineStr">
        <is>
          <t>db/pcs</t>
        </is>
      </c>
      <c r="I3166" s="530" t="n"/>
      <c r="J3166" s="159" t="n">
        <v>0</v>
      </c>
      <c r="K3166" s="159" t="n">
        <v>0</v>
      </c>
      <c r="L3166" s="753">
        <f>J3166+K3166</f>
        <v/>
      </c>
      <c r="M3166" s="748">
        <f>L3166*(G3166+I3166)</f>
        <v/>
      </c>
      <c r="O3166" s="464">
        <f>ISBLANK(D3166)</f>
        <v/>
      </c>
      <c r="P3166" s="464">
        <f>ISBLANK(G3166)</f>
        <v/>
      </c>
      <c r="Q3166" s="464">
        <f>ISBLANK(M3166)</f>
        <v/>
      </c>
      <c r="R3166" s="464">
        <f>IF(AND(O3166=P3166,O3166=Q3166),,"!!!")</f>
        <v/>
      </c>
      <c r="T3166" s="464" t="n">
        <v>3155</v>
      </c>
    </row>
    <row customFormat="1" customHeight="1" ht="22.5" outlineLevel="1" r="3167" s="590">
      <c r="A3167" s="29" t="inlineStr">
        <is>
          <t>x</t>
        </is>
      </c>
      <c r="B3167" s="606" t="n">
        <v>400</v>
      </c>
      <c r="C3167" s="617" t="n">
        <v>459</v>
      </c>
      <c r="D3167" s="889" t="n">
        <v>22</v>
      </c>
      <c r="E3167" s="94" t="inlineStr">
        <is>
          <t>Plastic conduit pipe placed in the wall or in gypsum wall E20mm</t>
        </is>
      </c>
      <c r="F3167" s="94" t="inlineStr">
        <is>
          <t>Süllyesztett szereléshez (gipszkartonba, tégla falba) védőcső, kötődobozokkal, apróanyagokkal, visszajavítással,  Ø20mm FX</t>
        </is>
      </c>
      <c r="G3167" s="994" t="n">
        <v>10000</v>
      </c>
      <c r="H3167" s="39" t="inlineStr">
        <is>
          <t>m</t>
        </is>
      </c>
      <c r="I3167" s="530" t="n"/>
      <c r="J3167" s="159" t="n">
        <v>0</v>
      </c>
      <c r="K3167" s="159" t="n">
        <v>0</v>
      </c>
      <c r="L3167" s="753">
        <f>J3167+K3167</f>
        <v/>
      </c>
      <c r="M3167" s="748">
        <f>L3167*(G3167+I3167)</f>
        <v/>
      </c>
      <c r="O3167" s="464">
        <f>ISBLANK(D3167)</f>
        <v/>
      </c>
      <c r="P3167" s="464">
        <f>ISBLANK(G3167)</f>
        <v/>
      </c>
      <c r="Q3167" s="464">
        <f>ISBLANK(M3167)</f>
        <v/>
      </c>
      <c r="R3167" s="464">
        <f>IF(AND(O3167=P3167,O3167=Q3167),,"!!!")</f>
        <v/>
      </c>
      <c r="T3167" s="464" t="n">
        <v>3156</v>
      </c>
    </row>
    <row customFormat="1" customHeight="1" ht="22.5" outlineLevel="1" r="3168" s="590">
      <c r="A3168" s="29" t="inlineStr">
        <is>
          <t>x</t>
        </is>
      </c>
      <c r="B3168" s="606" t="n">
        <v>400</v>
      </c>
      <c r="C3168" s="617" t="n">
        <v>459</v>
      </c>
      <c r="D3168" s="889" t="n">
        <v>23</v>
      </c>
      <c r="E3168" s="94" t="inlineStr">
        <is>
          <t>Plastic conduit pipe installed on the wall with the needed fastening and support accessories E20mm</t>
        </is>
      </c>
      <c r="F3168" s="94" t="inlineStr">
        <is>
          <t>Merev védőcső álmennyezet felett illetve falon kívüli szereléshez, nyílt rendszerű csövezéshez, FI 20mm</t>
        </is>
      </c>
      <c r="G3168" s="994" t="n">
        <v>50000</v>
      </c>
      <c r="H3168" s="39" t="inlineStr">
        <is>
          <t>m</t>
        </is>
      </c>
      <c r="I3168" s="530" t="n"/>
      <c r="J3168" s="159" t="n">
        <v>0</v>
      </c>
      <c r="K3168" s="159" t="n">
        <v>0</v>
      </c>
      <c r="L3168" s="753">
        <f>J3168+K3168</f>
        <v/>
      </c>
      <c r="M3168" s="748">
        <f>L3168*(G3168+I3168)</f>
        <v/>
      </c>
      <c r="O3168" s="464">
        <f>ISBLANK(D3168)</f>
        <v/>
      </c>
      <c r="P3168" s="464">
        <f>ISBLANK(G3168)</f>
        <v/>
      </c>
      <c r="Q3168" s="464">
        <f>ISBLANK(M3168)</f>
        <v/>
      </c>
      <c r="R3168" s="464">
        <f>IF(AND(O3168=P3168,O3168=Q3168),,"!!!")</f>
        <v/>
      </c>
      <c r="T3168" s="464" t="n">
        <v>3157</v>
      </c>
    </row>
    <row customFormat="1" customHeight="1" ht="22.5" outlineLevel="1" r="3169" s="590">
      <c r="A3169" s="29" t="inlineStr">
        <is>
          <t>x</t>
        </is>
      </c>
      <c r="B3169" s="606" t="n">
        <v>400</v>
      </c>
      <c r="C3169" s="617" t="n">
        <v>459</v>
      </c>
      <c r="D3169" s="889" t="n">
        <v>24</v>
      </c>
      <c r="E3169" s="94" t="inlineStr">
        <is>
          <t>Fastening and support accessories</t>
        </is>
      </c>
      <c r="F3169" s="94" t="inlineStr">
        <is>
          <t>Rögzítő anyagok falon kívüli szereléséhez kompletten (bilincs, csavar, tipli) védőcsövezéshez kompletten</t>
        </is>
      </c>
      <c r="G3169" s="994" t="n">
        <v>1</v>
      </c>
      <c r="H3169" s="39" t="inlineStr">
        <is>
          <t>klt/set</t>
        </is>
      </c>
      <c r="I3169" s="530" t="n"/>
      <c r="J3169" s="159" t="n">
        <v>0</v>
      </c>
      <c r="K3169" s="159" t="n">
        <v>0</v>
      </c>
      <c r="L3169" s="753">
        <f>J3169+K3169</f>
        <v/>
      </c>
      <c r="M3169" s="748">
        <f>L3169*(G3169+I3169)</f>
        <v/>
      </c>
      <c r="O3169" s="464">
        <f>ISBLANK(D3169)</f>
        <v/>
      </c>
      <c r="P3169" s="464">
        <f>ISBLANK(G3169)</f>
        <v/>
      </c>
      <c r="Q3169" s="464">
        <f>ISBLANK(M3169)</f>
        <v/>
      </c>
      <c r="R3169" s="464">
        <f>IF(AND(O3169=P3169,O3169=Q3169),,"!!!")</f>
        <v/>
      </c>
      <c r="T3169" s="464" t="n">
        <v>3158</v>
      </c>
    </row>
    <row customFormat="1" outlineLevel="1" r="3170" s="590">
      <c r="A3170" s="29" t="inlineStr">
        <is>
          <t>x</t>
        </is>
      </c>
      <c r="B3170" s="606" t="n">
        <v>400</v>
      </c>
      <c r="C3170" s="617" t="n">
        <v>459</v>
      </c>
      <c r="D3170" s="889" t="n">
        <v>25</v>
      </c>
      <c r="E3170" s="94" t="inlineStr">
        <is>
          <t>Other installation material</t>
        </is>
      </c>
      <c r="F3170" s="94" t="inlineStr">
        <is>
          <t>Szerelési segédanyag</t>
        </is>
      </c>
      <c r="G3170" s="994" t="n">
        <v>1</v>
      </c>
      <c r="H3170" s="39" t="inlineStr">
        <is>
          <t>klt/set</t>
        </is>
      </c>
      <c r="I3170" s="530" t="n"/>
      <c r="J3170" s="159" t="n">
        <v>0</v>
      </c>
      <c r="K3170" s="159" t="n">
        <v>0</v>
      </c>
      <c r="L3170" s="753">
        <f>J3170+K3170</f>
        <v/>
      </c>
      <c r="M3170" s="748">
        <f>L3170*(G3170+I3170)</f>
        <v/>
      </c>
      <c r="O3170" s="464">
        <f>ISBLANK(D3170)</f>
        <v/>
      </c>
      <c r="P3170" s="464">
        <f>ISBLANK(G3170)</f>
        <v/>
      </c>
      <c r="Q3170" s="464">
        <f>ISBLANK(M3170)</f>
        <v/>
      </c>
      <c r="R3170" s="464">
        <f>IF(AND(O3170=P3170,O3170=Q3170),,"!!!")</f>
        <v/>
      </c>
      <c r="T3170" s="464" t="n">
        <v>3159</v>
      </c>
    </row>
    <row customFormat="1" customHeight="1" ht="22.5" outlineLevel="1" r="3171" s="590">
      <c r="A3171" s="29" t="inlineStr">
        <is>
          <t>x</t>
        </is>
      </c>
      <c r="B3171" s="606" t="n">
        <v>400</v>
      </c>
      <c r="C3171" s="617" t="n">
        <v>459</v>
      </c>
      <c r="D3171" s="889" t="n">
        <v>26</v>
      </c>
      <c r="E3171" s="94" t="inlineStr">
        <is>
          <t>Surge arrestor Cat6A FTP cable for lightning protection zone boundary, mounted, boxed, protected</t>
        </is>
      </c>
      <c r="F3171" s="94" t="inlineStr">
        <is>
          <t>Túlfeszültség levezető Cat6A FTP kábel részére villámvédelmi zónahatárra, szerelve, dobozolva, védetten</t>
        </is>
      </c>
      <c r="G3171" s="994" t="n">
        <v>10</v>
      </c>
      <c r="H3171" s="39" t="inlineStr">
        <is>
          <t>db/pcs</t>
        </is>
      </c>
      <c r="I3171" s="530" t="n"/>
      <c r="J3171" s="159" t="n">
        <v>0</v>
      </c>
      <c r="K3171" s="159" t="n">
        <v>0</v>
      </c>
      <c r="L3171" s="753">
        <f>J3171+K3171</f>
        <v/>
      </c>
      <c r="M3171" s="748">
        <f>L3171*(G3171+I3171)</f>
        <v/>
      </c>
      <c r="O3171" s="464">
        <f>ISBLANK(D3171)</f>
        <v/>
      </c>
      <c r="P3171" s="464">
        <f>ISBLANK(G3171)</f>
        <v/>
      </c>
      <c r="Q3171" s="464">
        <f>ISBLANK(M3171)</f>
        <v/>
      </c>
      <c r="R3171" s="464">
        <f>IF(AND(O3171=P3171,O3171=Q3171),,"!!!")</f>
        <v/>
      </c>
      <c r="T3171" s="464" t="n">
        <v>3160</v>
      </c>
    </row>
    <row customFormat="1" customHeight="1" ht="22.5" outlineLevel="1" r="3172" s="590">
      <c r="A3172" s="29" t="inlineStr">
        <is>
          <t>x</t>
        </is>
      </c>
      <c r="B3172" s="606" t="n">
        <v>400</v>
      </c>
      <c r="C3172" s="617" t="n">
        <v>459</v>
      </c>
      <c r="D3172" s="889" t="n">
        <v>27</v>
      </c>
      <c r="E3172" s="94" t="inlineStr">
        <is>
          <t>IT endpoint for power supply with complete cabling, conduit, necessary auxiliaries and system expansion</t>
        </is>
      </c>
      <c r="F3172" s="94" t="inlineStr">
        <is>
          <t>IT végpont erősáram részére kompletten kábelezéssel, védőcsőben húzva, szükséges segédanyagokkal és rendszerbővítéssel</t>
        </is>
      </c>
      <c r="G3172" s="994" t="n">
        <v>20</v>
      </c>
      <c r="H3172" s="39" t="inlineStr">
        <is>
          <t>db/pcs</t>
        </is>
      </c>
      <c r="I3172" s="530" t="n"/>
      <c r="J3172" s="159" t="n">
        <v>0</v>
      </c>
      <c r="K3172" s="159" t="n">
        <v>0</v>
      </c>
      <c r="L3172" s="753">
        <f>J3172+K3172</f>
        <v/>
      </c>
      <c r="M3172" s="748">
        <f>L3172*(G3172+I3172)</f>
        <v/>
      </c>
      <c r="O3172" s="464">
        <f>ISBLANK(D3172)</f>
        <v/>
      </c>
      <c r="P3172" s="464">
        <f>ISBLANK(G3172)</f>
        <v/>
      </c>
      <c r="Q3172" s="464">
        <f>ISBLANK(M3172)</f>
        <v/>
      </c>
      <c r="R3172" s="464">
        <f>IF(AND(O3172=P3172,O3172=Q3172),,"!!!")</f>
        <v/>
      </c>
      <c r="T3172" s="464" t="n">
        <v>3161</v>
      </c>
    </row>
    <row customFormat="1" customHeight="1" ht="22.5" outlineLevel="1" r="3173" s="590">
      <c r="A3173" s="29" t="inlineStr">
        <is>
          <t>x</t>
        </is>
      </c>
      <c r="B3173" s="606" t="n">
        <v>400</v>
      </c>
      <c r="C3173" s="617" t="n">
        <v>459</v>
      </c>
      <c r="D3173" s="889" t="n">
        <v>28</v>
      </c>
      <c r="E3173" s="94" t="inlineStr">
        <is>
          <t>Cable insulation measurement and protocoll</t>
        </is>
      </c>
      <c r="F3173" s="94" t="inlineStr">
        <is>
          <t>Mérési jegyzőkönyv készítése (CAT6A FTP, optikai csillapításmérés, OTDR mérés, stb.)</t>
        </is>
      </c>
      <c r="G3173" s="994" t="n">
        <v>1</v>
      </c>
      <c r="H3173" s="39" t="inlineStr">
        <is>
          <t>klt/set</t>
        </is>
      </c>
      <c r="I3173" s="530" t="n"/>
      <c r="J3173" s="159" t="n">
        <v>0</v>
      </c>
      <c r="K3173" s="159" t="n">
        <v>0</v>
      </c>
      <c r="L3173" s="753">
        <f>J3173+K3173</f>
        <v/>
      </c>
      <c r="M3173" s="748">
        <f>L3173*(G3173+I3173)</f>
        <v/>
      </c>
      <c r="O3173" s="464">
        <f>ISBLANK(D3173)</f>
        <v/>
      </c>
      <c r="P3173" s="464">
        <f>ISBLANK(G3173)</f>
        <v/>
      </c>
      <c r="Q3173" s="464">
        <f>ISBLANK(M3173)</f>
        <v/>
      </c>
      <c r="R3173" s="464">
        <f>IF(AND(O3173=P3173,O3173=Q3173),,"!!!")</f>
        <v/>
      </c>
      <c r="T3173" s="464" t="n">
        <v>3162</v>
      </c>
    </row>
    <row customFormat="1" outlineLevel="1" r="3174" s="590">
      <c r="A3174" s="29" t="inlineStr">
        <is>
          <t>x</t>
        </is>
      </c>
      <c r="B3174" s="606" t="n">
        <v>400</v>
      </c>
      <c r="C3174" s="617" t="n">
        <v>459</v>
      </c>
      <c r="D3174" s="889" t="n">
        <v>29</v>
      </c>
      <c r="E3174" s="94" t="inlineStr">
        <is>
          <t>Project managing</t>
        </is>
      </c>
      <c r="F3174" s="94" t="inlineStr">
        <is>
          <t>Projekt vezetés</t>
        </is>
      </c>
      <c r="G3174" s="994" t="n">
        <v>1</v>
      </c>
      <c r="H3174" s="39" t="inlineStr">
        <is>
          <t>klt/set</t>
        </is>
      </c>
      <c r="I3174" s="530" t="n"/>
      <c r="J3174" s="159" t="n">
        <v>0</v>
      </c>
      <c r="K3174" s="159" t="n">
        <v>0</v>
      </c>
      <c r="L3174" s="753">
        <f>J3174+K3174</f>
        <v/>
      </c>
      <c r="M3174" s="748">
        <f>L3174*(G3174+I3174)</f>
        <v/>
      </c>
      <c r="O3174" s="464">
        <f>ISBLANK(D3174)</f>
        <v/>
      </c>
      <c r="P3174" s="464">
        <f>ISBLANK(G3174)</f>
        <v/>
      </c>
      <c r="Q3174" s="464">
        <f>ISBLANK(M3174)</f>
        <v/>
      </c>
      <c r="R3174" s="464">
        <f>IF(AND(O3174=P3174,O3174=Q3174),,"!!!")</f>
        <v/>
      </c>
      <c r="T3174" s="464" t="n">
        <v>3163</v>
      </c>
    </row>
    <row customFormat="1" outlineLevel="1" r="3175" s="590">
      <c r="A3175" s="29" t="inlineStr">
        <is>
          <t>x</t>
        </is>
      </c>
      <c r="B3175" s="606" t="n">
        <v>400</v>
      </c>
      <c r="C3175" s="617" t="n">
        <v>459</v>
      </c>
      <c r="D3175" s="889" t="n">
        <v>30</v>
      </c>
      <c r="E3175" s="94" t="inlineStr">
        <is>
          <t>Setting and comissioning</t>
        </is>
      </c>
      <c r="F3175" s="94" t="inlineStr">
        <is>
          <t>Üzembe helyezés, programozás</t>
        </is>
      </c>
      <c r="G3175" s="994" t="n">
        <v>1</v>
      </c>
      <c r="H3175" s="39" t="inlineStr">
        <is>
          <t>klt/set</t>
        </is>
      </c>
      <c r="I3175" s="530" t="n"/>
      <c r="J3175" s="159" t="n">
        <v>0</v>
      </c>
      <c r="K3175" s="159" t="n">
        <v>0</v>
      </c>
      <c r="L3175" s="753">
        <f>J3175+K3175</f>
        <v/>
      </c>
      <c r="M3175" s="748">
        <f>L3175*(G3175+I3175)</f>
        <v/>
      </c>
      <c r="O3175" s="464">
        <f>ISBLANK(D3175)</f>
        <v/>
      </c>
      <c r="P3175" s="464">
        <f>ISBLANK(G3175)</f>
        <v/>
      </c>
      <c r="Q3175" s="464">
        <f>ISBLANK(M3175)</f>
        <v/>
      </c>
      <c r="R3175" s="464">
        <f>IF(AND(O3175=P3175,O3175=Q3175),,"!!!")</f>
        <v/>
      </c>
      <c r="T3175" s="464" t="n">
        <v>3164</v>
      </c>
    </row>
    <row customFormat="1" outlineLevel="1" r="3176" s="590">
      <c r="A3176" s="29" t="inlineStr">
        <is>
          <t>x</t>
        </is>
      </c>
      <c r="B3176" s="606" t="n">
        <v>400</v>
      </c>
      <c r="C3176" s="617" t="n">
        <v>459</v>
      </c>
      <c r="D3176" s="889" t="n">
        <v>31</v>
      </c>
      <c r="E3176" s="94" t="inlineStr">
        <is>
          <t>Traning</t>
        </is>
      </c>
      <c r="F3176" s="94" t="inlineStr">
        <is>
          <t>Oktatás</t>
        </is>
      </c>
      <c r="G3176" s="994" t="n">
        <v>1</v>
      </c>
      <c r="H3176" s="39" t="inlineStr">
        <is>
          <t>klt/set</t>
        </is>
      </c>
      <c r="I3176" s="530" t="n"/>
      <c r="J3176" s="159" t="n">
        <v>0</v>
      </c>
      <c r="K3176" s="159" t="n">
        <v>0</v>
      </c>
      <c r="L3176" s="753">
        <f>J3176+K3176</f>
        <v/>
      </c>
      <c r="M3176" s="748">
        <f>L3176*(G3176+I3176)</f>
        <v/>
      </c>
      <c r="O3176" s="464">
        <f>ISBLANK(D3176)</f>
        <v/>
      </c>
      <c r="P3176" s="464">
        <f>ISBLANK(G3176)</f>
        <v/>
      </c>
      <c r="Q3176" s="464">
        <f>ISBLANK(M3176)</f>
        <v/>
      </c>
      <c r="R3176" s="464">
        <f>IF(AND(O3176=P3176,O3176=Q3176),,"!!!")</f>
        <v/>
      </c>
      <c r="T3176" s="464" t="n">
        <v>3165</v>
      </c>
    </row>
    <row customFormat="1" customHeight="1" ht="90.75" outlineLevel="1" r="3177" s="590" thickBot="1">
      <c r="A3177" s="29" t="inlineStr">
        <is>
          <t>x</t>
        </is>
      </c>
      <c r="B3177" s="606" t="n">
        <v>400</v>
      </c>
      <c r="C3177" s="608" t="n">
        <v>459</v>
      </c>
      <c r="D3177" s="889" t="n">
        <v>32</v>
      </c>
      <c r="E3177" s="94" t="inlineStr">
        <is>
          <t>Handing over documentation</t>
        </is>
      </c>
      <c r="F3177" s="94" t="inlineStr">
        <is>
          <t>Átadási dokumentáció készítése Beruházónak 3pld-ban átadva,mely tartalmazza: 1.Tartalomjegyzéket 2.Használati útmutatókat 3.Alkatrész jegyzékeket és szállítói jegyzékeket 4.Átadás/átvételi jegyzőkönyveket 5.Nyomvonalrajzokat 6.Szerelési terveket 7. Mérési jegyzőkönyveket 8.Kapcsolószekrények csatlakozások terveit  9.Átvételi jegyzőkönyvetet 10.Prospektusokat 11.Megfelelőségi nyilatkozatokat. 12.használatbavételt. Minden pont esetében a megvalósult állapotnak megfelelően kell a dokumentációt elkészíteni!</t>
        </is>
      </c>
      <c r="G3177" s="994" t="n">
        <v>1</v>
      </c>
      <c r="H3177" s="39" t="inlineStr">
        <is>
          <t>klt/set</t>
        </is>
      </c>
      <c r="I3177" s="530" t="n"/>
      <c r="J3177" s="159" t="n">
        <v>0</v>
      </c>
      <c r="K3177" s="159" t="n">
        <v>0</v>
      </c>
      <c r="L3177" s="753">
        <f>J3177+K3177</f>
        <v/>
      </c>
      <c r="M3177" s="748">
        <f>L3177*(G3177+I3177)</f>
        <v/>
      </c>
      <c r="O3177" s="464">
        <f>ISBLANK(D3177)</f>
        <v/>
      </c>
      <c r="P3177" s="464">
        <f>ISBLANK(G3177)</f>
        <v/>
      </c>
      <c r="Q3177" s="464">
        <f>ISBLANK(M3177)</f>
        <v/>
      </c>
      <c r="R3177" s="464">
        <f>IF(AND(O3177=P3177,O3177=Q3177),,"!!!")</f>
        <v/>
      </c>
      <c r="T3177" s="464" t="n">
        <v>3166</v>
      </c>
    </row>
    <row customFormat="1" customHeight="1" ht="13.5" outlineLevel="1" r="3178" s="590" thickBot="1">
      <c r="A3178" s="40" t="n"/>
      <c r="B3178" s="622" t="n">
        <v>400</v>
      </c>
      <c r="C3178" s="623" t="n">
        <v>459</v>
      </c>
      <c r="D3178" s="434" t="n"/>
      <c r="E3178" s="91" t="inlineStr">
        <is>
          <t xml:space="preserve"> összesen</t>
        </is>
      </c>
      <c r="F3178" s="91" t="inlineStr">
        <is>
          <t xml:space="preserve"> total</t>
        </is>
      </c>
      <c r="G3178" s="1007" t="n"/>
      <c r="H3178" s="294" t="n"/>
      <c r="I3178" s="531" t="n"/>
      <c r="J3178" s="95" t="n"/>
      <c r="K3178" s="95" t="n"/>
      <c r="L3178" s="213" t="n"/>
      <c r="M3178" s="226">
        <f>SUM(M3146:M3177)</f>
        <v/>
      </c>
      <c r="O3178" s="464">
        <f>ISBLANK(D3178)</f>
        <v/>
      </c>
      <c r="P3178" s="464">
        <f>ISBLANK(G3178)</f>
        <v/>
      </c>
      <c r="Q3178" s="464">
        <f>ISBLANK(M3178)</f>
        <v/>
      </c>
      <c r="R3178" s="464">
        <f>IF(AND(O3178=P3178,O3178=Q3178),,"!!!")</f>
        <v/>
      </c>
      <c r="T3178" s="464" t="n">
        <v>3167</v>
      </c>
    </row>
    <row customHeight="1" ht="34.9" r="3179" thickBot="1">
      <c r="A3179" s="373" t="n"/>
      <c r="B3179" s="601" t="n">
        <v>400</v>
      </c>
      <c r="C3179" s="602" t="n">
        <v>460</v>
      </c>
      <c r="D3179" s="431" t="n"/>
      <c r="E3179" s="21" t="inlineStr">
        <is>
          <t>Transport systems</t>
        </is>
      </c>
      <c r="F3179" s="21" t="inlineStr">
        <is>
          <t>Szállítóberendezések</t>
        </is>
      </c>
      <c r="G3179" s="989" t="n"/>
      <c r="H3179" s="292" t="n"/>
      <c r="I3179" s="311" t="n"/>
      <c r="J3179" s="95" t="n"/>
      <c r="K3179" s="23" t="n"/>
      <c r="L3179" s="23" t="n"/>
      <c r="M3179" s="191">
        <f>SUMIF(D3181:D3184,"&gt;0",M3181:M3184)</f>
        <v/>
      </c>
      <c r="O3179" s="464">
        <f>ISBLANK(D3179)</f>
        <v/>
      </c>
      <c r="P3179" s="464">
        <f>ISBLANK(G3179)</f>
        <v/>
      </c>
      <c r="Q3179" s="464">
        <f>ISBLANK(M3179)</f>
        <v/>
      </c>
      <c r="R3179" s="464">
        <f>IF(AND(O3179=P3179,O3179=Q3179),,"!!!")</f>
        <v/>
      </c>
      <c r="T3179" s="464" t="n">
        <v>3168</v>
      </c>
    </row>
    <row customHeight="1" ht="16.5" outlineLevel="1" r="3180" thickBot="1">
      <c r="A3180" s="24" t="n"/>
      <c r="B3180" s="603" t="n"/>
      <c r="C3180" s="604" t="n"/>
      <c r="D3180" s="555" t="n"/>
      <c r="E3180" s="25" t="inlineStr">
        <is>
          <t>Note</t>
        </is>
      </c>
      <c r="F3180" s="26" t="inlineStr">
        <is>
          <t>Megjegyzés:</t>
        </is>
      </c>
      <c r="G3180" s="1008" t="n"/>
      <c r="H3180" s="130" t="n"/>
      <c r="I3180" s="312" t="n"/>
      <c r="J3180" s="131" t="n"/>
      <c r="K3180" s="27" t="n"/>
      <c r="L3180" s="27" t="n"/>
      <c r="M3180" s="28" t="n"/>
      <c r="O3180" s="464">
        <f>ISBLANK(D3180)</f>
        <v/>
      </c>
      <c r="P3180" s="464">
        <f>ISBLANK(G3180)</f>
        <v/>
      </c>
      <c r="Q3180" s="464">
        <f>ISBLANK(M3180)</f>
        <v/>
      </c>
      <c r="R3180" s="464">
        <f>IF(AND(O3180=P3180,O3180=Q3180),,"!!!")</f>
        <v/>
      </c>
      <c r="T3180" s="464" t="n">
        <v>3169</v>
      </c>
    </row>
    <row customHeight="1" ht="15.75" outlineLevel="1" r="3181" thickBot="1">
      <c r="A3181" s="576" t="n"/>
      <c r="B3181" s="601" t="n">
        <v>400</v>
      </c>
      <c r="C3181" s="602" t="n">
        <v>461</v>
      </c>
      <c r="D3181" s="556" t="n"/>
      <c r="E3181" s="1" t="inlineStr">
        <is>
          <t>Elevator</t>
        </is>
      </c>
      <c r="F3181" s="1" t="inlineStr">
        <is>
          <t>Teherfelvonó</t>
        </is>
      </c>
      <c r="G3181" s="991" t="n"/>
      <c r="H3181" s="293" t="n"/>
      <c r="I3181" s="313" t="n"/>
      <c r="J3181" s="298" t="n"/>
      <c r="K3181" s="2" t="n"/>
      <c r="L3181" s="3" t="n"/>
      <c r="M3181" s="4" t="n"/>
      <c r="O3181" s="464">
        <f>ISBLANK(D3181)</f>
        <v/>
      </c>
      <c r="P3181" s="464">
        <f>ISBLANK(G3181)</f>
        <v/>
      </c>
      <c r="Q3181" s="464">
        <f>ISBLANK(M3181)</f>
        <v/>
      </c>
      <c r="R3181" s="464">
        <f>IF(AND(O3181=P3181,O3181=Q3181),,"!!!")</f>
        <v/>
      </c>
      <c r="T3181" s="464" t="n">
        <v>3170</v>
      </c>
    </row>
    <row customHeight="1" ht="56.25" outlineLevel="1" r="3182">
      <c r="A3182" s="29" t="inlineStr">
        <is>
          <t>x</t>
        </is>
      </c>
      <c r="B3182" s="606" t="n">
        <v>400</v>
      </c>
      <c r="C3182" s="617" t="n">
        <v>461</v>
      </c>
      <c r="D3182" s="889" t="n">
        <v>1</v>
      </c>
      <c r="E3182" s="427" t="inlineStr">
        <is>
          <t>Upper powered elevator with a load capacity of 500 kg_x000D_
OTIS ISO-MA
'Complete turnkey design and construction, with obtaining all necessary permit  for constructuion, commissioning and operation.</t>
        </is>
      </c>
      <c r="F3182" s="427" t="inlineStr">
        <is>
          <t>500 kg teherbírású felső gépes,  teherfelvonó
OTIS ISO-MAX
Komplett kulcsrakész tervezés és kivitelezés, az építéshez szükséges hatósági engedélyekkel beszerzésével, a használatba vételhez és üzemeltetéshez szükséges összes engedély.</t>
        </is>
      </c>
      <c r="G3182" s="994" t="n">
        <v>1</v>
      </c>
      <c r="H3182" s="39" t="inlineStr">
        <is>
          <t>db/pcs</t>
        </is>
      </c>
      <c r="I3182" s="315" t="n"/>
      <c r="J3182" s="159" t="n">
        <v>0</v>
      </c>
      <c r="K3182" s="159" t="n">
        <v>0</v>
      </c>
      <c r="L3182" s="753">
        <f>J3182+K3182</f>
        <v/>
      </c>
      <c r="M3182" s="748">
        <f>L3182*(G3182+I3182)</f>
        <v/>
      </c>
      <c r="O3182" s="464">
        <f>ISBLANK(D3182)</f>
        <v/>
      </c>
      <c r="P3182" s="464">
        <f>ISBLANK(G3182)</f>
        <v/>
      </c>
      <c r="Q3182" s="464">
        <f>ISBLANK(M3182)</f>
        <v/>
      </c>
      <c r="R3182" s="464">
        <f>IF(AND(O3182=P3182,O3182=Q3182),,"!!!")</f>
        <v/>
      </c>
      <c r="T3182" s="464" t="n">
        <v>3171</v>
      </c>
    </row>
    <row customHeight="1" ht="13.5" outlineLevel="1" r="3183" thickBot="1">
      <c r="A3183" s="29" t="n"/>
      <c r="B3183" s="613" t="n"/>
      <c r="C3183" s="617" t="n"/>
      <c r="D3183" s="889" t="n"/>
      <c r="E3183" s="464" t="n"/>
      <c r="F3183" s="464" t="n"/>
      <c r="G3183" s="994" t="n"/>
      <c r="H3183" s="39" t="n"/>
      <c r="I3183" s="315" t="n"/>
      <c r="J3183" s="159" t="n"/>
      <c r="K3183" s="159" t="n"/>
      <c r="L3183" s="159" t="n"/>
      <c r="M3183" s="522" t="inlineStr">
        <is>
          <t xml:space="preserve">   </t>
        </is>
      </c>
      <c r="O3183" s="464">
        <f>ISBLANK(D3183)</f>
        <v/>
      </c>
      <c r="P3183" s="464">
        <f>ISBLANK(G3183)</f>
        <v/>
      </c>
      <c r="Q3183" s="464">
        <f>ISBLANK(M3183)</f>
        <v/>
      </c>
      <c r="R3183" s="464">
        <f>IF(AND(O3183=P3183,O3183=Q3183),,"!!!")</f>
        <v/>
      </c>
      <c r="T3183" s="464" t="n">
        <v>3172</v>
      </c>
    </row>
    <row customHeight="1" ht="13.5" outlineLevel="1" r="3184" thickBot="1">
      <c r="A3184" s="33" t="n"/>
      <c r="B3184" s="609" t="n">
        <v>400</v>
      </c>
      <c r="C3184" s="625" t="n">
        <v>461</v>
      </c>
      <c r="D3184" s="431" t="n"/>
      <c r="E3184" s="60" t="inlineStr">
        <is>
          <t xml:space="preserve"> total</t>
        </is>
      </c>
      <c r="F3184" s="60" t="inlineStr">
        <is>
          <t xml:space="preserve"> összesen</t>
        </is>
      </c>
      <c r="G3184" s="993" t="n"/>
      <c r="H3184" s="294" t="n"/>
      <c r="I3184" s="452" t="n"/>
      <c r="J3184" s="95" t="n"/>
      <c r="K3184" s="23" t="n"/>
      <c r="L3184" s="23" t="n"/>
      <c r="M3184" s="203">
        <f>SUM(M3182:M3183)</f>
        <v/>
      </c>
      <c r="O3184" s="464">
        <f>ISBLANK(D3184)</f>
        <v/>
      </c>
      <c r="P3184" s="464">
        <f>ISBLANK(G3184)</f>
        <v/>
      </c>
      <c r="Q3184" s="464">
        <f>ISBLANK(M3184)</f>
        <v/>
      </c>
      <c r="R3184" s="464">
        <f>IF(AND(O3184=P3184,O3184=Q3184),,"!!!")</f>
        <v/>
      </c>
      <c r="T3184" s="464" t="n">
        <v>3173</v>
      </c>
    </row>
    <row customHeight="1" ht="34.9" r="3185" thickBot="1">
      <c r="A3185" s="373" t="n"/>
      <c r="B3185" s="601" t="n">
        <v>400</v>
      </c>
      <c r="C3185" s="602" t="n">
        <v>480</v>
      </c>
      <c r="D3185" s="431" t="n"/>
      <c r="E3185" s="21" t="inlineStr">
        <is>
          <t>Building automation</t>
        </is>
      </c>
      <c r="F3185" s="21" t="inlineStr">
        <is>
          <t>Épületautomatika</t>
        </is>
      </c>
      <c r="G3185" s="989" t="n"/>
      <c r="H3185" s="292" t="n"/>
      <c r="I3185" s="311" t="n"/>
      <c r="J3185" s="95" t="n"/>
      <c r="K3185" s="23" t="n"/>
      <c r="L3185" s="23" t="n"/>
      <c r="M3185" s="191">
        <f>SUMIF(D3187:D3314,"&gt;0",M3187:M3314)</f>
        <v/>
      </c>
      <c r="O3185" s="464">
        <f>ISBLANK(D3185)</f>
        <v/>
      </c>
      <c r="P3185" s="464">
        <f>ISBLANK(G3185)</f>
        <v/>
      </c>
      <c r="Q3185" s="464">
        <f>ISBLANK(M3185)</f>
        <v/>
      </c>
      <c r="R3185" s="464">
        <f>IF(AND(O3185=P3185,O3185=Q3185),,"!!!")</f>
        <v/>
      </c>
      <c r="T3185" s="464" t="n">
        <v>3174</v>
      </c>
    </row>
    <row customFormat="1" customHeight="1" ht="16.5" outlineLevel="1" r="3186" s="590" thickBot="1">
      <c r="A3186" s="45" t="n"/>
      <c r="B3186" s="612" t="n"/>
      <c r="C3186" s="642" t="n"/>
      <c r="D3186" s="569" t="n"/>
      <c r="E3186" s="128" t="inlineStr">
        <is>
          <t>Note</t>
        </is>
      </c>
      <c r="F3186" s="129" t="inlineStr">
        <is>
          <t>Megjegyzés:</t>
        </is>
      </c>
      <c r="G3186" s="1034" t="n"/>
      <c r="H3186" s="130" t="n"/>
      <c r="I3186" s="312" t="n"/>
      <c r="J3186" s="131" t="n"/>
      <c r="K3186" s="131" t="n"/>
      <c r="L3186" s="131" t="n"/>
      <c r="M3186" s="46" t="n"/>
      <c r="O3186" s="464">
        <f>ISBLANK(D3186)</f>
        <v/>
      </c>
      <c r="P3186" s="464">
        <f>ISBLANK(G3186)</f>
        <v/>
      </c>
      <c r="Q3186" s="464">
        <f>ISBLANK(M3186)</f>
        <v/>
      </c>
      <c r="R3186" s="464">
        <f>IF(AND(O3186=P3186,O3186=Q3186),,"!!!")</f>
        <v/>
      </c>
      <c r="T3186" s="464" t="n">
        <v>3175</v>
      </c>
    </row>
    <row customFormat="1" customHeight="1" ht="15.75" outlineLevel="1" r="3187" s="590" thickBot="1">
      <c r="A3187" s="581" t="n"/>
      <c r="B3187" s="631" t="n">
        <v>400</v>
      </c>
      <c r="C3187" s="632" t="n">
        <v>481</v>
      </c>
      <c r="D3187" s="566" t="n"/>
      <c r="E3187" s="99" t="inlineStr">
        <is>
          <t>Field devices</t>
        </is>
      </c>
      <c r="F3187" s="99" t="inlineStr">
        <is>
          <t>Terepi eszközök</t>
        </is>
      </c>
      <c r="G3187" s="1009" t="n"/>
      <c r="H3187" s="100" t="n"/>
      <c r="I3187" s="334" t="n"/>
      <c r="J3187" s="299" t="n"/>
      <c r="K3187" s="101" t="n"/>
      <c r="L3187" s="102" t="n"/>
      <c r="M3187" s="103" t="n"/>
      <c r="O3187" s="464">
        <f>ISBLANK(D3187)</f>
        <v/>
      </c>
      <c r="P3187" s="464">
        <f>ISBLANK(G3187)</f>
        <v/>
      </c>
      <c r="Q3187" s="464">
        <f>ISBLANK(M3187)</f>
        <v/>
      </c>
      <c r="R3187" s="464">
        <f>IF(AND(O3187=P3187,O3187=Q3187),,"!!!")</f>
        <v/>
      </c>
      <c r="T3187" s="464" t="n">
        <v>3176</v>
      </c>
    </row>
    <row customFormat="1" customHeight="1" ht="140.25" outlineLevel="1" r="3188" s="590">
      <c r="A3188" s="29" t="n"/>
      <c r="B3188" s="606" t="n">
        <v>400</v>
      </c>
      <c r="C3188" s="617" t="n">
        <v>481</v>
      </c>
      <c r="D3188" s="889" t="n"/>
      <c r="E3188" s="712" t="inlineStr">
        <is>
          <t>General Installation Conditions: The additional works (including accessories, expert and general labor) required for professionally sound implementation have to be taken into consideration in case of each item. The individually mentioned items are exceptions to this. Providing the means and materials necessary to observe the mandatory work safety and accident prevention regulations is also included in the items. All items must be priced according to the specifications.</t>
        </is>
      </c>
      <c r="F3188" s="712" t="inlineStr">
        <is>
          <t xml:space="preserve">Általános beépítési feltételek:
Minden tételnél figyelembe kell venni a szakszerű elkészítéshez szükséges kiegészítő munkákat, a szükséges segédanyagokkal, szak- és segédmunkával. Kivételt képeznek ez alól a külön említett tételek. Szintén a tételek részét képezik a szükséges munka- és balesetvédelmi előírások betartásához szükséges eszközök, anyagok biztosítása is. Minden tétel árazásánál kötelezően figyelembe kell venni a műszaki leírásban rögzítetteket.
</t>
        </is>
      </c>
      <c r="G3188" s="994" t="n"/>
      <c r="H3188" s="39" t="n"/>
      <c r="I3188" s="315" t="n"/>
      <c r="J3188" s="159" t="n"/>
      <c r="K3188" s="159" t="n"/>
      <c r="L3188" s="753" t="n"/>
      <c r="M3188" s="748" t="n"/>
      <c r="O3188" s="464">
        <f>ISBLANK(D3188)</f>
        <v/>
      </c>
      <c r="P3188" s="464">
        <f>ISBLANK(G3188)</f>
        <v/>
      </c>
      <c r="Q3188" s="464">
        <f>ISBLANK(M3188)</f>
        <v/>
      </c>
      <c r="R3188" s="464">
        <f>IF(AND(O3188=P3188,O3188=Q3188),,"!!!")</f>
        <v/>
      </c>
      <c r="T3188" s="464" t="n">
        <v>3177</v>
      </c>
    </row>
    <row customFormat="1" customHeight="1" ht="178.5" outlineLevel="1" r="3189" s="590">
      <c r="A3189" s="29" t="n"/>
      <c r="B3189" s="606" t="n">
        <v>400</v>
      </c>
      <c r="C3189" s="617" t="n">
        <v>481</v>
      </c>
      <c r="D3189" s="889" t="n">
        <v>1</v>
      </c>
      <c r="E3189" s="712" t="inlineStr">
        <is>
          <t xml:space="preserve">Air duct passive temperature sensor for duct temperature averaging
Sensor PT100, PT1000, Ni1000
Measuring range, temperature -30°C - 50°C
Measuring accuracy &lt;±0.9K
Time constant at 2 m/s air movement: &lt;30s
Immersion length min 400mm
Electrical connection screw connection terminals
Type of mounting with flange supplied with the sensor
Analogue output signal: resistance thermometer
Protection min IP54
With all necessary accessories
(specification number 1.1.1)
</t>
        </is>
      </c>
      <c r="F3189" s="712" t="inlineStr">
        <is>
          <t>Légcsatorna passzív hőmérséklet érzékelő, csatornahőmérséklet átlagoláshoz
Szenzor PT100, PT1000, Ni1000
Méréstartomány, hőmérséklet -30...50 °C
Mérési pontosság &lt;±0.9 K
Időkonstans 2 m/s levegő mozgásnál: &lt;30s
Benyúlási hossz min. 400 mm
Elektromos csatlakozás csavaros csatlakozó terminálokkal
Rögzítés típusa érzékelővel szállított karimával
Analóg kimeneti jel: ellenállásváltozás
Védettség min. IP54
Minden szükséges tartozékkal
(spec.szám 1.1.1)</t>
        </is>
      </c>
      <c r="G3189" s="994" t="n">
        <v>23</v>
      </c>
      <c r="H3189" s="39" t="inlineStr">
        <is>
          <t>db/pcs</t>
        </is>
      </c>
      <c r="I3189" s="315" t="n"/>
      <c r="J3189" s="159" t="n">
        <v>0</v>
      </c>
      <c r="K3189" s="159" t="n">
        <v>0</v>
      </c>
      <c r="L3189" s="753">
        <f>J3189+K3189</f>
        <v/>
      </c>
      <c r="M3189" s="748">
        <f>L3189*(G3189+I3189)</f>
        <v/>
      </c>
      <c r="O3189" s="464">
        <f>ISBLANK(D3189)</f>
        <v/>
      </c>
      <c r="P3189" s="464">
        <f>ISBLANK(G3189)</f>
        <v/>
      </c>
      <c r="Q3189" s="464">
        <f>ISBLANK(M3189)</f>
        <v/>
      </c>
      <c r="R3189" s="464">
        <f>IF(AND(O3189=P3189,O3189=Q3189),,"!!!")</f>
        <v/>
      </c>
      <c r="T3189" s="464" t="n">
        <v>3178</v>
      </c>
    </row>
    <row customFormat="1" customHeight="1" ht="229.5" outlineLevel="1" r="3190" s="590">
      <c r="A3190" s="29" t="n"/>
      <c r="B3190" s="606" t="n">
        <v>400</v>
      </c>
      <c r="C3190" s="617" t="n">
        <v>481</v>
      </c>
      <c r="D3190" s="889" t="n">
        <v>2</v>
      </c>
      <c r="E3190" s="712" t="inlineStr">
        <is>
          <t xml:space="preserve">Air duct temperature and relative humidity sensor
T Sensor PT100, PT1000, Ni1000
Measuring range, temperature -30°C - 50°C
Measuring accuracy &lt;±0.9K
Time constant at 2 m/s air movement: &lt;30s
Operating voltage AC/DC 13.5V - 35V
H Sensor: capacity
Measuring range 0...100%rH
Measuring accuracy +/-5%
Time constant at 2 m/s air movement: &lt;20s
Analogue output signal DC 4mA - 20mA or DC  0V - 10V
Immersion length min 400mm
Electrical connection screw connection terminals
Type of mounting with flange supplied with the sensor
Protection min IP54
With all necessary accessories
(specification number 1.1.2)
</t>
        </is>
      </c>
      <c r="F3190" s="712" t="inlineStr">
        <is>
          <t>Légcsatorna aktívi hőmérséklet és páratartalom érzékelő
T szenzor PT100, PT1000, Ni1000
Méréstartomány, hőmérséklet -30...50 °C
Mérési pontosság &lt;±0.9 K
Időkonstans 2 m/s levegő mozgásnál: &lt;30s
Működtető feszültség AC/DC 13.5...35 V
H szenzor: kapacitív
Méréstartomány: 0...100 %rH
Mérési pontosság +/-5%
Időkonstans 2 m/s levegő mozgásnál: &lt;20s
Analóg kimeneti jel DC 4...20 mA vagy DC  0...10V
Benyúlási hossz min. 400 mm
Elektromos csatlakozás csavaros csatlakozó terminálokkal
Rögzítés típusa érzékelővel szállított karimával
Védettség min. IP54
Minden szükséges tartozékkal
(spec.szám 1.1.2)</t>
        </is>
      </c>
      <c r="G3190" s="994" t="n">
        <v>32</v>
      </c>
      <c r="H3190" s="39" t="inlineStr">
        <is>
          <t>db/pcs</t>
        </is>
      </c>
      <c r="I3190" s="315" t="n"/>
      <c r="J3190" s="159" t="n">
        <v>0</v>
      </c>
      <c r="K3190" s="159" t="n">
        <v>0</v>
      </c>
      <c r="L3190" s="753">
        <f>J3190+K3190</f>
        <v/>
      </c>
      <c r="M3190" s="748">
        <f>L3190*(G3190+I3190)</f>
        <v/>
      </c>
      <c r="O3190" s="464">
        <f>ISBLANK(D3190)</f>
        <v/>
      </c>
      <c r="P3190" s="464">
        <f>ISBLANK(G3190)</f>
        <v/>
      </c>
      <c r="Q3190" s="464">
        <f>ISBLANK(M3190)</f>
        <v/>
      </c>
      <c r="R3190" s="464">
        <f>IF(AND(O3190=P3190,O3190=Q3190),,"!!!")</f>
        <v/>
      </c>
      <c r="T3190" s="464" t="n">
        <v>3179</v>
      </c>
    </row>
    <row customFormat="1" customHeight="1" ht="280.5" outlineLevel="1" r="3191" s="590">
      <c r="A3191" s="29" t="n"/>
      <c r="B3191" s="606" t="n">
        <v>400</v>
      </c>
      <c r="C3191" s="617" t="n">
        <v>481</v>
      </c>
      <c r="D3191" s="889" t="n">
        <v>3</v>
      </c>
      <c r="E3191" s="712" t="inlineStr">
        <is>
          <t xml:space="preserve">Air duct differential pressure sensor
To be used with air or non-aggressive gases in case of extremely high accuracy and quality expectations for fan control 
Diaphragm with piezo-resistive sensor.
Operating voltage AC/DC 13.5V - 33 V
Analogue output signal DC 4mA - 20mA or DC  0V - 10V
Measuring range 0Pa - 1000Pa
Pressure-output signal diagram linear
Expected maximum overpressure 1500Pa
Return pipe coupling size 6,2mm diameter.
Electrical connection screw connection terminals
Response time &lt;100ms
Mounting position spigot facing downward, membrane vertical to the air duct, on the wall
Protection min IP54
With all necessary accessories, 2x2m return pipe, air duct fitting
(specification number 1.1.3)
</t>
        </is>
      </c>
      <c r="F3191" s="712" t="inlineStr">
        <is>
          <t xml:space="preserve">Légcsatorna nyomáskülönbség érzékelő
Levegőhöz vagy nem agresszív gázokhoz való használatra, magas pontossági és minőségi elvárások esetében, ventilátor légmennyiség szabályozáshoz és hőcserélő védelemre. 
Diafragma piezorezisztív érzékelővel.
Működtető feszültség AC/DC 13.5...33 V
Analóg kimeneti jel DC 4...20 mA vagy DC  0...10V
Méréstartomány 0...1000Pa
Nyomás-kimeneti jel diagram: lineáris
Várható maximális túlnyomás: &lt;1500Pa
Impulzuscső csatlakozó csőméret: 6.2 mm átm.
Elektromos csatlakozás csavaros csatlakozó terminálokkal
Válaszidő &lt;100 ms
Szerelési hely: csatlakozó csonkkal lefelé, membránal függőlegesen légcsatornára, falra
Védettség min. IP54
Minden szükséges tartozékkal, 2x2m impulzuscsővel, légcsatorna átvezető idommal
(spec.szám 1.1.3)
</t>
        </is>
      </c>
      <c r="G3191" s="994" t="n">
        <v>36</v>
      </c>
      <c r="H3191" s="39" t="inlineStr">
        <is>
          <t>db/pcs</t>
        </is>
      </c>
      <c r="I3191" s="315" t="n"/>
      <c r="J3191" s="159" t="n">
        <v>0</v>
      </c>
      <c r="K3191" s="159" t="n">
        <v>0</v>
      </c>
      <c r="L3191" s="753">
        <f>J3191+K3191</f>
        <v/>
      </c>
      <c r="M3191" s="748">
        <f>L3191*(G3191+I3191)</f>
        <v/>
      </c>
      <c r="O3191" s="464">
        <f>ISBLANK(D3191)</f>
        <v/>
      </c>
      <c r="P3191" s="464">
        <f>ISBLANK(G3191)</f>
        <v/>
      </c>
      <c r="Q3191" s="464">
        <f>ISBLANK(M3191)</f>
        <v/>
      </c>
      <c r="R3191" s="464">
        <f>IF(AND(O3191=P3191,O3191=Q3191),,"!!!")</f>
        <v/>
      </c>
      <c r="T3191" s="464" t="n">
        <v>3180</v>
      </c>
    </row>
    <row customFormat="1" customHeight="1" ht="204" outlineLevel="1" r="3192" s="590">
      <c r="A3192" s="29" t="n"/>
      <c r="B3192" s="606" t="n">
        <v>400</v>
      </c>
      <c r="C3192" s="617" t="n">
        <v>481</v>
      </c>
      <c r="D3192" s="889" t="n">
        <v>4</v>
      </c>
      <c r="E3192" s="712" t="inlineStr">
        <is>
          <t xml:space="preserve">Immersion temperature sensor with protective tube
Operating voltage AC/DC 13.5V - 35V
Sensor PT100, PT1000, Ni1000
Measuring range, temperature 0°C - 110°C
Measuring accuracy &lt;±1.5K
ITime constant with protective tube &lt;20s
Protrusion min 150mm
Electrical connection screw connection terminals
Type of mounting with stainless steel G1/2" protective tube supplied with the sensor
Analogue output signal: resistance thermometer
Pressure class PN16
Protection min IP54
With all necessary accessories
(specification number 1.1.4)
</t>
        </is>
      </c>
      <c r="F3192" s="712" t="inlineStr">
        <is>
          <t>Merülő vízhőmérséklet érzékelő védőcsővel
Működtető feszültség AC/DC 13.5...35 V
Szenzor PT100, PT1000, Ni1000
Méréstartomány, hőmérséklet 0...110°C
Mérési pontosság &lt;±1,5 K
Időkonstans védőcsővel &lt;20s
Benyúlási hossz min. 150 mm,
Elektromos csatlakozás csavaros csatlakozó terminálokkal
Rögzítés típusa érzékelővel szállított rozsdamentes acél G1/2" védőcsőben
Analóg kimeneti jel: ellenállásváltozás
Nyomásosztály PN16
Védettség min. IP54
Minden szükséges tartozékkal
(spec.szám 1.1.4)</t>
        </is>
      </c>
      <c r="G3192" s="994" t="n">
        <v>20</v>
      </c>
      <c r="H3192" s="39" t="inlineStr">
        <is>
          <t>db/pcs</t>
        </is>
      </c>
      <c r="I3192" s="315" t="n"/>
      <c r="J3192" s="159" t="n">
        <v>0</v>
      </c>
      <c r="K3192" s="159" t="n">
        <v>0</v>
      </c>
      <c r="L3192" s="753">
        <f>J3192+K3192</f>
        <v/>
      </c>
      <c r="M3192" s="748">
        <f>L3192*(G3192+I3192)</f>
        <v/>
      </c>
      <c r="O3192" s="464">
        <f>ISBLANK(D3192)</f>
        <v/>
      </c>
      <c r="P3192" s="464">
        <f>ISBLANK(G3192)</f>
        <v/>
      </c>
      <c r="Q3192" s="464">
        <f>ISBLANK(M3192)</f>
        <v/>
      </c>
      <c r="R3192" s="464">
        <f>IF(AND(O3192=P3192,O3192=Q3192),,"!!!")</f>
        <v/>
      </c>
      <c r="T3192" s="464" t="n">
        <v>3181</v>
      </c>
    </row>
    <row customFormat="1" customHeight="1" ht="242.25" outlineLevel="1" r="3193" s="590">
      <c r="A3193" s="29" t="n"/>
      <c r="B3193" s="606" t="n">
        <v>400</v>
      </c>
      <c r="C3193" s="617" t="n">
        <v>481</v>
      </c>
      <c r="D3193" s="889" t="n">
        <v>5</v>
      </c>
      <c r="E3193" s="712" t="inlineStr">
        <is>
          <t xml:space="preserve">Water-side pressure sensor
Electronic pressure transmitter for liquids, with active output, ceramic measuring cell, in stainless steel case
Operating voltage AC/DC 15V - 35 V
Analogue output signal DC 4...20mA or DC  0V...10V
Measuring range 0...10bar
Measuring accuracy &lt;±0.5% FS, total error &lt;1.3%
Pressure-output signal diagram: linear
Expected maximum overpressure 16bar
Return pipe coupling size G1/2”
Electrical connection screw connection terminals
Response time &lt;2ms
Mounting position spigot facing downward, directly into the pipeline through shut-off assembly
Protection min IP65
With all necessary accessories
(specification number 1.1.5)
</t>
        </is>
      </c>
      <c r="F3193" s="712" t="inlineStr">
        <is>
          <t>Vízoldali nyomásérzékelő
elektronikus nyomástávadó folyadékokhoz, aktív kimenettel, kerámia mérőcellável, rozsdamentes acél házban
Működtető feszültség AC/DC 15...35 V
Analóg kimeneti jel DC 4...20 mA vagy DC  0...10V
Mérési tartomány 0...10bar
Mérési pontosság &lt;0,5%FS, teljes hiba&lt;1,3%
Nyomás kimeneti jel: lineáris
Várható maximális túlnyomás 16bar
Impulzuscsőcsatlakozási csőméret G1/2"
Elektromos csatlakozás csavaros csatlakozó terminálokkal
Válaszidő &lt;2ms
Szerelési hely csatlakozó csonkkal lefelé, eélzáró szerelvényen keresztül közvetlenül a csővezetékbe
Védettség min. IP65
Minden szükséges tartozékkal
(spec.szám 1.1.5)</t>
        </is>
      </c>
      <c r="G3193" s="994" t="n">
        <v>7</v>
      </c>
      <c r="H3193" s="39" t="inlineStr">
        <is>
          <t>db/pcs</t>
        </is>
      </c>
      <c r="I3193" s="315" t="n"/>
      <c r="J3193" s="159" t="n">
        <v>0</v>
      </c>
      <c r="K3193" s="159" t="n">
        <v>0</v>
      </c>
      <c r="L3193" s="753">
        <f>J3193+K3193</f>
        <v/>
      </c>
      <c r="M3193" s="748">
        <f>L3193*(G3193+I3193)</f>
        <v/>
      </c>
      <c r="O3193" s="464">
        <f>ISBLANK(D3193)</f>
        <v/>
      </c>
      <c r="P3193" s="464">
        <f>ISBLANK(G3193)</f>
        <v/>
      </c>
      <c r="Q3193" s="464">
        <f>ISBLANK(M3193)</f>
        <v/>
      </c>
      <c r="R3193" s="464">
        <f>IF(AND(O3193=P3193,O3193=Q3193),,"!!!")</f>
        <v/>
      </c>
      <c r="T3193" s="464" t="n">
        <v>3182</v>
      </c>
    </row>
    <row customFormat="1" customHeight="1" ht="204" outlineLevel="1" r="3194" s="590">
      <c r="A3194" s="29" t="n"/>
      <c r="B3194" s="606" t="n">
        <v>400</v>
      </c>
      <c r="C3194" s="617" t="n">
        <v>481</v>
      </c>
      <c r="D3194" s="889" t="n">
        <v>6</v>
      </c>
      <c r="E3194" s="712" t="inlineStr">
        <is>
          <t xml:space="preserve">Combined external temperature and humidity sensor
Operating voltage AC/DC 13.5V - 35V
Sensor PT100, PT1000, Ni1000 humidity: capacity
Measuring range -30°C - 50°C
Humidity: 0...10%rH
Measuring accuracy &lt;±0.9 K, +/-5%
Time constant at 2 m/s air movement: &lt;5min, hum.: &lt;20s
Electrical connection screw connection terminals
Type of mounting wall-mountable
Analogue output signal DC 4mA - 20mA or DC  0V - 10V
Protection min IP54
With all necessary accessories
(specification number 1.1.7)
</t>
        </is>
      </c>
      <c r="F3194" s="712" t="inlineStr">
        <is>
          <t>Kombinált külső levegő hőmérséklet és páratartalom érzékelő.
Működtető feszültség AC/DC 13.5...35 V
Szenzor hőm.: PT100, PT1000, Ni1000, párat.: kapacitív
Méréstartomány, hőmérséklet -30...50°C
páratartalom 0...100 %rH
Mérési pontosság &lt;±0.9 K, +/-5%
Időkonstans 2 m/s levegő mozgásnál: hőm.: &lt;5min, pára:&lt;20s
Épület oldalfalra rögzítve
Elektromos csatlakozás csavaros csatlakozó terminálokkal
Analóg kimeneti jel DC 4...20 mA vagy DC  0...10V
Védettség min. IP54
Minden szükséges tartozékkal
(spec.szám 1.1.7)</t>
        </is>
      </c>
      <c r="G3194" s="994" t="n">
        <v>1</v>
      </c>
      <c r="H3194" s="39" t="inlineStr">
        <is>
          <t>db/pcs</t>
        </is>
      </c>
      <c r="I3194" s="315" t="n"/>
      <c r="J3194" s="159" t="n">
        <v>0</v>
      </c>
      <c r="K3194" s="159" t="n">
        <v>0</v>
      </c>
      <c r="L3194" s="753">
        <f>J3194+K3194</f>
        <v/>
      </c>
      <c r="M3194" s="748">
        <f>L3194*(G3194+I3194)</f>
        <v/>
      </c>
      <c r="O3194" s="464">
        <f>ISBLANK(D3194)</f>
        <v/>
      </c>
      <c r="P3194" s="464">
        <f>ISBLANK(G3194)</f>
        <v/>
      </c>
      <c r="Q3194" s="464">
        <f>ISBLANK(M3194)</f>
        <v/>
      </c>
      <c r="R3194" s="464">
        <f>IF(AND(O3194=P3194,O3194=Q3194),,"!!!")</f>
        <v/>
      </c>
      <c r="T3194" s="464" t="n">
        <v>3183</v>
      </c>
    </row>
    <row customFormat="1" customHeight="1" ht="204" outlineLevel="1" r="3195" s="590">
      <c r="A3195" s="29" t="n"/>
      <c r="B3195" s="606" t="n">
        <v>400</v>
      </c>
      <c r="C3195" s="617" t="n">
        <v>481</v>
      </c>
      <c r="D3195" s="889" t="n">
        <v>7</v>
      </c>
      <c r="E3195" s="712" t="inlineStr">
        <is>
          <t xml:space="preserve">Room or DB inner air temperature sensor 
Operating voltage AC/DC 13.5V - 35V
Sensor PT100, PT1000, Ni1000 
Measuring range 0°C - 50°C 
Measuring accuracy &lt;±0.9K 
Time constant at 2 m/s air movement: &lt;5min 
Electrical connection screw connection terminals 
Type of mounting wall-mountable 
Analogue output signal: resistance thermometer 
Protection min IP30
The color and appearance of the room sensor should be agreed before execution with interior designer
With all necessary accessories 
(specification number 1.1.8)
</t>
        </is>
      </c>
      <c r="F3195" s="712" t="inlineStr">
        <is>
          <t>Helyiség vagy elosztószekrény belső hőmérséklet érzékelő
Működtető feszültség AC/DC 13.5...35 V
Szenzor PT100, PT1000, Ni1000
Méréstartomány, hőmérséklet 0...50 °C
Mérési pontosság &lt;±0.9 K
Időkonstans 2 m/s levegő mozgásnál: &lt;5min
Elektromos csatlakozás csavaros csatlakozó terminálokkal
Rögzítés típusa falra szerelhető
Analóg kimeneti jel: ellenállás változás
Védettség min. IP30
A helyiségbe szerelenő készülék színe és a kivitele kivitelezéskor a belsőépítésszel egyeztetendő
Minden szükséges tartozékkal
(spec.szám 1.1.8)</t>
        </is>
      </c>
      <c r="G3195" s="994" t="n">
        <v>19</v>
      </c>
      <c r="H3195" s="39" t="inlineStr">
        <is>
          <t>db/pcs</t>
        </is>
      </c>
      <c r="I3195" s="315" t="n"/>
      <c r="J3195" s="159" t="n">
        <v>0</v>
      </c>
      <c r="K3195" s="159" t="n">
        <v>0</v>
      </c>
      <c r="L3195" s="753">
        <f>J3195+K3195</f>
        <v/>
      </c>
      <c r="M3195" s="748">
        <f>L3195*(G3195+I3195)</f>
        <v/>
      </c>
      <c r="O3195" s="464">
        <f>ISBLANK(D3195)</f>
        <v/>
      </c>
      <c r="P3195" s="464">
        <f>ISBLANK(G3195)</f>
        <v/>
      </c>
      <c r="Q3195" s="464">
        <f>ISBLANK(M3195)</f>
        <v/>
      </c>
      <c r="R3195" s="464">
        <f>IF(AND(O3195=P3195,O3195=Q3195),,"!!!")</f>
        <v/>
      </c>
      <c r="T3195" s="464" t="n">
        <v>3184</v>
      </c>
    </row>
    <row customFormat="1" customHeight="1" ht="165.75" outlineLevel="1" r="3196" s="590">
      <c r="A3196" s="29" t="n"/>
      <c r="B3196" s="606" t="n">
        <v>400</v>
      </c>
      <c r="C3196" s="617" t="n">
        <v>481</v>
      </c>
      <c r="D3196" s="889" t="n">
        <v>8</v>
      </c>
      <c r="E3196" s="712" t="inlineStr">
        <is>
          <t xml:space="preserve">Distribution board inner humidity sensor
Operating voltage AC/DC 13.5V - 35V
Sensor: capacity
Measuring range 0...100%rH
Measuring accuracy +/-5%
Time constant at 2 m/s air movement: &lt;20s
Electrical connection screw connection terminals
Type of mounting DB inner wall-mountable
Analogue output signal DC 4mA - 20mA or DC  0V - 10V
Protection min IP30
With all necessary accessories
(specification number 1.1.9)
</t>
        </is>
      </c>
      <c r="F3196" s="712" t="inlineStr">
        <is>
          <t>Elosztószekrény belső páratartalom érzékelő.
Működtető feszültség AC/DC 13.5...35 V
Szenzor: kapacitív
Méréstartomány: 0...100 %rH
Mérési pontosság +/-5%
Időkonstans 2 m/s levegő mozgásnál: &lt;20s
Elosztószekrény belső oldalfalra rögzítve
Elektromos csatlakozás csavaros csatlakozó terminálokkal
Analóg kimeneti jel DC 4...20 mA vagy DC  0...10V
Védettség min. IP30
Minden szükséges tartozékkal
(spec.szám 1.1.9)</t>
        </is>
      </c>
      <c r="G3196" s="994" t="n">
        <v>14</v>
      </c>
      <c r="H3196" s="39" t="inlineStr">
        <is>
          <t>db/pcs</t>
        </is>
      </c>
      <c r="I3196" s="315" t="n"/>
      <c r="J3196" s="159" t="n">
        <v>0</v>
      </c>
      <c r="K3196" s="159" t="n">
        <v>0</v>
      </c>
      <c r="L3196" s="753">
        <f>J3196+K3196</f>
        <v/>
      </c>
      <c r="M3196" s="748">
        <f>L3196*(G3196+I3196)</f>
        <v/>
      </c>
      <c r="O3196" s="464">
        <f>ISBLANK(D3196)</f>
        <v/>
      </c>
      <c r="P3196" s="464">
        <f>ISBLANK(G3196)</f>
        <v/>
      </c>
      <c r="Q3196" s="464">
        <f>ISBLANK(M3196)</f>
        <v/>
      </c>
      <c r="R3196" s="464">
        <f>IF(AND(O3196=P3196,O3196=Q3196),,"!!!")</f>
        <v/>
      </c>
      <c r="T3196" s="464" t="n">
        <v>3185</v>
      </c>
    </row>
    <row customFormat="1" customHeight="1" ht="229.5" outlineLevel="1" r="3197" s="590">
      <c r="A3197" s="29" t="n"/>
      <c r="B3197" s="606" t="n">
        <v>400</v>
      </c>
      <c r="C3197" s="617" t="n">
        <v>481</v>
      </c>
      <c r="D3197" s="889" t="n">
        <v>9</v>
      </c>
      <c r="E3197" s="712" t="inlineStr">
        <is>
          <t xml:space="preserve">Room air temperature and relative humidity sensor
T Sensor PT100, PT1000, Ni1000
Measuring range, temperature -30°C - 50°C
Measuring accuracy &lt;±0.9K
Time constant at 2 m/s air movement: &lt;30s
Operating voltage AC/DC 13.5V - 35V
H Sensor: capacity
Measuring range 0...100%rH
Measuring accuracy +/-5%
Time constant at 2 m/s air movement: &lt;20s
Analogue output signal DC 4mA - 20mA or DC  0V - 10V
Electrical connection screw connection terminals
Type of mounting: wall mounting
Protection min IP30
With all necessary accessories
(specification number 1.1.11)
</t>
        </is>
      </c>
      <c r="F3197" s="712" t="inlineStr">
        <is>
          <t>Helyiség levegő aktív hőmérséklet és páratartalom érzékelő
T szenzor PT100, PT1000, Ni1000
Méréstartomány, hőmérséklet -30...50 °C
Mérési pontosság &lt;±0.9 K
Időkonstans 2 m/s levegő mozgásnál: &lt;30s
Működtető feszültség AC/DC 13.5...35 V
H szenzor: kapacitív
Méréstartomány: 0...100 %rH
Mérési pontosság +/-5%
Időkonstans 2 m/s levegő mozgásnál: &lt;20s
Analóg kimeneti jel DC 4...20 mA vagy DC  0...10V
Elektromos csatlakozás csavaros csatlakozó terminálokkal
Rögzítés típusa: falra szerelve
Védettség min. IP30
Minden szükséges tartozékkal
(spec.szám 1.1.11)</t>
        </is>
      </c>
      <c r="G3197" s="994" t="n">
        <v>12</v>
      </c>
      <c r="H3197" s="39" t="inlineStr">
        <is>
          <t>db/pcs</t>
        </is>
      </c>
      <c r="I3197" s="315" t="n"/>
      <c r="J3197" s="159" t="n">
        <v>0</v>
      </c>
      <c r="K3197" s="159" t="n">
        <v>0</v>
      </c>
      <c r="L3197" s="753">
        <f>J3197+K3197</f>
        <v/>
      </c>
      <c r="M3197" s="748">
        <f>L3197*(G3197+I3197)</f>
        <v/>
      </c>
      <c r="O3197" s="464">
        <f>ISBLANK(D3197)</f>
        <v/>
      </c>
      <c r="P3197" s="464">
        <f>ISBLANK(G3197)</f>
        <v/>
      </c>
      <c r="Q3197" s="464">
        <f>ISBLANK(M3197)</f>
        <v/>
      </c>
      <c r="R3197" s="464">
        <f>IF(AND(O3197=P3197,O3197=Q3197),,"!!!")</f>
        <v/>
      </c>
      <c r="T3197" s="464" t="n">
        <v>3186</v>
      </c>
    </row>
    <row customFormat="1" customHeight="1" ht="153" outlineLevel="1" r="3198" s="590">
      <c r="A3198" s="29" t="n"/>
      <c r="B3198" s="606" t="n">
        <v>400</v>
      </c>
      <c r="C3198" s="617" t="n">
        <v>481</v>
      </c>
      <c r="D3198" s="889" t="n">
        <v>10</v>
      </c>
      <c r="E3198" s="712" t="inlineStr">
        <is>
          <t xml:space="preserve">Level switch for pump protection and overfill alarm for water tank
Floating magnet design without auxiliary energy, double-walled PP plastic enclosure
Mercury-free microswitch output
With adjustable switching differential
For low density liquids
Output 1pc potential-free relay contact AC 250 V / 5 (3) A
Protection min. IP66
With all necessary accessories, junction box
(special issue 1.1.11a)
</t>
        </is>
      </c>
      <c r="F3198" s="712" t="inlineStr">
        <is>
          <t>Vízszintkapcsoló szivattyúvédelemre és túltöltés jelzésre, víztartályhoz
Segédenergia nélküli úszómágneses kivitelben, kettős falú, zárt PP műanyag ház
Higanymentes mikrokapcsoló kimenet
Állítható kapcsolási differenciával
Kis sűrűségű folyadékokhoz
Kimenet 1db/pc.potenciálmentes relé kontaktus AC 250 V/5 (3) A
Védettség min. IP66
Minden szükséges tartozékkal, bekötődobozzal
(spec.szám 1.1.11a)</t>
        </is>
      </c>
      <c r="G3198" s="994" t="n">
        <v>5</v>
      </c>
      <c r="H3198" s="39" t="inlineStr">
        <is>
          <t>db/pcs</t>
        </is>
      </c>
      <c r="I3198" s="315" t="n"/>
      <c r="J3198" s="159" t="n">
        <v>0</v>
      </c>
      <c r="K3198" s="159" t="n">
        <v>0</v>
      </c>
      <c r="L3198" s="753">
        <f>J3198+K3198</f>
        <v/>
      </c>
      <c r="M3198" s="748">
        <f>L3198*(G3198+I3198)</f>
        <v/>
      </c>
      <c r="O3198" s="464">
        <f>ISBLANK(D3198)</f>
        <v/>
      </c>
      <c r="P3198" s="464">
        <f>ISBLANK(G3198)</f>
        <v/>
      </c>
      <c r="Q3198" s="464">
        <f>ISBLANK(M3198)</f>
        <v/>
      </c>
      <c r="R3198" s="464">
        <f>IF(AND(O3198=P3198,O3198=Q3198),,"!!!")</f>
        <v/>
      </c>
      <c r="T3198" s="464" t="n">
        <v>3187</v>
      </c>
    </row>
    <row customFormat="1" customHeight="1" ht="267.75" outlineLevel="1" r="3199" s="590">
      <c r="A3199" s="29" t="n"/>
      <c r="B3199" s="606" t="n">
        <v>400</v>
      </c>
      <c r="C3199" s="617" t="n">
        <v>481</v>
      </c>
      <c r="D3199" s="889" t="n">
        <v>11</v>
      </c>
      <c r="E3199" s="712" t="inlineStr">
        <is>
          <t xml:space="preserve">Water level transmitter with field analog secondary display
Operating voltage AC / DC 13.5 ... 35 V
Measuring media: Rainwater collected in tanks, occasionally foaming due to chemical treatment
Medium temperature 10 ° C to + 40 ° C
Medium pressure 0.1 MPa (1 bar)
Measurement principle: guided microwave rope or rod probe
Measurement range: max. 8m
Measurement accuracy &lt;± 50mm
Time constant &lt;5s
Electrical connection with screw connection terminals
Type of fastening: concrete tank for sidewall with support bracket
The analog output signal is DC 4 ... 20 mA or DC 0 ... 10V
With local, visible height secondary display, min 20mm character size
Protection min. IP54
With all necessary accessories
(special issue 1.1.13)
</t>
        </is>
      </c>
      <c r="F3199" s="712" t="inlineStr">
        <is>
          <t xml:space="preserve">Vízszint távadó terepi analóg másodkijelzővel
Működtető feszültség AC/DC 13.5...35 V
Mérendő közeg: tartályban gyűjtött hullámzó, vegyszeres kezelés miatt esetenként habosodó esővíz
Közeghőmérséklet 10°C ... +80°C
Közegnyomás 0,1 MPa (1 bar)
Mérési elv: vezetett mikrohullámú kötél vagy rúdszondával
Méréstartomány: max. 8m
Mérési pontosság &lt;±50mm
Időkonstans &lt;5s
Elektromos csatlakozás csavaros csatlakozó terminálokkal
Rögzítés típusa: betontartály oldalfalra tartókengyellel
Analóg kimeneti jel DC 4...20 mA vagy DC 0...10V
Helyi, látható magasságban elhelyezett másodkijelzővel, min 20mm karaktermérettel
Védettség min. IP54
Minden szükséges tartozékkal
(spec.szám 1.1.13)
</t>
        </is>
      </c>
      <c r="G3199" s="994" t="n">
        <v>4</v>
      </c>
      <c r="H3199" s="39" t="inlineStr">
        <is>
          <t>db/pcs</t>
        </is>
      </c>
      <c r="I3199" s="315" t="n"/>
      <c r="J3199" s="159" t="n">
        <v>0</v>
      </c>
      <c r="K3199" s="159" t="n">
        <v>0</v>
      </c>
      <c r="L3199" s="753">
        <f>J3199+K3199</f>
        <v/>
      </c>
      <c r="M3199" s="748">
        <f>L3199*(G3199+I3199)</f>
        <v/>
      </c>
      <c r="O3199" s="464">
        <f>ISBLANK(D3199)</f>
        <v/>
      </c>
      <c r="P3199" s="464">
        <f>ISBLANK(G3199)</f>
        <v/>
      </c>
      <c r="Q3199" s="464">
        <f>ISBLANK(M3199)</f>
        <v/>
      </c>
      <c r="R3199" s="464">
        <f>IF(AND(O3199=P3199,O3199=Q3199),,"!!!")</f>
        <v/>
      </c>
      <c r="T3199" s="464" t="n">
        <v>3188</v>
      </c>
    </row>
    <row customFormat="1" customHeight="1" ht="191.25" outlineLevel="1" r="3200" s="590">
      <c r="A3200" s="29" t="n"/>
      <c r="B3200" s="606" t="n">
        <v>400</v>
      </c>
      <c r="C3200" s="617" t="n">
        <v>481</v>
      </c>
      <c r="D3200" s="889" t="n">
        <v>12</v>
      </c>
      <c r="E3200" s="712" t="inlineStr">
        <is>
          <t xml:space="preserve">Air duct air quality sensor (CO2+VOC) for mixing/fresh air ratio control
Operating voltage AC/DC 13.5V - 35V
Sensor: maintenance free optical
Measuring range 0...2000ppm
Measuring accuracy +/-50ppm
Time constant at 2 m/s air movement: &lt;3,5min
Immersion length min 150mm
Electrical connection screw connection terminals
Type of mounting with flange supplied with the sensor
Analogue output signal DC 4mA - 20mA or DC  0V - 10V
Protection min IP54
With all necessary accessories
(specification number 1.1.16)
</t>
        </is>
      </c>
      <c r="F3200" s="712" t="inlineStr">
        <is>
          <t>Légcsatorna légminőség érzékelő (CO2+VOC) visszakevert/friss levegő arányának stabályozásához
Működtető feszültség AC/DC 13.5...35 V
Szenzor: karbantartásmentes optikai
Méréstartomány: 0...2000ppm
Mérési pontosság +/-50ppm
Időkonstans 2 m/s levegő mozgásnál: &lt;3,5min
Benyúlási hossz min. 150 mm
Elektromos csatlakozás csavaros csatlakozó terminálokkal
Rögzítés típusa érzékelővel szállított karimával
Analóg kimeneti jel DC 4...20 mA vagy DC  0...10V
Védettség min. IP54
Minden szükséges tartozékkal
(spec.szám 1.1.16)</t>
        </is>
      </c>
      <c r="G3200" s="994" t="n">
        <v>6</v>
      </c>
      <c r="H3200" s="39" t="inlineStr">
        <is>
          <t>db/pcs</t>
        </is>
      </c>
      <c r="I3200" s="315" t="n"/>
      <c r="J3200" s="159" t="n">
        <v>0</v>
      </c>
      <c r="K3200" s="159" t="n">
        <v>0</v>
      </c>
      <c r="L3200" s="753">
        <f>J3200+K3200</f>
        <v/>
      </c>
      <c r="M3200" s="748">
        <f>L3200*(G3200+I3200)</f>
        <v/>
      </c>
      <c r="O3200" s="464">
        <f>ISBLANK(D3200)</f>
        <v/>
      </c>
      <c r="P3200" s="464">
        <f>ISBLANK(G3200)</f>
        <v/>
      </c>
      <c r="Q3200" s="464">
        <f>ISBLANK(M3200)</f>
        <v/>
      </c>
      <c r="R3200" s="464">
        <f>IF(AND(O3200=P3200,O3200=Q3200),,"!!!")</f>
        <v/>
      </c>
      <c r="T3200" s="464" t="n">
        <v>3189</v>
      </c>
    </row>
    <row customFormat="1" customHeight="1" ht="229.5" outlineLevel="1" r="3201" s="590">
      <c r="A3201" s="29" t="n"/>
      <c r="B3201" s="606" t="n">
        <v>400</v>
      </c>
      <c r="C3201" s="617" t="n">
        <v>481</v>
      </c>
      <c r="D3201" s="889" t="n">
        <v>13</v>
      </c>
      <c r="E3201" s="712" t="inlineStr">
        <is>
          <t xml:space="preserve">Steam-side pressure sensor
Electronic pressure transmitter for steam, with active output, ceramic measuring cell, in stainless steel case
Operating voltage AC/DC 15V - 35 V
Analogue output signal DC 4...20mA or DC  0V...10V
Measuring range 0...16bar
Measuring accuracy &lt;±0.5% FS, total error &lt;1.3%
Pressure-output signal diagram: linear
Expected maximum overpressure 18bar
Return pipe coupling size G1/2”
Electrical connection screw connection terminals
Response time &lt;2ms
Mounting position spigot facing downward, directly into the pipeline through shut-off assembly
Protection min IP65
With all necessary accessories
(specification number 1.1.17)
</t>
        </is>
      </c>
      <c r="F3201" s="712" t="inlineStr">
        <is>
          <t>Gőzoldali nyomásérzékelő
elektronikus nyomástávadó gőzhöz, aktív kimenettel, kerámia mérőcellável, rozsdamentes acél házban
Működtető feszültség AC/DC 15...35 V
Analóg kimeneti jel DC 4...20 mA vagy DC  0...10V
Mérési tartomány 0...16bar
Mérési pontosság &lt;0,5%FS, teljes hiba&lt;1,3%
Nyomás kimeneti jel: lineáris
Várható maximális túlnyomás 18bar
Impulzuscsőcsatlakozási csőméret G1/2"
Elektromos csatlakozás csavaros csatlakozó terminálokkal
Válaszidő &lt;2ms
Szerelési hely csatlakozó csonkkal lefelé, eélzáró szerelvényen keresztül közvetlenül a csővezetékbe
Védettség min. IP65
Minden szükséges tartozékkal
(spec.szám 1.1.17)</t>
        </is>
      </c>
      <c r="G3201" s="994" t="n">
        <v>1</v>
      </c>
      <c r="H3201" s="39" t="inlineStr">
        <is>
          <t>db/pcs</t>
        </is>
      </c>
      <c r="I3201" s="315" t="n"/>
      <c r="J3201" s="159" t="n">
        <v>0</v>
      </c>
      <c r="K3201" s="159" t="n">
        <v>0</v>
      </c>
      <c r="L3201" s="753">
        <f>J3201+K3201</f>
        <v/>
      </c>
      <c r="M3201" s="748">
        <f>L3201*(G3201+I3201)</f>
        <v/>
      </c>
      <c r="O3201" s="464">
        <f>ISBLANK(D3201)</f>
        <v/>
      </c>
      <c r="P3201" s="464">
        <f>ISBLANK(G3201)</f>
        <v/>
      </c>
      <c r="Q3201" s="464">
        <f>ISBLANK(M3201)</f>
        <v/>
      </c>
      <c r="R3201" s="464">
        <f>IF(AND(O3201=P3201,O3201=Q3201),,"!!!")</f>
        <v/>
      </c>
      <c r="T3201" s="464" t="n">
        <v>3190</v>
      </c>
    </row>
    <row customFormat="1" customHeight="1" ht="204" outlineLevel="1" r="3202" s="590">
      <c r="A3202" s="29" t="n"/>
      <c r="B3202" s="606" t="n">
        <v>400</v>
      </c>
      <c r="C3202" s="617" t="n">
        <v>481</v>
      </c>
      <c r="D3202" s="889" t="n">
        <v>14</v>
      </c>
      <c r="E3202" s="712" t="inlineStr">
        <is>
          <t xml:space="preserve">Differential pressure monitor
For flow switching and filter, heat exchanger monitoring in air ducts. 
Measuring range, pressure 30Pa - 300Pa Output 1 potential-free relay contact 
AC 250V / 5(2)A
Expected operating overpressure 1500Pa
Protection min IP54
Mounting position spigot facing downward, membrane vertical to the air duct, on the wall
Electrical connection screw connection terminals
Protection min IP54
With all necessary accessories, 2x2m return pipe, air duct fitting,  air duct fitting
(specification number 1.2.1)
</t>
        </is>
      </c>
      <c r="F3202" s="712" t="inlineStr">
        <is>
          <t>Nyomáskülönbség monitor
Szűrő, hőcserélő felügyeletre használva légcsatornákban.
Méréstartomány, nyomás 0…300 Pa
Kimenet 1db/pc.potenciálmentes relé kontaktus AC 250 V/5 (3) A
Várható működési túlnyomás 1500 Pa
Szerelési hely csatlakozó csonkkal lefelé, membránal függőlegesen légcsatornára, kábeltálca oldalfalra, gyári tartókonzollal
Elektromos csatlakozás csavaros csatlakozó terminálokkal
Védettség min. IP54
Minden szükséges tartozékkal, 2x2m impulzuscsővel, légcsatorna átvezető idommal
(spec.szám 1.2.1)</t>
        </is>
      </c>
      <c r="G3202" s="994" t="n">
        <v>25</v>
      </c>
      <c r="H3202" s="39" t="inlineStr">
        <is>
          <t>db/pcs</t>
        </is>
      </c>
      <c r="I3202" s="315" t="n"/>
      <c r="J3202" s="159" t="n">
        <v>0</v>
      </c>
      <c r="K3202" s="159" t="n">
        <v>0</v>
      </c>
      <c r="L3202" s="753">
        <f>J3202+K3202</f>
        <v/>
      </c>
      <c r="M3202" s="748">
        <f>L3202*(G3202+I3202)</f>
        <v/>
      </c>
      <c r="O3202" s="464">
        <f>ISBLANK(D3202)</f>
        <v/>
      </c>
      <c r="P3202" s="464">
        <f>ISBLANK(G3202)</f>
        <v/>
      </c>
      <c r="Q3202" s="464">
        <f>ISBLANK(M3202)</f>
        <v/>
      </c>
      <c r="R3202" s="464">
        <f>IF(AND(O3202=P3202,O3202=Q3202),,"!!!")</f>
        <v/>
      </c>
      <c r="T3202" s="464" t="n">
        <v>3191</v>
      </c>
    </row>
    <row customFormat="1" customHeight="1" ht="216.75" outlineLevel="1" r="3203" s="590">
      <c r="A3203" s="29" t="n"/>
      <c r="B3203" s="606" t="n">
        <v>400</v>
      </c>
      <c r="C3203" s="617" t="n">
        <v>481</v>
      </c>
      <c r="D3203" s="889" t="n">
        <v>15</v>
      </c>
      <c r="E3203" s="712" t="inlineStr">
        <is>
          <t xml:space="preserve">Differential pressure monitor
For air duct overpressure protection. 
Measuring range, pressure 0...1500Pa 
Output 1 potential-free relay contact  AC 250V / 5(2)A
Expected operating overpressure 2000Pa
Mounting position spigot facing downward, membrane vertical to the air duct, on the wall
Electrical connection screw connection terminals
Protection min IP54
With all necessary accessories, 2x2m return pipe, air duct fitting,  air duct fitting
(specification number 1.2.2)
</t>
        </is>
      </c>
      <c r="F3203" s="712" t="inlineStr">
        <is>
          <t xml:space="preserve">Nyomáskülönbség monitor
Légcsatorna hálózat túlnyomás elleni védelmére használva.
Méréstartomány, nyomás 0…1500 Pa
Kimenet 1db/pc.potenciálmentes relé kontaktus AC 250 V/5 (3) A
Várható működési túlnyomás 2000 Pa
Szerelési hely csatlakozó csonkkal lefelé, membránal függőlegesen légcsatornára, kábeltálca oldalfalra, gyári tartókonzollal
Elektromos csatlakozás csavaros csatlakozó terminálokkal
Védettség min. IP54
Minden szükséges tartozékkal, 2x2m impulzuscsővel, légcsatorna átvezető idommal
(spec.szám 1.2.2)
</t>
        </is>
      </c>
      <c r="G3203" s="994" t="n">
        <v>16</v>
      </c>
      <c r="H3203" s="39" t="inlineStr">
        <is>
          <t>db/pcs</t>
        </is>
      </c>
      <c r="I3203" s="315" t="n"/>
      <c r="J3203" s="159" t="n">
        <v>0</v>
      </c>
      <c r="K3203" s="159" t="n">
        <v>0</v>
      </c>
      <c r="L3203" s="753">
        <f>J3203+K3203</f>
        <v/>
      </c>
      <c r="M3203" s="748">
        <f>L3203*(G3203+I3203)</f>
        <v/>
      </c>
      <c r="O3203" s="464">
        <f>ISBLANK(D3203)</f>
        <v/>
      </c>
      <c r="P3203" s="464">
        <f>ISBLANK(G3203)</f>
        <v/>
      </c>
      <c r="Q3203" s="464">
        <f>ISBLANK(M3203)</f>
        <v/>
      </c>
      <c r="R3203" s="464">
        <f>IF(AND(O3203=P3203,O3203=Q3203),,"!!!")</f>
        <v/>
      </c>
      <c r="T3203" s="464" t="n">
        <v>3192</v>
      </c>
    </row>
    <row customFormat="1" customHeight="1" ht="178.5" outlineLevel="1" r="3204" s="590">
      <c r="A3204" s="29" t="n"/>
      <c r="B3204" s="606" t="n">
        <v>400</v>
      </c>
      <c r="C3204" s="617" t="n">
        <v>481</v>
      </c>
      <c r="D3204" s="889" t="n">
        <v>16</v>
      </c>
      <c r="E3204" s="712" t="inlineStr">
        <is>
          <t xml:space="preserve">Hygrostat for air side overhumidifier protection
Min active length 300mm
Humidity adjustment range 50...100%rH
Switching differential 5%rH
Output potential-free relay contact AC 250V / 15(2)A
Mounting position vertically to the side wall of the  air handling unit
Electrical connection screw connection terminals
Protection min IP30
With all necessary accessories, fixing lugs, air duct fitting
(specification number 1.2.3)
</t>
        </is>
      </c>
      <c r="F3204" s="712" t="inlineStr">
        <is>
          <t>Higrosztát légoldali páratartalom határoláshoz
Min. aktív hossz 300 mm
Páratartalom állíthatósági tartomány 50...100%rH
Kapcsolási különbség 5%rH
Kimenet, potenciálmentes relé kontaktus AC 250 V / 15(2) A
Szerelési hely légkezelőgép oldalfalára függőlegesen, gyári tartókonzolollal
Elektromos csatlakozás csavaraos csatlakozó terminálokkal
Védettség min. IP30
Minden szükséges tartozékkal, rögzítőfülekkel, légcsatorna átvezető idommal
(spec.szám 1.2.3)</t>
        </is>
      </c>
      <c r="G3204" s="994" t="n">
        <v>2</v>
      </c>
      <c r="H3204" s="39" t="inlineStr">
        <is>
          <t>db/pcs</t>
        </is>
      </c>
      <c r="I3204" s="315" t="n"/>
      <c r="J3204" s="159" t="n">
        <v>0</v>
      </c>
      <c r="K3204" s="159" t="n">
        <v>0</v>
      </c>
      <c r="L3204" s="753">
        <f>J3204+K3204</f>
        <v/>
      </c>
      <c r="M3204" s="748">
        <f>L3204*(G3204+I3204)</f>
        <v/>
      </c>
      <c r="O3204" s="464">
        <f>ISBLANK(D3204)</f>
        <v/>
      </c>
      <c r="P3204" s="464">
        <f>ISBLANK(G3204)</f>
        <v/>
      </c>
      <c r="Q3204" s="464">
        <f>ISBLANK(M3204)</f>
        <v/>
      </c>
      <c r="R3204" s="464">
        <f>IF(AND(O3204=P3204,O3204=Q3204),,"!!!")</f>
        <v/>
      </c>
      <c r="T3204" s="464" t="n">
        <v>3193</v>
      </c>
    </row>
    <row customFormat="1" customHeight="1" ht="204" outlineLevel="1" r="3205" s="590">
      <c r="A3205" s="29" t="n"/>
      <c r="B3205" s="606" t="n">
        <v>400</v>
      </c>
      <c r="C3205" s="617" t="n">
        <v>481</v>
      </c>
      <c r="D3205" s="889" t="n">
        <v>17</v>
      </c>
      <c r="E3205" s="712" t="inlineStr">
        <is>
          <t xml:space="preserve">High limit safety cut-out thermostat with protective tube for gas burner temperature management
Capillary tube length min 400mm
Min active length 50mm
Adjustment range 40...125°C
Switching differential 2 ±1 °C
Output potential-free relay contact AC 250V / 5 (3)A
Stainless steel G1/2" protective tube, with fixing strip
Sensor element capillary-action, liquid-filled expansion element
Protection min IP54
With all necessary accessories, clamps
(specification number 1.2.6)
</t>
        </is>
      </c>
      <c r="F3205" s="712" t="inlineStr">
        <is>
          <t>Kapilláriscsöves biztonsági túlfűtés határoló termosztát gázégő hőmérsékletfelügyeletre védőcsővel, tartószerkezettel
Kapilláris cső hossza min. 400 mm
Min. aktív hossz 50 mm
Hőmérséklet állíthatósági tartomány 40...+125 °C
Kapcsolási különbség 2 ±1 °C
Kimenet, potenciálmentes relé kontaktus AC 250 V 5 (3) A
Rögzítés típusa termosztáttal szállított rozsdamentes acél G1/2" védőcsőben
Elektromos csatlakozás csavaros csatlakozó terminálokkal
Védettség min. IP54
Minden szükséges tartozékkal, rögzítőfülekkel, légcsatorna átvezető idommal
(spec.szám 1.2.6)</t>
        </is>
      </c>
      <c r="G3205" s="994" t="n">
        <v>10</v>
      </c>
      <c r="H3205" s="39" t="inlineStr">
        <is>
          <t>db/pcs</t>
        </is>
      </c>
      <c r="I3205" s="315" t="n"/>
      <c r="J3205" s="159" t="n">
        <v>0</v>
      </c>
      <c r="K3205" s="159" t="n">
        <v>0</v>
      </c>
      <c r="L3205" s="753">
        <f>J3205+K3205</f>
        <v/>
      </c>
      <c r="M3205" s="748">
        <f>L3205*(G3205+I3205)</f>
        <v/>
      </c>
      <c r="O3205" s="464">
        <f>ISBLANK(D3205)</f>
        <v/>
      </c>
      <c r="P3205" s="464">
        <f>ISBLANK(G3205)</f>
        <v/>
      </c>
      <c r="Q3205" s="464">
        <f>ISBLANK(M3205)</f>
        <v/>
      </c>
      <c r="R3205" s="464">
        <f>IF(AND(O3205=P3205,O3205=Q3205),,"!!!")</f>
        <v/>
      </c>
      <c r="T3205" s="464" t="n">
        <v>3194</v>
      </c>
    </row>
    <row customFormat="1" customHeight="1" ht="267.75" outlineLevel="1" r="3206" s="590">
      <c r="A3206" s="29" t="n"/>
      <c r="B3206" s="606" t="n">
        <v>400</v>
      </c>
      <c r="C3206" s="617" t="n">
        <v>481</v>
      </c>
      <c r="D3206" s="889" t="n">
        <v>18</v>
      </c>
      <c r="E3206" s="712" t="inlineStr">
        <is>
          <t xml:space="preserve">2-point-control rotary hinge actuator motor with spring-stored returning force, with terminal switches
With auto-centering shaft adapter 8mm - 25.6mm diameter, 6mm - 18mm square design, for min 20mm long shafts
With position displaying and mechanically adjustable terminal position restrictions
The area of the hinge is max 1.4m², the expected torque should be corresponding.
Operating voltage: 24V AC / DC
Rotation 95°, opening time max 90s, spring lock time max 15s with 2 external relay-output position switches
Electrical connection screw connection terminals
Protection min IP54
With all necessary accessories, junction boxes 
(specification number 1.10.1)
</t>
        </is>
      </c>
      <c r="F3206" s="712" t="inlineStr">
        <is>
          <t>Nyit/zár vezérlésű forgató zsalumozgató motor rugós visszatérítéssel, relékimentű nyitott és zárt állapotot jelző helyzetvisszajelzővel
Automatikus központozású tengelyadapterrel 8..25.6 mm átmérőjű, 6...18 mm négyzetes kialakítású, min. 20 mm hosszú tengelyekhez
Pozíció kijelzéssel és mechanikusan állítható végállás korlátozásokkal
Zsalu területe max. 1,4 m², elvárt forgatónyomaték ennek megfelelő legyen. Pontos alapterületek a sémarajzon ellenőrizhetők.
Működtető feszültség: 24 V AC/DC
Vezérlő jel  2 pont
Visszajelzés: potenciálmentes relékontaktusok
Szögelfordulás 95 °, nyitási idő max.150s, rugós zárási idő max.20s
Elektromos csatlakozás csavaros csatlakozó terminálokkal
Védettség min. IP54
Minden szükséges tartozékkal, kötődobozokkal
(spec.szám 1.10.1)</t>
        </is>
      </c>
      <c r="G3206" s="994" t="n">
        <v>23</v>
      </c>
      <c r="H3206" s="39" t="inlineStr">
        <is>
          <t>db/pcs</t>
        </is>
      </c>
      <c r="I3206" s="315" t="n"/>
      <c r="J3206" s="159" t="n">
        <v>0</v>
      </c>
      <c r="K3206" s="159" t="n">
        <v>0</v>
      </c>
      <c r="L3206" s="753">
        <f>J3206+K3206</f>
        <v/>
      </c>
      <c r="M3206" s="748">
        <f>L3206*(G3206+I3206)</f>
        <v/>
      </c>
      <c r="O3206" s="464">
        <f>ISBLANK(D3206)</f>
        <v/>
      </c>
      <c r="P3206" s="464">
        <f>ISBLANK(G3206)</f>
        <v/>
      </c>
      <c r="Q3206" s="464">
        <f>ISBLANK(M3206)</f>
        <v/>
      </c>
      <c r="R3206" s="464">
        <f>IF(AND(O3206=P3206,O3206=Q3206),,"!!!")</f>
        <v/>
      </c>
      <c r="T3206" s="464" t="n">
        <v>3195</v>
      </c>
    </row>
    <row customFormat="1" customHeight="1" ht="267.75" outlineLevel="1" r="3207" s="590">
      <c r="A3207" s="29" t="n"/>
      <c r="B3207" s="606" t="n">
        <v>400</v>
      </c>
      <c r="C3207" s="617" t="n">
        <v>481</v>
      </c>
      <c r="D3207" s="889" t="n">
        <v>19</v>
      </c>
      <c r="E3207" s="712" t="inlineStr">
        <is>
          <t xml:space="preserve">2-point-control rotary hinge actuator motor with spring-stored returning force, with terminal switches
With auto-centering shaft adapter 8mm - 25.6mm diameter, 6mm - 18mm square design, for min 20mm long shafts
With position displaying and mechanically adjustable terminal position restrictions
The area of the hinge is max 1.5...4m², the expected torque should be corresponding.
Operating voltage: 24V AC / DC
Rotation 95°, opening time max 90s, spring lock time max 15s with 2 external relay-output position switches
Electrical connection screw connection terminals
Protection min IP54
With all necessary accessories, junction boxes 
(specification number 1.10.2)
</t>
        </is>
      </c>
      <c r="F3207" s="712" t="inlineStr">
        <is>
          <t>Nyit/zár vezérlésű forgató zsalumozgató motor rugós visszatérítéssel, relékimentű nyitott és zárt állapotot jelző helyzetvisszajelzővel
Automatikus központozású tengelyadapterrel 8..25.6 mm átmérőjű, 6...18 mm négyzetes kialakítású, min. 20 mm hosszú tengelyekhez
Pozíció kijelzéssel és mechanikusan állítható végállás korlátozásokkal
Zsalu területe max. 1,5...4 m², elvárt forgatónyomaték ennek megfelelő legyen. Pontos alapterületek a sémarajzon ellenőrizhetők.
Működtető feszültség: 24 V AC/DC
Vezérlő jel  2 pont
Visszajelzés: potenciálmentes relékontaktusok
Szögelfordulás 95 °, nyitási idő max.150s, rugós zárási idő max.20s
Elektromos csatlakozás csavaros csatlakozó terminálokkal
Védettség min. IP54
Minden szükséges tartozékkal, kötődobozokkal
(spec.szám 1.10.2)</t>
        </is>
      </c>
      <c r="G3207" s="994" t="n">
        <v>26</v>
      </c>
      <c r="H3207" s="39" t="inlineStr">
        <is>
          <t>db/pcs</t>
        </is>
      </c>
      <c r="I3207" s="315" t="n"/>
      <c r="J3207" s="159" t="n">
        <v>0</v>
      </c>
      <c r="K3207" s="159" t="n">
        <v>0</v>
      </c>
      <c r="L3207" s="753">
        <f>J3207+K3207</f>
        <v/>
      </c>
      <c r="M3207" s="748">
        <f>L3207*(G3207+I3207)</f>
        <v/>
      </c>
      <c r="O3207" s="464">
        <f>ISBLANK(D3207)</f>
        <v/>
      </c>
      <c r="P3207" s="464">
        <f>ISBLANK(G3207)</f>
        <v/>
      </c>
      <c r="Q3207" s="464">
        <f>ISBLANK(M3207)</f>
        <v/>
      </c>
      <c r="R3207" s="464">
        <f>IF(AND(O3207=P3207,O3207=Q3207),,"!!!")</f>
        <v/>
      </c>
      <c r="T3207" s="464" t="n">
        <v>3196</v>
      </c>
    </row>
    <row customFormat="1" customHeight="1" ht="242.25" outlineLevel="1" r="3208" s="590">
      <c r="A3208" s="29" t="n"/>
      <c r="B3208" s="606" t="n">
        <v>400</v>
      </c>
      <c r="C3208" s="617" t="n">
        <v>481</v>
      </c>
      <c r="D3208" s="889" t="n">
        <v>20</v>
      </c>
      <c r="E3208" s="712" t="inlineStr">
        <is>
          <t xml:space="preserve">Continuous-control rotary hinge actuator motor with spring-stored returning force, with potentiometer position indicator
With auto-centering shaft adapter 8mm - 25.6mm diameter, 
6mm - 18mm square design, for min 20mm long shafts
With position displaying and mechanically adjustable terminal position restrictions
The area of the hinge is max 1,0 m², the expected torque should be corresponding.
Operating voltage: 24V AC / DC4...20mA or 0...10VDC control signal/ feedb/pcack signal  DC 4mA -20mA or DC  0V - 10V
Rotation 95°, opening time max 150s, spring lock time max 20s
Electrical connection screw connection terminals
Protection min IP54
With all necessary accessories, junction boxes
(specification number 1.10.11)
</t>
        </is>
      </c>
      <c r="F3208" s="712" t="inlineStr">
        <is>
          <t>Folyamatos vezérlésű forgató zsalumozgató motor, rugós visszatérítés nélkül
Automatikus központozású tengelyadapterrel 8..25.6 mm átmérőjű, 6...18 mm négyzetes kialakítású, min. 20 mm hosszú tengelyekhez
Zsalu területe max.1,0 m², elvárt forgatónyomaték ennek megfelelő legyen
Működtető feszültség: 24 V AC/DC
Vezérlőjel DC 4...20 mA vagy DC  0...10V
Pozíció visszajelzés: 0-100% folyamatos
Szögelfordulás 95 °, nyitási idő max.150s, rugós zárási idő max.20s
Elektromos csatlakozás csavaros csatlakozó terminálokkal
Védettség min. IP54
Minden szükséges tartozékkal, kötődobozokkal
(spec.szám 1.10.11)</t>
        </is>
      </c>
      <c r="G3208" s="994" t="n">
        <v>25</v>
      </c>
      <c r="H3208" s="39" t="inlineStr">
        <is>
          <t>db/pcs</t>
        </is>
      </c>
      <c r="I3208" s="315" t="n"/>
      <c r="J3208" s="159" t="n">
        <v>0</v>
      </c>
      <c r="K3208" s="159" t="n">
        <v>0</v>
      </c>
      <c r="L3208" s="753">
        <f>J3208+K3208</f>
        <v/>
      </c>
      <c r="M3208" s="748">
        <f>L3208*(G3208+I3208)</f>
        <v/>
      </c>
      <c r="O3208" s="464">
        <f>ISBLANK(D3208)</f>
        <v/>
      </c>
      <c r="P3208" s="464">
        <f>ISBLANK(G3208)</f>
        <v/>
      </c>
      <c r="Q3208" s="464">
        <f>ISBLANK(M3208)</f>
        <v/>
      </c>
      <c r="R3208" s="464">
        <f>IF(AND(O3208=P3208,O3208=Q3208),,"!!!")</f>
        <v/>
      </c>
      <c r="T3208" s="464" t="n">
        <v>3197</v>
      </c>
    </row>
    <row customFormat="1" customHeight="1" ht="153" outlineLevel="1" r="3209" s="590">
      <c r="A3209" s="29" t="n"/>
      <c r="B3209" s="606" t="n">
        <v>400</v>
      </c>
      <c r="C3209" s="617" t="n">
        <v>481</v>
      </c>
      <c r="D3209" s="889" t="n">
        <v>21</v>
      </c>
      <c r="E3209" s="712" t="inlineStr">
        <is>
          <t xml:space="preserve">0/1-state, 3-pole, lockout switch for the on-site main circuit, with 1 auxiliary contact, 440VAC nominal voltage, IP54, in- or outdoor installation 4kW
To provide the possibility of shutting down the electric rotary machines for maintenance.
The switch cannot be further than 1m from the equipment it operates, and has to be outfitted with a sign that clearly states the reference designator and item name of the operated equipment.
(specification number 1.11.1)
</t>
        </is>
      </c>
      <c r="F3209" s="712" t="inlineStr">
        <is>
          <t xml:space="preserve">Terepi főáramköri 0/1 állású 3 pólusú tiltókapcsoló, 1 segédkontaktussal, 440VAC névleges feszültségű, IP54, bel vagy kültéren szerelve 4kW
A villamos forgógépek mellé a karbantartási időre történő lekapcsolás biztosítására.
A kapcsoló a működtetett készüléktől legfeljebb 1m távolságra lehet, és azt felirati táblával kell ellátni, melyen egyértelműen szerepel a működtetett készülék tervjele és megnevezése.
Minden szükséges tartozékkal
(spec.szám 1.11.1)
</t>
        </is>
      </c>
      <c r="G3209" s="994" t="n">
        <v>43</v>
      </c>
      <c r="H3209" s="39" t="inlineStr">
        <is>
          <t>db/pcs</t>
        </is>
      </c>
      <c r="I3209" s="315" t="n"/>
      <c r="J3209" s="159" t="n">
        <v>0</v>
      </c>
      <c r="K3209" s="159" t="n">
        <v>0</v>
      </c>
      <c r="L3209" s="753">
        <f>J3209+K3209</f>
        <v/>
      </c>
      <c r="M3209" s="748">
        <f>L3209*(G3209+I3209)</f>
        <v/>
      </c>
      <c r="O3209" s="464">
        <f>ISBLANK(D3209)</f>
        <v/>
      </c>
      <c r="P3209" s="464">
        <f>ISBLANK(G3209)</f>
        <v/>
      </c>
      <c r="Q3209" s="464">
        <f>ISBLANK(M3209)</f>
        <v/>
      </c>
      <c r="R3209" s="464">
        <f>IF(AND(O3209=P3209,O3209=Q3209),,"!!!")</f>
        <v/>
      </c>
      <c r="T3209" s="464" t="n">
        <v>3198</v>
      </c>
    </row>
    <row customFormat="1" customHeight="1" ht="38.25" outlineLevel="1" r="3210" s="590">
      <c r="A3210" s="29" t="n"/>
      <c r="B3210" s="606" t="n">
        <v>400</v>
      </c>
      <c r="C3210" s="617" t="n">
        <v>481</v>
      </c>
      <c r="D3210" s="889" t="n">
        <v>22</v>
      </c>
      <c r="E3210" s="712" t="inlineStr">
        <is>
          <t xml:space="preserve">same, but Ex design
(spec.szám 1.11.1Ex)
</t>
        </is>
      </c>
      <c r="F3210" s="712" t="inlineStr">
        <is>
          <t>u.a. csak Ex kivitelben
(spec.szám 1.11.1Ex)</t>
        </is>
      </c>
      <c r="G3210" s="994" t="n">
        <v>1</v>
      </c>
      <c r="H3210" s="39" t="inlineStr">
        <is>
          <t>db/pcs</t>
        </is>
      </c>
      <c r="I3210" s="315" t="n"/>
      <c r="J3210" s="159" t="n">
        <v>0</v>
      </c>
      <c r="K3210" s="159" t="n">
        <v>0</v>
      </c>
      <c r="L3210" s="753">
        <f>J3210+K3210</f>
        <v/>
      </c>
      <c r="M3210" s="748">
        <f>L3210*(G3210+I3210)</f>
        <v/>
      </c>
      <c r="O3210" s="464">
        <f>ISBLANK(D3210)</f>
        <v/>
      </c>
      <c r="P3210" s="464">
        <f>ISBLANK(G3210)</f>
        <v/>
      </c>
      <c r="Q3210" s="464">
        <f>ISBLANK(M3210)</f>
        <v/>
      </c>
      <c r="R3210" s="464">
        <f>IF(AND(O3210=P3210,O3210=Q3210),,"!!!")</f>
        <v/>
      </c>
      <c r="T3210" s="464" t="n">
        <v>3199</v>
      </c>
    </row>
    <row customFormat="1" customHeight="1" ht="38.25" outlineLevel="1" r="3211" s="590">
      <c r="A3211" s="29" t="n"/>
      <c r="B3211" s="606" t="n">
        <v>400</v>
      </c>
      <c r="C3211" s="617" t="n">
        <v>481</v>
      </c>
      <c r="D3211" s="889" t="n">
        <v>23</v>
      </c>
      <c r="E3211" s="712" t="inlineStr">
        <is>
          <t xml:space="preserve">same, but 7,5kW
(spec.szám 1.11.3)
</t>
        </is>
      </c>
      <c r="F3211" s="712" t="inlineStr">
        <is>
          <t>u.a. 7,5kW
(spec.szám 1.11.3)</t>
        </is>
      </c>
      <c r="G3211" s="994" t="n">
        <v>3</v>
      </c>
      <c r="H3211" s="39" t="inlineStr">
        <is>
          <t>db/pcs</t>
        </is>
      </c>
      <c r="I3211" s="315" t="n"/>
      <c r="J3211" s="159" t="n">
        <v>0</v>
      </c>
      <c r="K3211" s="159" t="n">
        <v>0</v>
      </c>
      <c r="L3211" s="753">
        <f>J3211+K3211</f>
        <v/>
      </c>
      <c r="M3211" s="748">
        <f>L3211*(G3211+I3211)</f>
        <v/>
      </c>
      <c r="O3211" s="464">
        <f>ISBLANK(D3211)</f>
        <v/>
      </c>
      <c r="P3211" s="464">
        <f>ISBLANK(G3211)</f>
        <v/>
      </c>
      <c r="Q3211" s="464">
        <f>ISBLANK(M3211)</f>
        <v/>
      </c>
      <c r="R3211" s="464">
        <f>IF(AND(O3211=P3211,O3211=Q3211),,"!!!")</f>
        <v/>
      </c>
      <c r="T3211" s="464" t="n">
        <v>3200</v>
      </c>
    </row>
    <row customFormat="1" customHeight="1" ht="38.25" outlineLevel="1" r="3212" s="590">
      <c r="A3212" s="29" t="n"/>
      <c r="B3212" s="606" t="n">
        <v>400</v>
      </c>
      <c r="C3212" s="617" t="n">
        <v>481</v>
      </c>
      <c r="D3212" s="889" t="n">
        <v>24</v>
      </c>
      <c r="E3212" s="712" t="inlineStr">
        <is>
          <t>same, but 18,5kW
(spec.szám 1.11.6)</t>
        </is>
      </c>
      <c r="F3212" s="712" t="inlineStr">
        <is>
          <t xml:space="preserve">u.a. 18,5kW
(spec.szám 1.11.6)
</t>
        </is>
      </c>
      <c r="G3212" s="994" t="n">
        <v>4</v>
      </c>
      <c r="H3212" s="39" t="inlineStr">
        <is>
          <t>db/pcs</t>
        </is>
      </c>
      <c r="I3212" s="315" t="n"/>
      <c r="J3212" s="159" t="n">
        <v>0</v>
      </c>
      <c r="K3212" s="159" t="n">
        <v>0</v>
      </c>
      <c r="L3212" s="753">
        <f>J3212+K3212</f>
        <v/>
      </c>
      <c r="M3212" s="748">
        <f>L3212*(G3212+I3212)</f>
        <v/>
      </c>
      <c r="O3212" s="464">
        <f>ISBLANK(D3212)</f>
        <v/>
      </c>
      <c r="P3212" s="464">
        <f>ISBLANK(G3212)</f>
        <v/>
      </c>
      <c r="Q3212" s="464">
        <f>ISBLANK(M3212)</f>
        <v/>
      </c>
      <c r="R3212" s="464">
        <f>IF(AND(O3212=P3212,O3212=Q3212),,"!!!")</f>
        <v/>
      </c>
      <c r="T3212" s="464" t="n">
        <v>3201</v>
      </c>
    </row>
    <row customFormat="1" customHeight="1" ht="38.25" outlineLevel="1" r="3213" s="590">
      <c r="A3213" s="29" t="n"/>
      <c r="B3213" s="606" t="n">
        <v>400</v>
      </c>
      <c r="C3213" s="617" t="n">
        <v>481</v>
      </c>
      <c r="D3213" s="889" t="n">
        <v>25</v>
      </c>
      <c r="E3213" s="712" t="inlineStr">
        <is>
          <t xml:space="preserve">same, but 22kW
(spec.szám 1.11.7)
</t>
        </is>
      </c>
      <c r="F3213" s="712" t="inlineStr">
        <is>
          <t>u.a. 22kW
(spec.szám 1.11.7)</t>
        </is>
      </c>
      <c r="G3213" s="994" t="n">
        <v>2</v>
      </c>
      <c r="H3213" s="39" t="inlineStr">
        <is>
          <t>db/pcs</t>
        </is>
      </c>
      <c r="I3213" s="315" t="n"/>
      <c r="J3213" s="159" t="n">
        <v>0</v>
      </c>
      <c r="K3213" s="159" t="n">
        <v>0</v>
      </c>
      <c r="L3213" s="753">
        <f>J3213+K3213</f>
        <v/>
      </c>
      <c r="M3213" s="748">
        <f>L3213*(G3213+I3213)</f>
        <v/>
      </c>
      <c r="O3213" s="464">
        <f>ISBLANK(D3213)</f>
        <v/>
      </c>
      <c r="P3213" s="464">
        <f>ISBLANK(G3213)</f>
        <v/>
      </c>
      <c r="Q3213" s="464">
        <f>ISBLANK(M3213)</f>
        <v/>
      </c>
      <c r="R3213" s="464">
        <f>IF(AND(O3213=P3213,O3213=Q3213),,"!!!")</f>
        <v/>
      </c>
      <c r="T3213" s="464" t="n">
        <v>3202</v>
      </c>
    </row>
    <row customFormat="1" customHeight="1" ht="38.25" outlineLevel="1" r="3214" s="590">
      <c r="A3214" s="29" t="n"/>
      <c r="B3214" s="606" t="n">
        <v>400</v>
      </c>
      <c r="C3214" s="617" t="n">
        <v>481</v>
      </c>
      <c r="D3214" s="889" t="n">
        <v>26</v>
      </c>
      <c r="E3214" s="712" t="inlineStr">
        <is>
          <t xml:space="preserve">same, but 30kW
(spec.szám 1.11.8)
</t>
        </is>
      </c>
      <c r="F3214" s="712" t="inlineStr">
        <is>
          <t>u.a. 30kW
(spec.szám 1.11.8)</t>
        </is>
      </c>
      <c r="G3214" s="994" t="n">
        <v>2</v>
      </c>
      <c r="H3214" s="39" t="inlineStr">
        <is>
          <t>db/pcs</t>
        </is>
      </c>
      <c r="I3214" s="315" t="n"/>
      <c r="J3214" s="159" t="n">
        <v>0</v>
      </c>
      <c r="K3214" s="159" t="n">
        <v>0</v>
      </c>
      <c r="L3214" s="753">
        <f>J3214+K3214</f>
        <v/>
      </c>
      <c r="M3214" s="748">
        <f>L3214*(G3214+I3214)</f>
        <v/>
      </c>
      <c r="O3214" s="464">
        <f>ISBLANK(D3214)</f>
        <v/>
      </c>
      <c r="P3214" s="464">
        <f>ISBLANK(G3214)</f>
        <v/>
      </c>
      <c r="Q3214" s="464">
        <f>ISBLANK(M3214)</f>
        <v/>
      </c>
      <c r="R3214" s="464">
        <f>IF(AND(O3214=P3214,O3214=Q3214),,"!!!")</f>
        <v/>
      </c>
      <c r="T3214" s="464" t="n">
        <v>3203</v>
      </c>
    </row>
    <row customFormat="1" customHeight="1" ht="140.25" outlineLevel="1" r="3215" s="590">
      <c r="A3215" s="29" t="n"/>
      <c r="B3215" s="606" t="n">
        <v>400</v>
      </c>
      <c r="C3215" s="617" t="n">
        <v>481</v>
      </c>
      <c r="D3215" s="889" t="n"/>
      <c r="E3215" s="712" t="inlineStr">
        <is>
          <t xml:space="preserve">Frequency inverters:
The devices are parts of the HVAC AHU technology equipment; the mechanical contractor is responsible for supplying them. The frequency inverters have to be placed on a support structure near the driven motors while strictly observing the specifications of the used product. The noise filtering of the frequency inverters have to be determined in accordance with standards DIN 57875/VDE 0875 and EN 61000. The devices are controlled through I/O points exclusively, bus communication is not required.
</t>
        </is>
      </c>
      <c r="F3215" s="712" t="inlineStr">
        <is>
          <t>Frekvenciaváltók:
A berendezések a légtechnikai gépek tartozékai, szállításuk gépész kivitelező feladata. A frekvenciaváltókat a meghajtott motor közelében megfelelő tartószerkezeten kell elhelyezni az alkalmazott gyártmány előírásainak szigorú figyelembe vételével. A frekvenciaváltók zavarszűrését DIN 57875/VDE 0875, és az EN 61000 szerint kell meghatározni. A berendezések kizárólag fizikai I/O pontokon keresztül vezéreltek, buszos kommunikáció kiépítése nem szükséges.</t>
        </is>
      </c>
      <c r="G3215" s="994" t="n"/>
      <c r="H3215" s="39" t="n"/>
      <c r="I3215" s="315" t="n"/>
      <c r="J3215" s="159" t="n"/>
      <c r="K3215" s="159" t="n"/>
      <c r="L3215" s="753" t="n"/>
      <c r="M3215" s="748" t="n"/>
      <c r="O3215" s="464">
        <f>ISBLANK(D3215)</f>
        <v/>
      </c>
      <c r="P3215" s="464">
        <f>ISBLANK(G3215)</f>
        <v/>
      </c>
      <c r="Q3215" s="464">
        <f>ISBLANK(M3215)</f>
        <v/>
      </c>
      <c r="R3215" s="464">
        <f>IF(AND(O3215=P3215,O3215=Q3215),,"!!!")</f>
        <v/>
      </c>
      <c r="T3215" s="464" t="n">
        <v>3204</v>
      </c>
    </row>
    <row customFormat="1" customHeight="1" ht="191.25" outlineLevel="1" r="3216" s="590">
      <c r="A3216" s="29" t="n"/>
      <c r="B3216" s="606" t="n">
        <v>400</v>
      </c>
      <c r="C3216" s="617" t="n">
        <v>481</v>
      </c>
      <c r="D3216" s="889" t="n"/>
      <c r="E3216" s="712" t="inlineStr">
        <is>
          <t xml:space="preserve">Supply voltage: 3x 400VAC +/-10%
Protection: IP55
RFI filter: Class A1
Brake chopper, without break resistance, with safety function
Integrated PI(D) regulation algorithm is not required
Local display: menu system, backlit, graphic LCD control panel 
Minimal expected efficiency 98%
Standard cable management with downward orientation
With automatic energy optimization function (AOE)
Operation and failure indication with physical input and output connection points required for control engineering, start/stop, 4 - 20mA or 0 - 10V control signal
</t>
        </is>
      </c>
      <c r="F3216" s="712" t="inlineStr">
        <is>
          <t>Tápfeszültség: 3x 400VAC +/-10%
Védelem: IP55
RFI szűrő: Class A1
Fékchopper, fékellenállás nélkül, safety stop funkcióval
Beépített PI(D) szabályozó algoritmus nem szükséges
Helyi kijelző: menürendszeres, háttérvilágított, grafikus LCD kezelőpanellel
Minimálisan elvárt hatásfok 98%
Sztenderd alsó irányultságú kábelbevezetéssel
Automatikus energiaoptimalizáslási funkcióval (AOE)
Irányítástechnikához szükséges be- és kimeneti fizikai csatlakozási pontokkal üzem és gyüjtött hibajelzés, start/stop, 4...20mA vagy 0...10V szabályozójel,</t>
        </is>
      </c>
      <c r="G3216" s="994" t="n"/>
      <c r="H3216" s="39" t="n"/>
      <c r="I3216" s="315" t="n"/>
      <c r="J3216" s="159" t="n"/>
      <c r="K3216" s="159" t="n"/>
      <c r="L3216" s="753" t="n"/>
      <c r="M3216" s="748" t="n"/>
      <c r="O3216" s="464">
        <f>ISBLANK(D3216)</f>
        <v/>
      </c>
      <c r="P3216" s="464">
        <f>ISBLANK(G3216)</f>
        <v/>
      </c>
      <c r="Q3216" s="464">
        <f>ISBLANK(M3216)</f>
        <v/>
      </c>
      <c r="R3216" s="464">
        <f>IF(AND(O3216=P3216,O3216=Q3216),,"!!!")</f>
        <v/>
      </c>
      <c r="T3216" s="464" t="n">
        <v>3205</v>
      </c>
    </row>
    <row customFormat="1" customHeight="1" ht="63.75" outlineLevel="1" r="3217" s="590">
      <c r="A3217" s="29" t="n"/>
      <c r="B3217" s="606" t="n">
        <v>400</v>
      </c>
      <c r="C3217" s="617" t="n">
        <v>481</v>
      </c>
      <c r="D3217" s="889" t="n">
        <v>27</v>
      </c>
      <c r="E3217" s="712" t="inlineStr">
        <is>
          <t xml:space="preserve">Where the equipment is an accessory for HVAC machines, its delivery is the responsibility of a mechanical contractor. BMS contractor installs, wires, testing, FAT, SAT.
</t>
        </is>
      </c>
      <c r="F3217" s="712" t="inlineStr">
        <is>
          <t>Ahol a berendezések a légtechnikai gépek tartozékai, szállításuk gépész kivitelező feladata. BMS kivitelező felszerel, villamosan beköt, beüzemel, beszabályoz.</t>
        </is>
      </c>
      <c r="G3217" s="994" t="n">
        <v>14</v>
      </c>
      <c r="H3217" s="39" t="inlineStr">
        <is>
          <t>db/pcs</t>
        </is>
      </c>
      <c r="I3217" s="315" t="n"/>
      <c r="J3217" s="159" t="n">
        <v>0</v>
      </c>
      <c r="K3217" s="159" t="n">
        <v>0</v>
      </c>
      <c r="L3217" s="753">
        <f>J3217+K3217</f>
        <v/>
      </c>
      <c r="M3217" s="748">
        <f>L3217*(G3217+I3217)</f>
        <v/>
      </c>
      <c r="O3217" s="464">
        <f>ISBLANK(D3217)</f>
        <v/>
      </c>
      <c r="P3217" s="464">
        <f>ISBLANK(G3217)</f>
        <v/>
      </c>
      <c r="Q3217" s="464">
        <f>ISBLANK(M3217)</f>
        <v/>
      </c>
      <c r="R3217" s="464">
        <f>IF(AND(O3217=P3217,O3217=Q3217),,"!!!")</f>
        <v/>
      </c>
      <c r="T3217" s="464" t="n">
        <v>3206</v>
      </c>
    </row>
    <row customFormat="1" customHeight="1" ht="63.75" outlineLevel="1" r="3218" s="590">
      <c r="A3218" s="29" t="n"/>
      <c r="B3218" s="606" t="n">
        <v>400</v>
      </c>
      <c r="C3218" s="617" t="n">
        <v>481</v>
      </c>
      <c r="D3218" s="889" t="n">
        <v>28</v>
      </c>
      <c r="E3218" s="712" t="inlineStr">
        <is>
          <t xml:space="preserve">Delivery and installation of water side control valves, taps, shift valves, butterfly valves in mechanical engineering scope. Electrical connection, commissioning, adjustment BMS task.
</t>
        </is>
      </c>
      <c r="F3218" s="712" t="inlineStr">
        <is>
          <t>Vízoldali szabályozószelepek, csapok, váltószelepek, pillangószeleoek szállítása és csővezetékbe szerelése gépész kivitelezői terjedelem. Villamos bekötés, beüzemelés, beszabályozás BMS feladat.</t>
        </is>
      </c>
      <c r="G3218" s="994" t="n">
        <v>14</v>
      </c>
      <c r="H3218" s="39" t="inlineStr">
        <is>
          <t>db/pcs</t>
        </is>
      </c>
      <c r="I3218" s="315" t="n"/>
      <c r="J3218" s="159" t="n">
        <v>0</v>
      </c>
      <c r="K3218" s="159" t="n">
        <v>0</v>
      </c>
      <c r="L3218" s="753">
        <f>J3218+K3218</f>
        <v/>
      </c>
      <c r="M3218" s="748">
        <f>L3218*(G3218+I3218)</f>
        <v/>
      </c>
      <c r="O3218" s="464">
        <f>ISBLANK(D3218)</f>
        <v/>
      </c>
      <c r="P3218" s="464">
        <f>ISBLANK(G3218)</f>
        <v/>
      </c>
      <c r="Q3218" s="464">
        <f>ISBLANK(M3218)</f>
        <v/>
      </c>
      <c r="R3218" s="464">
        <f>IF(AND(O3218=P3218,O3218=Q3218),,"!!!")</f>
        <v/>
      </c>
      <c r="T3218" s="464" t="n">
        <v>3207</v>
      </c>
    </row>
    <row customFormat="1" customHeight="1" ht="63.75" outlineLevel="1" r="3219" s="590">
      <c r="A3219" s="29" t="n"/>
      <c r="B3219" s="606" t="n">
        <v>400</v>
      </c>
      <c r="C3219" s="617" t="n">
        <v>481</v>
      </c>
      <c r="D3219" s="889" t="n">
        <v>29</v>
      </c>
      <c r="E3219" s="712" t="inlineStr">
        <is>
          <t xml:space="preserve">Delivery and installation of heat-, water, gas, compressed air quantity meters in mechanical engineering scope. Electrical connection, commissioning, adjustment BMS task.
</t>
        </is>
      </c>
      <c r="F3219" s="712" t="inlineStr">
        <is>
          <t>Hő-, víz, gáz, sűrített levegő mennyiség mérők szállítása és csővezetékbe szerelése gépész kivitelezői terjedelem. Villamos bekötés, beüzemelés, beszabályozás BMS feladat.</t>
        </is>
      </c>
      <c r="G3219" s="994" t="n">
        <v>13</v>
      </c>
      <c r="H3219" s="39" t="inlineStr">
        <is>
          <t>db/pcs</t>
        </is>
      </c>
      <c r="I3219" s="315" t="n"/>
      <c r="J3219" s="159" t="n">
        <v>0</v>
      </c>
      <c r="K3219" s="159" t="n">
        <v>0</v>
      </c>
      <c r="L3219" s="753">
        <f>J3219+K3219</f>
        <v/>
      </c>
      <c r="M3219" s="748">
        <f>L3219*(G3219+I3219)</f>
        <v/>
      </c>
      <c r="O3219" s="464">
        <f>ISBLANK(D3219)</f>
        <v/>
      </c>
      <c r="P3219" s="464">
        <f>ISBLANK(G3219)</f>
        <v/>
      </c>
      <c r="Q3219" s="464">
        <f>ISBLANK(M3219)</f>
        <v/>
      </c>
      <c r="R3219" s="464">
        <f>IF(AND(O3219=P3219,O3219=Q3219),,"!!!")</f>
        <v/>
      </c>
      <c r="T3219" s="464" t="n">
        <v>3208</v>
      </c>
    </row>
    <row customFormat="1" customHeight="1" ht="64.5" outlineLevel="1" r="3220" s="590" thickBot="1">
      <c r="A3220" s="29" t="n"/>
      <c r="B3220" s="606" t="n"/>
      <c r="C3220" s="617" t="n"/>
      <c r="D3220" s="889" t="n">
        <v>33</v>
      </c>
      <c r="E3220" s="712" t="inlineStr">
        <is>
          <t xml:space="preserve">Delivery and installation of AHU side control valves, VAV, CAV, fire damper, smoke damper in mechanical engineering scope. Electrical connection, commissioning, adjustment BMS task.
</t>
        </is>
      </c>
      <c r="F3220" s="712" t="inlineStr">
        <is>
          <t>Légtechnikai szabályozószelepek, VAV, CAV, tűzcsappantyú, füstcsappantyú szállítása és csővezetékbe szerelése gépész kivitelezői terjedelem. Villamos bekötés, beüzemelés, beszabályozás BMS feladat.</t>
        </is>
      </c>
      <c r="G3220" s="994" t="n">
        <v>30</v>
      </c>
      <c r="H3220" s="39" t="inlineStr">
        <is>
          <t>db/pcs</t>
        </is>
      </c>
      <c r="I3220" s="315" t="n"/>
      <c r="J3220" s="159" t="n">
        <v>0</v>
      </c>
      <c r="K3220" s="159" t="n">
        <v>0</v>
      </c>
      <c r="L3220" s="753">
        <f>J3220+K3220</f>
        <v/>
      </c>
      <c r="M3220" s="748">
        <f>L3220*(G3220+I3220)</f>
        <v/>
      </c>
      <c r="O3220" s="464">
        <f>ISBLANK(D3220)</f>
        <v/>
      </c>
      <c r="P3220" s="464">
        <f>ISBLANK(G3220)</f>
        <v/>
      </c>
      <c r="Q3220" s="464">
        <f>ISBLANK(M3220)</f>
        <v/>
      </c>
      <c r="R3220" s="464">
        <f>IF(AND(O3220=P3220,O3220=Q3220),,"!!!")</f>
        <v/>
      </c>
      <c r="T3220" s="464" t="n">
        <v>3209</v>
      </c>
    </row>
    <row customFormat="1" customHeight="1" ht="13.5" outlineLevel="1" r="3221" s="590" thickBot="1">
      <c r="A3221" s="40" t="n"/>
      <c r="B3221" s="622" t="n">
        <v>400</v>
      </c>
      <c r="C3221" s="623" t="n">
        <v>481</v>
      </c>
      <c r="D3221" s="434" t="n"/>
      <c r="E3221" s="91" t="inlineStr">
        <is>
          <t xml:space="preserve"> total</t>
        </is>
      </c>
      <c r="F3221" s="91" t="inlineStr">
        <is>
          <t xml:space="preserve"> összesen</t>
        </is>
      </c>
      <c r="G3221" s="1007" t="n"/>
      <c r="H3221" s="294" t="n"/>
      <c r="I3221" s="452" t="n"/>
      <c r="J3221" s="95" t="n"/>
      <c r="K3221" s="95" t="n"/>
      <c r="L3221" s="213" t="n"/>
      <c r="M3221" s="226">
        <f>SUM(M3188:M3220)</f>
        <v/>
      </c>
      <c r="O3221" s="464">
        <f>ISBLANK(D3221)</f>
        <v/>
      </c>
      <c r="P3221" s="464">
        <f>ISBLANK(G3221)</f>
        <v/>
      </c>
      <c r="Q3221" s="464">
        <f>ISBLANK(M3221)</f>
        <v/>
      </c>
      <c r="R3221" s="464">
        <f>IF(AND(O3221=P3221,O3221=Q3221),,"!!!")</f>
        <v/>
      </c>
      <c r="T3221" s="464" t="n">
        <v>3210</v>
      </c>
    </row>
    <row customFormat="1" customHeight="1" ht="15.75" outlineLevel="1" r="3222" s="590" thickBot="1">
      <c r="A3222" s="581" t="n"/>
      <c r="B3222" s="631" t="n">
        <v>400</v>
      </c>
      <c r="C3222" s="632" t="n">
        <v>482</v>
      </c>
      <c r="D3222" s="566" t="n"/>
      <c r="E3222" s="99" t="inlineStr">
        <is>
          <t>Distribution boards</t>
        </is>
      </c>
      <c r="F3222" s="99" t="inlineStr">
        <is>
          <t>Elosztók</t>
        </is>
      </c>
      <c r="G3222" s="1009" t="n"/>
      <c r="H3222" s="100" t="n"/>
      <c r="I3222" s="334" t="n"/>
      <c r="J3222" s="299" t="n"/>
      <c r="K3222" s="101" t="n"/>
      <c r="L3222" s="216" t="n"/>
      <c r="M3222" s="217" t="n"/>
      <c r="O3222" s="464">
        <f>ISBLANK(D3222)</f>
        <v/>
      </c>
      <c r="P3222" s="464">
        <f>ISBLANK(G3222)</f>
        <v/>
      </c>
      <c r="Q3222" s="464">
        <f>ISBLANK(M3222)</f>
        <v/>
      </c>
      <c r="R3222" s="464">
        <f>IF(AND(O3222=P3222,O3222=Q3222),,"!!!")</f>
        <v/>
      </c>
      <c r="T3222" s="464" t="n">
        <v>3211</v>
      </c>
    </row>
    <row customFormat="1" customHeight="1" ht="229.5" outlineLevel="1" r="3223" s="590">
      <c r="A3223" s="29" t="n"/>
      <c r="B3223" s="606" t="n">
        <v>400</v>
      </c>
      <c r="C3223" s="617" t="n">
        <v>482</v>
      </c>
      <c r="D3223" s="889" t="n">
        <v>1</v>
      </c>
      <c r="E3223" s="712" t="inlineStr">
        <is>
          <t xml:space="preserve">MCC-AHU1 BMS control cabinet
With technical content, equipment, devices, information plates, support structures, connection, commissioning, outoor placement, IP54 protection and recorded commissioning in accordance with the schematic diagrams and lists.With roof shelter, bottom gland connection, and electric heating with fan.
PLC I/O groups: installation and connection of I/O modules corresponding to 10% of the physical data point number, with the necessary accessories, with test disconnect terminal blocks in case of current signal (0mA - 20mA, 4mA - 20mA), with fuse terminal blocks with LED in case of 24VDC common test potential, with normal terminal blocks in other locations.
Dimension: 2000+100*800+800*400mm
</t>
        </is>
      </c>
      <c r="F3223" s="712" t="inlineStr">
        <is>
          <t xml:space="preserve">MCC-AHU1 tervjelű gépészeti automatika és épületfelügyeleti szekrény. 
A sématervek és listák szerinti műszaki tartalommal, készülékekkel, berendezésekkel, felirati táblákkal, tartószerkezettel, bekötéssel, beüzemeléssel, kültéri elhelyezéssel, IP54 védettséggel, jegyzőkönyvezett beüzemeléssel. Esővédő tetővel, alsó tömszelencés csatlakozás, villamos fűtés ventilátorral.
PLC I/O csoportok beépítésével, de azok külön költségvetési tételen szerepelnek (vezérlők), ami áll: a fizikai adatpontszám +10%-nak megfelelő I/O modulok beépítéséből, bekötéséből, a szükséges mennyiségű segédanyaggal, áramjel (0-20mA, 4-20mA) esetén bontható mérő sorkapcsokkal, 24VDC-s közös mérőpotenciál esetén LED-es biztosítós sorkapcsokkal, egyéb helyeken normál sorkapcsokkal.
Méret: 2000+100*800+800*400mm
</t>
        </is>
      </c>
      <c r="G3223" s="994" t="n">
        <v>1</v>
      </c>
      <c r="H3223" s="39" t="inlineStr">
        <is>
          <t>db/pcs</t>
        </is>
      </c>
      <c r="I3223" s="315" t="n"/>
      <c r="J3223" s="159" t="n">
        <v>0</v>
      </c>
      <c r="K3223" s="159" t="n">
        <v>0</v>
      </c>
      <c r="L3223" s="753">
        <f>J3223+K3223</f>
        <v/>
      </c>
      <c r="M3223" s="748">
        <f>L3223*(G3223+I3223)</f>
        <v/>
      </c>
      <c r="O3223" s="464">
        <f>ISBLANK(D3223)</f>
        <v/>
      </c>
      <c r="P3223" s="464">
        <f>ISBLANK(G3223)</f>
        <v/>
      </c>
      <c r="Q3223" s="464">
        <f>ISBLANK(M3223)</f>
        <v/>
      </c>
      <c r="R3223" s="464">
        <f>IF(AND(O3223=P3223,O3223=Q3223),,"!!!")</f>
        <v/>
      </c>
      <c r="T3223" s="464" t="n">
        <v>3212</v>
      </c>
    </row>
    <row customFormat="1" customHeight="1" ht="38.25" outlineLevel="1" r="3224" s="590">
      <c r="A3224" s="29" t="n"/>
      <c r="B3224" s="606" t="n">
        <v>400</v>
      </c>
      <c r="C3224" s="617" t="n">
        <v>482</v>
      </c>
      <c r="D3224" s="889" t="n">
        <v>2</v>
      </c>
      <c r="E3224" s="712" t="inlineStr">
        <is>
          <t>MCC-AHU2 same, but 
Dimension: 2000+100*1200*400mm</t>
        </is>
      </c>
      <c r="F3224" s="712" t="inlineStr">
        <is>
          <t xml:space="preserve">MCC-AHU2 u.a. 
Méret: 2000+100*1200*400mm
</t>
        </is>
      </c>
      <c r="G3224" s="994" t="n">
        <v>1</v>
      </c>
      <c r="H3224" s="39" t="inlineStr">
        <is>
          <t>db/pcs</t>
        </is>
      </c>
      <c r="I3224" s="315" t="n"/>
      <c r="J3224" s="159" t="n">
        <v>0</v>
      </c>
      <c r="K3224" s="159" t="n">
        <v>0</v>
      </c>
      <c r="L3224" s="753">
        <f>J3224+K3224</f>
        <v/>
      </c>
      <c r="M3224" s="748">
        <f>L3224*(G3224+I3224)</f>
        <v/>
      </c>
      <c r="O3224" s="464">
        <f>ISBLANK(D3224)</f>
        <v/>
      </c>
      <c r="P3224" s="464">
        <f>ISBLANK(G3224)</f>
        <v/>
      </c>
      <c r="Q3224" s="464">
        <f>ISBLANK(M3224)</f>
        <v/>
      </c>
      <c r="R3224" s="464">
        <f>IF(AND(O3224=P3224,O3224=Q3224),,"!!!")</f>
        <v/>
      </c>
      <c r="T3224" s="464" t="n">
        <v>3213</v>
      </c>
    </row>
    <row customFormat="1" customHeight="1" ht="38.25" outlineLevel="1" r="3225" s="590">
      <c r="A3225" s="29" t="n"/>
      <c r="B3225" s="606" t="n">
        <v>400</v>
      </c>
      <c r="C3225" s="617" t="n">
        <v>482</v>
      </c>
      <c r="D3225" s="889" t="n">
        <v>3</v>
      </c>
      <c r="E3225" s="712" t="inlineStr">
        <is>
          <t>MCC-AHU3 same, but 
Dimension: 2000+100*800+800*400mm</t>
        </is>
      </c>
      <c r="F3225" s="712" t="inlineStr">
        <is>
          <t xml:space="preserve">MCC-AHU3 u.a. 
Méret: 2000+100*800+800*400mm
</t>
        </is>
      </c>
      <c r="G3225" s="994" t="n">
        <v>1</v>
      </c>
      <c r="H3225" s="39" t="inlineStr">
        <is>
          <t>db/pcs</t>
        </is>
      </c>
      <c r="I3225" s="315" t="n"/>
      <c r="J3225" s="159" t="n">
        <v>0</v>
      </c>
      <c r="K3225" s="159" t="n">
        <v>0</v>
      </c>
      <c r="L3225" s="753">
        <f>J3225+K3225</f>
        <v/>
      </c>
      <c r="M3225" s="748">
        <f>L3225*(G3225+I3225)</f>
        <v/>
      </c>
      <c r="O3225" s="464">
        <f>ISBLANK(D3225)</f>
        <v/>
      </c>
      <c r="P3225" s="464">
        <f>ISBLANK(G3225)</f>
        <v/>
      </c>
      <c r="Q3225" s="464">
        <f>ISBLANK(M3225)</f>
        <v/>
      </c>
      <c r="R3225" s="464">
        <f>IF(AND(O3225=P3225,O3225=Q3225),,"!!!")</f>
        <v/>
      </c>
      <c r="T3225" s="464" t="n">
        <v>3214</v>
      </c>
    </row>
    <row customFormat="1" customHeight="1" ht="38.25" outlineLevel="1" r="3226" s="590">
      <c r="A3226" s="29" t="n"/>
      <c r="B3226" s="606" t="n">
        <v>400</v>
      </c>
      <c r="C3226" s="617" t="n">
        <v>482</v>
      </c>
      <c r="D3226" s="889" t="n">
        <v>4</v>
      </c>
      <c r="E3226" s="712" t="inlineStr">
        <is>
          <t>MCC-AHU4 same, but 
Dimension: 2000+100*1200*400mm</t>
        </is>
      </c>
      <c r="F3226" s="712" t="inlineStr">
        <is>
          <t xml:space="preserve">MCC-AHU4 u.a. 
Méret: 2000+100*1200*400mm
</t>
        </is>
      </c>
      <c r="G3226" s="994" t="n">
        <v>1</v>
      </c>
      <c r="H3226" s="39" t="inlineStr">
        <is>
          <t>db/pcs</t>
        </is>
      </c>
      <c r="I3226" s="315" t="n"/>
      <c r="J3226" s="159" t="n">
        <v>0</v>
      </c>
      <c r="K3226" s="159" t="n">
        <v>0</v>
      </c>
      <c r="L3226" s="753">
        <f>J3226+K3226</f>
        <v/>
      </c>
      <c r="M3226" s="748">
        <f>L3226*(G3226+I3226)</f>
        <v/>
      </c>
      <c r="O3226" s="464">
        <f>ISBLANK(D3226)</f>
        <v/>
      </c>
      <c r="P3226" s="464">
        <f>ISBLANK(G3226)</f>
        <v/>
      </c>
      <c r="Q3226" s="464">
        <f>ISBLANK(M3226)</f>
        <v/>
      </c>
      <c r="R3226" s="464">
        <f>IF(AND(O3226=P3226,O3226=Q3226),,"!!!")</f>
        <v/>
      </c>
      <c r="T3226" s="464" t="n">
        <v>3215</v>
      </c>
    </row>
    <row customFormat="1" customHeight="1" ht="38.25" outlineLevel="1" r="3227" s="590">
      <c r="A3227" s="29" t="n"/>
      <c r="B3227" s="606" t="n">
        <v>400</v>
      </c>
      <c r="C3227" s="617" t="n">
        <v>482</v>
      </c>
      <c r="D3227" s="889" t="n">
        <v>5</v>
      </c>
      <c r="E3227" s="712" t="inlineStr">
        <is>
          <t>MCC-AHU5 same, but 
Dimension: 2000+100*800+800*400mm</t>
        </is>
      </c>
      <c r="F3227" s="712" t="inlineStr">
        <is>
          <t xml:space="preserve">MCC-AHU5 u.a. 
Méret: 2000+100*800+800*400mm
</t>
        </is>
      </c>
      <c r="G3227" s="994" t="n">
        <v>1</v>
      </c>
      <c r="H3227" s="39" t="inlineStr">
        <is>
          <t>db/pcs</t>
        </is>
      </c>
      <c r="I3227" s="315" t="n"/>
      <c r="J3227" s="159" t="n">
        <v>0</v>
      </c>
      <c r="K3227" s="159" t="n">
        <v>0</v>
      </c>
      <c r="L3227" s="753">
        <f>J3227+K3227</f>
        <v/>
      </c>
      <c r="M3227" s="748">
        <f>L3227*(G3227+I3227)</f>
        <v/>
      </c>
      <c r="O3227" s="464">
        <f>ISBLANK(D3227)</f>
        <v/>
      </c>
      <c r="P3227" s="464">
        <f>ISBLANK(G3227)</f>
        <v/>
      </c>
      <c r="Q3227" s="464">
        <f>ISBLANK(M3227)</f>
        <v/>
      </c>
      <c r="R3227" s="464">
        <f>IF(AND(O3227=P3227,O3227=Q3227),,"!!!")</f>
        <v/>
      </c>
      <c r="T3227" s="464" t="n">
        <v>3216</v>
      </c>
    </row>
    <row customFormat="1" customHeight="1" ht="38.25" outlineLevel="1" r="3228" s="590">
      <c r="A3228" s="29" t="n"/>
      <c r="B3228" s="606" t="n">
        <v>400</v>
      </c>
      <c r="C3228" s="617" t="n">
        <v>482</v>
      </c>
      <c r="D3228" s="889" t="n">
        <v>6</v>
      </c>
      <c r="E3228" s="712" t="inlineStr">
        <is>
          <t>MCC-AHU6 same, but 
Dimension: 2000+100*1000+800*400mm</t>
        </is>
      </c>
      <c r="F3228" s="712" t="inlineStr">
        <is>
          <t xml:space="preserve">MCC-AHU6 u.a. 
Méret: 2000+100*1000+800*400mm
</t>
        </is>
      </c>
      <c r="G3228" s="994" t="n">
        <v>1</v>
      </c>
      <c r="H3228" s="39" t="inlineStr">
        <is>
          <t>db/pcs</t>
        </is>
      </c>
      <c r="I3228" s="315" t="n"/>
      <c r="J3228" s="159" t="n">
        <v>0</v>
      </c>
      <c r="K3228" s="159" t="n">
        <v>0</v>
      </c>
      <c r="L3228" s="753">
        <f>J3228+K3228</f>
        <v/>
      </c>
      <c r="M3228" s="748">
        <f>L3228*(G3228+I3228)</f>
        <v/>
      </c>
      <c r="O3228" s="464">
        <f>ISBLANK(D3228)</f>
        <v/>
      </c>
      <c r="P3228" s="464">
        <f>ISBLANK(G3228)</f>
        <v/>
      </c>
      <c r="Q3228" s="464">
        <f>ISBLANK(M3228)</f>
        <v/>
      </c>
      <c r="R3228" s="464">
        <f>IF(AND(O3228=P3228,O3228=Q3228),,"!!!")</f>
        <v/>
      </c>
      <c r="T3228" s="464" t="n">
        <v>3217</v>
      </c>
    </row>
    <row customFormat="1" customHeight="1" ht="38.25" outlineLevel="1" r="3229" s="590">
      <c r="A3229" s="29" t="n"/>
      <c r="B3229" s="606" t="n">
        <v>400</v>
      </c>
      <c r="C3229" s="617" t="n">
        <v>482</v>
      </c>
      <c r="D3229" s="889" t="n">
        <v>7</v>
      </c>
      <c r="E3229" s="712" t="inlineStr">
        <is>
          <t>MCC-AHU8 same, but 
Dimension: 2000+100*800*400mm</t>
        </is>
      </c>
      <c r="F3229" s="712" t="inlineStr">
        <is>
          <t xml:space="preserve">MCC-AHU8 u.a. 
Méret: 2000+100*800*400mm
</t>
        </is>
      </c>
      <c r="G3229" s="994" t="n">
        <v>1</v>
      </c>
      <c r="H3229" s="39" t="inlineStr">
        <is>
          <t>db/pcs</t>
        </is>
      </c>
      <c r="I3229" s="315" t="n"/>
      <c r="J3229" s="159" t="n">
        <v>0</v>
      </c>
      <c r="K3229" s="159" t="n">
        <v>0</v>
      </c>
      <c r="L3229" s="753">
        <f>J3229+K3229</f>
        <v/>
      </c>
      <c r="M3229" s="748">
        <f>L3229*(G3229+I3229)</f>
        <v/>
      </c>
      <c r="O3229" s="464">
        <f>ISBLANK(D3229)</f>
        <v/>
      </c>
      <c r="P3229" s="464">
        <f>ISBLANK(G3229)</f>
        <v/>
      </c>
      <c r="Q3229" s="464">
        <f>ISBLANK(M3229)</f>
        <v/>
      </c>
      <c r="R3229" s="464">
        <f>IF(AND(O3229=P3229,O3229=Q3229),,"!!!")</f>
        <v/>
      </c>
      <c r="T3229" s="464" t="n">
        <v>3218</v>
      </c>
    </row>
    <row customFormat="1" customHeight="1" ht="229.5" outlineLevel="1" r="3230" s="590">
      <c r="A3230" s="29" t="n"/>
      <c r="B3230" s="606" t="n">
        <v>400</v>
      </c>
      <c r="C3230" s="617" t="n">
        <v>482</v>
      </c>
      <c r="D3230" s="889" t="n">
        <v>8</v>
      </c>
      <c r="E3230" s="712" t="inlineStr">
        <is>
          <t xml:space="preserve">MCC-AHU7 BMS control cabinet
With technical content, equipment, devices, information plates, support structures, connection, commissioning, outoor placement, IP54 protection and recorded commissioning in accordance with the schematic diagrams and lists.With roof shelter, bottom gland connection, and electric heating with fan.
PLC I/O groups: installation and connection of I/O modules corresponding to 10% of the physical data point number, with the necessary accessories, with test disconnect terminal blocks in case of current signal (0mA - 20mA, 4mA - 20mA), with fuse terminal blocks with LED in case of 24VDC common test potential, with normal terminal blocks in other locations.
Dimension: 2000+100*800+800*400mm
</t>
        </is>
      </c>
      <c r="F3230" s="712" t="inlineStr">
        <is>
          <t xml:space="preserve">MCC-AHU7 tervjelű gépészeti automatika és épületfelügyeleti szekrény. 
A sématervek, jegyzékek szerinti műszaki tartalommal, készülékekkel, berendezésekkel, felirati táblákkal, tartószerkezettel, bekötéssel, beüzemeléssel, kültéri elhelyezéssel, IP54 védettséggel, jegyzőkönyvezett beüzemeléssel. Esővédő tetővel, alsó tömszelencés csatlakozás, villamos fűtés ventilátorral.
PLC I/O csoportok beépítésével, de azok külön költségvetési tételen szerepelnek (vezérlők), ami áll: a fizikai adatpontszám +10%-nak megfelelő I/O modulok beépítéséből, bekötéséből, a szükséges mennyiségű segédanyaggal, áramjel (0-20mA, 4-20mA) esetén bontható mérő sorkapcsokkal, 24VDC-s közös mérőpotenciál esetén LED-es biztosítós sorkapcsokkal, egyéb helyeken normál sorkapcsokkal.
Méret 2000+100*800+800*400mm
</t>
        </is>
      </c>
      <c r="G3230" s="994" t="n">
        <v>1</v>
      </c>
      <c r="H3230" s="39" t="inlineStr">
        <is>
          <t>db/pcs</t>
        </is>
      </c>
      <c r="I3230" s="315" t="n"/>
      <c r="J3230" s="159" t="n">
        <v>0</v>
      </c>
      <c r="K3230" s="159" t="n">
        <v>0</v>
      </c>
      <c r="L3230" s="753">
        <f>J3230+K3230</f>
        <v/>
      </c>
      <c r="M3230" s="748">
        <f>L3230*(G3230+I3230)</f>
        <v/>
      </c>
      <c r="O3230" s="464">
        <f>ISBLANK(D3230)</f>
        <v/>
      </c>
      <c r="P3230" s="464">
        <f>ISBLANK(G3230)</f>
        <v/>
      </c>
      <c r="Q3230" s="464">
        <f>ISBLANK(M3230)</f>
        <v/>
      </c>
      <c r="R3230" s="464">
        <f>IF(AND(O3230=P3230,O3230=Q3230),,"!!!")</f>
        <v/>
      </c>
      <c r="T3230" s="464" t="n">
        <v>3219</v>
      </c>
    </row>
    <row customFormat="1" customHeight="1" ht="38.25" outlineLevel="1" r="3231" s="590">
      <c r="A3231" s="29" t="n"/>
      <c r="B3231" s="606" t="n">
        <v>400</v>
      </c>
      <c r="C3231" s="617" t="n">
        <v>482</v>
      </c>
      <c r="D3231" s="889" t="n">
        <v>9</v>
      </c>
      <c r="E3231" s="712" t="inlineStr">
        <is>
          <t>MCC-AHU9 same, but 
Dimension: 2000+100*800*400mm</t>
        </is>
      </c>
      <c r="F3231" s="712" t="inlineStr">
        <is>
          <t xml:space="preserve">MCC-AHU9 u.a. 
Méret: 2000+100*800*400mm
</t>
        </is>
      </c>
      <c r="G3231" s="994" t="n">
        <v>1</v>
      </c>
      <c r="H3231" s="39" t="inlineStr">
        <is>
          <t>db/pcs</t>
        </is>
      </c>
      <c r="I3231" s="315" t="n"/>
      <c r="J3231" s="159" t="n">
        <v>0</v>
      </c>
      <c r="K3231" s="159" t="n">
        <v>0</v>
      </c>
      <c r="L3231" s="753">
        <f>J3231+K3231</f>
        <v/>
      </c>
      <c r="M3231" s="748">
        <f>L3231*(G3231+I3231)</f>
        <v/>
      </c>
      <c r="O3231" s="464">
        <f>ISBLANK(D3231)</f>
        <v/>
      </c>
      <c r="P3231" s="464">
        <f>ISBLANK(G3231)</f>
        <v/>
      </c>
      <c r="Q3231" s="464">
        <f>ISBLANK(M3231)</f>
        <v/>
      </c>
      <c r="R3231" s="464">
        <f>IF(AND(O3231=P3231,O3231=Q3231),,"!!!")</f>
        <v/>
      </c>
      <c r="T3231" s="464" t="n">
        <v>3220</v>
      </c>
    </row>
    <row customFormat="1" customHeight="1" ht="38.25" outlineLevel="1" r="3232" s="590">
      <c r="A3232" s="29" t="n"/>
      <c r="B3232" s="606" t="n">
        <v>400</v>
      </c>
      <c r="C3232" s="617" t="n">
        <v>482</v>
      </c>
      <c r="D3232" s="889" t="n">
        <v>10</v>
      </c>
      <c r="E3232" s="712" t="inlineStr">
        <is>
          <t>MCC-AHU10 same, but 
Dimension: 2000+100*800*400mm</t>
        </is>
      </c>
      <c r="F3232" s="712" t="inlineStr">
        <is>
          <t xml:space="preserve">MCC-AHU10 u.a. 
Méret: 2000+100*800*400mm
</t>
        </is>
      </c>
      <c r="G3232" s="994" t="n">
        <v>1</v>
      </c>
      <c r="H3232" s="39" t="inlineStr">
        <is>
          <t>db/pcs</t>
        </is>
      </c>
      <c r="I3232" s="315" t="n"/>
      <c r="J3232" s="159" t="n">
        <v>0</v>
      </c>
      <c r="K3232" s="159" t="n">
        <v>0</v>
      </c>
      <c r="L3232" s="753">
        <f>J3232+K3232</f>
        <v/>
      </c>
      <c r="M3232" s="748">
        <f>L3232*(G3232+I3232)</f>
        <v/>
      </c>
      <c r="O3232" s="464">
        <f>ISBLANK(D3232)</f>
        <v/>
      </c>
      <c r="P3232" s="464">
        <f>ISBLANK(G3232)</f>
        <v/>
      </c>
      <c r="Q3232" s="464">
        <f>ISBLANK(M3232)</f>
        <v/>
      </c>
      <c r="R3232" s="464">
        <f>IF(AND(O3232=P3232,O3232=Q3232),,"!!!")</f>
        <v/>
      </c>
      <c r="T3232" s="464" t="n">
        <v>3221</v>
      </c>
    </row>
    <row customFormat="1" customHeight="1" ht="38.25" outlineLevel="1" r="3233" s="590">
      <c r="A3233" s="29" t="n"/>
      <c r="B3233" s="606" t="n">
        <v>400</v>
      </c>
      <c r="C3233" s="617" t="n">
        <v>482</v>
      </c>
      <c r="D3233" s="889" t="n">
        <v>11</v>
      </c>
      <c r="E3233" s="712" t="inlineStr">
        <is>
          <t>MCC-TS same, but 
Dimension: 2000+100*800*400mm</t>
        </is>
      </c>
      <c r="F3233" s="712" t="inlineStr">
        <is>
          <t xml:space="preserve">MCC-TS u.a. 
Méret: 2000+100*800*400mm
</t>
        </is>
      </c>
      <c r="G3233" s="994" t="n">
        <v>1</v>
      </c>
      <c r="H3233" s="39" t="inlineStr">
        <is>
          <t>db/pcs</t>
        </is>
      </c>
      <c r="I3233" s="315" t="n"/>
      <c r="J3233" s="159" t="n">
        <v>0</v>
      </c>
      <c r="K3233" s="159" t="n">
        <v>0</v>
      </c>
      <c r="L3233" s="753">
        <f>J3233+K3233</f>
        <v/>
      </c>
      <c r="M3233" s="748">
        <f>L3233*(G3233+I3233)</f>
        <v/>
      </c>
      <c r="O3233" s="464">
        <f>ISBLANK(D3233)</f>
        <v/>
      </c>
      <c r="P3233" s="464">
        <f>ISBLANK(G3233)</f>
        <v/>
      </c>
      <c r="Q3233" s="464">
        <f>ISBLANK(M3233)</f>
        <v/>
      </c>
      <c r="R3233" s="464">
        <f>IF(AND(O3233=P3233,O3233=Q3233),,"!!!")</f>
        <v/>
      </c>
      <c r="T3233" s="464" t="n">
        <v>3222</v>
      </c>
    </row>
    <row customFormat="1" customHeight="1" ht="38.25" outlineLevel="1" r="3234" s="590">
      <c r="A3234" s="29" t="n"/>
      <c r="B3234" s="606" t="n">
        <v>400</v>
      </c>
      <c r="C3234" s="617" t="n">
        <v>482</v>
      </c>
      <c r="D3234" s="889" t="n">
        <v>12</v>
      </c>
      <c r="E3234" s="712" t="inlineStr">
        <is>
          <t>MCC-BR1 same, but 
Dimension: 2000+100*1000+1000*400mm</t>
        </is>
      </c>
      <c r="F3234" s="712" t="inlineStr">
        <is>
          <t xml:space="preserve">MCC-BR1 u.a. 
Méret: 2000+100*1000+1000*400mm
</t>
        </is>
      </c>
      <c r="G3234" s="994" t="n">
        <v>1</v>
      </c>
      <c r="H3234" s="39" t="inlineStr">
        <is>
          <t>db/pcs</t>
        </is>
      </c>
      <c r="I3234" s="315" t="n"/>
      <c r="J3234" s="159" t="n">
        <v>0</v>
      </c>
      <c r="K3234" s="159" t="n">
        <v>0</v>
      </c>
      <c r="L3234" s="753">
        <f>J3234+K3234</f>
        <v/>
      </c>
      <c r="M3234" s="748">
        <f>L3234*(G3234+I3234)</f>
        <v/>
      </c>
      <c r="O3234" s="464">
        <f>ISBLANK(D3234)</f>
        <v/>
      </c>
      <c r="P3234" s="464">
        <f>ISBLANK(G3234)</f>
        <v/>
      </c>
      <c r="Q3234" s="464">
        <f>ISBLANK(M3234)</f>
        <v/>
      </c>
      <c r="R3234" s="464">
        <f>IF(AND(O3234=P3234,O3234=Q3234),,"!!!")</f>
        <v/>
      </c>
      <c r="T3234" s="464" t="n">
        <v>3223</v>
      </c>
    </row>
    <row customFormat="1" customHeight="1" ht="38.25" outlineLevel="1" r="3235" s="590">
      <c r="A3235" s="29" t="n"/>
      <c r="B3235" s="606" t="n">
        <v>400</v>
      </c>
      <c r="C3235" s="617" t="n">
        <v>482</v>
      </c>
      <c r="D3235" s="889" t="n">
        <v>13</v>
      </c>
      <c r="E3235" s="712" t="inlineStr">
        <is>
          <t>MCC-BR2 same, but 
Dimension: 2000+100*800*400mm</t>
        </is>
      </c>
      <c r="F3235" s="712" t="inlineStr">
        <is>
          <t xml:space="preserve">MCC-BR2 u.a. 
Méret: 2000+100*800*400mm
</t>
        </is>
      </c>
      <c r="G3235" s="994" t="n">
        <v>1</v>
      </c>
      <c r="H3235" s="39" t="inlineStr">
        <is>
          <t>db/pcs</t>
        </is>
      </c>
      <c r="I3235" s="315" t="n"/>
      <c r="J3235" s="159" t="n">
        <v>0</v>
      </c>
      <c r="K3235" s="159" t="n">
        <v>0</v>
      </c>
      <c r="L3235" s="753">
        <f>J3235+K3235</f>
        <v/>
      </c>
      <c r="M3235" s="748">
        <f>L3235*(G3235+I3235)</f>
        <v/>
      </c>
      <c r="O3235" s="464">
        <f>ISBLANK(D3235)</f>
        <v/>
      </c>
      <c r="P3235" s="464">
        <f>ISBLANK(G3235)</f>
        <v/>
      </c>
      <c r="Q3235" s="464">
        <f>ISBLANK(M3235)</f>
        <v/>
      </c>
      <c r="R3235" s="464">
        <f>IF(AND(O3235=P3235,O3235=Q3235),,"!!!")</f>
        <v/>
      </c>
      <c r="T3235" s="464" t="n">
        <v>3224</v>
      </c>
    </row>
    <row customFormat="1" customHeight="1" ht="39" outlineLevel="1" r="3236" s="590" thickBot="1">
      <c r="A3236" s="29" t="n"/>
      <c r="B3236" s="606" t="n">
        <v>400</v>
      </c>
      <c r="C3236" s="617" t="n">
        <v>482</v>
      </c>
      <c r="D3236" s="889" t="n">
        <v>14</v>
      </c>
      <c r="E3236" s="712" t="inlineStr">
        <is>
          <t>MCC-WT same, but 
Dimension: 2000+100*1000+1000*400mm</t>
        </is>
      </c>
      <c r="F3236" s="712" t="inlineStr">
        <is>
          <t xml:space="preserve">MCC-WT u.a. 
Méret: 2000+100*1000+1000*400mm
</t>
        </is>
      </c>
      <c r="G3236" s="994" t="n">
        <v>1</v>
      </c>
      <c r="H3236" s="39" t="inlineStr">
        <is>
          <t>db/pcs</t>
        </is>
      </c>
      <c r="I3236" s="315" t="n"/>
      <c r="J3236" s="159" t="n">
        <v>0</v>
      </c>
      <c r="K3236" s="159" t="n">
        <v>0</v>
      </c>
      <c r="L3236" s="753">
        <f>J3236+K3236</f>
        <v/>
      </c>
      <c r="M3236" s="748">
        <f>L3236*(G3236+I3236)</f>
        <v/>
      </c>
      <c r="O3236" s="464">
        <f>ISBLANK(D3236)</f>
        <v/>
      </c>
      <c r="P3236" s="464">
        <f>ISBLANK(G3236)</f>
        <v/>
      </c>
      <c r="Q3236" s="464">
        <f>ISBLANK(M3236)</f>
        <v/>
      </c>
      <c r="R3236" s="464">
        <f>IF(AND(O3236=P3236,O3236=Q3236),,"!!!")</f>
        <v/>
      </c>
      <c r="T3236" s="464" t="n">
        <v>3225</v>
      </c>
    </row>
    <row customFormat="1" customHeight="1" ht="13.5" outlineLevel="1" r="3237" s="590" thickBot="1">
      <c r="A3237" s="40" t="n"/>
      <c r="B3237" s="622" t="n">
        <v>400</v>
      </c>
      <c r="C3237" s="623" t="n">
        <v>482</v>
      </c>
      <c r="D3237" s="434" t="n"/>
      <c r="E3237" s="91" t="inlineStr">
        <is>
          <t xml:space="preserve"> total</t>
        </is>
      </c>
      <c r="F3237" s="91" t="inlineStr">
        <is>
          <t xml:space="preserve"> összesen</t>
        </is>
      </c>
      <c r="G3237" s="1007" t="n"/>
      <c r="H3237" s="294" t="n"/>
      <c r="I3237" s="452" t="n"/>
      <c r="J3237" s="95" t="n"/>
      <c r="K3237" s="95" t="n"/>
      <c r="L3237" s="213" t="n"/>
      <c r="M3237" s="226">
        <f>SUM(M3223:M3236)</f>
        <v/>
      </c>
      <c r="O3237" s="464">
        <f>ISBLANK(D3237)</f>
        <v/>
      </c>
      <c r="P3237" s="464">
        <f>ISBLANK(G3237)</f>
        <v/>
      </c>
      <c r="Q3237" s="464">
        <f>ISBLANK(M3237)</f>
        <v/>
      </c>
      <c r="R3237" s="464">
        <f>IF(AND(O3237=P3237,O3237=Q3237),,"!!!")</f>
        <v/>
      </c>
      <c r="T3237" s="464" t="n">
        <v>3226</v>
      </c>
    </row>
    <row customFormat="1" customHeight="1" ht="15.75" outlineLevel="1" r="3238" s="590" thickBot="1">
      <c r="A3238" s="581" t="n"/>
      <c r="B3238" s="631" t="n">
        <v>400</v>
      </c>
      <c r="C3238" s="632" t="n">
        <v>483</v>
      </c>
      <c r="D3238" s="566" t="n"/>
      <c r="E3238" s="99" t="inlineStr">
        <is>
          <t>Field electrical works</t>
        </is>
      </c>
      <c r="F3238" s="99" t="inlineStr">
        <is>
          <t>Villamos terepi munkák</t>
        </is>
      </c>
      <c r="G3238" s="1009" t="n"/>
      <c r="H3238" s="100" t="n"/>
      <c r="I3238" s="334" t="n"/>
      <c r="J3238" s="299" t="n"/>
      <c r="K3238" s="101" t="n"/>
      <c r="L3238" s="216" t="n"/>
      <c r="M3238" s="217" t="n"/>
      <c r="O3238" s="464">
        <f>ISBLANK(D3238)</f>
        <v/>
      </c>
      <c r="P3238" s="464">
        <f>ISBLANK(G3238)</f>
        <v/>
      </c>
      <c r="Q3238" s="464">
        <f>ISBLANK(M3238)</f>
        <v/>
      </c>
      <c r="R3238" s="464">
        <f>IF(AND(O3238=P3238,O3238=Q3238),,"!!!")</f>
        <v/>
      </c>
      <c r="T3238" s="464" t="n">
        <v>3227</v>
      </c>
    </row>
    <row customFormat="1" outlineLevel="1" r="3239" s="590">
      <c r="A3239" s="29" t="n"/>
      <c r="B3239" s="606" t="n">
        <v>400</v>
      </c>
      <c r="C3239" s="617" t="n">
        <v>483</v>
      </c>
      <c r="D3239" s="889" t="n">
        <v>1</v>
      </c>
      <c r="E3239" s="712" t="inlineStr">
        <is>
          <t>LiYCY 2*0,75mm2 control and signal cable</t>
        </is>
      </c>
      <c r="F3239" s="712" t="inlineStr">
        <is>
          <t>LiYCY 2*0,75mm2 vezérlő és jelzőkábel</t>
        </is>
      </c>
      <c r="G3239" s="994">
        <f>5565+395</f>
        <v/>
      </c>
      <c r="H3239" s="39" t="inlineStr">
        <is>
          <t>m</t>
        </is>
      </c>
      <c r="I3239" s="315" t="n"/>
      <c r="J3239" s="159" t="n">
        <v>0</v>
      </c>
      <c r="K3239" s="159" t="n">
        <v>0</v>
      </c>
      <c r="L3239" s="753">
        <f>J3239+K3239</f>
        <v/>
      </c>
      <c r="M3239" s="748">
        <f>L3239*(G3239+I3239)</f>
        <v/>
      </c>
      <c r="O3239" s="464">
        <f>ISBLANK(D3239)</f>
        <v/>
      </c>
      <c r="P3239" s="464">
        <f>ISBLANK(G3239)</f>
        <v/>
      </c>
      <c r="Q3239" s="464">
        <f>ISBLANK(M3239)</f>
        <v/>
      </c>
      <c r="R3239" s="464">
        <f>IF(AND(O3239=P3239,O3239=Q3239),,"!!!")</f>
        <v/>
      </c>
      <c r="T3239" s="464" t="n">
        <v>3228</v>
      </c>
    </row>
    <row customFormat="1" outlineLevel="1" r="3240" s="590">
      <c r="A3240" s="29" t="n"/>
      <c r="B3240" s="606" t="n">
        <v>400</v>
      </c>
      <c r="C3240" s="617" t="n">
        <v>483</v>
      </c>
      <c r="D3240" s="889" t="n">
        <v>2</v>
      </c>
      <c r="E3240" s="712" t="inlineStr">
        <is>
          <t>LiYCY 3*0,75mm2 control and signal cable</t>
        </is>
      </c>
      <c r="F3240" s="712" t="inlineStr">
        <is>
          <t>LiYCY 3*0,75mm2 vezérlő és jelzőkábel</t>
        </is>
      </c>
      <c r="G3240" s="994" t="n">
        <v>2195</v>
      </c>
      <c r="H3240" s="39" t="inlineStr">
        <is>
          <t>m</t>
        </is>
      </c>
      <c r="I3240" s="315" t="n"/>
      <c r="J3240" s="159" t="n">
        <v>0</v>
      </c>
      <c r="K3240" s="159" t="n">
        <v>0</v>
      </c>
      <c r="L3240" s="753">
        <f>J3240+K3240</f>
        <v/>
      </c>
      <c r="M3240" s="748">
        <f>L3240*(G3240+I3240)</f>
        <v/>
      </c>
      <c r="O3240" s="464">
        <f>ISBLANK(D3240)</f>
        <v/>
      </c>
      <c r="P3240" s="464">
        <f>ISBLANK(G3240)</f>
        <v/>
      </c>
      <c r="Q3240" s="464">
        <f>ISBLANK(M3240)</f>
        <v/>
      </c>
      <c r="R3240" s="464">
        <f>IF(AND(O3240=P3240,O3240=Q3240),,"!!!")</f>
        <v/>
      </c>
      <c r="T3240" s="464" t="n">
        <v>3229</v>
      </c>
    </row>
    <row customFormat="1" outlineLevel="1" r="3241" s="590">
      <c r="A3241" s="29" t="n"/>
      <c r="B3241" s="606" t="n">
        <v>400</v>
      </c>
      <c r="C3241" s="617" t="n">
        <v>483</v>
      </c>
      <c r="D3241" s="889" t="n">
        <v>3</v>
      </c>
      <c r="E3241" s="712" t="inlineStr">
        <is>
          <t>LiYCY 4*0,75mm2 control and signal cable</t>
        </is>
      </c>
      <c r="F3241" s="712" t="inlineStr">
        <is>
          <t>LiYCY 4*0,75mm2 vezérlő és jelzőkábel</t>
        </is>
      </c>
      <c r="G3241" s="994" t="n">
        <v>1330</v>
      </c>
      <c r="H3241" s="39" t="inlineStr">
        <is>
          <t>m</t>
        </is>
      </c>
      <c r="I3241" s="315" t="n"/>
      <c r="J3241" s="159" t="n">
        <v>0</v>
      </c>
      <c r="K3241" s="159" t="n">
        <v>0</v>
      </c>
      <c r="L3241" s="753">
        <f>J3241+K3241</f>
        <v/>
      </c>
      <c r="M3241" s="748">
        <f>L3241*(G3241+I3241)</f>
        <v/>
      </c>
      <c r="O3241" s="464">
        <f>ISBLANK(D3241)</f>
        <v/>
      </c>
      <c r="P3241" s="464">
        <f>ISBLANK(G3241)</f>
        <v/>
      </c>
      <c r="Q3241" s="464">
        <f>ISBLANK(M3241)</f>
        <v/>
      </c>
      <c r="R3241" s="464">
        <f>IF(AND(O3241=P3241,O3241=Q3241),,"!!!")</f>
        <v/>
      </c>
      <c r="T3241" s="464" t="n">
        <v>3230</v>
      </c>
    </row>
    <row customFormat="1" outlineLevel="1" r="3242" s="590">
      <c r="A3242" s="29" t="n"/>
      <c r="B3242" s="606" t="n">
        <v>400</v>
      </c>
      <c r="C3242" s="617" t="n">
        <v>483</v>
      </c>
      <c r="D3242" s="889" t="n">
        <v>4</v>
      </c>
      <c r="E3242" s="712" t="inlineStr">
        <is>
          <t>LiYCY 5*0,75mm2 control and signal cable</t>
        </is>
      </c>
      <c r="F3242" s="712" t="inlineStr">
        <is>
          <t>LiYCY 5*0,75mm2 vezérlő és jelzőkábel</t>
        </is>
      </c>
      <c r="G3242" s="994" t="n">
        <v>970</v>
      </c>
      <c r="H3242" s="39" t="inlineStr">
        <is>
          <t>m</t>
        </is>
      </c>
      <c r="I3242" s="315" t="n"/>
      <c r="J3242" s="159" t="n">
        <v>0</v>
      </c>
      <c r="K3242" s="159" t="n">
        <v>0</v>
      </c>
      <c r="L3242" s="753">
        <f>J3242+K3242</f>
        <v/>
      </c>
      <c r="M3242" s="748">
        <f>L3242*(G3242+I3242)</f>
        <v/>
      </c>
      <c r="O3242" s="464">
        <f>ISBLANK(D3242)</f>
        <v/>
      </c>
      <c r="P3242" s="464">
        <f>ISBLANK(G3242)</f>
        <v/>
      </c>
      <c r="Q3242" s="464">
        <f>ISBLANK(M3242)</f>
        <v/>
      </c>
      <c r="R3242" s="464">
        <f>IF(AND(O3242=P3242,O3242=Q3242),,"!!!")</f>
        <v/>
      </c>
      <c r="T3242" s="464" t="n">
        <v>3231</v>
      </c>
    </row>
    <row customFormat="1" outlineLevel="1" r="3243" s="590">
      <c r="A3243" s="29" t="n"/>
      <c r="B3243" s="606" t="n">
        <v>400</v>
      </c>
      <c r="C3243" s="617" t="n">
        <v>483</v>
      </c>
      <c r="D3243" s="889" t="n">
        <v>5</v>
      </c>
      <c r="E3243" s="712" t="inlineStr">
        <is>
          <t>NYY-J 3*1,5mm2 power transmission cable</t>
        </is>
      </c>
      <c r="F3243" s="712" t="inlineStr">
        <is>
          <t>NYY-J 3*1,5mm2 erőátviteli kábel</t>
        </is>
      </c>
      <c r="G3243" s="994" t="n">
        <v>1840</v>
      </c>
      <c r="H3243" s="39" t="inlineStr">
        <is>
          <t>m</t>
        </is>
      </c>
      <c r="I3243" s="315" t="n"/>
      <c r="J3243" s="159" t="n">
        <v>0</v>
      </c>
      <c r="K3243" s="159" t="n">
        <v>0</v>
      </c>
      <c r="L3243" s="753">
        <f>J3243+K3243</f>
        <v/>
      </c>
      <c r="M3243" s="748">
        <f>L3243*(G3243+I3243)</f>
        <v/>
      </c>
      <c r="O3243" s="464">
        <f>ISBLANK(D3243)</f>
        <v/>
      </c>
      <c r="P3243" s="464">
        <f>ISBLANK(G3243)</f>
        <v/>
      </c>
      <c r="Q3243" s="464">
        <f>ISBLANK(M3243)</f>
        <v/>
      </c>
      <c r="R3243" s="464">
        <f>IF(AND(O3243=P3243,O3243=Q3243),,"!!!")</f>
        <v/>
      </c>
      <c r="T3243" s="464" t="n">
        <v>3232</v>
      </c>
    </row>
    <row customFormat="1" outlineLevel="1" r="3244" s="590">
      <c r="A3244" s="29" t="n"/>
      <c r="B3244" s="606" t="n">
        <v>400</v>
      </c>
      <c r="C3244" s="617" t="n">
        <v>483</v>
      </c>
      <c r="D3244" s="889" t="n">
        <v>6</v>
      </c>
      <c r="E3244" s="712" t="inlineStr">
        <is>
          <t>NYY-J 4*1,5mm2 power transmission cable</t>
        </is>
      </c>
      <c r="F3244" s="712" t="inlineStr">
        <is>
          <t>NYY-J 4*1,5mm2 erőátviteli kábel</t>
        </is>
      </c>
      <c r="G3244" s="994" t="n">
        <v>1790</v>
      </c>
      <c r="H3244" s="39" t="inlineStr">
        <is>
          <t>m</t>
        </is>
      </c>
      <c r="I3244" s="315" t="n"/>
      <c r="J3244" s="159" t="n">
        <v>0</v>
      </c>
      <c r="K3244" s="159" t="n">
        <v>0</v>
      </c>
      <c r="L3244" s="753">
        <f>J3244+K3244</f>
        <v/>
      </c>
      <c r="M3244" s="748">
        <f>L3244*(G3244+I3244)</f>
        <v/>
      </c>
      <c r="O3244" s="464">
        <f>ISBLANK(D3244)</f>
        <v/>
      </c>
      <c r="P3244" s="464">
        <f>ISBLANK(G3244)</f>
        <v/>
      </c>
      <c r="Q3244" s="464">
        <f>ISBLANK(M3244)</f>
        <v/>
      </c>
      <c r="R3244" s="464">
        <f>IF(AND(O3244=P3244,O3244=Q3244),,"!!!")</f>
        <v/>
      </c>
      <c r="T3244" s="464" t="n">
        <v>3233</v>
      </c>
    </row>
    <row customFormat="1" outlineLevel="1" r="3245" s="590">
      <c r="A3245" s="29" t="n"/>
      <c r="B3245" s="606" t="n">
        <v>400</v>
      </c>
      <c r="C3245" s="617" t="n">
        <v>483</v>
      </c>
      <c r="D3245" s="889" t="n">
        <v>7</v>
      </c>
      <c r="E3245" s="712" t="inlineStr">
        <is>
          <t>NYY-J 4*2,5mm2 power transmission cable</t>
        </is>
      </c>
      <c r="F3245" s="712" t="inlineStr">
        <is>
          <t>NYY-J 4*2,5mm2 erőátviteli kábel</t>
        </is>
      </c>
      <c r="G3245" s="994" t="n">
        <v>325</v>
      </c>
      <c r="H3245" s="39" t="inlineStr">
        <is>
          <t>m</t>
        </is>
      </c>
      <c r="I3245" s="315" t="n"/>
      <c r="J3245" s="159" t="n">
        <v>0</v>
      </c>
      <c r="K3245" s="159" t="n">
        <v>0</v>
      </c>
      <c r="L3245" s="753">
        <f>J3245+K3245</f>
        <v/>
      </c>
      <c r="M3245" s="748">
        <f>L3245*(G3245+I3245)</f>
        <v/>
      </c>
      <c r="O3245" s="464">
        <f>ISBLANK(D3245)</f>
        <v/>
      </c>
      <c r="P3245" s="464">
        <f>ISBLANK(G3245)</f>
        <v/>
      </c>
      <c r="Q3245" s="464">
        <f>ISBLANK(M3245)</f>
        <v/>
      </c>
      <c r="R3245" s="464">
        <f>IF(AND(O3245=P3245,O3245=Q3245),,"!!!")</f>
        <v/>
      </c>
      <c r="T3245" s="464" t="n">
        <v>3234</v>
      </c>
    </row>
    <row customFormat="1" outlineLevel="1" r="3246" s="590">
      <c r="A3246" s="29" t="n"/>
      <c r="B3246" s="606" t="n">
        <v>400</v>
      </c>
      <c r="C3246" s="617" t="n">
        <v>483</v>
      </c>
      <c r="D3246" s="889" t="n">
        <v>8</v>
      </c>
      <c r="E3246" s="712" t="inlineStr">
        <is>
          <t>NYY-J 4*6mm2 power transmission cable</t>
        </is>
      </c>
      <c r="F3246" s="712" t="inlineStr">
        <is>
          <t>NYY-J 4*6mm2 erőátviteli kábel</t>
        </is>
      </c>
      <c r="G3246" s="994" t="n">
        <v>325</v>
      </c>
      <c r="H3246" s="39" t="inlineStr">
        <is>
          <t>m</t>
        </is>
      </c>
      <c r="I3246" s="315" t="n"/>
      <c r="J3246" s="159" t="n">
        <v>0</v>
      </c>
      <c r="K3246" s="159" t="n">
        <v>0</v>
      </c>
      <c r="L3246" s="753">
        <f>J3246+K3246</f>
        <v/>
      </c>
      <c r="M3246" s="748">
        <f>L3246*(G3246+I3246)</f>
        <v/>
      </c>
      <c r="O3246" s="464">
        <f>ISBLANK(D3246)</f>
        <v/>
      </c>
      <c r="P3246" s="464">
        <f>ISBLANK(G3246)</f>
        <v/>
      </c>
      <c r="Q3246" s="464">
        <f>ISBLANK(M3246)</f>
        <v/>
      </c>
      <c r="R3246" s="464">
        <f>IF(AND(O3246=P3246,O3246=Q3246),,"!!!")</f>
        <v/>
      </c>
      <c r="T3246" s="464" t="n">
        <v>3235</v>
      </c>
    </row>
    <row customFormat="1" outlineLevel="1" r="3247" s="590">
      <c r="A3247" s="29" t="n"/>
      <c r="B3247" s="606" t="n">
        <v>400</v>
      </c>
      <c r="C3247" s="617" t="n">
        <v>483</v>
      </c>
      <c r="D3247" s="889" t="n">
        <v>9</v>
      </c>
      <c r="E3247" s="712" t="inlineStr">
        <is>
          <t>NYY-J 4*10mm2 power transmission cable</t>
        </is>
      </c>
      <c r="F3247" s="712" t="inlineStr">
        <is>
          <t>NYY-J 4*10mm2 erőátviteli kábel</t>
        </is>
      </c>
      <c r="G3247" s="994" t="n">
        <v>300</v>
      </c>
      <c r="H3247" s="39" t="inlineStr">
        <is>
          <t>m</t>
        </is>
      </c>
      <c r="I3247" s="315" t="n"/>
      <c r="J3247" s="159" t="n">
        <v>0</v>
      </c>
      <c r="K3247" s="159" t="n">
        <v>0</v>
      </c>
      <c r="L3247" s="753">
        <f>J3247+K3247</f>
        <v/>
      </c>
      <c r="M3247" s="748">
        <f>L3247*(G3247+I3247)</f>
        <v/>
      </c>
      <c r="O3247" s="464">
        <f>ISBLANK(D3247)</f>
        <v/>
      </c>
      <c r="P3247" s="464">
        <f>ISBLANK(G3247)</f>
        <v/>
      </c>
      <c r="Q3247" s="464">
        <f>ISBLANK(M3247)</f>
        <v/>
      </c>
      <c r="R3247" s="464">
        <f>IF(AND(O3247=P3247,O3247=Q3247),,"!!!")</f>
        <v/>
      </c>
      <c r="T3247" s="464" t="n">
        <v>3236</v>
      </c>
    </row>
    <row customFormat="1" outlineLevel="1" r="3248" s="590">
      <c r="A3248" s="29" t="n"/>
      <c r="B3248" s="606" t="n">
        <v>400</v>
      </c>
      <c r="C3248" s="617" t="n">
        <v>483</v>
      </c>
      <c r="D3248" s="889" t="n">
        <v>10</v>
      </c>
      <c r="E3248" s="712" t="inlineStr">
        <is>
          <t>NYY-J 4*16mm2 power transmission cable</t>
        </is>
      </c>
      <c r="F3248" s="712" t="inlineStr">
        <is>
          <t>NYY-J 4*16mm2 erőátviteli kábel</t>
        </is>
      </c>
      <c r="G3248" s="994" t="n">
        <v>250</v>
      </c>
      <c r="H3248" s="39" t="inlineStr">
        <is>
          <t>m</t>
        </is>
      </c>
      <c r="I3248" s="315" t="n"/>
      <c r="J3248" s="159" t="n">
        <v>0</v>
      </c>
      <c r="K3248" s="159" t="n">
        <v>0</v>
      </c>
      <c r="L3248" s="753">
        <f>J3248+K3248</f>
        <v/>
      </c>
      <c r="M3248" s="748">
        <f>L3248*(G3248+I3248)</f>
        <v/>
      </c>
      <c r="O3248" s="464">
        <f>ISBLANK(D3248)</f>
        <v/>
      </c>
      <c r="P3248" s="464">
        <f>ISBLANK(G3248)</f>
        <v/>
      </c>
      <c r="Q3248" s="464">
        <f>ISBLANK(M3248)</f>
        <v/>
      </c>
      <c r="R3248" s="464">
        <f>IF(AND(O3248=P3248,O3248=Q3248),,"!!!")</f>
        <v/>
      </c>
      <c r="T3248" s="464" t="n">
        <v>3237</v>
      </c>
    </row>
    <row customFormat="1" outlineLevel="1" r="3249" s="590">
      <c r="A3249" s="29" t="n"/>
      <c r="B3249" s="606" t="n">
        <v>400</v>
      </c>
      <c r="C3249" s="617" t="n">
        <v>483</v>
      </c>
      <c r="D3249" s="889" t="n">
        <v>11</v>
      </c>
      <c r="E3249" s="712" t="inlineStr">
        <is>
          <t>NYY-J 5*1,5mm2 power transmission cable</t>
        </is>
      </c>
      <c r="F3249" s="712" t="inlineStr">
        <is>
          <t>NYY-J 5*1,5mm2 erőátviteli kábel</t>
        </is>
      </c>
      <c r="G3249" s="994" t="n">
        <v>640</v>
      </c>
      <c r="H3249" s="39" t="inlineStr">
        <is>
          <t>m</t>
        </is>
      </c>
      <c r="I3249" s="315" t="n"/>
      <c r="J3249" s="159" t="n">
        <v>0</v>
      </c>
      <c r="K3249" s="159" t="n">
        <v>0</v>
      </c>
      <c r="L3249" s="753">
        <f>J3249+K3249</f>
        <v/>
      </c>
      <c r="M3249" s="748">
        <f>L3249*(G3249+I3249)</f>
        <v/>
      </c>
      <c r="O3249" s="464">
        <f>ISBLANK(D3249)</f>
        <v/>
      </c>
      <c r="P3249" s="464">
        <f>ISBLANK(G3249)</f>
        <v/>
      </c>
      <c r="Q3249" s="464">
        <f>ISBLANK(M3249)</f>
        <v/>
      </c>
      <c r="R3249" s="464">
        <f>IF(AND(O3249=P3249,O3249=Q3249),,"!!!")</f>
        <v/>
      </c>
      <c r="T3249" s="464" t="n">
        <v>3238</v>
      </c>
    </row>
    <row customFormat="1" outlineLevel="1" r="3250" s="590">
      <c r="A3250" s="29" t="n"/>
      <c r="B3250" s="606" t="n">
        <v>400</v>
      </c>
      <c r="C3250" s="617" t="n">
        <v>483</v>
      </c>
      <c r="D3250" s="889" t="n">
        <v>12</v>
      </c>
      <c r="E3250" s="712" t="inlineStr">
        <is>
          <t>NYY-J 5*6mm2 power transmission cable</t>
        </is>
      </c>
      <c r="F3250" s="712" t="inlineStr">
        <is>
          <t>NYY-J 5*6mm2 erőátviteli kábel</t>
        </is>
      </c>
      <c r="G3250" s="994" t="n">
        <v>35</v>
      </c>
      <c r="H3250" s="39" t="inlineStr">
        <is>
          <t>m</t>
        </is>
      </c>
      <c r="I3250" s="315" t="n"/>
      <c r="J3250" s="159" t="n">
        <v>0</v>
      </c>
      <c r="K3250" s="159" t="n">
        <v>0</v>
      </c>
      <c r="L3250" s="753">
        <f>J3250+K3250</f>
        <v/>
      </c>
      <c r="M3250" s="748">
        <f>L3250*(G3250+I3250)</f>
        <v/>
      </c>
      <c r="O3250" s="464">
        <f>ISBLANK(D3250)</f>
        <v/>
      </c>
      <c r="P3250" s="464">
        <f>ISBLANK(G3250)</f>
        <v/>
      </c>
      <c r="Q3250" s="464">
        <f>ISBLANK(M3250)</f>
        <v/>
      </c>
      <c r="R3250" s="464">
        <f>IF(AND(O3250=P3250,O3250=Q3250),,"!!!")</f>
        <v/>
      </c>
      <c r="T3250" s="464" t="n">
        <v>3239</v>
      </c>
    </row>
    <row customFormat="1" outlineLevel="1" r="3251" s="590">
      <c r="A3251" s="29" t="n"/>
      <c r="B3251" s="606" t="n">
        <v>400</v>
      </c>
      <c r="C3251" s="617" t="n">
        <v>483</v>
      </c>
      <c r="D3251" s="889" t="n">
        <v>13</v>
      </c>
      <c r="E3251" s="712" t="inlineStr">
        <is>
          <t>NYY-J 7*2,5mm2 power transmission cable</t>
        </is>
      </c>
      <c r="F3251" s="712" t="inlineStr">
        <is>
          <t>NYY-J 7*2,5mm2 erőátviteli kábel</t>
        </is>
      </c>
      <c r="G3251" s="994" t="n">
        <v>105</v>
      </c>
      <c r="H3251" s="39" t="inlineStr">
        <is>
          <t>m</t>
        </is>
      </c>
      <c r="I3251" s="315" t="n"/>
      <c r="J3251" s="159" t="n">
        <v>0</v>
      </c>
      <c r="K3251" s="159" t="n">
        <v>0</v>
      </c>
      <c r="L3251" s="753">
        <f>J3251+K3251</f>
        <v/>
      </c>
      <c r="M3251" s="748">
        <f>L3251*(G3251+I3251)</f>
        <v/>
      </c>
      <c r="O3251" s="464">
        <f>ISBLANK(D3251)</f>
        <v/>
      </c>
      <c r="P3251" s="464">
        <f>ISBLANK(G3251)</f>
        <v/>
      </c>
      <c r="Q3251" s="464">
        <f>ISBLANK(M3251)</f>
        <v/>
      </c>
      <c r="R3251" s="464">
        <f>IF(AND(O3251=P3251,O3251=Q3251),,"!!!")</f>
        <v/>
      </c>
      <c r="T3251" s="464" t="n">
        <v>3240</v>
      </c>
    </row>
    <row customFormat="1" outlineLevel="1" r="3252" s="590">
      <c r="A3252" s="29" t="n"/>
      <c r="B3252" s="606" t="n">
        <v>400</v>
      </c>
      <c r="C3252" s="617" t="n">
        <v>483</v>
      </c>
      <c r="D3252" s="889" t="n">
        <v>14</v>
      </c>
      <c r="E3252" s="712" t="inlineStr">
        <is>
          <t>YSLCY-O 2*0,75mm2 control and signal cable</t>
        </is>
      </c>
      <c r="F3252" s="712" t="inlineStr">
        <is>
          <t>YSLCY-O 2*0,75mm2 vezérlő és jelzőkábel</t>
        </is>
      </c>
      <c r="G3252" s="994">
        <f>1400+1645+2520</f>
        <v/>
      </c>
      <c r="H3252" s="39" t="inlineStr">
        <is>
          <t>m</t>
        </is>
      </c>
      <c r="I3252" s="315" t="n"/>
      <c r="J3252" s="159" t="n">
        <v>0</v>
      </c>
      <c r="K3252" s="159" t="n">
        <v>0</v>
      </c>
      <c r="L3252" s="753">
        <f>J3252+K3252</f>
        <v/>
      </c>
      <c r="M3252" s="748">
        <f>L3252*(G3252+I3252)</f>
        <v/>
      </c>
      <c r="O3252" s="464">
        <f>ISBLANK(D3252)</f>
        <v/>
      </c>
      <c r="P3252" s="464">
        <f>ISBLANK(G3252)</f>
        <v/>
      </c>
      <c r="Q3252" s="464">
        <f>ISBLANK(M3252)</f>
        <v/>
      </c>
      <c r="R3252" s="464">
        <f>IF(AND(O3252=P3252,O3252=Q3252),,"!!!")</f>
        <v/>
      </c>
      <c r="T3252" s="464" t="n">
        <v>3241</v>
      </c>
    </row>
    <row customFormat="1" outlineLevel="1" r="3253" s="590">
      <c r="A3253" s="29" t="n"/>
      <c r="B3253" s="606" t="n">
        <v>400</v>
      </c>
      <c r="C3253" s="617" t="n">
        <v>483</v>
      </c>
      <c r="D3253" s="889" t="n">
        <v>15</v>
      </c>
      <c r="E3253" s="712" t="inlineStr">
        <is>
          <t>YSLCY-O 2*1mm2 blue control and signal cable</t>
        </is>
      </c>
      <c r="F3253" s="712" t="inlineStr">
        <is>
          <t>YSLCY-O 2*1mm2 kék vezérlő és jelzőkábel</t>
        </is>
      </c>
      <c r="G3253" s="994" t="n">
        <v>170</v>
      </c>
      <c r="H3253" s="39" t="inlineStr">
        <is>
          <t>m</t>
        </is>
      </c>
      <c r="I3253" s="315" t="n"/>
      <c r="J3253" s="159" t="n">
        <v>0</v>
      </c>
      <c r="K3253" s="159" t="n">
        <v>0</v>
      </c>
      <c r="L3253" s="753">
        <f>J3253+K3253</f>
        <v/>
      </c>
      <c r="M3253" s="748">
        <f>L3253*(G3253+I3253)</f>
        <v/>
      </c>
      <c r="O3253" s="464">
        <f>ISBLANK(D3253)</f>
        <v/>
      </c>
      <c r="P3253" s="464">
        <f>ISBLANK(G3253)</f>
        <v/>
      </c>
      <c r="Q3253" s="464">
        <f>ISBLANK(M3253)</f>
        <v/>
      </c>
      <c r="R3253" s="464">
        <f>IF(AND(O3253=P3253,O3253=Q3253),,"!!!")</f>
        <v/>
      </c>
      <c r="T3253" s="464" t="n">
        <v>3242</v>
      </c>
    </row>
    <row customFormat="1" outlineLevel="1" r="3254" s="590">
      <c r="A3254" s="29" t="n"/>
      <c r="B3254" s="606" t="n">
        <v>400</v>
      </c>
      <c r="C3254" s="617" t="n">
        <v>483</v>
      </c>
      <c r="D3254" s="889" t="n">
        <v>16</v>
      </c>
      <c r="E3254" s="712" t="inlineStr">
        <is>
          <t>YSLCY-O 2*1mm2 control and signal cable</t>
        </is>
      </c>
      <c r="F3254" s="712" t="inlineStr">
        <is>
          <t>YSLCY-O 2*1mm2 vezérlő és jelzőkábel</t>
        </is>
      </c>
      <c r="G3254" s="994" t="n">
        <v>280</v>
      </c>
      <c r="H3254" s="39" t="inlineStr">
        <is>
          <t>m</t>
        </is>
      </c>
      <c r="I3254" s="315" t="n"/>
      <c r="J3254" s="159" t="n">
        <v>0</v>
      </c>
      <c r="K3254" s="159" t="n">
        <v>0</v>
      </c>
      <c r="L3254" s="753">
        <f>J3254+K3254</f>
        <v/>
      </c>
      <c r="M3254" s="748">
        <f>L3254*(G3254+I3254)</f>
        <v/>
      </c>
      <c r="O3254" s="464">
        <f>ISBLANK(D3254)</f>
        <v/>
      </c>
      <c r="P3254" s="464">
        <f>ISBLANK(G3254)</f>
        <v/>
      </c>
      <c r="Q3254" s="464">
        <f>ISBLANK(M3254)</f>
        <v/>
      </c>
      <c r="R3254" s="464">
        <f>IF(AND(O3254=P3254,O3254=Q3254),,"!!!")</f>
        <v/>
      </c>
      <c r="T3254" s="464" t="n">
        <v>3243</v>
      </c>
    </row>
    <row customFormat="1" outlineLevel="1" r="3255" s="590">
      <c r="A3255" s="29" t="n"/>
      <c r="B3255" s="606" t="n">
        <v>400</v>
      </c>
      <c r="C3255" s="617" t="n">
        <v>483</v>
      </c>
      <c r="D3255" s="889" t="n">
        <v>17</v>
      </c>
      <c r="E3255" s="712" t="inlineStr">
        <is>
          <t>YSLCY-O 3*0,75mm2 control and signal cable</t>
        </is>
      </c>
      <c r="F3255" s="712" t="inlineStr">
        <is>
          <t>YSLCY-O 3*0,75mm2 vezérlő és jelzőkábel</t>
        </is>
      </c>
      <c r="G3255" s="994" t="n">
        <v>875</v>
      </c>
      <c r="H3255" s="39" t="inlineStr">
        <is>
          <t>m</t>
        </is>
      </c>
      <c r="I3255" s="315" t="n"/>
      <c r="J3255" s="159" t="n">
        <v>0</v>
      </c>
      <c r="K3255" s="159" t="n">
        <v>0</v>
      </c>
      <c r="L3255" s="753">
        <f>J3255+K3255</f>
        <v/>
      </c>
      <c r="M3255" s="748">
        <f>L3255*(G3255+I3255)</f>
        <v/>
      </c>
      <c r="O3255" s="464">
        <f>ISBLANK(D3255)</f>
        <v/>
      </c>
      <c r="P3255" s="464">
        <f>ISBLANK(G3255)</f>
        <v/>
      </c>
      <c r="Q3255" s="464">
        <f>ISBLANK(M3255)</f>
        <v/>
      </c>
      <c r="R3255" s="464">
        <f>IF(AND(O3255=P3255,O3255=Q3255),,"!!!")</f>
        <v/>
      </c>
      <c r="T3255" s="464" t="n">
        <v>3244</v>
      </c>
    </row>
    <row customFormat="1" outlineLevel="1" r="3256" s="590">
      <c r="A3256" s="29" t="n"/>
      <c r="B3256" s="606" t="n">
        <v>400</v>
      </c>
      <c r="C3256" s="617" t="n">
        <v>483</v>
      </c>
      <c r="D3256" s="889" t="n">
        <v>18</v>
      </c>
      <c r="E3256" s="712" t="inlineStr">
        <is>
          <t>YSLCY-O 4*0,75mm2 control and signal cable</t>
        </is>
      </c>
      <c r="F3256" s="712" t="inlineStr">
        <is>
          <t>YSLCY-O 4*0,75mm2 vezérlő és jelzőkábel</t>
        </is>
      </c>
      <c r="G3256" s="994">
        <f>2515+175</f>
        <v/>
      </c>
      <c r="H3256" s="39" t="inlineStr">
        <is>
          <t>m</t>
        </is>
      </c>
      <c r="I3256" s="315" t="n"/>
      <c r="J3256" s="159" t="n">
        <v>0</v>
      </c>
      <c r="K3256" s="159" t="n">
        <v>0</v>
      </c>
      <c r="L3256" s="753">
        <f>J3256+K3256</f>
        <v/>
      </c>
      <c r="M3256" s="748">
        <f>L3256*(G3256+I3256)</f>
        <v/>
      </c>
      <c r="O3256" s="464">
        <f>ISBLANK(D3256)</f>
        <v/>
      </c>
      <c r="P3256" s="464">
        <f>ISBLANK(G3256)</f>
        <v/>
      </c>
      <c r="Q3256" s="464">
        <f>ISBLANK(M3256)</f>
        <v/>
      </c>
      <c r="R3256" s="464">
        <f>IF(AND(O3256=P3256,O3256=Q3256),,"!!!")</f>
        <v/>
      </c>
      <c r="T3256" s="464" t="n">
        <v>3245</v>
      </c>
    </row>
    <row customFormat="1" outlineLevel="1" r="3257" s="590">
      <c r="A3257" s="29" t="n"/>
      <c r="B3257" s="606" t="n">
        <v>400</v>
      </c>
      <c r="C3257" s="617" t="n">
        <v>483</v>
      </c>
      <c r="D3257" s="889" t="n">
        <v>19</v>
      </c>
      <c r="E3257" s="712" t="inlineStr">
        <is>
          <t>YSLCY-O 5*0,75mm2 control and signal cable</t>
        </is>
      </c>
      <c r="F3257" s="712" t="inlineStr">
        <is>
          <t>YSLCY-O 5*0,75mm2 vezérlő és jelzőkábel</t>
        </is>
      </c>
      <c r="G3257" s="994">
        <f>420+1695</f>
        <v/>
      </c>
      <c r="H3257" s="39" t="inlineStr">
        <is>
          <t>m</t>
        </is>
      </c>
      <c r="I3257" s="315" t="n"/>
      <c r="J3257" s="159" t="n">
        <v>0</v>
      </c>
      <c r="K3257" s="159" t="n">
        <v>0</v>
      </c>
      <c r="L3257" s="753">
        <f>J3257+K3257</f>
        <v/>
      </c>
      <c r="M3257" s="748">
        <f>L3257*(G3257+I3257)</f>
        <v/>
      </c>
      <c r="O3257" s="464">
        <f>ISBLANK(D3257)</f>
        <v/>
      </c>
      <c r="P3257" s="464">
        <f>ISBLANK(G3257)</f>
        <v/>
      </c>
      <c r="Q3257" s="464">
        <f>ISBLANK(M3257)</f>
        <v/>
      </c>
      <c r="R3257" s="464">
        <f>IF(AND(O3257=P3257,O3257=Q3257),,"!!!")</f>
        <v/>
      </c>
      <c r="T3257" s="464" t="n">
        <v>3246</v>
      </c>
    </row>
    <row customFormat="1" outlineLevel="1" r="3258" s="590">
      <c r="A3258" s="29" t="n"/>
      <c r="B3258" s="606" t="n">
        <v>400</v>
      </c>
      <c r="C3258" s="617" t="n">
        <v>483</v>
      </c>
      <c r="D3258" s="889" t="n">
        <v>20</v>
      </c>
      <c r="E3258" s="712" t="inlineStr">
        <is>
          <t>YSLCY-O 12*0,75mm2 control and signal cable</t>
        </is>
      </c>
      <c r="F3258" s="712" t="inlineStr">
        <is>
          <t>YSLCY-O 12*0,75mm2 vezérlő és jelzőkábel</t>
        </is>
      </c>
      <c r="G3258" s="994" t="n">
        <v>300</v>
      </c>
      <c r="H3258" s="39" t="inlineStr">
        <is>
          <t>m</t>
        </is>
      </c>
      <c r="I3258" s="315" t="n"/>
      <c r="J3258" s="159" t="n">
        <v>0</v>
      </c>
      <c r="K3258" s="159" t="n">
        <v>0</v>
      </c>
      <c r="L3258" s="753">
        <f>J3258+K3258</f>
        <v/>
      </c>
      <c r="M3258" s="748">
        <f>L3258*(G3258+I3258)</f>
        <v/>
      </c>
      <c r="O3258" s="464">
        <f>ISBLANK(D3258)</f>
        <v/>
      </c>
      <c r="P3258" s="464">
        <f>ISBLANK(G3258)</f>
        <v/>
      </c>
      <c r="Q3258" s="464">
        <f>ISBLANK(M3258)</f>
        <v/>
      </c>
      <c r="R3258" s="464">
        <f>IF(AND(O3258=P3258,O3258=Q3258),,"!!!")</f>
        <v/>
      </c>
      <c r="T3258" s="464" t="n">
        <v>3247</v>
      </c>
    </row>
    <row customFormat="1" outlineLevel="1" r="3259" s="590">
      <c r="A3259" s="29" t="n"/>
      <c r="B3259" s="606" t="n">
        <v>400</v>
      </c>
      <c r="C3259" s="617" t="n">
        <v>483</v>
      </c>
      <c r="D3259" s="889" t="n">
        <v>21</v>
      </c>
      <c r="E3259" s="712" t="inlineStr">
        <is>
          <t>YSLCY-O 5*1mm2 control and signal cable</t>
        </is>
      </c>
      <c r="F3259" s="712" t="inlineStr">
        <is>
          <t>YSLCY-O 5*1mm2 vezérlő és jelzőkábel</t>
        </is>
      </c>
      <c r="G3259" s="994" t="n">
        <v>4015</v>
      </c>
      <c r="H3259" s="39" t="inlineStr">
        <is>
          <t>m</t>
        </is>
      </c>
      <c r="I3259" s="315" t="n"/>
      <c r="J3259" s="159" t="n">
        <v>0</v>
      </c>
      <c r="K3259" s="159" t="n">
        <v>0</v>
      </c>
      <c r="L3259" s="753">
        <f>J3259+K3259</f>
        <v/>
      </c>
      <c r="M3259" s="748">
        <f>L3259*(G3259+I3259)</f>
        <v/>
      </c>
      <c r="O3259" s="464">
        <f>ISBLANK(D3259)</f>
        <v/>
      </c>
      <c r="P3259" s="464">
        <f>ISBLANK(G3259)</f>
        <v/>
      </c>
      <c r="Q3259" s="464">
        <f>ISBLANK(M3259)</f>
        <v/>
      </c>
      <c r="R3259" s="464">
        <f>IF(AND(O3259=P3259,O3259=Q3259),,"!!!")</f>
        <v/>
      </c>
      <c r="T3259" s="464" t="n">
        <v>3248</v>
      </c>
    </row>
    <row customFormat="1" outlineLevel="1" r="3260" s="590">
      <c r="A3260" s="29" t="n"/>
      <c r="B3260" s="606" t="n">
        <v>400</v>
      </c>
      <c r="C3260" s="617" t="n">
        <v>483</v>
      </c>
      <c r="D3260" s="889" t="n">
        <v>22</v>
      </c>
      <c r="E3260" s="712" t="inlineStr">
        <is>
          <t>2YSLCY-J 4*1,5mm2 power transmission cable</t>
        </is>
      </c>
      <c r="F3260" s="712" t="inlineStr">
        <is>
          <t>2YSLCY-J 4*1,5mm2 erőátviteli kábel</t>
        </is>
      </c>
      <c r="G3260" s="994" t="n">
        <v>20</v>
      </c>
      <c r="H3260" s="39" t="inlineStr">
        <is>
          <t>m</t>
        </is>
      </c>
      <c r="I3260" s="315" t="n"/>
      <c r="J3260" s="159" t="n">
        <v>0</v>
      </c>
      <c r="K3260" s="159" t="n">
        <v>0</v>
      </c>
      <c r="L3260" s="753">
        <f>J3260+K3260</f>
        <v/>
      </c>
      <c r="M3260" s="748">
        <f>L3260*(G3260+I3260)</f>
        <v/>
      </c>
      <c r="O3260" s="464">
        <f>ISBLANK(D3260)</f>
        <v/>
      </c>
      <c r="P3260" s="464">
        <f>ISBLANK(G3260)</f>
        <v/>
      </c>
      <c r="Q3260" s="464">
        <f>ISBLANK(M3260)</f>
        <v/>
      </c>
      <c r="R3260" s="464">
        <f>IF(AND(O3260=P3260,O3260=Q3260),,"!!!")</f>
        <v/>
      </c>
      <c r="T3260" s="464" t="n">
        <v>3249</v>
      </c>
    </row>
    <row customFormat="1" outlineLevel="1" r="3261" s="590">
      <c r="A3261" s="29" t="n"/>
      <c r="B3261" s="606" t="n">
        <v>400</v>
      </c>
      <c r="C3261" s="617" t="n">
        <v>483</v>
      </c>
      <c r="D3261" s="889" t="n">
        <v>23</v>
      </c>
      <c r="E3261" s="712" t="inlineStr">
        <is>
          <t>2YSLCY-J 4*6mm2 power transmission cable</t>
        </is>
      </c>
      <c r="F3261" s="712" t="inlineStr">
        <is>
          <t>2YSLCY-J 4*6mm2 erőátviteli kábel</t>
        </is>
      </c>
      <c r="G3261" s="994" t="n">
        <v>40</v>
      </c>
      <c r="H3261" s="39" t="inlineStr">
        <is>
          <t>m</t>
        </is>
      </c>
      <c r="I3261" s="315" t="n"/>
      <c r="J3261" s="159" t="n">
        <v>0</v>
      </c>
      <c r="K3261" s="159" t="n">
        <v>0</v>
      </c>
      <c r="L3261" s="753">
        <f>J3261+K3261</f>
        <v/>
      </c>
      <c r="M3261" s="748">
        <f>L3261*(G3261+I3261)</f>
        <v/>
      </c>
      <c r="O3261" s="464">
        <f>ISBLANK(D3261)</f>
        <v/>
      </c>
      <c r="P3261" s="464">
        <f>ISBLANK(G3261)</f>
        <v/>
      </c>
      <c r="Q3261" s="464">
        <f>ISBLANK(M3261)</f>
        <v/>
      </c>
      <c r="R3261" s="464">
        <f>IF(AND(O3261=P3261,O3261=Q3261),,"!!!")</f>
        <v/>
      </c>
      <c r="T3261" s="464" t="n">
        <v>3250</v>
      </c>
    </row>
    <row customFormat="1" outlineLevel="1" r="3262" s="590">
      <c r="A3262" s="29" t="n"/>
      <c r="B3262" s="606" t="n">
        <v>400</v>
      </c>
      <c r="C3262" s="617" t="n">
        <v>483</v>
      </c>
      <c r="D3262" s="889" t="n">
        <v>24</v>
      </c>
      <c r="E3262" s="712" t="inlineStr">
        <is>
          <t>2YSLCY-J 4*10mm2 power transmission cable</t>
        </is>
      </c>
      <c r="F3262" s="712" t="inlineStr">
        <is>
          <t>2YSLCY-J 4*10mm2 erőátviteli kábel</t>
        </is>
      </c>
      <c r="G3262" s="994" t="n">
        <v>60</v>
      </c>
      <c r="H3262" s="39" t="inlineStr">
        <is>
          <t>m</t>
        </is>
      </c>
      <c r="I3262" s="315" t="n"/>
      <c r="J3262" s="159" t="n">
        <v>0</v>
      </c>
      <c r="K3262" s="159" t="n">
        <v>0</v>
      </c>
      <c r="L3262" s="753">
        <f>J3262+K3262</f>
        <v/>
      </c>
      <c r="M3262" s="748">
        <f>L3262*(G3262+I3262)</f>
        <v/>
      </c>
      <c r="O3262" s="464">
        <f>ISBLANK(D3262)</f>
        <v/>
      </c>
      <c r="P3262" s="464">
        <f>ISBLANK(G3262)</f>
        <v/>
      </c>
      <c r="Q3262" s="464">
        <f>ISBLANK(M3262)</f>
        <v/>
      </c>
      <c r="R3262" s="464">
        <f>IF(AND(O3262=P3262,O3262=Q3262),,"!!!")</f>
        <v/>
      </c>
      <c r="T3262" s="464" t="n">
        <v>3251</v>
      </c>
    </row>
    <row customFormat="1" outlineLevel="1" r="3263" s="590">
      <c r="A3263" s="29" t="n"/>
      <c r="B3263" s="606" t="n">
        <v>400</v>
      </c>
      <c r="C3263" s="617" t="n">
        <v>483</v>
      </c>
      <c r="D3263" s="889" t="n">
        <v>25</v>
      </c>
      <c r="E3263" s="712" t="inlineStr">
        <is>
          <t>2YSLCY-J 4*16mm2 power transmission cable</t>
        </is>
      </c>
      <c r="F3263" s="712" t="inlineStr">
        <is>
          <t>2YSLCY-J 4*16mm2 erőátviteli kábel</t>
        </is>
      </c>
      <c r="G3263" s="994" t="n">
        <v>20</v>
      </c>
      <c r="H3263" s="39" t="inlineStr">
        <is>
          <t>m</t>
        </is>
      </c>
      <c r="I3263" s="315" t="n"/>
      <c r="J3263" s="159" t="n">
        <v>0</v>
      </c>
      <c r="K3263" s="159" t="n">
        <v>0</v>
      </c>
      <c r="L3263" s="753">
        <f>J3263+K3263</f>
        <v/>
      </c>
      <c r="M3263" s="748">
        <f>L3263*(G3263+I3263)</f>
        <v/>
      </c>
      <c r="O3263" s="464">
        <f>ISBLANK(D3263)</f>
        <v/>
      </c>
      <c r="P3263" s="464">
        <f>ISBLANK(G3263)</f>
        <v/>
      </c>
      <c r="Q3263" s="464">
        <f>ISBLANK(M3263)</f>
        <v/>
      </c>
      <c r="R3263" s="464">
        <f>IF(AND(O3263=P3263,O3263=Q3263),,"!!!")</f>
        <v/>
      </c>
      <c r="T3263" s="464" t="n">
        <v>3252</v>
      </c>
    </row>
    <row customFormat="1" outlineLevel="1" r="3264" s="590">
      <c r="A3264" s="29" t="n"/>
      <c r="B3264" s="606" t="n">
        <v>400</v>
      </c>
      <c r="C3264" s="617" t="n">
        <v>483</v>
      </c>
      <c r="D3264" s="889" t="n">
        <v>26</v>
      </c>
      <c r="E3264" s="712" t="inlineStr">
        <is>
          <t>SLM-J 4*1,5mm2 power transmission cable</t>
        </is>
      </c>
      <c r="F3264" s="712" t="inlineStr">
        <is>
          <t>SLM-J 4*1,5mm2 erőátviteli kábel</t>
        </is>
      </c>
      <c r="G3264" s="994" t="n">
        <v>390</v>
      </c>
      <c r="H3264" s="39" t="inlineStr">
        <is>
          <t>m</t>
        </is>
      </c>
      <c r="I3264" s="315" t="n"/>
      <c r="J3264" s="159" t="n">
        <v>0</v>
      </c>
      <c r="K3264" s="159" t="n">
        <v>0</v>
      </c>
      <c r="L3264" s="753">
        <f>J3264+K3264</f>
        <v/>
      </c>
      <c r="M3264" s="748">
        <f>L3264*(G3264+I3264)</f>
        <v/>
      </c>
      <c r="O3264" s="464">
        <f>ISBLANK(D3264)</f>
        <v/>
      </c>
      <c r="P3264" s="464">
        <f>ISBLANK(G3264)</f>
        <v/>
      </c>
      <c r="Q3264" s="464">
        <f>ISBLANK(M3264)</f>
        <v/>
      </c>
      <c r="R3264" s="464">
        <f>IF(AND(O3264=P3264,O3264=Q3264),,"!!!")</f>
        <v/>
      </c>
      <c r="T3264" s="464" t="n">
        <v>3253</v>
      </c>
    </row>
    <row customFormat="1" outlineLevel="1" r="3265" s="590">
      <c r="A3265" s="29" t="n"/>
      <c r="B3265" s="606" t="n">
        <v>400</v>
      </c>
      <c r="C3265" s="617" t="n">
        <v>483</v>
      </c>
      <c r="D3265" s="889" t="n">
        <v>27</v>
      </c>
      <c r="E3265" s="712" t="inlineStr">
        <is>
          <t>SLM-J 4*2,5mm2 power transmission cable</t>
        </is>
      </c>
      <c r="F3265" s="712" t="inlineStr">
        <is>
          <t>SLM-J 4*2,5mm2 erőátviteli kábel</t>
        </is>
      </c>
      <c r="G3265" s="994" t="n">
        <v>10</v>
      </c>
      <c r="H3265" s="39" t="inlineStr">
        <is>
          <t>m</t>
        </is>
      </c>
      <c r="I3265" s="315" t="n"/>
      <c r="J3265" s="159" t="n">
        <v>0</v>
      </c>
      <c r="K3265" s="159" t="n">
        <v>0</v>
      </c>
      <c r="L3265" s="753">
        <f>J3265+K3265</f>
        <v/>
      </c>
      <c r="M3265" s="748">
        <f>L3265*(G3265+I3265)</f>
        <v/>
      </c>
      <c r="O3265" s="464">
        <f>ISBLANK(D3265)</f>
        <v/>
      </c>
      <c r="P3265" s="464">
        <f>ISBLANK(G3265)</f>
        <v/>
      </c>
      <c r="Q3265" s="464">
        <f>ISBLANK(M3265)</f>
        <v/>
      </c>
      <c r="R3265" s="464">
        <f>IF(AND(O3265=P3265,O3265=Q3265),,"!!!")</f>
        <v/>
      </c>
      <c r="T3265" s="464" t="n">
        <v>3254</v>
      </c>
    </row>
    <row customFormat="1" outlineLevel="1" r="3266" s="590">
      <c r="A3266" s="29" t="n"/>
      <c r="B3266" s="606" t="n">
        <v>400</v>
      </c>
      <c r="C3266" s="617" t="n">
        <v>483</v>
      </c>
      <c r="D3266" s="889" t="n">
        <v>28</v>
      </c>
      <c r="E3266" s="712" t="inlineStr">
        <is>
          <t>SLM-J 7*2,5mm2 power transmission cable</t>
        </is>
      </c>
      <c r="F3266" s="712" t="inlineStr">
        <is>
          <t>SLM-J 7*2,5mm2 erőátviteli kábel</t>
        </is>
      </c>
      <c r="G3266" s="994" t="n">
        <v>30</v>
      </c>
      <c r="H3266" s="39" t="inlineStr">
        <is>
          <t>m</t>
        </is>
      </c>
      <c r="I3266" s="315" t="n"/>
      <c r="J3266" s="159" t="n">
        <v>0</v>
      </c>
      <c r="K3266" s="159" t="n">
        <v>0</v>
      </c>
      <c r="L3266" s="753">
        <f>J3266+K3266</f>
        <v/>
      </c>
      <c r="M3266" s="748">
        <f>L3266*(G3266+I3266)</f>
        <v/>
      </c>
      <c r="O3266" s="464">
        <f>ISBLANK(D3266)</f>
        <v/>
      </c>
      <c r="P3266" s="464">
        <f>ISBLANK(G3266)</f>
        <v/>
      </c>
      <c r="Q3266" s="464">
        <f>ISBLANK(M3266)</f>
        <v/>
      </c>
      <c r="R3266" s="464">
        <f>IF(AND(O3266=P3266,O3266=Q3266),,"!!!")</f>
        <v/>
      </c>
      <c r="T3266" s="464" t="n">
        <v>3255</v>
      </c>
    </row>
    <row customFormat="1" outlineLevel="1" r="3267" s="590">
      <c r="A3267" s="29" t="n"/>
      <c r="B3267" s="606" t="n">
        <v>400</v>
      </c>
      <c r="C3267" s="617" t="n">
        <v>483</v>
      </c>
      <c r="D3267" s="889" t="n">
        <v>29</v>
      </c>
      <c r="E3267" s="712" t="inlineStr">
        <is>
          <t>YSLY-J 7*1,5mm2 control and signal cable</t>
        </is>
      </c>
      <c r="F3267" s="712" t="inlineStr">
        <is>
          <t>YSLY-J 7*1,5mm2 vezérlő és jelzőkábel</t>
        </is>
      </c>
      <c r="G3267" s="994" t="n">
        <v>175</v>
      </c>
      <c r="H3267" s="39" t="inlineStr">
        <is>
          <t>m</t>
        </is>
      </c>
      <c r="I3267" s="315" t="n"/>
      <c r="J3267" s="159" t="n">
        <v>0</v>
      </c>
      <c r="K3267" s="159" t="n">
        <v>0</v>
      </c>
      <c r="L3267" s="753">
        <f>J3267+K3267</f>
        <v/>
      </c>
      <c r="M3267" s="748">
        <f>L3267*(G3267+I3267)</f>
        <v/>
      </c>
      <c r="O3267" s="464">
        <f>ISBLANK(D3267)</f>
        <v/>
      </c>
      <c r="P3267" s="464">
        <f>ISBLANK(G3267)</f>
        <v/>
      </c>
      <c r="Q3267" s="464">
        <f>ISBLANK(M3267)</f>
        <v/>
      </c>
      <c r="R3267" s="464">
        <f>IF(AND(O3267=P3267,O3267=Q3267),,"!!!")</f>
        <v/>
      </c>
      <c r="T3267" s="464" t="n">
        <v>3256</v>
      </c>
    </row>
    <row customFormat="1" outlineLevel="1" r="3268" s="590">
      <c r="A3268" s="29" t="n"/>
      <c r="B3268" s="606" t="n">
        <v>400</v>
      </c>
      <c r="C3268" s="617" t="n">
        <v>483</v>
      </c>
      <c r="D3268" s="889" t="n">
        <v>30</v>
      </c>
      <c r="E3268" s="712" t="inlineStr">
        <is>
          <t>YSLY-O 5*0,75mm2 control and signal cable</t>
        </is>
      </c>
      <c r="F3268" s="712" t="inlineStr">
        <is>
          <t>YSLY-O 5*0,75mm2 vezérlő és jelzőkábel</t>
        </is>
      </c>
      <c r="G3268" s="994" t="n">
        <v>4000</v>
      </c>
      <c r="H3268" s="39" t="inlineStr">
        <is>
          <t>m</t>
        </is>
      </c>
      <c r="I3268" s="315" t="n"/>
      <c r="J3268" s="159" t="n">
        <v>0</v>
      </c>
      <c r="K3268" s="159" t="n">
        <v>0</v>
      </c>
      <c r="L3268" s="753">
        <f>J3268+K3268</f>
        <v/>
      </c>
      <c r="M3268" s="748">
        <f>L3268*(G3268+I3268)</f>
        <v/>
      </c>
      <c r="O3268" s="464">
        <f>ISBLANK(D3268)</f>
        <v/>
      </c>
      <c r="P3268" s="464">
        <f>ISBLANK(G3268)</f>
        <v/>
      </c>
      <c r="Q3268" s="464">
        <f>ISBLANK(M3268)</f>
        <v/>
      </c>
      <c r="R3268" s="464">
        <f>IF(AND(O3268=P3268,O3268=Q3268),,"!!!")</f>
        <v/>
      </c>
      <c r="T3268" s="464" t="n">
        <v>3257</v>
      </c>
    </row>
    <row customFormat="1" customHeight="1" ht="25.5" outlineLevel="1" r="3269" s="590">
      <c r="A3269" s="29" t="n"/>
      <c r="B3269" s="606" t="n">
        <v>400</v>
      </c>
      <c r="C3269" s="617" t="n">
        <v>483</v>
      </c>
      <c r="D3269" s="889" t="n">
        <v>31</v>
      </c>
      <c r="E3269" s="712" t="inlineStr">
        <is>
          <t>CAT5 UTP 4x2xAWG22 Bacnet IP / Modbus TCP / Profinet data cable</t>
        </is>
      </c>
      <c r="F3269" s="712" t="inlineStr">
        <is>
          <t>CAT5 UTP 4x2xAWG22 Bacnet IP / Modbus TCP / Profinet adatátviteli kábel</t>
        </is>
      </c>
      <c r="G3269" s="994" t="n">
        <v>240</v>
      </c>
      <c r="H3269" s="39" t="inlineStr">
        <is>
          <t>m</t>
        </is>
      </c>
      <c r="I3269" s="315" t="n"/>
      <c r="J3269" s="159" t="n">
        <v>0</v>
      </c>
      <c r="K3269" s="159" t="n">
        <v>0</v>
      </c>
      <c r="L3269" s="753">
        <f>J3269+K3269</f>
        <v/>
      </c>
      <c r="M3269" s="748">
        <f>L3269*(G3269+I3269)</f>
        <v/>
      </c>
      <c r="O3269" s="464">
        <f>ISBLANK(D3269)</f>
        <v/>
      </c>
      <c r="P3269" s="464">
        <f>ISBLANK(G3269)</f>
        <v/>
      </c>
      <c r="Q3269" s="464">
        <f>ISBLANK(M3269)</f>
        <v/>
      </c>
      <c r="R3269" s="464">
        <f>IF(AND(O3269=P3269,O3269=Q3269),,"!!!")</f>
        <v/>
      </c>
      <c r="T3269" s="464" t="n">
        <v>3258</v>
      </c>
    </row>
    <row customFormat="1" customHeight="1" ht="38.25" outlineLevel="1" r="3270" s="590">
      <c r="A3270" s="29" t="n"/>
      <c r="B3270" s="606" t="n">
        <v>400</v>
      </c>
      <c r="C3270" s="617" t="n">
        <v>483</v>
      </c>
      <c r="D3270" s="889" t="n">
        <v>32</v>
      </c>
      <c r="E3270" s="712" t="inlineStr">
        <is>
          <t xml:space="preserve">BELDEN 3106A multicore EIA industrial RS-485 PLTC/CM 3xAWG22 Modb/pcusz RTU data cable
</t>
        </is>
      </c>
      <c r="F3270" s="712" t="inlineStr">
        <is>
          <t>BELDEN 3106A többvezetős EIA ipari RS-485 PLTC/CM 3xAWG22 Modb/pcusz RTU adatátviteli kábel</t>
        </is>
      </c>
      <c r="G3270" s="994" t="n">
        <v>200</v>
      </c>
      <c r="H3270" s="39" t="inlineStr">
        <is>
          <t>m</t>
        </is>
      </c>
      <c r="I3270" s="315" t="n"/>
      <c r="J3270" s="159" t="n">
        <v>0</v>
      </c>
      <c r="K3270" s="159" t="n">
        <v>0</v>
      </c>
      <c r="L3270" s="753">
        <f>J3270+K3270</f>
        <v/>
      </c>
      <c r="M3270" s="748">
        <f>L3270*(G3270+I3270)</f>
        <v/>
      </c>
      <c r="O3270" s="464">
        <f>ISBLANK(D3270)</f>
        <v/>
      </c>
      <c r="P3270" s="464">
        <f>ISBLANK(G3270)</f>
        <v/>
      </c>
      <c r="Q3270" s="464">
        <f>ISBLANK(M3270)</f>
        <v/>
      </c>
      <c r="R3270" s="464">
        <f>IF(AND(O3270=P3270,O3270=Q3270),,"!!!")</f>
        <v/>
      </c>
      <c r="T3270" s="464" t="n">
        <v>3259</v>
      </c>
    </row>
    <row customFormat="1" outlineLevel="1" r="3271" s="590">
      <c r="A3271" s="29" t="n"/>
      <c r="B3271" s="606" t="n">
        <v>400</v>
      </c>
      <c r="C3271" s="617" t="n">
        <v>483</v>
      </c>
      <c r="D3271" s="889" t="n">
        <v>33</v>
      </c>
      <c r="E3271" s="712" t="inlineStr">
        <is>
          <t>SZRMKVM-J 3*2,5mm2 power transmission cable</t>
        </is>
      </c>
      <c r="F3271" s="712" t="inlineStr">
        <is>
          <t>SZRMKVM-J 3*2,5mm2 erőátviteli kábel</t>
        </is>
      </c>
      <c r="G3271" s="994" t="n">
        <v>100</v>
      </c>
      <c r="H3271" s="39" t="inlineStr">
        <is>
          <t>m</t>
        </is>
      </c>
      <c r="I3271" s="315" t="n"/>
      <c r="J3271" s="159" t="n">
        <v>0</v>
      </c>
      <c r="K3271" s="159" t="n">
        <v>0</v>
      </c>
      <c r="L3271" s="753">
        <f>J3271+K3271</f>
        <v/>
      </c>
      <c r="M3271" s="748">
        <f>L3271*(G3271+I3271)</f>
        <v/>
      </c>
      <c r="O3271" s="464">
        <f>ISBLANK(D3271)</f>
        <v/>
      </c>
      <c r="P3271" s="464">
        <f>ISBLANK(G3271)</f>
        <v/>
      </c>
      <c r="Q3271" s="464">
        <f>ISBLANK(M3271)</f>
        <v/>
      </c>
      <c r="R3271" s="464">
        <f>IF(AND(O3271=P3271,O3271=Q3271),,"!!!")</f>
        <v/>
      </c>
      <c r="T3271" s="464" t="n">
        <v>3260</v>
      </c>
    </row>
    <row customFormat="1" outlineLevel="1" r="3272" s="590">
      <c r="A3272" s="29" t="n"/>
      <c r="B3272" s="606" t="n">
        <v>400</v>
      </c>
      <c r="C3272" s="617" t="n">
        <v>483</v>
      </c>
      <c r="D3272" s="889" t="n">
        <v>34</v>
      </c>
      <c r="E3272" s="712" t="inlineStr">
        <is>
          <t>SZRMKVM-J 7*1,5mm2 control and signal cable</t>
        </is>
      </c>
      <c r="F3272" s="712" t="inlineStr">
        <is>
          <t>SZRMKVM-J 7*1,5mm2  vezérlő és jelzőkábel</t>
        </is>
      </c>
      <c r="G3272" s="994" t="n">
        <v>100</v>
      </c>
      <c r="H3272" s="39" t="inlineStr">
        <is>
          <t>m</t>
        </is>
      </c>
      <c r="I3272" s="315" t="n"/>
      <c r="J3272" s="159" t="n">
        <v>0</v>
      </c>
      <c r="K3272" s="159" t="n">
        <v>0</v>
      </c>
      <c r="L3272" s="753">
        <f>J3272+K3272</f>
        <v/>
      </c>
      <c r="M3272" s="748">
        <f>L3272*(G3272+I3272)</f>
        <v/>
      </c>
      <c r="O3272" s="464">
        <f>ISBLANK(D3272)</f>
        <v/>
      </c>
      <c r="P3272" s="464">
        <f>ISBLANK(G3272)</f>
        <v/>
      </c>
      <c r="Q3272" s="464">
        <f>ISBLANK(M3272)</f>
        <v/>
      </c>
      <c r="R3272" s="464">
        <f>IF(AND(O3272=P3272,O3272=Q3272),,"!!!")</f>
        <v/>
      </c>
      <c r="T3272" s="464" t="n">
        <v>3261</v>
      </c>
    </row>
    <row customFormat="1" customHeight="1" ht="51" outlineLevel="1" r="3273" s="590">
      <c r="A3273" s="29" t="n"/>
      <c r="B3273" s="606" t="n">
        <v>400</v>
      </c>
      <c r="C3273" s="617" t="n">
        <v>483</v>
      </c>
      <c r="D3273" s="889" t="n">
        <v>35</v>
      </c>
      <c r="E3273" s="712" t="inlineStr">
        <is>
          <t xml:space="preserve">Galvanized perforated cable tray 1mm, with supporting, suspending elements, with separator, type OBO MKSM 60mm high, 300mm width, of which 170fm guided outdoor.
</t>
        </is>
      </c>
      <c r="F3273" s="712" t="inlineStr">
        <is>
          <t>Horganyzott, perforált kábeltáca 1mm, tartó, rögzítő, függesztő, idom elemekkel, elválasztóval, javasolt típus OBO 60mm magas MKSM 300mm széles, ebből 170fm kültéren vezetve.</t>
        </is>
      </c>
      <c r="G3273" s="994" t="n">
        <v>420</v>
      </c>
      <c r="H3273" s="39" t="inlineStr">
        <is>
          <t>m</t>
        </is>
      </c>
      <c r="I3273" s="315" t="n"/>
      <c r="J3273" s="159" t="n">
        <v>0</v>
      </c>
      <c r="K3273" s="159" t="n">
        <v>0</v>
      </c>
      <c r="L3273" s="753">
        <f>J3273+K3273</f>
        <v/>
      </c>
      <c r="M3273" s="748">
        <f>L3273*(G3273+I3273)</f>
        <v/>
      </c>
      <c r="O3273" s="464">
        <f>ISBLANK(D3273)</f>
        <v/>
      </c>
      <c r="P3273" s="464">
        <f>ISBLANK(G3273)</f>
        <v/>
      </c>
      <c r="Q3273" s="464">
        <f>ISBLANK(M3273)</f>
        <v/>
      </c>
      <c r="R3273" s="464">
        <f>IF(AND(O3273=P3273,O3273=Q3273),,"!!!")</f>
        <v/>
      </c>
      <c r="T3273" s="464" t="n">
        <v>3262</v>
      </c>
    </row>
    <row customFormat="1" outlineLevel="1" r="3274" s="590">
      <c r="A3274" s="29" t="n"/>
      <c r="B3274" s="606" t="n">
        <v>400</v>
      </c>
      <c r="C3274" s="617" t="n">
        <v>483</v>
      </c>
      <c r="D3274" s="889" t="n">
        <v>36</v>
      </c>
      <c r="E3274" s="712" t="inlineStr">
        <is>
          <t>same, but 400mm</t>
        </is>
      </c>
      <c r="F3274" s="712" t="inlineStr">
        <is>
          <t>ua. 400mm</t>
        </is>
      </c>
      <c r="G3274" s="994" t="n">
        <v>40</v>
      </c>
      <c r="H3274" s="39" t="inlineStr">
        <is>
          <t>m</t>
        </is>
      </c>
      <c r="I3274" s="315" t="n"/>
      <c r="J3274" s="159" t="n">
        <v>0</v>
      </c>
      <c r="K3274" s="159" t="n">
        <v>0</v>
      </c>
      <c r="L3274" s="753">
        <f>J3274+K3274</f>
        <v/>
      </c>
      <c r="M3274" s="748">
        <f>L3274*(G3274+I3274)</f>
        <v/>
      </c>
      <c r="O3274" s="464">
        <f>ISBLANK(D3274)</f>
        <v/>
      </c>
      <c r="P3274" s="464">
        <f>ISBLANK(G3274)</f>
        <v/>
      </c>
      <c r="Q3274" s="464">
        <f>ISBLANK(M3274)</f>
        <v/>
      </c>
      <c r="R3274" s="464">
        <f>IF(AND(O3274=P3274,O3274=Q3274),,"!!!")</f>
        <v/>
      </c>
      <c r="T3274" s="464" t="n">
        <v>3263</v>
      </c>
    </row>
    <row customFormat="1" customHeight="1" ht="51" outlineLevel="1" r="3275" s="590">
      <c r="A3275" s="29" t="n"/>
      <c r="B3275" s="606" t="n">
        <v>400</v>
      </c>
      <c r="C3275" s="617" t="n">
        <v>483</v>
      </c>
      <c r="D3275" s="889" t="n">
        <v>37</v>
      </c>
      <c r="E3275" s="712" t="inlineStr">
        <is>
          <t xml:space="preserve">UFX, UV-resistant, flexible, plastic protective tube, black or grey, conform to EN 60423, 60614, for exterior use, fixed installation  Ø20
</t>
        </is>
      </c>
      <c r="F3275" s="712" t="inlineStr">
        <is>
          <t>UFX, UV-álló, flexibilis műanyag védőcső,  fekete v. szürke, EN 60423, 60614 szerint, kültéren, rögzítetten szerelve Ø20</t>
        </is>
      </c>
      <c r="G3275" s="994" t="n">
        <v>710</v>
      </c>
      <c r="H3275" s="39" t="inlineStr">
        <is>
          <t>m</t>
        </is>
      </c>
      <c r="I3275" s="315" t="n"/>
      <c r="J3275" s="159" t="n">
        <v>0</v>
      </c>
      <c r="K3275" s="159" t="n">
        <v>0</v>
      </c>
      <c r="L3275" s="753">
        <f>J3275+K3275</f>
        <v/>
      </c>
      <c r="M3275" s="748">
        <f>L3275*(G3275+I3275)</f>
        <v/>
      </c>
      <c r="O3275" s="464">
        <f>ISBLANK(D3275)</f>
        <v/>
      </c>
      <c r="P3275" s="464">
        <f>ISBLANK(G3275)</f>
        <v/>
      </c>
      <c r="Q3275" s="464">
        <f>ISBLANK(M3275)</f>
        <v/>
      </c>
      <c r="R3275" s="464">
        <f>IF(AND(O3275=P3275,O3275=Q3275),,"!!!")</f>
        <v/>
      </c>
      <c r="T3275" s="464" t="n">
        <v>3264</v>
      </c>
    </row>
    <row customFormat="1" customHeight="1" ht="63.75" outlineLevel="1" r="3276" s="590">
      <c r="A3276" s="29" t="n"/>
      <c r="B3276" s="606" t="n">
        <v>400</v>
      </c>
      <c r="C3276" s="617" t="n">
        <v>483</v>
      </c>
      <c r="D3276" s="889" t="n">
        <v>38</v>
      </c>
      <c r="E3276" s="712" t="inlineStr">
        <is>
          <t>FX flexible, insulating, electrical protective tube (goose neck) Ø20, made of plastic, low resistance against impact and pressure, not combustible, to be used in plaster walls or to be mounted above a suspended ceiling, with installation</t>
        </is>
      </c>
      <c r="F3276" s="712" t="inlineStr">
        <is>
          <t xml:space="preserve">FX hajlékony, szigetelő villamos védőcső (gégecső) Ø20,  műanyagból, gyenge nyomás- és ütésállóságú, nem éghető, szerelt falba, vagy álmenyezett feletti rögzítéssel, szereléssel
</t>
        </is>
      </c>
      <c r="G3276" s="994" t="n">
        <v>800</v>
      </c>
      <c r="H3276" s="39" t="inlineStr">
        <is>
          <t>m</t>
        </is>
      </c>
      <c r="I3276" s="315" t="n"/>
      <c r="J3276" s="159" t="n">
        <v>0</v>
      </c>
      <c r="K3276" s="159" t="n">
        <v>0</v>
      </c>
      <c r="L3276" s="753">
        <f>J3276+K3276</f>
        <v/>
      </c>
      <c r="M3276" s="748">
        <f>L3276*(G3276+I3276)</f>
        <v/>
      </c>
      <c r="O3276" s="464">
        <f>ISBLANK(D3276)</f>
        <v/>
      </c>
      <c r="P3276" s="464">
        <f>ISBLANK(G3276)</f>
        <v/>
      </c>
      <c r="Q3276" s="464">
        <f>ISBLANK(M3276)</f>
        <v/>
      </c>
      <c r="R3276" s="464">
        <f>IF(AND(O3276=P3276,O3276=Q3276),,"!!!")</f>
        <v/>
      </c>
      <c r="T3276" s="464" t="n">
        <v>3265</v>
      </c>
    </row>
    <row customFormat="1" customHeight="1" ht="63.75" outlineLevel="1" r="3277" s="590">
      <c r="A3277" s="29" t="n"/>
      <c r="B3277" s="606" t="n">
        <v>400</v>
      </c>
      <c r="C3277" s="617" t="n">
        <v>483</v>
      </c>
      <c r="D3277" s="889" t="n">
        <v>39</v>
      </c>
      <c r="E3277" s="712" t="inlineStr">
        <is>
          <t xml:space="preserve">MÜ-I Ø20mm non-flexible, thick-walled enclosed protective tube made of hard plastic, with wall mounting, installation, support structure, retainer clamps, factory corves, branching and connecting elements.
</t>
        </is>
      </c>
      <c r="F3277" s="712" t="inlineStr">
        <is>
          <t>MÜ-I Ø20mm merev, vastagfalú, tokos védőcső, műanyagból, falra rögzítéssel, szereléssel, tartószerkezettel, rögzítő bilincsekkel, gyári ívekkel, elágazó és csatlakozóidomokkal</t>
        </is>
      </c>
      <c r="G3277" s="994" t="n">
        <v>370</v>
      </c>
      <c r="H3277" s="39" t="inlineStr">
        <is>
          <t>m</t>
        </is>
      </c>
      <c r="I3277" s="315" t="n"/>
      <c r="J3277" s="159" t="n">
        <v>0</v>
      </c>
      <c r="K3277" s="159" t="n">
        <v>0</v>
      </c>
      <c r="L3277" s="753">
        <f>J3277+K3277</f>
        <v/>
      </c>
      <c r="M3277" s="748">
        <f>L3277*(G3277+I3277)</f>
        <v/>
      </c>
      <c r="O3277" s="464">
        <f>ISBLANK(D3277)</f>
        <v/>
      </c>
      <c r="P3277" s="464">
        <f>ISBLANK(G3277)</f>
        <v/>
      </c>
      <c r="Q3277" s="464">
        <f>ISBLANK(M3277)</f>
        <v/>
      </c>
      <c r="R3277" s="464">
        <f>IF(AND(O3277=P3277,O3277=Q3277),,"!!!")</f>
        <v/>
      </c>
      <c r="T3277" s="464" t="n">
        <v>3266</v>
      </c>
    </row>
    <row customFormat="1" outlineLevel="1" r="3278" s="590">
      <c r="A3278" s="29" t="n"/>
      <c r="B3278" s="606" t="n">
        <v>400</v>
      </c>
      <c r="C3278" s="617" t="n">
        <v>483</v>
      </c>
      <c r="D3278" s="889" t="n">
        <v>40</v>
      </c>
      <c r="E3278" s="712" t="inlineStr">
        <is>
          <t>same, but Ø25mm</t>
        </is>
      </c>
      <c r="F3278" s="712" t="inlineStr">
        <is>
          <t>u.a. Ø25mm</t>
        </is>
      </c>
      <c r="G3278" s="994" t="n">
        <v>210</v>
      </c>
      <c r="H3278" s="39" t="inlineStr">
        <is>
          <t>m</t>
        </is>
      </c>
      <c r="I3278" s="315" t="n"/>
      <c r="J3278" s="159" t="n">
        <v>0</v>
      </c>
      <c r="K3278" s="159" t="n">
        <v>0</v>
      </c>
      <c r="L3278" s="753">
        <f>J3278+K3278</f>
        <v/>
      </c>
      <c r="M3278" s="748">
        <f>L3278*(G3278+I3278)</f>
        <v/>
      </c>
      <c r="O3278" s="464">
        <f>ISBLANK(D3278)</f>
        <v/>
      </c>
      <c r="P3278" s="464">
        <f>ISBLANK(G3278)</f>
        <v/>
      </c>
      <c r="Q3278" s="464">
        <f>ISBLANK(M3278)</f>
        <v/>
      </c>
      <c r="R3278" s="464">
        <f>IF(AND(O3278=P3278,O3278=Q3278),,"!!!")</f>
        <v/>
      </c>
      <c r="T3278" s="464" t="n">
        <v>3267</v>
      </c>
    </row>
    <row customFormat="1" outlineLevel="1" r="3279" s="590">
      <c r="A3279" s="29" t="n"/>
      <c r="B3279" s="606" t="n">
        <v>400</v>
      </c>
      <c r="C3279" s="617" t="n">
        <v>483</v>
      </c>
      <c r="D3279" s="889" t="n">
        <v>41</v>
      </c>
      <c r="E3279" s="712" t="inlineStr">
        <is>
          <t>same, but Ø32mm</t>
        </is>
      </c>
      <c r="F3279" s="712" t="inlineStr">
        <is>
          <t>u.a. Ø32mm</t>
        </is>
      </c>
      <c r="G3279" s="994" t="n">
        <v>190</v>
      </c>
      <c r="H3279" s="39" t="inlineStr">
        <is>
          <t>m</t>
        </is>
      </c>
      <c r="I3279" s="315" t="n"/>
      <c r="J3279" s="159" t="n">
        <v>0</v>
      </c>
      <c r="K3279" s="159" t="n">
        <v>0</v>
      </c>
      <c r="L3279" s="753">
        <f>J3279+K3279</f>
        <v/>
      </c>
      <c r="M3279" s="748">
        <f>L3279*(G3279+I3279)</f>
        <v/>
      </c>
      <c r="O3279" s="464">
        <f>ISBLANK(D3279)</f>
        <v/>
      </c>
      <c r="P3279" s="464">
        <f>ISBLANK(G3279)</f>
        <v/>
      </c>
      <c r="Q3279" s="464">
        <f>ISBLANK(M3279)</f>
        <v/>
      </c>
      <c r="R3279" s="464">
        <f>IF(AND(O3279=P3279,O3279=Q3279),,"!!!")</f>
        <v/>
      </c>
      <c r="T3279" s="464" t="n">
        <v>3268</v>
      </c>
    </row>
    <row customFormat="1" customHeight="1" ht="76.5" outlineLevel="1" r="3280" s="590">
      <c r="A3280" s="29" t="n"/>
      <c r="B3280" s="606" t="n">
        <v>400</v>
      </c>
      <c r="C3280" s="617" t="n">
        <v>483</v>
      </c>
      <c r="D3280" s="889" t="n">
        <v>42</v>
      </c>
      <c r="E3280" s="712" t="inlineStr">
        <is>
          <t>H07Z-K 1x6mm2 halogen-free, green-yellow, one-core wire with a min 6mm2 conductor, for connection into EPH network (at nodes already created), to be used in interiors, placement performed manually in prefabricated protective tube or cable trench, fixed</t>
        </is>
      </c>
      <c r="F3280" s="712" t="inlineStr">
        <is>
          <t xml:space="preserve">H07Z-K 1x6mm2 halogénmentes zöld-sárga egyerű vezeték min 6mm2-es rézvezetővel, EPH hálózatba -meglévő csomópontokra- történő bekötéshez, belső terekben, fektetése kézi erővel, előre elkészített védőcsőbe vagy kábelcsatornába, rögzítéssel
</t>
        </is>
      </c>
      <c r="G3280" s="994" t="n">
        <v>400</v>
      </c>
      <c r="H3280" s="39" t="inlineStr">
        <is>
          <t>m</t>
        </is>
      </c>
      <c r="I3280" s="315" t="n"/>
      <c r="J3280" s="159" t="n">
        <v>0</v>
      </c>
      <c r="K3280" s="159" t="n">
        <v>0</v>
      </c>
      <c r="L3280" s="753">
        <f>J3280+K3280</f>
        <v/>
      </c>
      <c r="M3280" s="748">
        <f>L3280*(G3280+I3280)</f>
        <v/>
      </c>
      <c r="O3280" s="464">
        <f>ISBLANK(D3280)</f>
        <v/>
      </c>
      <c r="P3280" s="464">
        <f>ISBLANK(G3280)</f>
        <v/>
      </c>
      <c r="Q3280" s="464">
        <f>ISBLANK(M3280)</f>
        <v/>
      </c>
      <c r="R3280" s="464">
        <f>IF(AND(O3280=P3280,O3280=Q3280),,"!!!")</f>
        <v/>
      </c>
      <c r="T3280" s="464" t="n">
        <v>3269</v>
      </c>
    </row>
    <row customFormat="1" customHeight="1" ht="38.25" outlineLevel="1" r="3281" s="590">
      <c r="A3281" s="29" t="n"/>
      <c r="B3281" s="606" t="n">
        <v>400</v>
      </c>
      <c r="C3281" s="617" t="n">
        <v>483</v>
      </c>
      <c r="D3281" s="889" t="n">
        <v>43</v>
      </c>
      <c r="E3281" s="712" t="inlineStr">
        <is>
          <t>Plastic junction box with rubber inlets 100x100x40mm, with snappable cover, IP44, wall mounting, installation</t>
        </is>
      </c>
      <c r="F3281" s="712" t="inlineStr">
        <is>
          <t xml:space="preserve">Műanyag kötődoboz gumi bevezetőkkel 100x100x40mm, pattintható fedéllel, IP44, falra rögzítéssel, szereléssel
</t>
        </is>
      </c>
      <c r="G3281" s="994" t="n">
        <v>70</v>
      </c>
      <c r="H3281" s="39" t="inlineStr">
        <is>
          <t>db/pcs</t>
        </is>
      </c>
      <c r="I3281" s="315" t="n"/>
      <c r="J3281" s="159" t="n">
        <v>0</v>
      </c>
      <c r="K3281" s="159" t="n">
        <v>0</v>
      </c>
      <c r="L3281" s="753">
        <f>J3281+K3281</f>
        <v/>
      </c>
      <c r="M3281" s="748">
        <f>L3281*(G3281+I3281)</f>
        <v/>
      </c>
      <c r="O3281" s="464">
        <f>ISBLANK(D3281)</f>
        <v/>
      </c>
      <c r="P3281" s="464">
        <f>ISBLANK(G3281)</f>
        <v/>
      </c>
      <c r="Q3281" s="464">
        <f>ISBLANK(M3281)</f>
        <v/>
      </c>
      <c r="R3281" s="464">
        <f>IF(AND(O3281=P3281,O3281=Q3281),,"!!!")</f>
        <v/>
      </c>
      <c r="T3281" s="464" t="n">
        <v>3270</v>
      </c>
    </row>
    <row customFormat="1" customHeight="1" ht="38.25" outlineLevel="1" r="3282" s="590">
      <c r="A3282" s="29" t="n"/>
      <c r="B3282" s="606" t="n">
        <v>400</v>
      </c>
      <c r="C3282" s="617" t="n">
        <v>483</v>
      </c>
      <c r="D3282" s="889" t="n">
        <v>44</v>
      </c>
      <c r="E3282" s="712" t="inlineStr">
        <is>
          <t>Equipment, device identification plate 50x100mm, plastic, for exteriors, UV-resistant and weather-proof design</t>
        </is>
      </c>
      <c r="F3282" s="712" t="inlineStr">
        <is>
          <t xml:space="preserve">Készülék-, berendezésazonosító felirati tábla 50x100mm műanyag, kültéren UV és időjárás álló kivitelben
</t>
        </is>
      </c>
      <c r="G3282" s="994" t="n">
        <v>584</v>
      </c>
      <c r="H3282" s="39" t="inlineStr">
        <is>
          <t>db/pcs</t>
        </is>
      </c>
      <c r="I3282" s="315" t="n"/>
      <c r="J3282" s="159" t="n">
        <v>0</v>
      </c>
      <c r="K3282" s="159" t="n">
        <v>0</v>
      </c>
      <c r="L3282" s="753">
        <f>J3282+K3282</f>
        <v/>
      </c>
      <c r="M3282" s="748">
        <f>L3282*(G3282+I3282)</f>
        <v/>
      </c>
      <c r="O3282" s="464">
        <f>ISBLANK(D3282)</f>
        <v/>
      </c>
      <c r="P3282" s="464">
        <f>ISBLANK(G3282)</f>
        <v/>
      </c>
      <c r="Q3282" s="464">
        <f>ISBLANK(M3282)</f>
        <v/>
      </c>
      <c r="R3282" s="464">
        <f>IF(AND(O3282=P3282,O3282=Q3282),,"!!!")</f>
        <v/>
      </c>
      <c r="T3282" s="464" t="n">
        <v>3271</v>
      </c>
    </row>
    <row customFormat="1" outlineLevel="1" r="3283" s="590">
      <c r="A3283" s="29" t="n"/>
      <c r="B3283" s="606" t="n">
        <v>400</v>
      </c>
      <c r="C3283" s="617" t="n">
        <v>483</v>
      </c>
      <c r="D3283" s="889" t="n">
        <v>45</v>
      </c>
      <c r="E3283" s="712" t="inlineStr">
        <is>
          <t>Cable, wire identification plate 10x50mm, plastic</t>
        </is>
      </c>
      <c r="F3283" s="712" t="inlineStr">
        <is>
          <t>Kábel-, vezetékazonosító felirati tábla 10x50mm műanyag</t>
        </is>
      </c>
      <c r="G3283" s="994" t="n">
        <v>1470</v>
      </c>
      <c r="H3283" s="39" t="inlineStr">
        <is>
          <t>db/pcs</t>
        </is>
      </c>
      <c r="I3283" s="315" t="n"/>
      <c r="J3283" s="159" t="n">
        <v>0</v>
      </c>
      <c r="K3283" s="159" t="n">
        <v>0</v>
      </c>
      <c r="L3283" s="753">
        <f>J3283+K3283</f>
        <v/>
      </c>
      <c r="M3283" s="748">
        <f>L3283*(G3283+I3283)</f>
        <v/>
      </c>
      <c r="O3283" s="464">
        <f>ISBLANK(D3283)</f>
        <v/>
      </c>
      <c r="P3283" s="464">
        <f>ISBLANK(G3283)</f>
        <v/>
      </c>
      <c r="Q3283" s="464">
        <f>ISBLANK(M3283)</f>
        <v/>
      </c>
      <c r="R3283" s="464">
        <f>IF(AND(O3283=P3283,O3283=Q3283),,"!!!")</f>
        <v/>
      </c>
      <c r="T3283" s="464" t="n">
        <v>3272</v>
      </c>
    </row>
    <row customFormat="1" customHeight="1" ht="25.5" outlineLevel="1" r="3284" s="590">
      <c r="A3284" s="29" t="n"/>
      <c r="B3284" s="606" t="n">
        <v>400</v>
      </c>
      <c r="C3284" s="617" t="n">
        <v>483</v>
      </c>
      <c r="D3284" s="889" t="n">
        <v>46</v>
      </c>
      <c r="E3284" s="712" t="inlineStr">
        <is>
          <t>Installation, connection and operation test of the on-site control technology equipment</t>
        </is>
      </c>
      <c r="F3284" s="712" t="inlineStr">
        <is>
          <t>Irányítástechnikai terepi készülékek, felszerelése, bekötése, működési próbája</t>
        </is>
      </c>
      <c r="G3284" s="994" t="n">
        <v>419</v>
      </c>
      <c r="H3284" s="39" t="inlineStr">
        <is>
          <t>db/pcs</t>
        </is>
      </c>
      <c r="I3284" s="315" t="n"/>
      <c r="J3284" s="159" t="n">
        <v>0</v>
      </c>
      <c r="K3284" s="159" t="n">
        <v>0</v>
      </c>
      <c r="L3284" s="753">
        <f>J3284+K3284</f>
        <v/>
      </c>
      <c r="M3284" s="748">
        <f>L3284*(G3284+I3284)</f>
        <v/>
      </c>
      <c r="O3284" s="464">
        <f>ISBLANK(D3284)</f>
        <v/>
      </c>
      <c r="P3284" s="464">
        <f>ISBLANK(G3284)</f>
        <v/>
      </c>
      <c r="Q3284" s="464">
        <f>ISBLANK(M3284)</f>
        <v/>
      </c>
      <c r="R3284" s="464">
        <f>IF(AND(O3284=P3284,O3284=Q3284),,"!!!")</f>
        <v/>
      </c>
      <c r="T3284" s="464" t="n">
        <v>3273</v>
      </c>
    </row>
    <row customFormat="1" customHeight="1" ht="38.25" outlineLevel="1" r="3285" s="590">
      <c r="A3285" s="29" t="n"/>
      <c r="B3285" s="606" t="n">
        <v>400</v>
      </c>
      <c r="C3285" s="617" t="n">
        <v>483</v>
      </c>
      <c r="D3285" s="889" t="n">
        <v>47</v>
      </c>
      <c r="E3285" s="712" t="inlineStr">
        <is>
          <t>Support structure of frequency inverters, mounting, connection operation test of the frequency inverters.</t>
        </is>
      </c>
      <c r="F3285" s="712" t="inlineStr">
        <is>
          <t xml:space="preserve">Frekvenciaváltók tartószerkezete, azokra való felszerelése, bekötése, működési próbája
</t>
        </is>
      </c>
      <c r="G3285" s="994" t="n">
        <v>14</v>
      </c>
      <c r="H3285" s="39" t="inlineStr">
        <is>
          <t>db/pcs</t>
        </is>
      </c>
      <c r="I3285" s="315" t="n"/>
      <c r="J3285" s="159" t="n">
        <v>0</v>
      </c>
      <c r="K3285" s="159" t="n">
        <v>0</v>
      </c>
      <c r="L3285" s="753">
        <f>J3285+K3285</f>
        <v/>
      </c>
      <c r="M3285" s="748">
        <f>L3285*(G3285+I3285)</f>
        <v/>
      </c>
      <c r="O3285" s="464">
        <f>ISBLANK(D3285)</f>
        <v/>
      </c>
      <c r="P3285" s="464">
        <f>ISBLANK(G3285)</f>
        <v/>
      </c>
      <c r="Q3285" s="464">
        <f>ISBLANK(M3285)</f>
        <v/>
      </c>
      <c r="R3285" s="464">
        <f>IF(AND(O3285=P3285,O3285=Q3285),,"!!!")</f>
        <v/>
      </c>
      <c r="T3285" s="464" t="n">
        <v>3274</v>
      </c>
    </row>
    <row customFormat="1" customHeight="1" ht="38.25" outlineLevel="1" r="3286" s="590">
      <c r="A3286" s="29" t="n"/>
      <c r="B3286" s="606" t="n">
        <v>400</v>
      </c>
      <c r="C3286" s="617" t="n">
        <v>483</v>
      </c>
      <c r="D3286" s="889" t="n">
        <v>48</v>
      </c>
      <c r="E3286" s="712" t="inlineStr">
        <is>
          <t>Connection and checking of LV and control technology cables on both sides up to 4mm2</t>
        </is>
      </c>
      <c r="F3286" s="712" t="inlineStr">
        <is>
          <t xml:space="preserve">Erősáramú és vezérléstechnikai kábelek mindkét oldali bekötése, ellenőrzése 4mm2-ig
</t>
        </is>
      </c>
      <c r="G3286" s="994" t="n">
        <v>1</v>
      </c>
      <c r="H3286" s="39" t="inlineStr">
        <is>
          <t>klt/set</t>
        </is>
      </c>
      <c r="I3286" s="315" t="n"/>
      <c r="J3286" s="159" t="n">
        <v>0</v>
      </c>
      <c r="K3286" s="159" t="n">
        <v>0</v>
      </c>
      <c r="L3286" s="753">
        <f>J3286+K3286</f>
        <v/>
      </c>
      <c r="M3286" s="748">
        <f>L3286*(G3286+I3286)</f>
        <v/>
      </c>
      <c r="O3286" s="464">
        <f>ISBLANK(D3286)</f>
        <v/>
      </c>
      <c r="P3286" s="464">
        <f>ISBLANK(G3286)</f>
        <v/>
      </c>
      <c r="Q3286" s="464">
        <f>ISBLANK(M3286)</f>
        <v/>
      </c>
      <c r="R3286" s="464">
        <f>IF(AND(O3286=P3286,O3286=Q3286),,"!!!")</f>
        <v/>
      </c>
      <c r="T3286" s="464" t="n">
        <v>3275</v>
      </c>
    </row>
    <row customFormat="1" customHeight="1" ht="38.25" outlineLevel="1" r="3287" s="590">
      <c r="A3287" s="29" t="n"/>
      <c r="B3287" s="606" t="n">
        <v>400</v>
      </c>
      <c r="C3287" s="617" t="n">
        <v>483</v>
      </c>
      <c r="D3287" s="889" t="n">
        <v>49</v>
      </c>
      <c r="E3287" s="712" t="inlineStr">
        <is>
          <t>Connection and checking of LV and control technology cables on both sides up to 6-10mm2</t>
        </is>
      </c>
      <c r="F3287" s="712" t="inlineStr">
        <is>
          <t xml:space="preserve">Erősáramú és vezérléstechnikai kábelek mindkét oldali bekötése, ellenőrzése 6-10mm2-ig
</t>
        </is>
      </c>
      <c r="G3287" s="994" t="n">
        <v>1</v>
      </c>
      <c r="H3287" s="39" t="inlineStr">
        <is>
          <t>klt/set</t>
        </is>
      </c>
      <c r="I3287" s="315" t="n"/>
      <c r="J3287" s="159" t="n">
        <v>0</v>
      </c>
      <c r="K3287" s="159" t="n">
        <v>0</v>
      </c>
      <c r="L3287" s="753">
        <f>J3287+K3287</f>
        <v/>
      </c>
      <c r="M3287" s="748">
        <f>L3287*(G3287+I3287)</f>
        <v/>
      </c>
      <c r="O3287" s="464">
        <f>ISBLANK(D3287)</f>
        <v/>
      </c>
      <c r="P3287" s="464">
        <f>ISBLANK(G3287)</f>
        <v/>
      </c>
      <c r="Q3287" s="464">
        <f>ISBLANK(M3287)</f>
        <v/>
      </c>
      <c r="R3287" s="464">
        <f>IF(AND(O3287=P3287,O3287=Q3287),,"!!!")</f>
        <v/>
      </c>
      <c r="T3287" s="464" t="n">
        <v>3276</v>
      </c>
    </row>
    <row customFormat="1" customHeight="1" ht="38.25" outlineLevel="1" r="3288" s="590">
      <c r="A3288" s="29" t="n"/>
      <c r="B3288" s="606" t="n">
        <v>400</v>
      </c>
      <c r="C3288" s="617" t="n">
        <v>483</v>
      </c>
      <c r="D3288" s="889" t="n">
        <v>50</v>
      </c>
      <c r="E3288" s="712" t="inlineStr">
        <is>
          <t>Connection to the EPG network with standard screw fasteners, copper wire</t>
        </is>
      </c>
      <c r="F3288" s="712" t="inlineStr">
        <is>
          <t xml:space="preserve">EPH hálózatba történő bekötés, szabványos csavaros szorítókkal, rézvezetékkel
</t>
        </is>
      </c>
      <c r="G3288" s="994" t="n">
        <v>1</v>
      </c>
      <c r="H3288" s="39" t="inlineStr">
        <is>
          <t>klt/set</t>
        </is>
      </c>
      <c r="I3288" s="315" t="n"/>
      <c r="J3288" s="159" t="n">
        <v>0</v>
      </c>
      <c r="K3288" s="159" t="n">
        <v>0</v>
      </c>
      <c r="L3288" s="753">
        <f>J3288+K3288</f>
        <v/>
      </c>
      <c r="M3288" s="748">
        <f>L3288*(G3288+I3288)</f>
        <v/>
      </c>
      <c r="O3288" s="464">
        <f>ISBLANK(D3288)</f>
        <v/>
      </c>
      <c r="P3288" s="464">
        <f>ISBLANK(G3288)</f>
        <v/>
      </c>
      <c r="Q3288" s="464">
        <f>ISBLANK(M3288)</f>
        <v/>
      </c>
      <c r="R3288" s="464">
        <f>IF(AND(O3288=P3288,O3288=Q3288),,"!!!")</f>
        <v/>
      </c>
      <c r="T3288" s="464" t="n">
        <v>3277</v>
      </c>
    </row>
    <row customFormat="1" customHeight="1" ht="26.25" outlineLevel="1" r="3289" s="590" thickBot="1">
      <c r="A3289" s="29" t="n"/>
      <c r="B3289" s="606" t="n"/>
      <c r="C3289" s="617" t="n"/>
      <c r="D3289" s="889" t="n">
        <v>51</v>
      </c>
      <c r="E3289" s="712" t="inlineStr">
        <is>
          <t>Fire protection sealing of penetrations (300*100mm)</t>
        </is>
      </c>
      <c r="F3289" s="712" t="inlineStr">
        <is>
          <t xml:space="preserve">Áttörések tűzvédelmi tömítése (300*100mm)
</t>
        </is>
      </c>
      <c r="G3289" s="994" t="n">
        <v>6</v>
      </c>
      <c r="H3289" s="39" t="inlineStr">
        <is>
          <t>klt/set</t>
        </is>
      </c>
      <c r="I3289" s="315" t="n"/>
      <c r="J3289" s="159" t="n">
        <v>0</v>
      </c>
      <c r="K3289" s="159" t="n">
        <v>0</v>
      </c>
      <c r="L3289" s="753">
        <f>J3289+K3289</f>
        <v/>
      </c>
      <c r="M3289" s="748">
        <f>L3289*(G3289+I3289)</f>
        <v/>
      </c>
      <c r="O3289" s="464">
        <f>ISBLANK(D3289)</f>
        <v/>
      </c>
      <c r="P3289" s="464">
        <f>ISBLANK(G3289)</f>
        <v/>
      </c>
      <c r="Q3289" s="464">
        <f>ISBLANK(M3289)</f>
        <v/>
      </c>
      <c r="R3289" s="464">
        <f>IF(AND(O3289=P3289,O3289=Q3289),,"!!!")</f>
        <v/>
      </c>
      <c r="T3289" s="464" t="n">
        <v>3278</v>
      </c>
    </row>
    <row customFormat="1" customHeight="1" ht="13.5" outlineLevel="1" r="3290" s="590" thickBot="1">
      <c r="A3290" s="40" t="n"/>
      <c r="B3290" s="622" t="n">
        <v>400</v>
      </c>
      <c r="C3290" s="623" t="n">
        <v>483</v>
      </c>
      <c r="D3290" s="434" t="n"/>
      <c r="E3290" s="91" t="inlineStr">
        <is>
          <t xml:space="preserve"> total</t>
        </is>
      </c>
      <c r="F3290" s="91" t="inlineStr">
        <is>
          <t xml:space="preserve"> összesen</t>
        </is>
      </c>
      <c r="G3290" s="1007" t="n"/>
      <c r="H3290" s="294" t="n"/>
      <c r="I3290" s="452" t="n"/>
      <c r="J3290" s="95" t="n"/>
      <c r="K3290" s="95" t="n"/>
      <c r="L3290" s="213" t="n"/>
      <c r="M3290" s="226">
        <f>SUM(M3239:M3289)</f>
        <v/>
      </c>
      <c r="O3290" s="464">
        <f>ISBLANK(D3290)</f>
        <v/>
      </c>
      <c r="P3290" s="464">
        <f>ISBLANK(G3290)</f>
        <v/>
      </c>
      <c r="Q3290" s="464">
        <f>ISBLANK(M3290)</f>
        <v/>
      </c>
      <c r="R3290" s="464">
        <f>IF(AND(O3290=P3290,O3290=Q3290),,"!!!")</f>
        <v/>
      </c>
      <c r="T3290" s="464" t="n">
        <v>3279</v>
      </c>
    </row>
    <row customFormat="1" customHeight="1" ht="15.75" outlineLevel="1" r="3291" s="590" thickBot="1">
      <c r="A3291" s="581" t="n"/>
      <c r="B3291" s="631" t="n">
        <v>400</v>
      </c>
      <c r="C3291" s="632" t="n">
        <v>484</v>
      </c>
      <c r="D3291" s="566" t="n"/>
      <c r="E3291" s="99" t="inlineStr">
        <is>
          <t>Services, documentation</t>
        </is>
      </c>
      <c r="F3291" s="99" t="inlineStr">
        <is>
          <t>Szolgáltatások, dokumentálás</t>
        </is>
      </c>
      <c r="G3291" s="1009" t="n"/>
      <c r="H3291" s="100" t="n"/>
      <c r="I3291" s="334" t="n"/>
      <c r="J3291" s="299" t="n"/>
      <c r="K3291" s="101" t="n"/>
      <c r="L3291" s="216" t="n"/>
      <c r="M3291" s="217" t="n"/>
      <c r="O3291" s="464">
        <f>ISBLANK(D3291)</f>
        <v/>
      </c>
      <c r="P3291" s="464">
        <f>ISBLANK(G3291)</f>
        <v/>
      </c>
      <c r="Q3291" s="464">
        <f>ISBLANK(M3291)</f>
        <v/>
      </c>
      <c r="R3291" s="464">
        <f>IF(AND(O3291=P3291,O3291=Q3291),,"!!!")</f>
        <v/>
      </c>
      <c r="T3291" s="464" t="n">
        <v>3280</v>
      </c>
    </row>
    <row customFormat="1" customHeight="1" ht="51" outlineLevel="1" r="3292" s="590">
      <c r="A3292" s="29" t="n"/>
      <c r="B3292" s="606" t="n">
        <v>400</v>
      </c>
      <c r="C3292" s="617" t="n">
        <v>484</v>
      </c>
      <c r="D3292" s="889" t="n">
        <v>1</v>
      </c>
      <c r="E3292" s="712" t="inlineStr">
        <is>
          <t>Preparation of product- and D level, building management electrical plans in the appropriate number of copies (8 printed, 1 DVD)</t>
        </is>
      </c>
      <c r="F3292" s="712" t="inlineStr">
        <is>
          <t xml:space="preserve">Gyártmány és D szintű megvalósulási épületfelügyeleti villamos tervek készítése megfelelő példányszámban (8 nyomtatott, 1 DVD)
</t>
        </is>
      </c>
      <c r="G3292" s="994" t="n">
        <v>1</v>
      </c>
      <c r="H3292" s="39" t="inlineStr">
        <is>
          <t>klt/set</t>
        </is>
      </c>
      <c r="I3292" s="315" t="n"/>
      <c r="J3292" s="159" t="n">
        <v>0</v>
      </c>
      <c r="K3292" s="159" t="n">
        <v>0</v>
      </c>
      <c r="L3292" s="753">
        <f>J3292+K3292</f>
        <v/>
      </c>
      <c r="M3292" s="748">
        <f>L3292*(G3292+I3292)</f>
        <v/>
      </c>
      <c r="O3292" s="464">
        <f>ISBLANK(D3292)</f>
        <v/>
      </c>
      <c r="P3292" s="464">
        <f>ISBLANK(G3292)</f>
        <v/>
      </c>
      <c r="Q3292" s="464">
        <f>ISBLANK(M3292)</f>
        <v/>
      </c>
      <c r="R3292" s="464">
        <f>IF(AND(O3292=P3292,O3292=Q3292),,"!!!")</f>
        <v/>
      </c>
      <c r="T3292" s="464" t="n">
        <v>3281</v>
      </c>
    </row>
    <row customFormat="1" customHeight="1" ht="51" outlineLevel="1" r="3293" s="590">
      <c r="A3293" s="29" t="n"/>
      <c r="B3293" s="606" t="n">
        <v>400</v>
      </c>
      <c r="C3293" s="617" t="n">
        <v>484</v>
      </c>
      <c r="D3293" s="889" t="n">
        <v>2</v>
      </c>
      <c r="E3293" s="712" t="inlineStr">
        <is>
          <t>Documented strong- and weak-current commissioning, calibration and test operation of the complete building management system, participation in the handover-takeover procedure</t>
        </is>
      </c>
      <c r="F3293" s="712" t="inlineStr">
        <is>
          <t xml:space="preserve">Teljes épületfelügyeleti rendszer dokumentált erős- és gyengeáramú beüzemelése, beszabályozása, próbaüzeme, közreműködés az átadás-átvételi eljárásban
</t>
        </is>
      </c>
      <c r="G3293" s="994" t="n">
        <v>1</v>
      </c>
      <c r="H3293" s="39" t="inlineStr">
        <is>
          <t>klt/set</t>
        </is>
      </c>
      <c r="I3293" s="315" t="n"/>
      <c r="J3293" s="159" t="n">
        <v>0</v>
      </c>
      <c r="K3293" s="159" t="n">
        <v>0</v>
      </c>
      <c r="L3293" s="753">
        <f>J3293+K3293</f>
        <v/>
      </c>
      <c r="M3293" s="748">
        <f>L3293*(G3293+I3293)</f>
        <v/>
      </c>
      <c r="O3293" s="464">
        <f>ISBLANK(D3293)</f>
        <v/>
      </c>
      <c r="P3293" s="464">
        <f>ISBLANK(G3293)</f>
        <v/>
      </c>
      <c r="Q3293" s="464">
        <f>ISBLANK(M3293)</f>
        <v/>
      </c>
      <c r="R3293" s="464">
        <f>IF(AND(O3293=P3293,O3293=Q3293),,"!!!")</f>
        <v/>
      </c>
      <c r="T3293" s="464" t="n">
        <v>3282</v>
      </c>
    </row>
    <row customFormat="1" outlineLevel="1" r="3294" s="590">
      <c r="A3294" s="29" t="n"/>
      <c r="B3294" s="606" t="n">
        <v>400</v>
      </c>
      <c r="C3294" s="617" t="n">
        <v>484</v>
      </c>
      <c r="D3294" s="889" t="n">
        <v>3</v>
      </c>
      <c r="E3294" s="712" t="inlineStr">
        <is>
          <t>Creation of PLC sub-central software, system integration</t>
        </is>
      </c>
      <c r="F3294" s="712" t="inlineStr">
        <is>
          <t>PLC alállomási szoftverek készítése, rendszerintegráció</t>
        </is>
      </c>
      <c r="G3294" s="994" t="n">
        <v>1</v>
      </c>
      <c r="H3294" s="39" t="inlineStr">
        <is>
          <t>klt/set</t>
        </is>
      </c>
      <c r="I3294" s="315" t="n"/>
      <c r="J3294" s="159" t="n">
        <v>0</v>
      </c>
      <c r="K3294" s="159" t="n">
        <v>0</v>
      </c>
      <c r="L3294" s="753">
        <f>J3294+K3294</f>
        <v/>
      </c>
      <c r="M3294" s="748">
        <f>L3294*(G3294+I3294)</f>
        <v/>
      </c>
      <c r="O3294" s="464">
        <f>ISBLANK(D3294)</f>
        <v/>
      </c>
      <c r="P3294" s="464">
        <f>ISBLANK(G3294)</f>
        <v/>
      </c>
      <c r="Q3294" s="464">
        <f>ISBLANK(M3294)</f>
        <v/>
      </c>
      <c r="R3294" s="464">
        <f>IF(AND(O3294=P3294,O3294=Q3294),,"!!!")</f>
        <v/>
      </c>
      <c r="T3294" s="464" t="n">
        <v>3283</v>
      </c>
    </row>
    <row customFormat="1" outlineLevel="1" r="3295" s="590">
      <c r="A3295" s="29" t="n"/>
      <c r="B3295" s="606" t="n">
        <v>400</v>
      </c>
      <c r="C3295" s="617" t="n">
        <v>484</v>
      </c>
      <c r="D3295" s="889" t="n">
        <v>4</v>
      </c>
      <c r="E3295" s="712" t="inlineStr">
        <is>
          <t>Modbus/BacNet/M-bus system integration</t>
        </is>
      </c>
      <c r="F3295" s="712" t="inlineStr">
        <is>
          <t>Modbus/BacNet/M-bus integráció programozás</t>
        </is>
      </c>
      <c r="G3295" s="994" t="n">
        <v>1</v>
      </c>
      <c r="H3295" s="39" t="inlineStr">
        <is>
          <t>klt/set</t>
        </is>
      </c>
      <c r="I3295" s="315" t="n"/>
      <c r="J3295" s="159" t="n">
        <v>0</v>
      </c>
      <c r="K3295" s="159" t="n">
        <v>0</v>
      </c>
      <c r="L3295" s="753">
        <f>J3295+K3295</f>
        <v/>
      </c>
      <c r="M3295" s="748">
        <f>L3295*(G3295+I3295)</f>
        <v/>
      </c>
      <c r="O3295" s="464">
        <f>ISBLANK(D3295)</f>
        <v/>
      </c>
      <c r="P3295" s="464">
        <f>ISBLANK(G3295)</f>
        <v/>
      </c>
      <c r="Q3295" s="464">
        <f>ISBLANK(M3295)</f>
        <v/>
      </c>
      <c r="R3295" s="464">
        <f>IF(AND(O3295=P3295,O3295=Q3295),,"!!!")</f>
        <v/>
      </c>
      <c r="T3295" s="464" t="n">
        <v>3284</v>
      </c>
    </row>
    <row customFormat="1" customHeight="1" ht="63.75" outlineLevel="1" r="3296" s="590">
      <c r="A3296" s="29" t="n"/>
      <c r="B3296" s="606" t="n">
        <v>400</v>
      </c>
      <c r="C3296" s="617" t="n">
        <v>484</v>
      </c>
      <c r="D3296" s="889" t="n">
        <v>5</v>
      </c>
      <c r="E3296" s="712" t="inlineStr">
        <is>
          <t>Creation of user programs for the central building management computer, creation and installation of management diagrams
BMS software license as see you in plans I/O number + 20%</t>
        </is>
      </c>
      <c r="F3296" s="712" t="inlineStr">
        <is>
          <t xml:space="preserve">Központi épületfelügyeleti számítógép felhasználói programok készítése, felügyeleti ábrák készítése, installálása
Központi felügyeletei szoftver liszensz a tervekben szereplő I/O szám + 20% 
</t>
        </is>
      </c>
      <c r="G3296" s="994" t="n">
        <v>1</v>
      </c>
      <c r="H3296" s="39" t="inlineStr">
        <is>
          <t>klt/set</t>
        </is>
      </c>
      <c r="I3296" s="315" t="n"/>
      <c r="J3296" s="159" t="n">
        <v>0</v>
      </c>
      <c r="K3296" s="159" t="n">
        <v>0</v>
      </c>
      <c r="L3296" s="753">
        <f>J3296+K3296</f>
        <v/>
      </c>
      <c r="M3296" s="748">
        <f>L3296*(G3296+I3296)</f>
        <v/>
      </c>
      <c r="O3296" s="464">
        <f>ISBLANK(D3296)</f>
        <v/>
      </c>
      <c r="P3296" s="464">
        <f>ISBLANK(G3296)</f>
        <v/>
      </c>
      <c r="Q3296" s="464">
        <f>ISBLANK(M3296)</f>
        <v/>
      </c>
      <c r="R3296" s="464">
        <f>IF(AND(O3296=P3296,O3296=Q3296),,"!!!")</f>
        <v/>
      </c>
      <c r="T3296" s="464" t="n">
        <v>3285</v>
      </c>
    </row>
    <row customFormat="1" customHeight="1" ht="38.25" outlineLevel="1" r="3297" s="590">
      <c r="A3297" s="29" t="n"/>
      <c r="B3297" s="606" t="n">
        <v>400</v>
      </c>
      <c r="C3297" s="617" t="n">
        <v>484</v>
      </c>
      <c r="D3297" s="889" t="n">
        <v>6</v>
      </c>
      <c r="E3297" s="712" t="inlineStr">
        <is>
          <t>Standard, recorded contact protection measurements regarding the complete system</t>
        </is>
      </c>
      <c r="F3297" s="712" t="inlineStr">
        <is>
          <t xml:space="preserve">Szabványos érintésvédelmi mérések a telepített teljes rendszerre vonatkozóan, jegyzőkönyvvel
</t>
        </is>
      </c>
      <c r="G3297" s="994" t="n">
        <v>1</v>
      </c>
      <c r="H3297" s="39" t="inlineStr">
        <is>
          <t>klt/set</t>
        </is>
      </c>
      <c r="I3297" s="315" t="n"/>
      <c r="J3297" s="159" t="n">
        <v>0</v>
      </c>
      <c r="K3297" s="159" t="n">
        <v>0</v>
      </c>
      <c r="L3297" s="753">
        <f>J3297+K3297</f>
        <v/>
      </c>
      <c r="M3297" s="748">
        <f>L3297*(G3297+I3297)</f>
        <v/>
      </c>
      <c r="O3297" s="464">
        <f>ISBLANK(D3297)</f>
        <v/>
      </c>
      <c r="P3297" s="464">
        <f>ISBLANK(G3297)</f>
        <v/>
      </c>
      <c r="Q3297" s="464">
        <f>ISBLANK(M3297)</f>
        <v/>
      </c>
      <c r="R3297" s="464">
        <f>IF(AND(O3297=P3297,O3297=Q3297),,"!!!")</f>
        <v/>
      </c>
      <c r="T3297" s="464" t="n">
        <v>3286</v>
      </c>
    </row>
    <row customFormat="1" customHeight="1" ht="25.5" outlineLevel="1" r="3298" s="590">
      <c r="A3298" s="29" t="n"/>
      <c r="B3298" s="606" t="n">
        <v>400</v>
      </c>
      <c r="C3298" s="617" t="n">
        <v>484</v>
      </c>
      <c r="D3298" s="889" t="n">
        <v>7</v>
      </c>
      <c r="E3298" s="712" t="inlineStr">
        <is>
          <t>Connection of the sub-centers and the central management on an internal IP system</t>
        </is>
      </c>
      <c r="F3298" s="712" t="inlineStr">
        <is>
          <t>Alközpontok és központi felügyelet összekapcsolása belső IP rendszeren</t>
        </is>
      </c>
      <c r="G3298" s="994" t="n">
        <v>1</v>
      </c>
      <c r="H3298" s="39" t="inlineStr">
        <is>
          <t>klt/set</t>
        </is>
      </c>
      <c r="I3298" s="315" t="n"/>
      <c r="J3298" s="159" t="n">
        <v>0</v>
      </c>
      <c r="K3298" s="159" t="n">
        <v>0</v>
      </c>
      <c r="L3298" s="753">
        <f>J3298+K3298</f>
        <v/>
      </c>
      <c r="M3298" s="748">
        <f>L3298*(G3298+I3298)</f>
        <v/>
      </c>
      <c r="O3298" s="464">
        <f>ISBLANK(D3298)</f>
        <v/>
      </c>
      <c r="P3298" s="464">
        <f>ISBLANK(G3298)</f>
        <v/>
      </c>
      <c r="Q3298" s="464">
        <f>ISBLANK(M3298)</f>
        <v/>
      </c>
      <c r="R3298" s="464">
        <f>IF(AND(O3298=P3298,O3298=Q3298),,"!!!")</f>
        <v/>
      </c>
      <c r="T3298" s="464" t="n">
        <v>3287</v>
      </c>
    </row>
    <row customFormat="1" customHeight="1" ht="25.5" outlineLevel="1" r="3299" s="590">
      <c r="A3299" s="29" t="n"/>
      <c r="B3299" s="606" t="n">
        <v>400</v>
      </c>
      <c r="C3299" s="617" t="n">
        <v>484</v>
      </c>
      <c r="D3299" s="889" t="n">
        <v>8</v>
      </c>
      <c r="E3299" s="712" t="inlineStr">
        <is>
          <t>Preparation of temporary and permanent operating instructions</t>
        </is>
      </c>
      <c r="F3299" s="712" t="inlineStr">
        <is>
          <t>Ideiglenes és végleges kezelési utasítások készítése</t>
        </is>
      </c>
      <c r="G3299" s="994" t="n">
        <v>1</v>
      </c>
      <c r="H3299" s="39" t="inlineStr">
        <is>
          <t>klt/set</t>
        </is>
      </c>
      <c r="I3299" s="315" t="n"/>
      <c r="J3299" s="159" t="n">
        <v>0</v>
      </c>
      <c r="K3299" s="159" t="n">
        <v>0</v>
      </c>
      <c r="L3299" s="753">
        <f>J3299+K3299</f>
        <v/>
      </c>
      <c r="M3299" s="748">
        <f>L3299*(G3299+I3299)</f>
        <v/>
      </c>
      <c r="O3299" s="464">
        <f>ISBLANK(D3299)</f>
        <v/>
      </c>
      <c r="P3299" s="464">
        <f>ISBLANK(G3299)</f>
        <v/>
      </c>
      <c r="Q3299" s="464">
        <f>ISBLANK(M3299)</f>
        <v/>
      </c>
      <c r="R3299" s="464">
        <f>IF(AND(O3299=P3299,O3299=Q3299),,"!!!")</f>
        <v/>
      </c>
      <c r="T3299" s="464" t="n">
        <v>3288</v>
      </c>
    </row>
    <row customFormat="1" customHeight="1" ht="26.25" outlineLevel="1" r="3300" s="590" thickBot="1">
      <c r="A3300" s="29" t="n"/>
      <c r="B3300" s="606" t="n">
        <v>400</v>
      </c>
      <c r="C3300" s="617" t="n">
        <v>484</v>
      </c>
      <c r="D3300" s="889" t="n">
        <v>9</v>
      </c>
      <c r="E3300" s="712" t="inlineStr">
        <is>
          <t>On-site technical management, project administration, project management</t>
        </is>
      </c>
      <c r="F3300" s="712" t="inlineStr">
        <is>
          <t>Helyszíni művezetés, projekt adminisztráció, projektvezetés</t>
        </is>
      </c>
      <c r="G3300" s="994" t="n">
        <v>1</v>
      </c>
      <c r="H3300" s="39" t="inlineStr">
        <is>
          <t>klt/set</t>
        </is>
      </c>
      <c r="I3300" s="315" t="n"/>
      <c r="J3300" s="159" t="n">
        <v>0</v>
      </c>
      <c r="K3300" s="159" t="n">
        <v>0</v>
      </c>
      <c r="L3300" s="753">
        <f>J3300+K3300</f>
        <v/>
      </c>
      <c r="M3300" s="748">
        <f>L3300*(G3300+I3300)</f>
        <v/>
      </c>
      <c r="O3300" s="464">
        <f>ISBLANK(D3300)</f>
        <v/>
      </c>
      <c r="P3300" s="464">
        <f>ISBLANK(G3300)</f>
        <v/>
      </c>
      <c r="Q3300" s="464">
        <f>ISBLANK(M3300)</f>
        <v/>
      </c>
      <c r="R3300" s="464">
        <f>IF(AND(O3300=P3300,O3300=Q3300),,"!!!")</f>
        <v/>
      </c>
      <c r="T3300" s="464" t="n">
        <v>3289</v>
      </c>
    </row>
    <row customFormat="1" customHeight="1" ht="13.5" outlineLevel="1" r="3301" s="590" thickBot="1">
      <c r="A3301" s="40" t="n"/>
      <c r="B3301" s="622" t="n">
        <v>400</v>
      </c>
      <c r="C3301" s="623" t="n">
        <v>484</v>
      </c>
      <c r="D3301" s="434" t="n"/>
      <c r="E3301" s="91" t="inlineStr">
        <is>
          <t xml:space="preserve"> total</t>
        </is>
      </c>
      <c r="F3301" s="91" t="inlineStr">
        <is>
          <t xml:space="preserve"> összesen</t>
        </is>
      </c>
      <c r="G3301" s="1007" t="n"/>
      <c r="H3301" s="294" t="n"/>
      <c r="I3301" s="452" t="n"/>
      <c r="J3301" s="95" t="n"/>
      <c r="K3301" s="95" t="n"/>
      <c r="L3301" s="213" t="n"/>
      <c r="M3301" s="226">
        <f>SUM(M3292:M3300)</f>
        <v/>
      </c>
      <c r="O3301" s="464">
        <f>ISBLANK(D3301)</f>
        <v/>
      </c>
      <c r="P3301" s="464">
        <f>ISBLANK(G3301)</f>
        <v/>
      </c>
      <c r="Q3301" s="464">
        <f>ISBLANK(M3301)</f>
        <v/>
      </c>
      <c r="R3301" s="464">
        <f>IF(AND(O3301=P3301,O3301=Q3301),,"!!!")</f>
        <v/>
      </c>
      <c r="T3301" s="464" t="n">
        <v>3290</v>
      </c>
    </row>
    <row customFormat="1" customHeight="1" ht="15.75" outlineLevel="1" r="3302" s="590" thickBot="1">
      <c r="A3302" s="581" t="n"/>
      <c r="B3302" s="631" t="n">
        <v>400</v>
      </c>
      <c r="C3302" s="632" t="n">
        <v>485</v>
      </c>
      <c r="D3302" s="566" t="n"/>
      <c r="E3302" s="99" t="inlineStr">
        <is>
          <t>BMS controllers and IO moduls</t>
        </is>
      </c>
      <c r="F3302" s="99" t="inlineStr">
        <is>
          <t>BMS vezérlők</t>
        </is>
      </c>
      <c r="G3302" s="1009" t="n"/>
      <c r="H3302" s="100" t="n"/>
      <c r="I3302" s="334" t="n"/>
      <c r="J3302" s="299" t="n"/>
      <c r="K3302" s="101" t="n"/>
      <c r="L3302" s="216" t="n"/>
      <c r="M3302" s="217" t="n"/>
      <c r="O3302" s="464">
        <f>ISBLANK(D3302)</f>
        <v/>
      </c>
      <c r="P3302" s="464">
        <f>ISBLANK(G3302)</f>
        <v/>
      </c>
      <c r="Q3302" s="464">
        <f>ISBLANK(M3302)</f>
        <v/>
      </c>
      <c r="R3302" s="464">
        <f>IF(AND(O3302=P3302,O3302=Q3302),,"!!!")</f>
        <v/>
      </c>
      <c r="T3302" s="464" t="n">
        <v>3291</v>
      </c>
    </row>
    <row customFormat="1" customHeight="1" ht="242.25" outlineLevel="1" r="3303" s="590">
      <c r="A3303" s="29" t="n"/>
      <c r="B3303" s="606" t="n">
        <v>400</v>
      </c>
      <c r="C3303" s="617" t="n">
        <v>485</v>
      </c>
      <c r="D3303" s="889" t="n">
        <v>1</v>
      </c>
      <c r="E3303" s="712" t="inlineStr">
        <is>
          <t xml:space="preserve">Universal, modular, freely programmable PLC CPU unit for handling the I/O and function quantity indicated at the distribution cabinets +20% spare capacity, with on-site I/O and CPU-CPU bus connection, with a physical and software (BacNet, Profinet) interface that can be integrated into the central management system of Moxy, 24VDC supply voltage, memory card, carrier track and all other necessary accessories. Minimal expected level of features:
- internal clock synchronized to the central management
- programmable recovery after voltage interruption (e.g. interlock failure retention, continuation of a halted process)
- programmable recovery from manual mode (e.g. dP regulator when switching to automatic from VAV manual override)
- possibility for online, in-process changes to configuration and software (not necessary in case of I/O hardware changes)
</t>
        </is>
      </c>
      <c r="F3303" s="712" t="inlineStr">
        <is>
          <t xml:space="preserve">Univerzális, moduláris, szabadon programozható PLC CPU egység az elosztószekrényeknél jelzett I/O és funkciómennyiség +20% tartalék kezelésére, terepi I/O és CPU-CPU busz csatlakozással, Moxy központi felügyeleti rendszerbe illeszthető fizikai és szoftveres (BacNet, Profinet) felülettel 24VDC tápfeszültséggel, memóriakártyával, hordozósinnel és minden egyéb szükséges tartozékkal. Minimálisan elvárt képességek:
- központi felügyelethez szinkronizált belső óra
- feszültségkimaradás utáni programozható visszatérés (pl.. reteszhiba megtartása, elakadt folyamat folytatása)
- programozható visszatérés kézi üzemmódból (pl.: dP szabályozó VAV kézi felülvezérléséből automatába helyezéskor)
- online, üzemelés közbeni, konfiguráció és szoftver módosíthatóság (I/O hardver módosítás esetén ez nem szükséges)
</t>
        </is>
      </c>
      <c r="G3303" s="994" t="n">
        <v>14</v>
      </c>
      <c r="H3303" s="39" t="inlineStr">
        <is>
          <t>db/pcs</t>
        </is>
      </c>
      <c r="I3303" s="315" t="n"/>
      <c r="J3303" s="159" t="n">
        <v>0</v>
      </c>
      <c r="K3303" s="159" t="n">
        <v>0</v>
      </c>
      <c r="L3303" s="753">
        <f>J3303+K3303</f>
        <v/>
      </c>
      <c r="M3303" s="748">
        <f>L3303*(G3303+I3303)</f>
        <v/>
      </c>
      <c r="O3303" s="464">
        <f>ISBLANK(D3303)</f>
        <v/>
      </c>
      <c r="P3303" s="464">
        <f>ISBLANK(G3303)</f>
        <v/>
      </c>
      <c r="Q3303" s="464">
        <f>ISBLANK(M3303)</f>
        <v/>
      </c>
      <c r="R3303" s="464">
        <f>IF(AND(O3303=P3303,O3303=Q3303),,"!!!")</f>
        <v/>
      </c>
      <c r="T3303" s="464" t="n">
        <v>3292</v>
      </c>
    </row>
    <row customFormat="1" customHeight="1" ht="153" outlineLevel="1" r="3304" s="590">
      <c r="A3304" s="29" t="n"/>
      <c r="B3304" s="606" t="n">
        <v>400</v>
      </c>
      <c r="C3304" s="617" t="n">
        <v>485</v>
      </c>
      <c r="D3304" s="889" t="n">
        <v>2</v>
      </c>
      <c r="E3304" s="712" t="inlineStr">
        <is>
          <t>AI8 UI x analogue input I/O card with carrier and connecting elements:
- 8 inputs for receiving 4mA - 20mA active and passive signals
- for receiving DC0...10V signals
- programmable resolution (max 8bit), programmable integration time, interference suppression function
- diagnostic capability
- backstep mcleveonitoring
- high-speed signal processing (max 150msec)
- isolation of the channels from one another and from the bus</t>
        </is>
      </c>
      <c r="F3304" s="712" t="inlineStr">
        <is>
          <t xml:space="preserve">AI8 UI x analóg bemeneti I/O kártya hordozó és bekötőelemekkel:
- 8 bemenet 4-20mA aktív és passzív jelek fogadására
- DC0-10V-os jelek fogadására
- programozható felbontással (max. 8bit), programozható integrálási idővel, zavarelnyomási funkcióval
- diagnosztikai lehetőséggel
- határátlépés figyeléssel
- nagy sebességű jelfeldolgozással (max. 150msec)
- a csatornák egymás közötti és a buszhoz képesti villamos izolációval
</t>
        </is>
      </c>
      <c r="G3304" s="994" t="n">
        <v>43</v>
      </c>
      <c r="H3304" s="39" t="inlineStr">
        <is>
          <t>db/pcs</t>
        </is>
      </c>
      <c r="I3304" s="315" t="n"/>
      <c r="J3304" s="159" t="n">
        <v>0</v>
      </c>
      <c r="K3304" s="159" t="n">
        <v>0</v>
      </c>
      <c r="L3304" s="753">
        <f>J3304+K3304</f>
        <v/>
      </c>
      <c r="M3304" s="748">
        <f>L3304*(G3304+I3304)</f>
        <v/>
      </c>
      <c r="O3304" s="464">
        <f>ISBLANK(D3304)</f>
        <v/>
      </c>
      <c r="P3304" s="464">
        <f>ISBLANK(G3304)</f>
        <v/>
      </c>
      <c r="Q3304" s="464">
        <f>ISBLANK(M3304)</f>
        <v/>
      </c>
      <c r="R3304" s="464">
        <f>IF(AND(O3304=P3304,O3304=Q3304),,"!!!")</f>
        <v/>
      </c>
      <c r="T3304" s="464" t="n">
        <v>3293</v>
      </c>
    </row>
    <row customFormat="1" customHeight="1" ht="140.25" outlineLevel="1" r="3305" s="590">
      <c r="A3305" s="29" t="n"/>
      <c r="B3305" s="606" t="n">
        <v>400</v>
      </c>
      <c r="C3305" s="617" t="n">
        <v>485</v>
      </c>
      <c r="D3305" s="889" t="n">
        <v>3</v>
      </c>
      <c r="E3305" s="712" t="inlineStr">
        <is>
          <t>AO4 analogue input I/O card with carrier and connecting elements:
- 4 outputs for sending 4mA - 20mA, 2-wire control signals (max 500ohm)
- for sending DC0...10V signals
- short circuit protection
- programmable resolution (max 6bit)- diagnostic capability
- electrical isolation of the channels from one another and from the bus</t>
        </is>
      </c>
      <c r="F3305" s="712" t="inlineStr">
        <is>
          <t xml:space="preserve">AO4 analóg kimeneti I/O kártya hordozó és bekötőelemekkel:
- 4 kimenet 4-20mA kétvezetékes vezérlőjelek kiadására (max, 500ohm)
- DC0-10V-os jelek kiadására
- rövidzár védelemmel
- programozható felbontással (max. 6bit)
- diagnosztikai lehetőséggel
- a csatornák egymás közötti és a buszhoz képesti villamos izolációval
</t>
        </is>
      </c>
      <c r="G3305" s="994" t="n">
        <v>18</v>
      </c>
      <c r="H3305" s="39" t="inlineStr">
        <is>
          <t>db/pcs</t>
        </is>
      </c>
      <c r="I3305" s="315" t="n"/>
      <c r="J3305" s="159" t="n">
        <v>0</v>
      </c>
      <c r="K3305" s="159" t="n">
        <v>0</v>
      </c>
      <c r="L3305" s="753">
        <f>J3305+K3305</f>
        <v/>
      </c>
      <c r="M3305" s="748">
        <f>L3305*(G3305+I3305)</f>
        <v/>
      </c>
      <c r="O3305" s="464">
        <f>ISBLANK(D3305)</f>
        <v/>
      </c>
      <c r="P3305" s="464">
        <f>ISBLANK(G3305)</f>
        <v/>
      </c>
      <c r="Q3305" s="464">
        <f>ISBLANK(M3305)</f>
        <v/>
      </c>
      <c r="R3305" s="464">
        <f>IF(AND(O3305=P3305,O3305=Q3305),,"!!!")</f>
        <v/>
      </c>
      <c r="T3305" s="464" t="n">
        <v>3294</v>
      </c>
    </row>
    <row customFormat="1" customHeight="1" ht="127.5" outlineLevel="1" r="3306" s="590">
      <c r="A3306" s="29" t="n"/>
      <c r="B3306" s="606" t="n">
        <v>400</v>
      </c>
      <c r="C3306" s="617" t="n">
        <v>485</v>
      </c>
      <c r="D3306" s="889" t="n">
        <v>4</v>
      </c>
      <c r="E3306" s="712" t="inlineStr">
        <is>
          <t>DI8 x DC24V digital input I/O card with carrier and connecting elements:
- 8 inputs for receiving DC24V, two-state signals
- programmable resolution (max 15bit), interference suppression function 
- LED status indication on the front panel
- high-speed signal processing (max 10msec)
- isolation of the channels from one another and from the bus (in a group of 16 max)</t>
        </is>
      </c>
      <c r="F3306" s="712" t="inlineStr">
        <is>
          <t xml:space="preserve">DI8 x DC24V digitális bemeneti I/O kártya hordozó és bekötőelemekkel:
- 8 bemenet DC24V kétállapotú jelek fogadására
- programozható felbontással (max. 15bit), zavarelnyomási funkcióval
- előlapi LED-es állapotjelzéssel
- nagy sebességű jelfeldolgozással (max. 10msec)
- a csatornák egymás közötti és a buszhoz képesti villamos izolációval (max. 16-os csoportban)
</t>
        </is>
      </c>
      <c r="G3306" s="994" t="n">
        <v>94</v>
      </c>
      <c r="H3306" s="39" t="inlineStr">
        <is>
          <t>db/pcs</t>
        </is>
      </c>
      <c r="I3306" s="315" t="n"/>
      <c r="J3306" s="159" t="n">
        <v>0</v>
      </c>
      <c r="K3306" s="159" t="n">
        <v>0</v>
      </c>
      <c r="L3306" s="753">
        <f>J3306+K3306</f>
        <v/>
      </c>
      <c r="M3306" s="748">
        <f>L3306*(G3306+I3306)</f>
        <v/>
      </c>
      <c r="O3306" s="464">
        <f>ISBLANK(D3306)</f>
        <v/>
      </c>
      <c r="P3306" s="464">
        <f>ISBLANK(G3306)</f>
        <v/>
      </c>
      <c r="Q3306" s="464">
        <f>ISBLANK(M3306)</f>
        <v/>
      </c>
      <c r="R3306" s="464">
        <f>IF(AND(O3306=P3306,O3306=Q3306),,"!!!")</f>
        <v/>
      </c>
      <c r="T3306" s="464" t="n">
        <v>3295</v>
      </c>
    </row>
    <row customFormat="1" customHeight="1" ht="127.5" outlineLevel="1" r="3307" s="590">
      <c r="A3307" s="29" t="n"/>
      <c r="B3307" s="606" t="n">
        <v>400</v>
      </c>
      <c r="C3307" s="617" t="n">
        <v>485</v>
      </c>
      <c r="D3307" s="889" t="n">
        <v>5</v>
      </c>
      <c r="E3307" s="712" t="inlineStr">
        <is>
          <t>DO4 x DC24V digital output I/O card with carrier and connecting elements:
- 4 outputs for sending DC24V, two-state signals
- max output current strength is 0.5A
- short circuit protection
- LED status indication on the front panel
- high-speed signal processing (max 10msec)
- isolation of the channels from one another and from the bus (in a group of 8 max)</t>
        </is>
      </c>
      <c r="F3307" s="712" t="inlineStr">
        <is>
          <t xml:space="preserve">DO4 x DC24V digitális kimeneti I/O kártya hordozó és bekötőelemekkel:
- 4 kimenet DC24V kétállapotú jelek kiadására
- kimeneti áram max. 0,5A
- rövidzár védelemmel
- előlapi LED-es állapotjelzéssel
- nagy sebességű jelfeldolgozással (max. 10msec)
- a csatornák egymás közötti és a buszhoz képesti villamos izolációval (max. 8-as csoportban)
</t>
        </is>
      </c>
      <c r="G3307" s="994" t="n">
        <v>55</v>
      </c>
      <c r="H3307" s="39" t="inlineStr">
        <is>
          <t>db/pcs</t>
        </is>
      </c>
      <c r="I3307" s="315" t="n"/>
      <c r="J3307" s="159" t="n">
        <v>0</v>
      </c>
      <c r="K3307" s="159" t="n">
        <v>0</v>
      </c>
      <c r="L3307" s="753">
        <f>J3307+K3307</f>
        <v/>
      </c>
      <c r="M3307" s="748">
        <f>L3307*(G3307+I3307)</f>
        <v/>
      </c>
      <c r="O3307" s="464">
        <f>ISBLANK(D3307)</f>
        <v/>
      </c>
      <c r="P3307" s="464">
        <f>ISBLANK(G3307)</f>
        <v/>
      </c>
      <c r="Q3307" s="464">
        <f>ISBLANK(M3307)</f>
        <v/>
      </c>
      <c r="R3307" s="464">
        <f>IF(AND(O3307=P3307,O3307=Q3307),,"!!!")</f>
        <v/>
      </c>
      <c r="T3307" s="464" t="n">
        <v>3296</v>
      </c>
    </row>
    <row customFormat="1" customHeight="1" ht="76.5" outlineLevel="1" r="3308" s="590">
      <c r="A3308" s="29" t="n"/>
      <c r="B3308" s="606" t="n">
        <v>400</v>
      </c>
      <c r="C3308" s="617" t="n">
        <v>485</v>
      </c>
      <c r="D3308" s="889" t="n">
        <v>6</v>
      </c>
      <c r="E3308" s="712" t="inlineStr">
        <is>
          <t>Bus connector, bus terminator, initiator, supply module and all other system-specific equipment (e.g. cable connector) that are required for the operation of the devices in the MCCs, but have not been indicated previously.</t>
        </is>
      </c>
      <c r="F3308" s="712" t="inlineStr">
        <is>
          <t xml:space="preserve">Buszcsatoló, buszlezáró, sorkezdő és tápmodul, valamint minden egyéb rendszerspecifikus eszköz (pl.: kábelcsatlakozó), mely az MCC-kben lévő berendezések működéséhez szükségesek, de az előzőekben nem jelöltek
</t>
        </is>
      </c>
      <c r="G3308" s="994" t="n">
        <v>14</v>
      </c>
      <c r="H3308" s="39" t="inlineStr">
        <is>
          <t>db/pcs</t>
        </is>
      </c>
      <c r="I3308" s="315" t="n"/>
      <c r="J3308" s="159" t="n">
        <v>0</v>
      </c>
      <c r="K3308" s="159" t="n">
        <v>0</v>
      </c>
      <c r="L3308" s="753">
        <f>J3308+K3308</f>
        <v/>
      </c>
      <c r="M3308" s="748">
        <f>L3308*(G3308+I3308)</f>
        <v/>
      </c>
      <c r="O3308" s="464">
        <f>ISBLANK(D3308)</f>
        <v/>
      </c>
      <c r="P3308" s="464">
        <f>ISBLANK(G3308)</f>
        <v/>
      </c>
      <c r="Q3308" s="464">
        <f>ISBLANK(M3308)</f>
        <v/>
      </c>
      <c r="R3308" s="464">
        <f>IF(AND(O3308=P3308,O3308=Q3308),,"!!!")</f>
        <v/>
      </c>
      <c r="T3308" s="464" t="n">
        <v>3297</v>
      </c>
    </row>
    <row customFormat="1" customHeight="1" ht="127.5" outlineLevel="1" r="3309" s="590">
      <c r="A3309" s="29" t="n"/>
      <c r="B3309" s="606" t="n">
        <v>400</v>
      </c>
      <c r="C3309" s="617" t="n">
        <v>485</v>
      </c>
      <c r="D3309" s="889" t="n">
        <v>7</v>
      </c>
      <c r="E3309" s="712" t="inlineStr">
        <is>
          <t xml:space="preserve">Central building management computer workstation with operating system.  Minimum:
- Core i7 3,5GHz CPU, 32GB RAM, 4TB HDD, 3xUSB, 1x10/100/1000Mb RJ45, 2 pcs 1920x1080 resolution, 24" monitor, keyboard, mouse
- WIN10 x64 pro operating system
- The software settings should conform to the IT security specifications of the Costumer, with access management
</t>
        </is>
      </c>
      <c r="F3309" s="712" t="inlineStr">
        <is>
          <t xml:space="preserve">Központi  épületfelügyeleti  számítógépes állomás operációs rendszerrel.  Minimálisan:
- Core i7 3,5GHz CPU, 32GB RAM, 4TB HDD, 3xUSB, 1x10/100/1000Mb RJ45, 2db 1920x1080 képernyőfelbontású 24"-os monitor, billentyűzet, egér
- WIN10 x64 pro operációs rendszer
- A Megrendelő IT biztonsági előírásainak megfelelő szoftverbeállításokkal, hozzáférés managementtel
</t>
        </is>
      </c>
      <c r="G3309" s="994" t="n">
        <v>1</v>
      </c>
      <c r="H3309" s="39" t="inlineStr">
        <is>
          <t>db/pcs</t>
        </is>
      </c>
      <c r="I3309" s="315" t="n"/>
      <c r="J3309" s="159" t="n">
        <v>0</v>
      </c>
      <c r="K3309" s="159" t="n">
        <v>0</v>
      </c>
      <c r="L3309" s="753">
        <f>J3309+K3309</f>
        <v/>
      </c>
      <c r="M3309" s="748">
        <f>L3309*(G3309+I3309)</f>
        <v/>
      </c>
      <c r="O3309" s="464">
        <f>ISBLANK(D3309)</f>
        <v/>
      </c>
      <c r="P3309" s="464">
        <f>ISBLANK(G3309)</f>
        <v/>
      </c>
      <c r="Q3309" s="464">
        <f>ISBLANK(M3309)</f>
        <v/>
      </c>
      <c r="R3309" s="464">
        <f>IF(AND(O3309=P3309,O3309=Q3309),,"!!!")</f>
        <v/>
      </c>
      <c r="T3309" s="464" t="n">
        <v>3298</v>
      </c>
    </row>
    <row customFormat="1" customHeight="1" ht="38.25" outlineLevel="1" r="3310" s="590">
      <c r="A3310" s="29" t="n"/>
      <c r="B3310" s="606" t="n">
        <v>400</v>
      </c>
      <c r="C3310" s="617" t="n">
        <v>485</v>
      </c>
      <c r="D3310" s="889" t="n">
        <v>8</v>
      </c>
      <c r="E3310" s="712" t="inlineStr">
        <is>
          <t>GSM modem for SMS monitoring, with all necessary accessories, setup, setup</t>
        </is>
      </c>
      <c r="F3310" s="712" t="inlineStr">
        <is>
          <t xml:space="preserve">GSM modem SMS távfelügyelethez, minden a funkcióhoz szükséges tartozékkal, beüzemeléssel, beállítással
</t>
        </is>
      </c>
      <c r="G3310" s="994" t="n">
        <v>1</v>
      </c>
      <c r="H3310" s="39" t="inlineStr">
        <is>
          <t>db/pcs</t>
        </is>
      </c>
      <c r="I3310" s="315" t="n"/>
      <c r="J3310" s="159" t="n">
        <v>0</v>
      </c>
      <c r="K3310" s="159" t="n">
        <v>0</v>
      </c>
      <c r="L3310" s="753">
        <f>J3310+K3310</f>
        <v/>
      </c>
      <c r="M3310" s="748">
        <f>L3310*(G3310+I3310)</f>
        <v/>
      </c>
      <c r="O3310" s="464">
        <f>ISBLANK(D3310)</f>
        <v/>
      </c>
      <c r="P3310" s="464">
        <f>ISBLANK(G3310)</f>
        <v/>
      </c>
      <c r="Q3310" s="464">
        <f>ISBLANK(M3310)</f>
        <v/>
      </c>
      <c r="R3310" s="464">
        <f>IF(AND(O3310=P3310,O3310=Q3310),,"!!!")</f>
        <v/>
      </c>
      <c r="T3310" s="464" t="n">
        <v>3299</v>
      </c>
    </row>
    <row customFormat="1" customHeight="1" ht="76.5" outlineLevel="1" r="3311" s="590">
      <c r="A3311" s="29" t="n"/>
      <c r="B3311" s="606" t="n">
        <v>400</v>
      </c>
      <c r="C3311" s="617" t="n">
        <v>485</v>
      </c>
      <c r="D3311" s="889" t="n">
        <v>9</v>
      </c>
      <c r="E3311" s="712" t="inlineStr">
        <is>
          <t>Managed BMS 8xRJ45 ports router / switch optimized for communication format between 100Mb / 1Gb CPU-IO module and CPU monitoring, industrial design with 24VDC power supply, all necessary accessories, commissioning, setup</t>
        </is>
      </c>
      <c r="F3311" s="712" t="inlineStr">
        <is>
          <t xml:space="preserve">Managelhető épületfelügyeleti 8xRJ45 portos router/switch 100Mb/1Gb CPU-IO modul és CPU- felügyelet közötti kommunikációs formátumhoz optimalizálva, ipari kivitelben, 24VDC tápfeszültséggel, minden a funkcióhoz szükséges tartozékkal, beüzemeléssel, beállítással
</t>
        </is>
      </c>
      <c r="G3311" s="994" t="n">
        <v>4</v>
      </c>
      <c r="H3311" s="39" t="inlineStr">
        <is>
          <t>db/pcs</t>
        </is>
      </c>
      <c r="I3311" s="315" t="n"/>
      <c r="J3311" s="159" t="n">
        <v>0</v>
      </c>
      <c r="K3311" s="159" t="n">
        <v>0</v>
      </c>
      <c r="L3311" s="753">
        <f>J3311+K3311</f>
        <v/>
      </c>
      <c r="M3311" s="748">
        <f>L3311*(G3311+I3311)</f>
        <v/>
      </c>
      <c r="O3311" s="464">
        <f>ISBLANK(D3311)</f>
        <v/>
      </c>
      <c r="P3311" s="464">
        <f>ISBLANK(G3311)</f>
        <v/>
      </c>
      <c r="Q3311" s="464">
        <f>ISBLANK(M3311)</f>
        <v/>
      </c>
      <c r="R3311" s="464">
        <f>IF(AND(O3311=P3311,O3311=Q3311),,"!!!")</f>
        <v/>
      </c>
      <c r="T3311" s="464" t="n">
        <v>3300</v>
      </c>
    </row>
    <row customFormat="1" customHeight="1" ht="165.75" outlineLevel="1" r="3312" s="590">
      <c r="A3312" s="29" t="n"/>
      <c r="B3312" s="606" t="n">
        <v>400</v>
      </c>
      <c r="C3312" s="617" t="n">
        <v>485</v>
      </c>
      <c r="D3312" s="889" t="n">
        <v>10</v>
      </c>
      <c r="E3312" s="712" t="inlineStr">
        <is>
          <t>15" "touch screen display panel and control unit capable of PLC bus communication, for displaying the entire BMS system and any part of it on the front panel of the DB.
High resolution TFT display with 262k colors, min.140 ° viewing angle, min. Resolution: 1366 * 768 pixels
With capacitive touch screen, backlight
Power supply: AC / DC24V
Mounting: Distribution cabinet on the front panel
Protection IP54
With all necessary accessories</t>
        </is>
      </c>
      <c r="F3312" s="712" t="inlineStr">
        <is>
          <t xml:space="preserve">15" érintőképernyős kijelző panel és kezelőegység PLC buszos kommunikációra képes kivitelben, a BMS rendszer teljes egészének, és annak tetszőlegesen kijelölt bármely részének megjelenítésére az elosztók előlapján.
Nagy felbontású TFT kijelző 262k színnel, min.140°-os láthatósági szöggel, min.felbontás: 1366*768 pixel
Kapacitív érintőképernyővel, háttérvilágítással
Tápfeszültség: AC/DC24V
Szerelés: Elosztószekrény előlapra
Védettség IP54
Minden szükséges tartozékkal
</t>
        </is>
      </c>
      <c r="G3312" s="994" t="n">
        <v>14</v>
      </c>
      <c r="H3312" s="39" t="inlineStr">
        <is>
          <t>db/pcs</t>
        </is>
      </c>
      <c r="I3312" s="315" t="n"/>
      <c r="J3312" s="159" t="n">
        <v>0</v>
      </c>
      <c r="K3312" s="159" t="n">
        <v>0</v>
      </c>
      <c r="L3312" s="753">
        <f>J3312+K3312</f>
        <v/>
      </c>
      <c r="M3312" s="748">
        <f>L3312*(G3312+I3312)</f>
        <v/>
      </c>
      <c r="O3312" s="464">
        <f>ISBLANK(D3312)</f>
        <v/>
      </c>
      <c r="P3312" s="464">
        <f>ISBLANK(G3312)</f>
        <v/>
      </c>
      <c r="Q3312" s="464">
        <f>ISBLANK(M3312)</f>
        <v/>
      </c>
      <c r="R3312" s="464">
        <f>IF(AND(O3312=P3312,O3312=Q3312),,"!!!")</f>
        <v/>
      </c>
      <c r="T3312" s="464" t="n">
        <v>3301</v>
      </c>
    </row>
    <row customFormat="1" customHeight="1" ht="153.75" outlineLevel="1" r="3313" s="590" thickBot="1">
      <c r="A3313" s="29" t="n"/>
      <c r="B3313" s="606" t="n">
        <v>400</v>
      </c>
      <c r="C3313" s="617" t="n">
        <v>485</v>
      </c>
      <c r="D3313" s="889" t="n">
        <v>11</v>
      </c>
      <c r="E3313" s="712" t="inlineStr">
        <is>
          <t>Central building management software package with 4080 physical IO+20% spare licenses. Software package licenses:
- graphic data point
- log software function
- graphic display
- error management and display
- trend function
- text sending function
- energy management
See the technical description for the required functions.</t>
        </is>
      </c>
      <c r="F3313" s="712" t="inlineStr">
        <is>
          <t xml:space="preserve">Központi  épületfelügyeleti  szofvercsomag, 4080 fizikai IO+20% tartalékkal bíró licenszekkel. A szoftvercsomag licenszek:
- grafikai adatpont
- log szoftverfunkció
- grafika megjelenítő
- hibakezelés és megjelenítés
- trend funkció
- SMS küldési funkció
- energiamanagement
Elvárt funkciókat lásd a műszaki leírásban.
</t>
        </is>
      </c>
      <c r="G3313" s="994" t="n">
        <v>1016</v>
      </c>
      <c r="H3313" s="39" t="inlineStr">
        <is>
          <t>db/pcs</t>
        </is>
      </c>
      <c r="I3313" s="315" t="n"/>
      <c r="J3313" s="159" t="n">
        <v>0</v>
      </c>
      <c r="K3313" s="159" t="n">
        <v>0</v>
      </c>
      <c r="L3313" s="753">
        <f>J3313+K3313</f>
        <v/>
      </c>
      <c r="M3313" s="748">
        <f>L3313*(G3313+I3313)</f>
        <v/>
      </c>
      <c r="O3313" s="464">
        <f>ISBLANK(D3313)</f>
        <v/>
      </c>
      <c r="P3313" s="464">
        <f>ISBLANK(G3313)</f>
        <v/>
      </c>
      <c r="Q3313" s="464">
        <f>ISBLANK(M3313)</f>
        <v/>
      </c>
      <c r="R3313" s="464">
        <f>IF(AND(O3313=P3313,O3313=Q3313),,"!!!")</f>
        <v/>
      </c>
      <c r="T3313" s="464" t="n">
        <v>3302</v>
      </c>
    </row>
    <row customFormat="1" customHeight="1" ht="13.5" outlineLevel="1" r="3314" s="590" thickBot="1">
      <c r="A3314" s="40" t="n"/>
      <c r="B3314" s="622" t="n">
        <v>400</v>
      </c>
      <c r="C3314" s="623" t="n">
        <v>485</v>
      </c>
      <c r="D3314" s="434" t="n"/>
      <c r="E3314" s="91" t="inlineStr">
        <is>
          <t xml:space="preserve"> total</t>
        </is>
      </c>
      <c r="F3314" s="91" t="inlineStr">
        <is>
          <t xml:space="preserve"> összesen</t>
        </is>
      </c>
      <c r="G3314" s="1007" t="n"/>
      <c r="H3314" s="294" t="n"/>
      <c r="I3314" s="452" t="n"/>
      <c r="J3314" s="95" t="n"/>
      <c r="K3314" s="95" t="n"/>
      <c r="L3314" s="95" t="n"/>
      <c r="M3314" s="226">
        <f>SUM(M3303:M3313)</f>
        <v/>
      </c>
      <c r="O3314" s="464">
        <f>ISBLANK(D3314)</f>
        <v/>
      </c>
      <c r="P3314" s="464">
        <f>ISBLANK(G3314)</f>
        <v/>
      </c>
      <c r="Q3314" s="464">
        <f>ISBLANK(M3314)</f>
        <v/>
      </c>
      <c r="R3314" s="464">
        <f>IF(AND(O3314=P3314,O3314=Q3314),,"!!!")</f>
        <v/>
      </c>
      <c r="T3314" s="464" t="n">
        <v>3303</v>
      </c>
    </row>
    <row customHeight="1" ht="34.9" r="3315" thickBot="1">
      <c r="A3315" s="373" t="n"/>
      <c r="B3315" s="601" t="n">
        <v>500</v>
      </c>
      <c r="C3315" s="602" t="n">
        <v>510</v>
      </c>
      <c r="D3315" s="431" t="n"/>
      <c r="E3315" s="21" t="inlineStr">
        <is>
          <t>Garden</t>
        </is>
      </c>
      <c r="F3315" s="21" t="inlineStr">
        <is>
          <t>Kertépítés</t>
        </is>
      </c>
      <c r="G3315" s="989" t="n"/>
      <c r="H3315" s="292" t="n"/>
      <c r="I3315" s="311" t="n"/>
      <c r="J3315" s="95" t="n"/>
      <c r="K3315" s="23" t="n"/>
      <c r="L3315" s="23" t="n"/>
      <c r="M3315" s="191">
        <f>SUMIF(D3317:D3334,"&gt;0",M3317:M3334)</f>
        <v/>
      </c>
      <c r="O3315" s="464">
        <f>ISBLANK(D3315)</f>
        <v/>
      </c>
      <c r="P3315" s="464">
        <f>ISBLANK(G3315)</f>
        <v/>
      </c>
      <c r="Q3315" s="464">
        <f>ISBLANK(M3315)</f>
        <v/>
      </c>
      <c r="R3315" s="464">
        <f>IF(AND(O3315=P3315,O3315=Q3315),,"!!!")</f>
        <v/>
      </c>
      <c r="T3315" s="464" t="n">
        <v>3304</v>
      </c>
    </row>
    <row customHeight="1" ht="16.5" outlineLevel="1" r="3316" thickBot="1">
      <c r="A3316" s="24" t="n"/>
      <c r="B3316" s="603" t="n"/>
      <c r="C3316" s="604" t="n"/>
      <c r="D3316" s="555" t="n"/>
      <c r="E3316" s="25" t="inlineStr">
        <is>
          <t>Note</t>
        </is>
      </c>
      <c r="F3316" s="26" t="inlineStr">
        <is>
          <t>Megjegyzés:</t>
        </is>
      </c>
      <c r="G3316" s="990" t="n"/>
      <c r="H3316" s="130" t="n"/>
      <c r="I3316" s="316" t="n"/>
      <c r="J3316" s="131" t="n"/>
      <c r="K3316" s="27" t="n"/>
      <c r="L3316" s="27" t="n"/>
      <c r="M3316" s="28" t="n"/>
      <c r="O3316" s="464">
        <f>ISBLANK(D3316)</f>
        <v/>
      </c>
      <c r="P3316" s="464">
        <f>ISBLANK(G3316)</f>
        <v/>
      </c>
      <c r="Q3316" s="464">
        <f>ISBLANK(M3316)</f>
        <v/>
      </c>
      <c r="R3316" s="464">
        <f>IF(AND(O3316=P3316,O3316=Q3316),,"!!!")</f>
        <v/>
      </c>
      <c r="T3316" s="464" t="n">
        <v>3305</v>
      </c>
    </row>
    <row customHeight="1" ht="15.75" outlineLevel="1" r="3317" thickBot="1">
      <c r="A3317" s="576" t="n"/>
      <c r="B3317" s="601" t="n">
        <v>500</v>
      </c>
      <c r="C3317" s="602" t="n">
        <v>511</v>
      </c>
      <c r="D3317" s="556" t="n"/>
      <c r="E3317" s="1" t="inlineStr">
        <is>
          <t>Top soil work</t>
        </is>
      </c>
      <c r="F3317" s="1" t="inlineStr">
        <is>
          <t>Tereprendezés felső rétegben</t>
        </is>
      </c>
      <c r="G3317" s="991" t="n"/>
      <c r="H3317" s="293" t="n"/>
      <c r="I3317" s="325" t="n"/>
      <c r="J3317" s="298" t="n"/>
      <c r="K3317" s="2" t="n"/>
      <c r="L3317" s="3" t="n"/>
      <c r="M3317" s="4" t="n"/>
      <c r="O3317" s="464">
        <f>ISBLANK(D3317)</f>
        <v/>
      </c>
      <c r="P3317" s="464">
        <f>ISBLANK(G3317)</f>
        <v/>
      </c>
      <c r="Q3317" s="464">
        <f>ISBLANK(M3317)</f>
        <v/>
      </c>
      <c r="R3317" s="464">
        <f>IF(AND(O3317=P3317,O3317=Q3317),,"!!!")</f>
        <v/>
      </c>
      <c r="T3317" s="464" t="n">
        <v>3306</v>
      </c>
    </row>
    <row customHeight="1" ht="22.5" outlineLevel="1" r="3318">
      <c r="A3318" s="29" t="n"/>
      <c r="B3318" s="606" t="n">
        <v>500</v>
      </c>
      <c r="C3318" s="617" t="n">
        <v>511</v>
      </c>
      <c r="D3318" s="889" t="n">
        <v>1</v>
      </c>
      <c r="E3318" s="427" t="inlineStr">
        <is>
          <t>Spreading of good quality soil in green areas with 10,0 cm thickness (delivery, spreading)</t>
        </is>
      </c>
      <c r="F3318" s="427" t="inlineStr">
        <is>
          <t>Humusz behordása zöldterületek és gyepfelületek alá 10,0 cm vastagságban (behordás, terítés)</t>
        </is>
      </c>
      <c r="G3318" s="994" t="n">
        <v>7942.5</v>
      </c>
      <c r="H3318" s="39" t="inlineStr">
        <is>
          <t>m3</t>
        </is>
      </c>
      <c r="I3318" s="320" t="n"/>
      <c r="J3318" s="159" t="n">
        <v>0</v>
      </c>
      <c r="K3318" s="159" t="n">
        <v>0</v>
      </c>
      <c r="L3318" s="753">
        <f>J3318+K3318</f>
        <v/>
      </c>
      <c r="M3318" s="748">
        <f>L3318*(G3318+I3318)</f>
        <v/>
      </c>
      <c r="O3318" s="464">
        <f>ISBLANK(D3318)</f>
        <v/>
      </c>
      <c r="P3318" s="464">
        <f>ISBLANK(G3318)</f>
        <v/>
      </c>
      <c r="Q3318" s="464">
        <f>ISBLANK(M3318)</f>
        <v/>
      </c>
      <c r="R3318" s="464">
        <f>IF(AND(O3318=P3318,O3318=Q3318),,"!!!")</f>
        <v/>
      </c>
      <c r="T3318" s="464" t="n">
        <v>3307</v>
      </c>
    </row>
    <row customFormat="1" customHeight="1" ht="13.5" outlineLevel="1" r="3319" s="380" thickBot="1">
      <c r="A3319" s="29" t="n"/>
      <c r="B3319" s="606" t="n">
        <v>500</v>
      </c>
      <c r="C3319" s="617" t="n">
        <v>511</v>
      </c>
      <c r="D3319" s="889" t="n">
        <v>2</v>
      </c>
      <c r="E3319" s="380" t="inlineStr">
        <is>
          <t>Fine earth works</t>
        </is>
      </c>
      <c r="F3319" s="380" t="inlineStr">
        <is>
          <t>Finomterep-rendezés</t>
        </is>
      </c>
      <c r="G3319" s="994" t="n">
        <v>79425</v>
      </c>
      <c r="H3319" s="39" t="inlineStr">
        <is>
          <t>m2</t>
        </is>
      </c>
      <c r="I3319" s="320" t="n"/>
      <c r="J3319" s="159" t="n">
        <v>0</v>
      </c>
      <c r="K3319" s="159" t="n">
        <v>0</v>
      </c>
      <c r="L3319" s="753">
        <f>J3319+K3319</f>
        <v/>
      </c>
      <c r="M3319" s="748">
        <f>L3319*(G3319+I3319)</f>
        <v/>
      </c>
      <c r="O3319" s="464">
        <f>ISBLANK(D3319)</f>
        <v/>
      </c>
      <c r="P3319" s="464">
        <f>ISBLANK(G3319)</f>
        <v/>
      </c>
      <c r="Q3319" s="464">
        <f>ISBLANK(M3319)</f>
        <v/>
      </c>
      <c r="R3319" s="464">
        <f>IF(AND(O3319=P3319,O3319=Q3319),,"!!!")</f>
        <v/>
      </c>
      <c r="T3319" s="464" t="n">
        <v>3308</v>
      </c>
    </row>
    <row customHeight="1" ht="13.5" outlineLevel="1" r="3320" thickBot="1">
      <c r="A3320" s="33" t="n"/>
      <c r="B3320" s="609" t="n">
        <v>500</v>
      </c>
      <c r="C3320" s="625" t="n">
        <v>511</v>
      </c>
      <c r="D3320" s="431" t="n"/>
      <c r="E3320" s="60" t="inlineStr">
        <is>
          <t>Top soil work total</t>
        </is>
      </c>
      <c r="F3320" s="60" t="inlineStr">
        <is>
          <t xml:space="preserve"> összesen</t>
        </is>
      </c>
      <c r="G3320" s="993" t="n"/>
      <c r="H3320" s="294" t="n"/>
      <c r="I3320" s="323" t="n"/>
      <c r="J3320" s="95" t="n"/>
      <c r="K3320" s="23" t="n"/>
      <c r="L3320" s="194" t="n"/>
      <c r="M3320" s="203">
        <f>SUM(M3318:M3319)</f>
        <v/>
      </c>
      <c r="O3320" s="464">
        <f>ISBLANK(D3320)</f>
        <v/>
      </c>
      <c r="P3320" s="464">
        <f>ISBLANK(G3320)</f>
        <v/>
      </c>
      <c r="Q3320" s="464">
        <f>ISBLANK(M3320)</f>
        <v/>
      </c>
      <c r="R3320" s="464">
        <f>IF(AND(O3320=P3320,O3320=Q3320),,"!!!")</f>
        <v/>
      </c>
      <c r="T3320" s="464" t="n">
        <v>3309</v>
      </c>
    </row>
    <row customHeight="1" ht="15.75" outlineLevel="1" r="3321" thickBot="1">
      <c r="A3321" s="576" t="n"/>
      <c r="B3321" s="601" t="n">
        <v>500</v>
      </c>
      <c r="C3321" s="624" t="n">
        <v>512</v>
      </c>
      <c r="D3321" s="556" t="n"/>
      <c r="E3321" s="1" t="inlineStr">
        <is>
          <t>Planting</t>
        </is>
      </c>
      <c r="F3321" s="1" t="inlineStr">
        <is>
          <t>Növényültetés</t>
        </is>
      </c>
      <c r="G3321" s="991" t="n"/>
      <c r="H3321" s="293" t="n"/>
      <c r="I3321" s="325" t="n"/>
      <c r="J3321" s="298" t="n"/>
      <c r="K3321" s="2" t="n"/>
      <c r="L3321" s="205" t="n"/>
      <c r="M3321" s="206" t="n"/>
      <c r="O3321" s="464">
        <f>ISBLANK(D3321)</f>
        <v/>
      </c>
      <c r="P3321" s="464">
        <f>ISBLANK(G3321)</f>
        <v/>
      </c>
      <c r="Q3321" s="464">
        <f>ISBLANK(M3321)</f>
        <v/>
      </c>
      <c r="R3321" s="464">
        <f>IF(AND(O3321=P3321,O3321=Q3321),,"!!!")</f>
        <v/>
      </c>
      <c r="T3321" s="464" t="n">
        <v>3310</v>
      </c>
    </row>
    <row customHeight="1" ht="67.5" outlineLevel="1" r="3322">
      <c r="A3322" s="29" t="n"/>
      <c r="B3322" s="606" t="n">
        <v>500</v>
      </c>
      <c r="C3322" s="617" t="n">
        <v>512</v>
      </c>
      <c r="D3322" s="889" t="n">
        <v>1</v>
      </c>
      <c r="E3322" s="94" t="inlineStr">
        <is>
          <t xml:space="preserve">Planting of trees with 14/16 cm trunk periphery, root balled or potted, 2,2 m trunk height (planting works include digging of a 1,0x1,0x1,0 m hole, 100% soil change, stabilizing the tree with poles and flexible fastening from 3 sides, watering, placing of a flexible watering pipe near the root ball, making a round shaped "plate-like" cove on the surface around the stump) </t>
        </is>
      </c>
      <c r="F3322" s="94" t="inlineStr">
        <is>
          <t xml:space="preserve">Fák ültetés 14/16 2xi FL SF méretben (1,0x1,0x1,0m-es gödörásással, 100% talajcserével, 3 oldali karózással, rugalmas kötözőanyaggal való rögzítéssel, beöntözéssel, gégecső elhelyezéssel, kitányérozással) </t>
        </is>
      </c>
      <c r="G3322" s="994" t="n">
        <v>130</v>
      </c>
      <c r="H3322" s="39" t="inlineStr">
        <is>
          <t>pcs/db</t>
        </is>
      </c>
      <c r="I3322" s="320" t="n"/>
      <c r="J3322" s="159" t="n">
        <v>0</v>
      </c>
      <c r="K3322" s="159" t="n">
        <v>0</v>
      </c>
      <c r="L3322" s="753">
        <f>J3322+K3322</f>
        <v/>
      </c>
      <c r="M3322" s="748">
        <f>L3322*(G3322+I3322)</f>
        <v/>
      </c>
      <c r="O3322" s="464">
        <f>ISBLANK(D3322)</f>
        <v/>
      </c>
      <c r="P3322" s="464">
        <f>ISBLANK(G3322)</f>
        <v/>
      </c>
      <c r="Q3322" s="464">
        <f>ISBLANK(M3322)</f>
        <v/>
      </c>
      <c r="R3322" s="464">
        <f>IF(AND(O3322=P3322,O3322=Q3322),,"!!!")</f>
        <v/>
      </c>
      <c r="T3322" s="464" t="n">
        <v>3311</v>
      </c>
    </row>
    <row customHeight="1" ht="33.75" outlineLevel="1" r="3323">
      <c r="A3323" s="29" t="n"/>
      <c r="B3323" s="606" t="n">
        <v>500</v>
      </c>
      <c r="C3323" s="617" t="n">
        <v>512</v>
      </c>
      <c r="D3323" s="889" t="n">
        <v>2</v>
      </c>
      <c r="E3323" s="94" t="inlineStr">
        <is>
          <t>Planting of evergreens with 80/100 cm of height, root balled or potted (planting works include digging of a 0,8x0,8x0,8m hole, a minimum amount of 50% soil change, watering)</t>
        </is>
      </c>
      <c r="F3323" s="94" t="inlineStr">
        <is>
          <t xml:space="preserve">Örökzöldek ültetés 80/100 FL vagy Kont méretben (0,8x0,8x0,8m-es gödörásással, minimum 50% talajcserével, beöntözéssel) </t>
        </is>
      </c>
      <c r="G3323" s="994" t="n">
        <v>28</v>
      </c>
      <c r="H3323" s="39" t="inlineStr">
        <is>
          <t>pcs/db</t>
        </is>
      </c>
      <c r="I3323" s="320" t="n"/>
      <c r="J3323" s="159" t="n">
        <v>0</v>
      </c>
      <c r="K3323" s="159" t="n">
        <v>0</v>
      </c>
      <c r="L3323" s="753">
        <f>J3323+K3323</f>
        <v/>
      </c>
      <c r="M3323" s="748">
        <f>L3323*(G3323+I3323)</f>
        <v/>
      </c>
      <c r="O3323" s="464">
        <f>ISBLANK(D3323)</f>
        <v/>
      </c>
      <c r="P3323" s="464">
        <f>ISBLANK(G3323)</f>
        <v/>
      </c>
      <c r="Q3323" s="464">
        <f>ISBLANK(M3323)</f>
        <v/>
      </c>
      <c r="R3323" s="464">
        <f>IF(AND(O3323=P3323,O3323=Q3323),,"!!!")</f>
        <v/>
      </c>
      <c r="T3323" s="464" t="n">
        <v>3312</v>
      </c>
    </row>
    <row customHeight="1" ht="33.75" outlineLevel="1" r="3324">
      <c r="A3324" s="29" t="n"/>
      <c r="B3324" s="606" t="n">
        <v>500</v>
      </c>
      <c r="C3324" s="617" t="n">
        <v>512</v>
      </c>
      <c r="D3324" s="889" t="n">
        <v>3</v>
      </c>
      <c r="E3324" s="94" t="inlineStr">
        <is>
          <t>Establishment of shrub beds, with planting potted shrubs with a 30/40 cm diameter size, in a density of 5 pcs/m2 (planting contains digging planting holes, a minimum of 50% soil change, watering)</t>
        </is>
      </c>
      <c r="F3324" s="94" t="inlineStr">
        <is>
          <t xml:space="preserve">Cserjefelületek kialakítása 30/40 méretű konténeres cserjék telepítésével 5 db/m2 sűrűségben (gödörásással, minimum 50% talajcserével, beöntözéssel) </t>
        </is>
      </c>
      <c r="G3324" s="994" t="n">
        <v>1820</v>
      </c>
      <c r="H3324" s="39" t="inlineStr">
        <is>
          <t>m2</t>
        </is>
      </c>
      <c r="I3324" s="320" t="n"/>
      <c r="J3324" s="159" t="n">
        <v>0</v>
      </c>
      <c r="K3324" s="159" t="n">
        <v>0</v>
      </c>
      <c r="L3324" s="753">
        <f>J3324+K3324</f>
        <v/>
      </c>
      <c r="M3324" s="748">
        <f>L3324*(G3324+I3324)</f>
        <v/>
      </c>
      <c r="O3324" s="464">
        <f>ISBLANK(D3324)</f>
        <v/>
      </c>
      <c r="P3324" s="464">
        <f>ISBLANK(G3324)</f>
        <v/>
      </c>
      <c r="Q3324" s="464">
        <f>ISBLANK(M3324)</f>
        <v/>
      </c>
      <c r="R3324" s="464">
        <f>IF(AND(O3324=P3324,O3324=Q3324),,"!!!")</f>
        <v/>
      </c>
      <c r="T3324" s="464" t="n">
        <v>3313</v>
      </c>
    </row>
    <row customHeight="1" ht="22.5" outlineLevel="1" r="3325">
      <c r="A3325" s="29" t="n"/>
      <c r="B3325" s="606" t="n">
        <v>500</v>
      </c>
      <c r="C3325" s="617" t="n">
        <v>512</v>
      </c>
      <c r="D3325" s="889" t="n">
        <v>4</v>
      </c>
      <c r="E3325" s="94" t="inlineStr">
        <is>
          <t>Planting of potted coastal perennials around rainwater collecting lakes in a density of 8 pcs/m2</t>
        </is>
      </c>
      <c r="F3325" s="94" t="inlineStr">
        <is>
          <t xml:space="preserve">Vízparti évelők ültetése csapadékvíz szikkasztó tavak köré kis poharas, cserepes méretben, 8 db/m2 sűrűségben </t>
        </is>
      </c>
      <c r="G3325" s="994" t="n">
        <v>3530</v>
      </c>
      <c r="H3325" s="39" t="inlineStr">
        <is>
          <t>m2</t>
        </is>
      </c>
      <c r="I3325" s="320" t="n"/>
      <c r="J3325" s="159" t="n">
        <v>0</v>
      </c>
      <c r="K3325" s="159" t="n">
        <v>0</v>
      </c>
      <c r="L3325" s="753">
        <f>J3325+K3325</f>
        <v/>
      </c>
      <c r="M3325" s="748">
        <f>L3325*(G3325+I3325)</f>
        <v/>
      </c>
      <c r="O3325" s="464">
        <f>ISBLANK(D3325)</f>
        <v/>
      </c>
      <c r="P3325" s="464">
        <f>ISBLANK(G3325)</f>
        <v/>
      </c>
      <c r="Q3325" s="464">
        <f>ISBLANK(M3325)</f>
        <v/>
      </c>
      <c r="R3325" s="464">
        <f>IF(AND(O3325=P3325,O3325=Q3325),,"!!!")</f>
        <v/>
      </c>
      <c r="T3325" s="464" t="n">
        <v>3314</v>
      </c>
    </row>
    <row customHeight="1" ht="45" outlineLevel="1" r="3326">
      <c r="A3326" s="29" t="n"/>
      <c r="B3326" s="606" t="n">
        <v>500</v>
      </c>
      <c r="C3326" s="617" t="n">
        <v>512</v>
      </c>
      <c r="D3326" s="889" t="n">
        <v>5</v>
      </c>
      <c r="E3326" s="94" t="inlineStr">
        <is>
          <t xml:space="preserve">Industrial quality grass seeding with hydro-seeding method (incliding smoothing of the surface and emission of water-soluted fertilizer) </t>
        </is>
      </c>
      <c r="F3326" s="94" t="inlineStr">
        <is>
          <t xml:space="preserve">Gyepesítés ipari célokra felület simításával, hidrovetéssel, vetéskor vízben oldott műtrágya kijuttatásával 
</t>
        </is>
      </c>
      <c r="G3326" s="994" t="n">
        <v>73230</v>
      </c>
      <c r="H3326" s="39" t="inlineStr">
        <is>
          <t>m2</t>
        </is>
      </c>
      <c r="I3326" s="320" t="n"/>
      <c r="J3326" s="159" t="n">
        <v>0</v>
      </c>
      <c r="K3326" s="159" t="n">
        <v>0</v>
      </c>
      <c r="L3326" s="753">
        <f>J3326+K3326</f>
        <v/>
      </c>
      <c r="M3326" s="748">
        <f>L3326*(G3326+I3326)</f>
        <v/>
      </c>
      <c r="O3326" s="464">
        <f>ISBLANK(D3326)</f>
        <v/>
      </c>
      <c r="P3326" s="464">
        <f>ISBLANK(G3326)</f>
        <v/>
      </c>
      <c r="Q3326" s="464">
        <f>ISBLANK(M3326)</f>
        <v/>
      </c>
      <c r="R3326" s="464">
        <f>IF(AND(O3326=P3326,O3326=Q3326),,"!!!")</f>
        <v/>
      </c>
      <c r="T3326" s="464" t="n">
        <v>3315</v>
      </c>
    </row>
    <row customHeight="1" ht="57" outlineLevel="1" r="3327" thickBot="1">
      <c r="A3327" s="29" t="n"/>
      <c r="B3327" s="606" t="n">
        <v>500</v>
      </c>
      <c r="C3327" s="617" t="n">
        <v>512</v>
      </c>
      <c r="D3327" s="889" t="n">
        <v>6</v>
      </c>
      <c r="E3327" s="94" t="inlineStr">
        <is>
          <t xml:space="preserve">Manual grass seedin in more spectacular parts of the park with a quantity of 5-7 dkg/m2 (including fine smoothing of the surface, the emission of starter fertilizer, rolling over the seeds, watering) </t>
        </is>
      </c>
      <c r="F3327" s="94" t="inlineStr">
        <is>
          <t xml:space="preserve">Gyepesítés kézi vetéssel az exkluzívabb parkrészeken, magágy előkészítésével, 5-7dkg/m2 fűmag és starter műtrágya kijuttatásával, hengerezéssel, beöntözéssel 
</t>
        </is>
      </c>
      <c r="G3327" s="994" t="n">
        <v>680</v>
      </c>
      <c r="H3327" s="39" t="inlineStr">
        <is>
          <t>m2</t>
        </is>
      </c>
      <c r="I3327" s="320" t="n"/>
      <c r="J3327" s="159" t="n">
        <v>0</v>
      </c>
      <c r="K3327" s="159" t="n">
        <v>0</v>
      </c>
      <c r="L3327" s="753">
        <f>J3327+K3327</f>
        <v/>
      </c>
      <c r="M3327" s="748">
        <f>L3327*(G3327+I3327)</f>
        <v/>
      </c>
      <c r="O3327" s="464">
        <f>ISBLANK(D3327)</f>
        <v/>
      </c>
      <c r="P3327" s="464">
        <f>ISBLANK(G3327)</f>
        <v/>
      </c>
      <c r="Q3327" s="464">
        <f>ISBLANK(M3327)</f>
        <v/>
      </c>
      <c r="R3327" s="464">
        <f>IF(AND(O3327=P3327,O3327=Q3327),,"!!!")</f>
        <v/>
      </c>
      <c r="T3327" s="464" t="n">
        <v>3316</v>
      </c>
    </row>
    <row customHeight="1" ht="13.5" outlineLevel="1" r="3328" thickBot="1">
      <c r="A3328" s="33" t="n"/>
      <c r="B3328" s="609" t="n">
        <v>500</v>
      </c>
      <c r="C3328" s="625" t="n">
        <v>512</v>
      </c>
      <c r="D3328" s="431" t="n"/>
      <c r="E3328" s="563" t="inlineStr">
        <is>
          <t>Planting total</t>
        </is>
      </c>
      <c r="F3328" s="563" t="inlineStr">
        <is>
          <t>Növényültetés összesen</t>
        </is>
      </c>
      <c r="G3328" s="993" t="n"/>
      <c r="H3328" s="294" t="n"/>
      <c r="I3328" s="323" t="n"/>
      <c r="J3328" s="95" t="n"/>
      <c r="K3328" s="23" t="n"/>
      <c r="L3328" s="194" t="n"/>
      <c r="M3328" s="203">
        <f>SUM(M3322:M3327)</f>
        <v/>
      </c>
      <c r="O3328" s="464">
        <f>ISBLANK(D3328)</f>
        <v/>
      </c>
      <c r="P3328" s="464">
        <f>ISBLANK(G3328)</f>
        <v/>
      </c>
      <c r="Q3328" s="464">
        <f>ISBLANK(M3328)</f>
        <v/>
      </c>
      <c r="R3328" s="464">
        <f>IF(AND(O3328=P3328,O3328=Q3328),,"!!!")</f>
        <v/>
      </c>
      <c r="T3328" s="464" t="n">
        <v>3317</v>
      </c>
    </row>
    <row customHeight="1" ht="15.75" outlineLevel="1" r="3329" thickBot="1">
      <c r="A3329" s="576" t="n"/>
      <c r="B3329" s="601" t="n">
        <v>500</v>
      </c>
      <c r="C3329" s="624" t="n">
        <v>519</v>
      </c>
      <c r="D3329" s="556" t="n"/>
      <c r="E3329" s="1" t="inlineStr">
        <is>
          <t>Other items</t>
        </is>
      </c>
      <c r="F3329" s="1" t="inlineStr">
        <is>
          <t>Egyéb</t>
        </is>
      </c>
      <c r="G3329" s="991" t="n"/>
      <c r="H3329" s="293" t="n"/>
      <c r="I3329" s="325" t="n"/>
      <c r="J3329" s="298" t="n"/>
      <c r="K3329" s="2" t="n"/>
      <c r="L3329" s="205" t="n"/>
      <c r="M3329" s="206" t="n"/>
      <c r="O3329" s="464">
        <f>ISBLANK(D3329)</f>
        <v/>
      </c>
      <c r="P3329" s="464">
        <f>ISBLANK(G3329)</f>
        <v/>
      </c>
      <c r="Q3329" s="464">
        <f>ISBLANK(M3329)</f>
        <v/>
      </c>
      <c r="R3329" s="464">
        <f>IF(AND(O3329=P3329,O3329=Q3329),,"!!!")</f>
        <v/>
      </c>
      <c r="T3329" s="464" t="n">
        <v>3318</v>
      </c>
    </row>
    <row customHeight="1" ht="22.5" outlineLevel="1" r="3330">
      <c r="A3330" s="29" t="n"/>
      <c r="B3330" s="606" t="n">
        <v>500</v>
      </c>
      <c r="C3330" s="617" t="n">
        <v>519</v>
      </c>
      <c r="D3330" s="889" t="n">
        <v>1</v>
      </c>
      <c r="E3330" s="94" t="inlineStr">
        <is>
          <t>Defending trees after planting on the building site in accordance with MSZ 12042:2019 standard</t>
        </is>
      </c>
      <c r="F3330" s="94" t="inlineStr">
        <is>
          <t>Fák védelme a munkaterületen a telepítést követően az MSZ 12042:2019 sz. szabványnak megfelelően</t>
        </is>
      </c>
      <c r="G3330" s="994" t="n">
        <v>130</v>
      </c>
      <c r="H3330" s="39" t="inlineStr">
        <is>
          <t>pcs/db</t>
        </is>
      </c>
      <c r="I3330" s="320" t="n"/>
      <c r="J3330" s="159" t="n">
        <v>0</v>
      </c>
      <c r="K3330" s="159" t="n">
        <v>0</v>
      </c>
      <c r="L3330" s="753">
        <f>J3330+K3330</f>
        <v/>
      </c>
      <c r="M3330" s="748">
        <f>L3330*(G3330+I3330)</f>
        <v/>
      </c>
      <c r="O3330" s="464">
        <f>ISBLANK(D3330)</f>
        <v/>
      </c>
      <c r="P3330" s="464">
        <f>ISBLANK(G3330)</f>
        <v/>
      </c>
      <c r="Q3330" s="464">
        <f>ISBLANK(M3330)</f>
        <v/>
      </c>
      <c r="R3330" s="464">
        <f>IF(AND(O3330=P3330,O3330=Q3330),,"!!!")</f>
        <v/>
      </c>
      <c r="T3330" s="464" t="n">
        <v>3319</v>
      </c>
    </row>
    <row outlineLevel="1" r="3331">
      <c r="A3331" s="29" t="inlineStr">
        <is>
          <t>x</t>
        </is>
      </c>
      <c r="B3331" s="606" t="n">
        <v>500</v>
      </c>
      <c r="C3331" s="617" t="n">
        <v>519</v>
      </c>
      <c r="D3331" s="889" t="n">
        <v>2</v>
      </c>
      <c r="E3331" s="94" t="inlineStr">
        <is>
          <t>Estblishing a plastic rim around the shrub beds</t>
        </is>
      </c>
      <c r="F3331" s="94" t="inlineStr">
        <is>
          <t>Műanyag kerti szegély elhelyezése cserjefelületek köré</t>
        </is>
      </c>
      <c r="G3331" s="994" t="n">
        <v>2165</v>
      </c>
      <c r="H3331" s="39" t="inlineStr">
        <is>
          <t xml:space="preserve"> fm</t>
        </is>
      </c>
      <c r="I3331" s="320" t="n"/>
      <c r="J3331" s="159" t="n">
        <v>0</v>
      </c>
      <c r="K3331" s="159" t="n">
        <v>0</v>
      </c>
      <c r="L3331" s="753">
        <f>J3331+K3331</f>
        <v/>
      </c>
      <c r="M3331" s="748">
        <f>L3331*(G3331+I3331)</f>
        <v/>
      </c>
      <c r="O3331" s="464">
        <f>ISBLANK(D3331)</f>
        <v/>
      </c>
      <c r="P3331" s="464">
        <f>ISBLANK(G3331)</f>
        <v/>
      </c>
      <c r="Q3331" s="464">
        <f>ISBLANK(M3331)</f>
        <v/>
      </c>
      <c r="R3331" s="464">
        <f>IF(AND(O3331=P3331,O3331=Q3331),,"!!!")</f>
        <v/>
      </c>
      <c r="T3331" s="464" t="n">
        <v>3320</v>
      </c>
    </row>
    <row customHeight="1" ht="22.5" outlineLevel="1" r="3332">
      <c r="A3332" s="29" t="inlineStr">
        <is>
          <t>x</t>
        </is>
      </c>
      <c r="B3332" s="606" t="n">
        <v>500</v>
      </c>
      <c r="C3332" s="617" t="n">
        <v>519</v>
      </c>
      <c r="D3332" s="889" t="n">
        <v>3</v>
      </c>
      <c r="E3332" s="94" t="inlineStr">
        <is>
          <t>Spreading of mulch on the surface of shrub beds with a thickness of 5 cm (with 2-5 cm sized pine quills)</t>
        </is>
      </c>
      <c r="F3332" s="94" t="inlineStr">
        <is>
          <t>Fenyőkéreg terítése cserjefelületek alá 5 cm vastagságban, 2-5 cm szemcseméretű fenyőkéreg felhasználásával</t>
        </is>
      </c>
      <c r="G3332" s="994" t="n">
        <v>1820</v>
      </c>
      <c r="H3332" s="39" t="inlineStr">
        <is>
          <t>m2</t>
        </is>
      </c>
      <c r="I3332" s="320" t="n"/>
      <c r="J3332" s="159" t="n">
        <v>0</v>
      </c>
      <c r="K3332" s="159" t="n">
        <v>0</v>
      </c>
      <c r="L3332" s="753">
        <f>J3332+K3332</f>
        <v/>
      </c>
      <c r="M3332" s="748">
        <f>L3332*(G3332+I3332)</f>
        <v/>
      </c>
      <c r="O3332" s="464">
        <f>ISBLANK(D3332)</f>
        <v/>
      </c>
      <c r="P3332" s="464">
        <f>ISBLANK(G3332)</f>
        <v/>
      </c>
      <c r="Q3332" s="464">
        <f>ISBLANK(M3332)</f>
        <v/>
      </c>
      <c r="R3332" s="464">
        <f>IF(AND(O3332=P3332,O3332=Q3332),,"!!!")</f>
        <v/>
      </c>
      <c r="T3332" s="464" t="n">
        <v>3321</v>
      </c>
    </row>
    <row customHeight="1" ht="45.75" outlineLevel="1" r="3333" thickBot="1">
      <c r="A3333" s="29" t="n"/>
      <c r="B3333" s="606" t="n">
        <v>500</v>
      </c>
      <c r="C3333" s="617" t="n">
        <v>519</v>
      </c>
      <c r="D3333" s="889" t="n">
        <v>4</v>
      </c>
      <c r="E3333" s="94" t="inlineStr">
        <is>
          <t xml:space="preserve">Garden maintenance jobs in the first year after establishment (including mowing the grass, prunning, weeding, refilling of nutrition, watering, treating injuries, delivering garden garbage to authorized deposits)  </t>
        </is>
      </c>
      <c r="F3333" s="94" t="inlineStr">
        <is>
          <t xml:space="preserve">Parkfenntartási munkák a telepítést követő első évben (gyepnyesés, metszés, gyommentesítés, tápanyag- és víz utánpótlás, sebek kezelése, hulladék elszállítása megfelelő lerakóhelyre) </t>
        </is>
      </c>
      <c r="G3333" s="994" t="n">
        <v>1</v>
      </c>
      <c r="H3333" s="39" t="inlineStr">
        <is>
          <t>quantity/tétel</t>
        </is>
      </c>
      <c r="I3333" s="320" t="n"/>
      <c r="J3333" s="159" t="n">
        <v>0</v>
      </c>
      <c r="K3333" s="159" t="n">
        <v>0</v>
      </c>
      <c r="L3333" s="753">
        <f>J3333+K3333</f>
        <v/>
      </c>
      <c r="M3333" s="748">
        <f>L3333*(G3333+I3333)</f>
        <v/>
      </c>
      <c r="O3333" s="464">
        <f>ISBLANK(D3333)</f>
        <v/>
      </c>
      <c r="P3333" s="464">
        <f>ISBLANK(G3333)</f>
        <v/>
      </c>
      <c r="Q3333" s="464">
        <f>ISBLANK(M3333)</f>
        <v/>
      </c>
      <c r="R3333" s="464">
        <f>IF(AND(O3333=P3333,O3333=Q3333),,"!!!")</f>
        <v/>
      </c>
      <c r="T3333" s="464" t="n">
        <v>3322</v>
      </c>
    </row>
    <row customHeight="1" ht="13.5" outlineLevel="1" r="3334" thickBot="1">
      <c r="A3334" s="33" t="n"/>
      <c r="B3334" s="609" t="n">
        <v>500</v>
      </c>
      <c r="C3334" s="625" t="n">
        <v>519</v>
      </c>
      <c r="D3334" s="431" t="n"/>
      <c r="E3334" s="563" t="inlineStr">
        <is>
          <t>Other items total</t>
        </is>
      </c>
      <c r="F3334" s="563" t="inlineStr">
        <is>
          <t>Egyéb összesen</t>
        </is>
      </c>
      <c r="G3334" s="993" t="n"/>
      <c r="H3334" s="294" t="n"/>
      <c r="I3334" s="323" t="n"/>
      <c r="J3334" s="95" t="n"/>
      <c r="K3334" s="23" t="n"/>
      <c r="L3334" s="194" t="n"/>
      <c r="M3334" s="203">
        <f>SUM(M3330:M3333)</f>
        <v/>
      </c>
      <c r="O3334" s="464">
        <f>ISBLANK(D3334)</f>
        <v/>
      </c>
      <c r="P3334" s="464">
        <f>ISBLANK(G3334)</f>
        <v/>
      </c>
      <c r="Q3334" s="464">
        <f>ISBLANK(M3334)</f>
        <v/>
      </c>
      <c r="R3334" s="464">
        <f>IF(AND(O3334=P3334,O3334=Q3334),,"!!!")</f>
        <v/>
      </c>
      <c r="T3334" s="464" t="n">
        <v>3323</v>
      </c>
    </row>
    <row customHeight="1" ht="34.9" r="3335" thickBot="1">
      <c r="A3335" s="373" t="n"/>
      <c r="B3335" s="601" t="n">
        <v>500</v>
      </c>
      <c r="C3335" s="602" t="n">
        <v>520</v>
      </c>
      <c r="D3335" s="431" t="n"/>
      <c r="E3335" s="21" t="inlineStr">
        <is>
          <t>Hard surfaces</t>
        </is>
      </c>
      <c r="F3335" s="21" t="inlineStr">
        <is>
          <t>Szilárd burkolatok</t>
        </is>
      </c>
      <c r="G3335" s="989" t="n"/>
      <c r="H3335" s="292" t="n"/>
      <c r="I3335" s="311" t="n"/>
      <c r="J3335" s="95" t="n"/>
      <c r="K3335" s="23" t="n"/>
      <c r="L3335" s="23" t="n"/>
      <c r="M3335" s="191">
        <f>SUMIF(D3337:D3400,"&gt;0",M3337:M3400)</f>
        <v/>
      </c>
      <c r="O3335" s="464">
        <f>ISBLANK(D3335)</f>
        <v/>
      </c>
      <c r="P3335" s="464">
        <f>ISBLANK(G3335)</f>
        <v/>
      </c>
      <c r="Q3335" s="464">
        <f>ISBLANK(M3335)</f>
        <v/>
      </c>
      <c r="R3335" s="464">
        <f>IF(AND(O3335=P3335,O3335=Q3335),,"!!!")</f>
        <v/>
      </c>
      <c r="T3335" s="464" t="n">
        <v>3324</v>
      </c>
    </row>
    <row customHeight="1" ht="16.5" outlineLevel="1" r="3336" thickBot="1">
      <c r="A3336" s="24" t="n"/>
      <c r="B3336" s="603" t="n"/>
      <c r="C3336" s="630" t="n"/>
      <c r="D3336" s="565" t="n"/>
      <c r="E3336" s="96" t="inlineStr">
        <is>
          <t>Note</t>
        </is>
      </c>
      <c r="F3336" s="97" t="inlineStr">
        <is>
          <t>Megjegyzés:</t>
        </is>
      </c>
      <c r="G3336" s="1035" t="n"/>
      <c r="H3336" s="130" t="n"/>
      <c r="I3336" s="374" t="n"/>
      <c r="J3336" s="131" t="n"/>
      <c r="K3336" s="98" t="n"/>
      <c r="L3336" s="215" t="n"/>
      <c r="M3336" s="204" t="n"/>
      <c r="O3336" s="464">
        <f>ISBLANK(D3336)</f>
        <v/>
      </c>
      <c r="P3336" s="464">
        <f>ISBLANK(G3336)</f>
        <v/>
      </c>
      <c r="Q3336" s="464">
        <f>ISBLANK(M3336)</f>
        <v/>
      </c>
      <c r="R3336" s="464">
        <f>IF(AND(O3336=P3336,O3336=Q3336),,"!!!")</f>
        <v/>
      </c>
      <c r="T3336" s="464" t="n">
        <v>3325</v>
      </c>
    </row>
    <row customHeight="1" ht="15.75" outlineLevel="1" r="3337" thickBot="1">
      <c r="A3337" s="576" t="n"/>
      <c r="B3337" s="601" t="n">
        <v>500</v>
      </c>
      <c r="C3337" s="602" t="n">
        <v>521</v>
      </c>
      <c r="D3337" s="556" t="n"/>
      <c r="E3337" s="1" t="inlineStr">
        <is>
          <t>Paths</t>
        </is>
      </c>
      <c r="F3337" s="1" t="inlineStr">
        <is>
          <t>Gyalogos útvonalak</t>
        </is>
      </c>
      <c r="G3337" s="993" t="n"/>
      <c r="H3337" s="293" t="n"/>
      <c r="I3337" s="375" t="n"/>
      <c r="J3337" s="298" t="n"/>
      <c r="K3337" s="2" t="n"/>
      <c r="L3337" s="205" t="n"/>
      <c r="M3337" s="206" t="n"/>
      <c r="O3337" s="464">
        <f>ISBLANK(D3337)</f>
        <v/>
      </c>
      <c r="P3337" s="464">
        <f>ISBLANK(G3337)</f>
        <v/>
      </c>
      <c r="Q3337" s="464">
        <f>ISBLANK(M3337)</f>
        <v/>
      </c>
      <c r="R3337" s="464">
        <f>IF(AND(O3337=P3337,O3337=Q3337),,"!!!")</f>
        <v/>
      </c>
      <c r="T3337" s="464" t="n">
        <v>3326</v>
      </c>
    </row>
    <row customHeight="1" ht="15" outlineLevel="1" r="3338">
      <c r="A3338" s="578" t="n"/>
      <c r="B3338" s="659" t="n"/>
      <c r="C3338" s="630" t="n"/>
      <c r="D3338" s="572" t="n"/>
      <c r="E3338" s="376" t="inlineStr">
        <is>
          <t>Pavement structure</t>
        </is>
      </c>
      <c r="F3338" s="377" t="inlineStr">
        <is>
          <t>Tervezett térkő járda pályaszerkezete:</t>
        </is>
      </c>
      <c r="G3338" s="1035" t="n"/>
      <c r="H3338" s="378" t="n"/>
      <c r="I3338" s="379" t="n"/>
      <c r="J3338" s="302" t="n"/>
      <c r="K3338" s="72" t="n"/>
      <c r="L3338" s="207" t="n"/>
      <c r="M3338" s="208" t="n"/>
      <c r="O3338" s="464">
        <f>ISBLANK(D3338)</f>
        <v/>
      </c>
      <c r="P3338" s="464">
        <f>ISBLANK(G3338)</f>
        <v/>
      </c>
      <c r="Q3338" s="464">
        <f>ISBLANK(M3338)</f>
        <v/>
      </c>
      <c r="R3338" s="464">
        <f>IF(AND(O3338=P3338,O3338=Q3338),,"!!!")</f>
        <v/>
      </c>
      <c r="T3338" s="464" t="n">
        <v>3327</v>
      </c>
    </row>
    <row outlineLevel="1" r="3339">
      <c r="A3339" s="29" t="n"/>
      <c r="B3339" s="606" t="n">
        <v>500</v>
      </c>
      <c r="C3339" s="617" t="n">
        <v>521</v>
      </c>
      <c r="D3339" s="889" t="n">
        <v>1</v>
      </c>
      <c r="E3339" s="380" t="inlineStr">
        <is>
          <t>6 cm thick concrete paver bricks</t>
        </is>
      </c>
      <c r="F3339" s="682" t="inlineStr">
        <is>
          <t>6 cm vastag térkő burkolat</t>
        </is>
      </c>
      <c r="G3339" s="997">
        <f>753.21+86.6+117.9+15.74+15.74+39.1+82.8+31.3+144.9+111.73+14.5+34.4</f>
        <v/>
      </c>
      <c r="H3339" s="671" t="inlineStr">
        <is>
          <t>m2</t>
        </is>
      </c>
      <c r="I3339" s="314" t="n"/>
      <c r="J3339" s="159" t="n">
        <v>0</v>
      </c>
      <c r="K3339" s="159" t="n">
        <v>0</v>
      </c>
      <c r="L3339" s="753">
        <f>J3339+K3339</f>
        <v/>
      </c>
      <c r="M3339" s="748">
        <f>L3339*(G3339+I3339)</f>
        <v/>
      </c>
      <c r="O3339" s="464">
        <f>ISBLANK(D3339)</f>
        <v/>
      </c>
      <c r="P3339" s="464">
        <f>ISBLANK(G3339)</f>
        <v/>
      </c>
      <c r="Q3339" s="464">
        <f>ISBLANK(M3339)</f>
        <v/>
      </c>
      <c r="R3339" s="464">
        <f>IF(AND(O3339=P3339,O3339=Q3339),,"!!!")</f>
        <v/>
      </c>
      <c r="T3339" s="464" t="n">
        <v>3328</v>
      </c>
    </row>
    <row outlineLevel="1" r="3340">
      <c r="A3340" s="29" t="n"/>
      <c r="B3340" s="606" t="n">
        <v>500</v>
      </c>
      <c r="C3340" s="617" t="n">
        <v>521</v>
      </c>
      <c r="D3340" s="889" t="n">
        <v>2</v>
      </c>
      <c r="E3340" s="380" t="inlineStr">
        <is>
          <t>3 cm thick crushed stone bedding layer</t>
        </is>
      </c>
      <c r="F3340" s="682" t="inlineStr">
        <is>
          <t>3 cm vastag ágyazó zúzalék</t>
        </is>
      </c>
      <c r="G3340" s="997">
        <f>+G3339*0.03</f>
        <v/>
      </c>
      <c r="H3340" s="671" t="inlineStr">
        <is>
          <t>m3</t>
        </is>
      </c>
      <c r="I3340" s="314" t="n"/>
      <c r="J3340" s="159" t="n">
        <v>0</v>
      </c>
      <c r="K3340" s="159" t="n">
        <v>0</v>
      </c>
      <c r="L3340" s="753">
        <f>J3340+K3340</f>
        <v/>
      </c>
      <c r="M3340" s="748">
        <f>L3340*(G3340+I3340)</f>
        <v/>
      </c>
      <c r="O3340" s="464">
        <f>ISBLANK(D3340)</f>
        <v/>
      </c>
      <c r="P3340" s="464">
        <f>ISBLANK(G3340)</f>
        <v/>
      </c>
      <c r="Q3340" s="464">
        <f>ISBLANK(M3340)</f>
        <v/>
      </c>
      <c r="R3340" s="464">
        <f>IF(AND(O3340=P3340,O3340=Q3340),,"!!!")</f>
        <v/>
      </c>
      <c r="T3340" s="464" t="n">
        <v>3329</v>
      </c>
    </row>
    <row outlineLevel="1" r="3341">
      <c r="A3341" s="29" t="n"/>
      <c r="B3341" s="606" t="n">
        <v>500</v>
      </c>
      <c r="C3341" s="617" t="n">
        <v>521</v>
      </c>
      <c r="D3341" s="889" t="n">
        <v>3</v>
      </c>
      <c r="E3341" s="94" t="inlineStr">
        <is>
          <t>15 cm thick CKt-4 cement bound material layer</t>
        </is>
      </c>
      <c r="F3341" s="682" t="inlineStr">
        <is>
          <t>15 cm vastag CKt-4 cementstabilizásciós alapréteg</t>
        </is>
      </c>
      <c r="G3341" s="997">
        <f>+G3339*0.15</f>
        <v/>
      </c>
      <c r="H3341" s="671" t="inlineStr">
        <is>
          <t>m3</t>
        </is>
      </c>
      <c r="I3341" s="314" t="n"/>
      <c r="J3341" s="159" t="n">
        <v>0</v>
      </c>
      <c r="K3341" s="159" t="n">
        <v>0</v>
      </c>
      <c r="L3341" s="753">
        <f>J3341+K3341</f>
        <v/>
      </c>
      <c r="M3341" s="748">
        <f>L3341*(G3341+I3341)</f>
        <v/>
      </c>
      <c r="O3341" s="464">
        <f>ISBLANK(D3341)</f>
        <v/>
      </c>
      <c r="P3341" s="464">
        <f>ISBLANK(G3341)</f>
        <v/>
      </c>
      <c r="Q3341" s="464">
        <f>ISBLANK(M3341)</f>
        <v/>
      </c>
      <c r="R3341" s="464">
        <f>IF(AND(O3341=P3341,O3341=Q3341),,"!!!")</f>
        <v/>
      </c>
      <c r="T3341" s="464" t="n">
        <v>3330</v>
      </c>
    </row>
    <row outlineLevel="1" r="3342">
      <c r="A3342" s="29" t="n"/>
      <c r="B3342" s="606" t="n">
        <v>500</v>
      </c>
      <c r="C3342" s="617" t="n">
        <v>521</v>
      </c>
      <c r="D3342" s="889" t="n">
        <v>4</v>
      </c>
      <c r="E3342" s="94" t="inlineStr">
        <is>
          <t>25 cm thick sandy gravel soil improving / frost protection layer</t>
        </is>
      </c>
      <c r="F3342" s="682" t="inlineStr">
        <is>
          <t xml:space="preserve">25 cm vastag homokos kavics talajjavító/fagyvédő réteg </t>
        </is>
      </c>
      <c r="G3342" s="997">
        <f>+G3339*0.25</f>
        <v/>
      </c>
      <c r="H3342" s="671" t="inlineStr">
        <is>
          <t>m3</t>
        </is>
      </c>
      <c r="I3342" s="314" t="n"/>
      <c r="J3342" s="159" t="n">
        <v>0</v>
      </c>
      <c r="K3342" s="159" t="n">
        <v>0</v>
      </c>
      <c r="L3342" s="753">
        <f>J3342+K3342</f>
        <v/>
      </c>
      <c r="M3342" s="748">
        <f>L3342*(G3342+I3342)</f>
        <v/>
      </c>
      <c r="O3342" s="464">
        <f>ISBLANK(D3342)</f>
        <v/>
      </c>
      <c r="P3342" s="464">
        <f>ISBLANK(G3342)</f>
        <v/>
      </c>
      <c r="Q3342" s="464">
        <f>ISBLANK(M3342)</f>
        <v/>
      </c>
      <c r="R3342" s="464">
        <f>IF(AND(O3342=P3342,O3342=Q3342),,"!!!")</f>
        <v/>
      </c>
      <c r="T3342" s="464" t="n">
        <v>3331</v>
      </c>
    </row>
    <row outlineLevel="1" r="3343">
      <c r="A3343" s="29" t="n"/>
      <c r="B3343" s="606" t="n">
        <v>500</v>
      </c>
      <c r="C3343" s="617" t="n">
        <v>521</v>
      </c>
      <c r="D3343" s="889" t="n">
        <v>5</v>
      </c>
      <c r="E3343" s="94" t="inlineStr">
        <is>
          <t>25 cm thick  gravel around the building, width:  40 cm</t>
        </is>
      </c>
      <c r="F3343" s="682" t="inlineStr">
        <is>
          <t>25 cm vastag  kavics réteg épület körül 40 cm szélsségben</t>
        </is>
      </c>
      <c r="G3343" s="997">
        <f>0.25*0.7*1400</f>
        <v/>
      </c>
      <c r="H3343" s="671" t="inlineStr">
        <is>
          <t>m3</t>
        </is>
      </c>
      <c r="I3343" s="314" t="n"/>
      <c r="J3343" s="159" t="n">
        <v>0</v>
      </c>
      <c r="K3343" s="159" t="n">
        <v>0</v>
      </c>
      <c r="L3343" s="753">
        <f>J3343+K3343</f>
        <v/>
      </c>
      <c r="M3343" s="748">
        <f>L3343*(G3343+I3343)</f>
        <v/>
      </c>
      <c r="O3343" s="464">
        <f>ISBLANK(D3343)</f>
        <v/>
      </c>
      <c r="P3343" s="464">
        <f>ISBLANK(G3343)</f>
        <v/>
      </c>
      <c r="Q3343" s="464">
        <f>ISBLANK(M3343)</f>
        <v/>
      </c>
      <c r="R3343" s="464">
        <f>IF(AND(O3343=P3343,O3343=Q3343),,"!!!")</f>
        <v/>
      </c>
      <c r="T3343" s="464" t="n">
        <v>3332</v>
      </c>
    </row>
    <row customHeight="1" ht="13.5" outlineLevel="1" r="3344" thickBot="1">
      <c r="A3344" s="135" t="n"/>
      <c r="B3344" s="644" t="n">
        <v>500</v>
      </c>
      <c r="C3344" s="645" t="n">
        <v>521</v>
      </c>
      <c r="D3344" s="383" t="n">
        <v>6</v>
      </c>
      <c r="E3344" s="384" t="inlineStr">
        <is>
          <t>Geotextile</t>
        </is>
      </c>
      <c r="F3344" s="385" t="inlineStr">
        <is>
          <t>Geotextil</t>
        </is>
      </c>
      <c r="G3344" s="1021">
        <f>1400*0.7</f>
        <v/>
      </c>
      <c r="H3344" s="386" t="inlineStr">
        <is>
          <t>m2</t>
        </is>
      </c>
      <c r="I3344" s="387" t="n"/>
      <c r="J3344" s="159" t="n">
        <v>0</v>
      </c>
      <c r="K3344" s="159" t="n">
        <v>0</v>
      </c>
      <c r="L3344" s="753">
        <f>J3344+K3344</f>
        <v/>
      </c>
      <c r="M3344" s="748">
        <f>L3344*(G3344+I3344)</f>
        <v/>
      </c>
      <c r="O3344" s="464">
        <f>ISBLANK(D3344)</f>
        <v/>
      </c>
      <c r="P3344" s="464">
        <f>ISBLANK(G3344)</f>
        <v/>
      </c>
      <c r="Q3344" s="464">
        <f>ISBLANK(M3344)</f>
        <v/>
      </c>
      <c r="R3344" s="464">
        <f>IF(AND(O3344=P3344,O3344=Q3344),,"!!!")</f>
        <v/>
      </c>
      <c r="T3344" s="464" t="n">
        <v>3333</v>
      </c>
    </row>
    <row customHeight="1" ht="13.5" outlineLevel="1" r="3345" thickBot="1">
      <c r="A3345" s="135" t="n"/>
      <c r="B3345" s="644" t="n">
        <v>500</v>
      </c>
      <c r="C3345" s="645" t="n">
        <v>521</v>
      </c>
      <c r="D3345" s="437" t="n"/>
      <c r="E3345" s="532" t="inlineStr">
        <is>
          <t>Paths total</t>
        </is>
      </c>
      <c r="F3345" s="532" t="inlineStr">
        <is>
          <t xml:space="preserve"> összesen</t>
        </is>
      </c>
      <c r="G3345" s="1036" t="n"/>
      <c r="H3345" s="533" t="n"/>
      <c r="I3345" s="534" t="n"/>
      <c r="J3345" s="95" t="n"/>
      <c r="K3345" s="23" t="n"/>
      <c r="L3345" s="194" t="n"/>
      <c r="M3345" s="203">
        <f>SUM(M3339:M3344)</f>
        <v/>
      </c>
      <c r="O3345" s="464">
        <f>ISBLANK(D3345)</f>
        <v/>
      </c>
      <c r="P3345" s="464">
        <f>ISBLANK(G3345)</f>
        <v/>
      </c>
      <c r="Q3345" s="464">
        <f>ISBLANK(M3345)</f>
        <v/>
      </c>
      <c r="R3345" s="464">
        <f>IF(AND(O3345=P3345,O3345=Q3345),,"!!!")</f>
        <v/>
      </c>
      <c r="T3345" s="464" t="n">
        <v>3334</v>
      </c>
    </row>
    <row customHeight="1" ht="15.75" outlineLevel="1" r="3346" thickBot="1">
      <c r="A3346" s="576" t="n"/>
      <c r="B3346" s="601" t="n">
        <v>500</v>
      </c>
      <c r="C3346" s="624" t="n">
        <v>522</v>
      </c>
      <c r="D3346" s="556" t="n"/>
      <c r="E3346" s="1" t="inlineStr">
        <is>
          <t>Roads</t>
        </is>
      </c>
      <c r="F3346" s="1" t="inlineStr">
        <is>
          <t>Utak</t>
        </is>
      </c>
      <c r="G3346" s="993" t="n"/>
      <c r="H3346" s="293" t="n"/>
      <c r="I3346" s="375" t="n"/>
      <c r="J3346" s="298" t="n"/>
      <c r="K3346" s="2" t="n"/>
      <c r="L3346" s="205" t="n"/>
      <c r="M3346" s="206" t="n"/>
      <c r="O3346" s="464">
        <f>ISBLANK(D3346)</f>
        <v/>
      </c>
      <c r="P3346" s="464">
        <f>ISBLANK(G3346)</f>
        <v/>
      </c>
      <c r="Q3346" s="464">
        <f>ISBLANK(M3346)</f>
        <v/>
      </c>
      <c r="R3346" s="464">
        <f>IF(AND(O3346=P3346,O3346=Q3346),,"!!!")</f>
        <v/>
      </c>
      <c r="T3346" s="464" t="n">
        <v>3335</v>
      </c>
    </row>
    <row customHeight="1" ht="25.5" outlineLevel="1" r="3347">
      <c r="A3347" s="29" t="n"/>
      <c r="B3347" s="659" t="n"/>
      <c r="C3347" s="640" t="n"/>
      <c r="D3347" s="572" t="n"/>
      <c r="E3347" s="377" t="inlineStr">
        <is>
          <t>Paved road structure for traffic load class "D"</t>
        </is>
      </c>
      <c r="F3347" s="377" t="inlineStr">
        <is>
          <t>Tervezett térkő burkolatú útpálya pályaszerkezete „D” forgalmi terhelési osztályra:</t>
        </is>
      </c>
      <c r="G3347" s="1035" t="n"/>
      <c r="H3347" s="388" t="n"/>
      <c r="I3347" s="379" t="n"/>
      <c r="J3347" s="302" t="n"/>
      <c r="K3347" s="72" t="n"/>
      <c r="L3347" s="207" t="n"/>
      <c r="M3347" s="208" t="n"/>
      <c r="O3347" s="464">
        <f>ISBLANK(D3347)</f>
        <v/>
      </c>
      <c r="P3347" s="464">
        <f>ISBLANK(G3347)</f>
        <v/>
      </c>
      <c r="Q3347" s="464">
        <f>ISBLANK(M3347)</f>
        <v/>
      </c>
      <c r="R3347" s="464">
        <f>IF(AND(O3347=P3347,O3347=Q3347),,"!!!")</f>
        <v/>
      </c>
      <c r="T3347" s="464" t="n">
        <v>3336</v>
      </c>
    </row>
    <row outlineLevel="1" r="3348">
      <c r="A3348" s="29" t="n"/>
      <c r="B3348" s="606" t="n">
        <v>500</v>
      </c>
      <c r="C3348" s="617" t="n">
        <v>522</v>
      </c>
      <c r="D3348" s="889" t="n">
        <v>1</v>
      </c>
      <c r="E3348" s="682" t="inlineStr">
        <is>
          <t>10 cm thick concrete paver bricks (type: Frühwald Behaton, grey)</t>
        </is>
      </c>
      <c r="F3348" s="682" t="inlineStr">
        <is>
          <t>10 cm vastag térkő burkolat (Frühwald Behaton, szürke)</t>
        </is>
      </c>
      <c r="G3348" s="997">
        <f>8450.2+808.4+673.5+1697.6</f>
        <v/>
      </c>
      <c r="H3348" s="671" t="inlineStr">
        <is>
          <t>m2</t>
        </is>
      </c>
      <c r="I3348" s="314" t="n"/>
      <c r="J3348" s="159" t="n">
        <v>0</v>
      </c>
      <c r="K3348" s="159" t="n">
        <v>0</v>
      </c>
      <c r="L3348" s="753">
        <f>J3348+K3348</f>
        <v/>
      </c>
      <c r="M3348" s="748">
        <f>L3348*(G3348+I3348)</f>
        <v/>
      </c>
      <c r="O3348" s="464">
        <f>ISBLANK(D3348)</f>
        <v/>
      </c>
      <c r="P3348" s="464">
        <f>ISBLANK(G3348)</f>
        <v/>
      </c>
      <c r="Q3348" s="464">
        <f>ISBLANK(M3348)</f>
        <v/>
      </c>
      <c r="R3348" s="464">
        <f>IF(AND(O3348=P3348,O3348=Q3348),,"!!!")</f>
        <v/>
      </c>
      <c r="T3348" s="464" t="n">
        <v>3337</v>
      </c>
    </row>
    <row outlineLevel="1" r="3349">
      <c r="A3349" s="29" t="n"/>
      <c r="B3349" s="606" t="n">
        <v>500</v>
      </c>
      <c r="C3349" s="617" t="n">
        <v>522</v>
      </c>
      <c r="D3349" s="889" t="n">
        <v>2</v>
      </c>
      <c r="E3349" s="682" t="inlineStr">
        <is>
          <t>3 cm thick crushed stone bedding layer</t>
        </is>
      </c>
      <c r="F3349" s="682" t="inlineStr">
        <is>
          <t>3 cm vastag ágyazó zúzalék</t>
        </is>
      </c>
      <c r="G3349" s="997">
        <f>+G3348*0.03</f>
        <v/>
      </c>
      <c r="H3349" s="671" t="inlineStr">
        <is>
          <t>m3</t>
        </is>
      </c>
      <c r="I3349" s="314" t="n"/>
      <c r="J3349" s="159" t="n">
        <v>0</v>
      </c>
      <c r="K3349" s="159" t="n">
        <v>0</v>
      </c>
      <c r="L3349" s="753">
        <f>J3349+K3349</f>
        <v/>
      </c>
      <c r="M3349" s="748">
        <f>L3349*(G3349+I3349)</f>
        <v/>
      </c>
      <c r="O3349" s="464">
        <f>ISBLANK(D3349)</f>
        <v/>
      </c>
      <c r="P3349" s="464">
        <f>ISBLANK(G3349)</f>
        <v/>
      </c>
      <c r="Q3349" s="464">
        <f>ISBLANK(M3349)</f>
        <v/>
      </c>
      <c r="R3349" s="464">
        <f>IF(AND(O3349=P3349,O3349=Q3349),,"!!!")</f>
        <v/>
      </c>
      <c r="T3349" s="464" t="n">
        <v>3338</v>
      </c>
    </row>
    <row outlineLevel="1" r="3350">
      <c r="A3350" s="29" t="n"/>
      <c r="B3350" s="606" t="n">
        <v>500</v>
      </c>
      <c r="C3350" s="617" t="n">
        <v>522</v>
      </c>
      <c r="D3350" s="889" t="n">
        <v>3</v>
      </c>
      <c r="E3350" s="682" t="inlineStr">
        <is>
          <t>20 cm thick CKt-4 cement bound material layer</t>
        </is>
      </c>
      <c r="F3350" s="682" t="inlineStr">
        <is>
          <t>20 cm vastag CKt-4 cementstabilizásciós alapréteg</t>
        </is>
      </c>
      <c r="G3350" s="997">
        <f>+G3348*0.2</f>
        <v/>
      </c>
      <c r="H3350" s="671" t="inlineStr">
        <is>
          <t>m3</t>
        </is>
      </c>
      <c r="I3350" s="314" t="n"/>
      <c r="J3350" s="159" t="n">
        <v>0</v>
      </c>
      <c r="K3350" s="159" t="n">
        <v>0</v>
      </c>
      <c r="L3350" s="753">
        <f>J3350+K3350</f>
        <v/>
      </c>
      <c r="M3350" s="748">
        <f>L3350*(G3350+I3350)</f>
        <v/>
      </c>
      <c r="O3350" s="464">
        <f>ISBLANK(D3350)</f>
        <v/>
      </c>
      <c r="P3350" s="464">
        <f>ISBLANK(G3350)</f>
        <v/>
      </c>
      <c r="Q3350" s="464">
        <f>ISBLANK(M3350)</f>
        <v/>
      </c>
      <c r="R3350" s="464">
        <f>IF(AND(O3350=P3350,O3350=Q3350),,"!!!")</f>
        <v/>
      </c>
      <c r="T3350" s="464" t="n">
        <v>3339</v>
      </c>
    </row>
    <row outlineLevel="1" r="3351">
      <c r="A3351" s="29" t="n"/>
      <c r="B3351" s="606" t="n">
        <v>500</v>
      </c>
      <c r="C3351" s="617" t="n">
        <v>522</v>
      </c>
      <c r="D3351" s="889" t="n">
        <v>4</v>
      </c>
      <c r="E3351" s="682" t="inlineStr">
        <is>
          <t>20 cm thick FZKA crushed stone layer with continous grain distribution</t>
        </is>
      </c>
      <c r="F3351" s="682" t="inlineStr">
        <is>
          <t xml:space="preserve">20 cm vastag FZKA alapréteg </t>
        </is>
      </c>
      <c r="G3351" s="997">
        <f>+G3348*0.2</f>
        <v/>
      </c>
      <c r="H3351" s="671" t="inlineStr">
        <is>
          <t>m3</t>
        </is>
      </c>
      <c r="I3351" s="314" t="n"/>
      <c r="J3351" s="159" t="n">
        <v>0</v>
      </c>
      <c r="K3351" s="159" t="n">
        <v>0</v>
      </c>
      <c r="L3351" s="753">
        <f>J3351+K3351</f>
        <v/>
      </c>
      <c r="M3351" s="748">
        <f>L3351*(G3351+I3351)</f>
        <v/>
      </c>
      <c r="O3351" s="464">
        <f>ISBLANK(D3351)</f>
        <v/>
      </c>
      <c r="P3351" s="464">
        <f>ISBLANK(G3351)</f>
        <v/>
      </c>
      <c r="Q3351" s="464">
        <f>ISBLANK(M3351)</f>
        <v/>
      </c>
      <c r="R3351" s="464">
        <f>IF(AND(O3351=P3351,O3351=Q3351),,"!!!")</f>
        <v/>
      </c>
      <c r="T3351" s="464" t="n">
        <v>3340</v>
      </c>
    </row>
    <row outlineLevel="1" r="3352">
      <c r="A3352" s="29" t="n"/>
      <c r="B3352" s="606" t="n">
        <v>500</v>
      </c>
      <c r="C3352" s="617" t="n">
        <v>522</v>
      </c>
      <c r="D3352" s="889" t="n">
        <v>5</v>
      </c>
      <c r="E3352" s="682" t="inlineStr">
        <is>
          <t>20 cm thick sandy gravel soil improving / frost protection layer</t>
        </is>
      </c>
      <c r="F3352" s="682" t="inlineStr">
        <is>
          <t xml:space="preserve">20 cm vastag homokos kavics talajjavító/fagyvédő réteg </t>
        </is>
      </c>
      <c r="G3352" s="997">
        <f>+G3348*0.2</f>
        <v/>
      </c>
      <c r="H3352" s="671" t="inlineStr">
        <is>
          <t>m3</t>
        </is>
      </c>
      <c r="I3352" s="314" t="n"/>
      <c r="J3352" s="159" t="n">
        <v>0</v>
      </c>
      <c r="K3352" s="159" t="n">
        <v>0</v>
      </c>
      <c r="L3352" s="753">
        <f>J3352+K3352</f>
        <v/>
      </c>
      <c r="M3352" s="748">
        <f>L3352*(G3352+I3352)</f>
        <v/>
      </c>
      <c r="O3352" s="464">
        <f>ISBLANK(D3352)</f>
        <v/>
      </c>
      <c r="P3352" s="464">
        <f>ISBLANK(G3352)</f>
        <v/>
      </c>
      <c r="Q3352" s="464">
        <f>ISBLANK(M3352)</f>
        <v/>
      </c>
      <c r="R3352" s="464">
        <f>IF(AND(O3352=P3352,O3352=Q3352),,"!!!")</f>
        <v/>
      </c>
      <c r="T3352" s="464" t="n">
        <v>3341</v>
      </c>
    </row>
    <row customHeight="1" ht="22.5" outlineLevel="1" r="3353">
      <c r="A3353" s="29" t="n"/>
      <c r="B3353" s="613" t="n"/>
      <c r="C3353" s="617" t="n"/>
      <c r="D3353" s="889" t="n"/>
      <c r="E3353" s="668" t="inlineStr">
        <is>
          <t>Concrete road structure for traffic load class "D"</t>
        </is>
      </c>
      <c r="F3353" s="668" t="inlineStr">
        <is>
          <t>Tervezett beton burkolatú útpálya pályaszerkezete „D” forgalmi terhelési osztályra:</t>
        </is>
      </c>
      <c r="G3353" s="994" t="n"/>
      <c r="H3353" s="39" t="n"/>
      <c r="I3353" s="315" t="n"/>
      <c r="J3353" s="159" t="n"/>
      <c r="K3353" s="159" t="n"/>
      <c r="L3353" s="753" t="n"/>
      <c r="M3353" s="748" t="n"/>
      <c r="O3353" s="464">
        <f>ISBLANK(D3353)</f>
        <v/>
      </c>
      <c r="P3353" s="464">
        <f>ISBLANK(G3353)</f>
        <v/>
      </c>
      <c r="Q3353" s="464">
        <f>ISBLANK(M3353)</f>
        <v/>
      </c>
      <c r="R3353" s="464">
        <f>IF(AND(O3353=P3353,O3353=Q3353),,"!!!")</f>
        <v/>
      </c>
      <c r="T3353" s="464" t="n">
        <v>3342</v>
      </c>
    </row>
    <row outlineLevel="1" r="3354">
      <c r="A3354" s="29" t="n"/>
      <c r="B3354" s="606" t="n">
        <v>500</v>
      </c>
      <c r="C3354" s="617" t="n">
        <v>522</v>
      </c>
      <c r="D3354" s="889" t="n">
        <v>6</v>
      </c>
      <c r="E3354" s="682" t="inlineStr">
        <is>
          <t>20 cm thick CP 4 / 2,7 basalt concrete pavement with reinforced joints</t>
        </is>
      </c>
      <c r="F3354" s="682" t="inlineStr">
        <is>
          <t>20 cm vastag CP 4/2,7 bazaltbeton burkolat, dilatációs vasalással</t>
        </is>
      </c>
      <c r="G3354" s="997">
        <f>6708.6*0.2</f>
        <v/>
      </c>
      <c r="H3354" s="671" t="inlineStr">
        <is>
          <t>m3</t>
        </is>
      </c>
      <c r="I3354" s="314" t="n"/>
      <c r="J3354" s="159" t="n">
        <v>0</v>
      </c>
      <c r="K3354" s="159" t="n">
        <v>0</v>
      </c>
      <c r="L3354" s="753">
        <f>J3354+K3354</f>
        <v/>
      </c>
      <c r="M3354" s="748">
        <f>L3354*(G3354+I3354)</f>
        <v/>
      </c>
      <c r="O3354" s="464">
        <f>ISBLANK(D3354)</f>
        <v/>
      </c>
      <c r="P3354" s="464">
        <f>ISBLANK(G3354)</f>
        <v/>
      </c>
      <c r="Q3354" s="464">
        <f>ISBLANK(M3354)</f>
        <v/>
      </c>
      <c r="R3354" s="464">
        <f>IF(AND(O3354=P3354,O3354=Q3354),,"!!!")</f>
        <v/>
      </c>
      <c r="T3354" s="464" t="n">
        <v>3343</v>
      </c>
    </row>
    <row outlineLevel="1" r="3355">
      <c r="A3355" s="29" t="n"/>
      <c r="B3355" s="606" t="n">
        <v>500</v>
      </c>
      <c r="C3355" s="617" t="n">
        <v>522</v>
      </c>
      <c r="D3355" s="889" t="n">
        <v>7</v>
      </c>
      <c r="E3355" s="682" t="inlineStr">
        <is>
          <t>20 cm thick CKt-4 cement bound material layer</t>
        </is>
      </c>
      <c r="F3355" s="682" t="inlineStr">
        <is>
          <t>20 cm vastag CKt-4 cementstabilizásciós alapréteg</t>
        </is>
      </c>
      <c r="G3355" s="997">
        <f>6708.6*0.2</f>
        <v/>
      </c>
      <c r="H3355" s="671" t="inlineStr">
        <is>
          <t>m3</t>
        </is>
      </c>
      <c r="I3355" s="314" t="n"/>
      <c r="J3355" s="159" t="n">
        <v>0</v>
      </c>
      <c r="K3355" s="159" t="n">
        <v>0</v>
      </c>
      <c r="L3355" s="753">
        <f>J3355+K3355</f>
        <v/>
      </c>
      <c r="M3355" s="748">
        <f>L3355*(G3355+I3355)</f>
        <v/>
      </c>
      <c r="O3355" s="464">
        <f>ISBLANK(D3355)</f>
        <v/>
      </c>
      <c r="P3355" s="464">
        <f>ISBLANK(G3355)</f>
        <v/>
      </c>
      <c r="Q3355" s="464">
        <f>ISBLANK(M3355)</f>
        <v/>
      </c>
      <c r="R3355" s="464">
        <f>IF(AND(O3355=P3355,O3355=Q3355),,"!!!")</f>
        <v/>
      </c>
      <c r="T3355" s="464" t="n">
        <v>3344</v>
      </c>
    </row>
    <row outlineLevel="1" r="3356">
      <c r="A3356" s="29" t="n"/>
      <c r="B3356" s="606" t="n">
        <v>500</v>
      </c>
      <c r="C3356" s="617" t="n">
        <v>522</v>
      </c>
      <c r="D3356" s="889" t="n">
        <v>8</v>
      </c>
      <c r="E3356" s="682" t="inlineStr">
        <is>
          <t>25 cm thick sandy gravel soil improving / frost protection layer</t>
        </is>
      </c>
      <c r="F3356" s="682" t="inlineStr">
        <is>
          <t xml:space="preserve">25 cm vastag homokos kavics talajjavító/fagyvédő réteg </t>
        </is>
      </c>
      <c r="G3356" s="997">
        <f>6708.6*0.25</f>
        <v/>
      </c>
      <c r="H3356" s="671" t="inlineStr">
        <is>
          <t>m3</t>
        </is>
      </c>
      <c r="I3356" s="314" t="n"/>
      <c r="J3356" s="159" t="n">
        <v>0</v>
      </c>
      <c r="K3356" s="159" t="n">
        <v>0</v>
      </c>
      <c r="L3356" s="753">
        <f>J3356+K3356</f>
        <v/>
      </c>
      <c r="M3356" s="748">
        <f>L3356*(G3356+I3356)</f>
        <v/>
      </c>
      <c r="O3356" s="464">
        <f>ISBLANK(D3356)</f>
        <v/>
      </c>
      <c r="P3356" s="464">
        <f>ISBLANK(G3356)</f>
        <v/>
      </c>
      <c r="Q3356" s="464">
        <f>ISBLANK(M3356)</f>
        <v/>
      </c>
      <c r="R3356" s="464">
        <f>IF(AND(O3356=P3356,O3356=Q3356),,"!!!")</f>
        <v/>
      </c>
      <c r="T3356" s="464" t="n">
        <v>3345</v>
      </c>
    </row>
    <row customHeight="1" ht="22.5" outlineLevel="1" r="3357">
      <c r="A3357" s="29" t="n"/>
      <c r="B3357" s="613" t="n"/>
      <c r="C3357" s="617" t="n"/>
      <c r="D3357" s="889" t="n"/>
      <c r="E3357" s="668" t="inlineStr">
        <is>
          <t>Paved road structure for traffic load class "C"</t>
        </is>
      </c>
      <c r="F3357" s="668" t="inlineStr">
        <is>
          <t>Tervezett térkő burkolatú útpálya pályaszerkezete „C” forgalmi terhelési osztályra:</t>
        </is>
      </c>
      <c r="G3357" s="994" t="n"/>
      <c r="H3357" s="39" t="n"/>
      <c r="I3357" s="315" t="n"/>
      <c r="J3357" s="159" t="n"/>
      <c r="K3357" s="159" t="n"/>
      <c r="L3357" s="753" t="n"/>
      <c r="M3357" s="748" t="n"/>
      <c r="O3357" s="464">
        <f>ISBLANK(D3357)</f>
        <v/>
      </c>
      <c r="P3357" s="464">
        <f>ISBLANK(G3357)</f>
        <v/>
      </c>
      <c r="Q3357" s="464">
        <f>ISBLANK(M3357)</f>
        <v/>
      </c>
      <c r="R3357" s="464">
        <f>IF(AND(O3357=P3357,O3357=Q3357),,"!!!")</f>
        <v/>
      </c>
      <c r="T3357" s="464" t="n">
        <v>3346</v>
      </c>
    </row>
    <row outlineLevel="1" r="3358">
      <c r="A3358" s="29" t="n"/>
      <c r="B3358" s="606" t="n">
        <v>500</v>
      </c>
      <c r="C3358" s="617" t="n">
        <v>522</v>
      </c>
      <c r="D3358" s="889" t="n">
        <v>8</v>
      </c>
      <c r="E3358" s="682" t="inlineStr">
        <is>
          <t>8 cm thick concrete paver bricks (Frühwald Behaton, grey)</t>
        </is>
      </c>
      <c r="F3358" s="682" t="inlineStr">
        <is>
          <t>8 cm vastag térkő burkolat (Frühwald Behaton, szürke)</t>
        </is>
      </c>
      <c r="G3358" s="997">
        <f>(117.9+50+37.44+332.73+630.5+630.71+350+500+(2820.74-201.1))-2316.2</f>
        <v/>
      </c>
      <c r="H3358" s="671" t="inlineStr">
        <is>
          <t>m2</t>
        </is>
      </c>
      <c r="I3358" s="314" t="n"/>
      <c r="J3358" s="159" t="n">
        <v>0</v>
      </c>
      <c r="K3358" s="159" t="n">
        <v>0</v>
      </c>
      <c r="L3358" s="753">
        <f>J3358+K3358</f>
        <v/>
      </c>
      <c r="M3358" s="748">
        <f>L3358*(G3358+I3358)</f>
        <v/>
      </c>
      <c r="O3358" s="464">
        <f>ISBLANK(D3358)</f>
        <v/>
      </c>
      <c r="P3358" s="464">
        <f>ISBLANK(G3358)</f>
        <v/>
      </c>
      <c r="Q3358" s="464">
        <f>ISBLANK(M3358)</f>
        <v/>
      </c>
      <c r="R3358" s="464">
        <f>IF(AND(O3358=P3358,O3358=Q3358),,"!!!")</f>
        <v/>
      </c>
      <c r="T3358" s="464" t="n">
        <v>3347</v>
      </c>
    </row>
    <row outlineLevel="1" r="3359">
      <c r="A3359" s="29" t="n"/>
      <c r="B3359" s="606" t="n">
        <v>500</v>
      </c>
      <c r="C3359" s="617" t="n">
        <v>522</v>
      </c>
      <c r="D3359" s="889" t="n">
        <v>9</v>
      </c>
      <c r="E3359" s="682" t="inlineStr">
        <is>
          <t>3 cm thick crushed stone bedding layer</t>
        </is>
      </c>
      <c r="F3359" s="682" t="inlineStr">
        <is>
          <t>3 cm vastag ágyazó zúzalék</t>
        </is>
      </c>
      <c r="G3359" s="997">
        <f>G3358*0.03</f>
        <v/>
      </c>
      <c r="H3359" s="671" t="inlineStr">
        <is>
          <t>m3</t>
        </is>
      </c>
      <c r="I3359" s="314" t="n"/>
      <c r="J3359" s="159" t="n">
        <v>0</v>
      </c>
      <c r="K3359" s="159" t="n">
        <v>0</v>
      </c>
      <c r="L3359" s="753">
        <f>J3359+K3359</f>
        <v/>
      </c>
      <c r="M3359" s="748">
        <f>L3359*(G3359+I3359)</f>
        <v/>
      </c>
      <c r="O3359" s="464">
        <f>ISBLANK(D3359)</f>
        <v/>
      </c>
      <c r="P3359" s="464">
        <f>ISBLANK(G3359)</f>
        <v/>
      </c>
      <c r="Q3359" s="464">
        <f>ISBLANK(M3359)</f>
        <v/>
      </c>
      <c r="R3359" s="464">
        <f>IF(AND(O3359=P3359,O3359=Q3359),,"!!!")</f>
        <v/>
      </c>
      <c r="T3359" s="464" t="n">
        <v>3348</v>
      </c>
    </row>
    <row outlineLevel="1" r="3360">
      <c r="A3360" s="29" t="n"/>
      <c r="B3360" s="606" t="n">
        <v>500</v>
      </c>
      <c r="C3360" s="617" t="n">
        <v>522</v>
      </c>
      <c r="D3360" s="889" t="n">
        <v>10</v>
      </c>
      <c r="E3360" s="682" t="inlineStr">
        <is>
          <t>15 cm thick CKt-4 cement bound material layer</t>
        </is>
      </c>
      <c r="F3360" s="682" t="inlineStr">
        <is>
          <t>20 cm vastag CKt-4 cementstabilizásciós alapréteg</t>
        </is>
      </c>
      <c r="G3360" s="997">
        <f>+G3358*0.2</f>
        <v/>
      </c>
      <c r="H3360" s="671" t="inlineStr">
        <is>
          <t>m3</t>
        </is>
      </c>
      <c r="I3360" s="314" t="n"/>
      <c r="J3360" s="159" t="n">
        <v>0</v>
      </c>
      <c r="K3360" s="159" t="n">
        <v>0</v>
      </c>
      <c r="L3360" s="753">
        <f>J3360+K3360</f>
        <v/>
      </c>
      <c r="M3360" s="748">
        <f>L3360*(G3360+I3360)</f>
        <v/>
      </c>
      <c r="O3360" s="464">
        <f>ISBLANK(D3360)</f>
        <v/>
      </c>
      <c r="P3360" s="464">
        <f>ISBLANK(G3360)</f>
        <v/>
      </c>
      <c r="Q3360" s="464">
        <f>ISBLANK(M3360)</f>
        <v/>
      </c>
      <c r="R3360" s="464">
        <f>IF(AND(O3360=P3360,O3360=Q3360),,"!!!")</f>
        <v/>
      </c>
      <c r="T3360" s="464" t="n">
        <v>3349</v>
      </c>
    </row>
    <row customHeight="1" ht="13.5" outlineLevel="1" r="3361" thickBot="1">
      <c r="A3361" s="29" t="n"/>
      <c r="B3361" s="644" t="n">
        <v>500</v>
      </c>
      <c r="C3361" s="651" t="n">
        <v>522</v>
      </c>
      <c r="D3361" s="889" t="n">
        <v>11</v>
      </c>
      <c r="E3361" s="390" t="inlineStr">
        <is>
          <t>25 cm thick sandy gravel soil improving / frost protection layer</t>
        </is>
      </c>
      <c r="F3361" s="390" t="inlineStr">
        <is>
          <t xml:space="preserve">25 cm vastag homokos kavics talajjavító/fagyvédő réteg </t>
        </is>
      </c>
      <c r="G3361" s="1037">
        <f>+G3358*0.25</f>
        <v/>
      </c>
      <c r="H3361" s="386" t="inlineStr">
        <is>
          <t>m3</t>
        </is>
      </c>
      <c r="I3361" s="387" t="n"/>
      <c r="J3361" s="159" t="n">
        <v>0</v>
      </c>
      <c r="K3361" s="159" t="n">
        <v>0</v>
      </c>
      <c r="L3361" s="753">
        <f>J3361+K3361</f>
        <v/>
      </c>
      <c r="M3361" s="748">
        <f>L3361*(G3361+I3361)</f>
        <v/>
      </c>
      <c r="O3361" s="464">
        <f>ISBLANK(D3361)</f>
        <v/>
      </c>
      <c r="P3361" s="464">
        <f>ISBLANK(G3361)</f>
        <v/>
      </c>
      <c r="Q3361" s="464">
        <f>ISBLANK(M3361)</f>
        <v/>
      </c>
      <c r="R3361" s="464">
        <f>IF(AND(O3361=P3361,O3361=Q3361),,"!!!")</f>
        <v/>
      </c>
      <c r="T3361" s="464" t="n">
        <v>3350</v>
      </c>
    </row>
    <row customHeight="1" ht="13.5" outlineLevel="1" r="3362" thickBot="1">
      <c r="A3362" s="33" t="n"/>
      <c r="B3362" s="609" t="n">
        <v>500</v>
      </c>
      <c r="C3362" s="625" t="n">
        <v>522</v>
      </c>
      <c r="D3362" s="431" t="n"/>
      <c r="E3362" s="563" t="inlineStr">
        <is>
          <t>Roads total</t>
        </is>
      </c>
      <c r="F3362" s="563" t="inlineStr">
        <is>
          <t>Utak összesen</t>
        </is>
      </c>
      <c r="G3362" s="993" t="n"/>
      <c r="H3362" s="294" t="n"/>
      <c r="I3362" s="452" t="n"/>
      <c r="J3362" s="95" t="n"/>
      <c r="K3362" s="23" t="n"/>
      <c r="L3362" s="194" t="n"/>
      <c r="M3362" s="203">
        <f>SUM(M3348:M3361)</f>
        <v/>
      </c>
      <c r="O3362" s="464">
        <f>ISBLANK(D3362)</f>
        <v/>
      </c>
      <c r="P3362" s="464">
        <f>ISBLANK(G3362)</f>
        <v/>
      </c>
      <c r="Q3362" s="464">
        <f>ISBLANK(M3362)</f>
        <v/>
      </c>
      <c r="R3362" s="464">
        <f>IF(AND(O3362=P3362,O3362=Q3362),,"!!!")</f>
        <v/>
      </c>
      <c r="T3362" s="464" t="n">
        <v>3351</v>
      </c>
    </row>
    <row customHeight="1" ht="15.75" outlineLevel="1" r="3363" thickBot="1">
      <c r="A3363" s="576" t="n"/>
      <c r="B3363" s="601" t="n">
        <v>500</v>
      </c>
      <c r="C3363" s="624" t="n">
        <v>524</v>
      </c>
      <c r="D3363" s="556" t="n"/>
      <c r="E3363" s="1" t="inlineStr">
        <is>
          <t>Parking areas</t>
        </is>
      </c>
      <c r="F3363" s="1" t="inlineStr">
        <is>
          <t>Parkolók</t>
        </is>
      </c>
      <c r="G3363" s="993" t="n"/>
      <c r="H3363" s="391" t="n"/>
      <c r="I3363" s="375" t="n"/>
      <c r="J3363" s="298" t="n"/>
      <c r="K3363" s="2" t="n"/>
      <c r="L3363" s="205" t="n"/>
      <c r="M3363" s="206" t="n"/>
      <c r="O3363" s="464">
        <f>ISBLANK(D3363)</f>
        <v/>
      </c>
      <c r="P3363" s="464">
        <f>ISBLANK(G3363)</f>
        <v/>
      </c>
      <c r="Q3363" s="464">
        <f>ISBLANK(M3363)</f>
        <v/>
      </c>
      <c r="R3363" s="464">
        <f>IF(AND(O3363=P3363,O3363=Q3363),,"!!!")</f>
        <v/>
      </c>
      <c r="T3363" s="464" t="n">
        <v>3352</v>
      </c>
    </row>
    <row customHeight="1" ht="25.5" outlineLevel="1" r="3364">
      <c r="A3364" s="29" t="n"/>
      <c r="B3364" s="613" t="n"/>
      <c r="C3364" s="617" t="n"/>
      <c r="D3364" s="889" t="n"/>
      <c r="E3364" s="688" t="inlineStr">
        <is>
          <t>Paved road structure for traffic load class "C"</t>
        </is>
      </c>
      <c r="F3364" s="688" t="inlineStr">
        <is>
          <t>Tervezett térkő burkolatú útpálya pályaszerkezete „C” forgalmi terhelési osztályra:</t>
        </is>
      </c>
      <c r="G3364" s="994" t="n"/>
      <c r="H3364" s="39" t="n"/>
      <c r="I3364" s="315" t="n"/>
      <c r="J3364" s="159" t="n"/>
      <c r="K3364" s="159" t="n"/>
      <c r="L3364" s="753" t="n"/>
      <c r="M3364" s="748" t="n"/>
      <c r="O3364" s="464">
        <f>ISBLANK(D3364)</f>
        <v/>
      </c>
      <c r="P3364" s="464">
        <f>ISBLANK(G3364)</f>
        <v/>
      </c>
      <c r="Q3364" s="464">
        <f>ISBLANK(M3364)</f>
        <v/>
      </c>
      <c r="R3364" s="464">
        <f>IF(AND(O3364=P3364,O3364=Q3364),,"!!!")</f>
        <v/>
      </c>
      <c r="T3364" s="464" t="n">
        <v>3353</v>
      </c>
    </row>
    <row outlineLevel="1" r="3365">
      <c r="A3365" s="29" t="n"/>
      <c r="B3365" s="606" t="n">
        <v>500</v>
      </c>
      <c r="C3365" s="617" t="n">
        <v>524</v>
      </c>
      <c r="D3365" s="889" t="n">
        <v>1</v>
      </c>
      <c r="E3365" s="732" t="inlineStr">
        <is>
          <t>8 cm thick concrete paver bricks (Frühwald Behaton, grey)</t>
        </is>
      </c>
      <c r="F3365" s="682" t="inlineStr">
        <is>
          <t>8 cm vastag térkő burkolat (Frühwald Behaton, szürke)</t>
        </is>
      </c>
      <c r="G3365" s="994" t="n">
        <v>2316.2</v>
      </c>
      <c r="H3365" s="671" t="inlineStr">
        <is>
          <t>m2</t>
        </is>
      </c>
      <c r="I3365" s="394" t="n"/>
      <c r="J3365" s="159" t="n">
        <v>0</v>
      </c>
      <c r="K3365" s="159" t="n">
        <v>0</v>
      </c>
      <c r="L3365" s="753">
        <f>J3365+K3365</f>
        <v/>
      </c>
      <c r="M3365" s="748">
        <f>L3365*(G3365+I3365)</f>
        <v/>
      </c>
      <c r="O3365" s="464">
        <f>ISBLANK(D3365)</f>
        <v/>
      </c>
      <c r="P3365" s="464">
        <f>ISBLANK(G3365)</f>
        <v/>
      </c>
      <c r="Q3365" s="464">
        <f>ISBLANK(M3365)</f>
        <v/>
      </c>
      <c r="R3365" s="464">
        <f>IF(AND(O3365=P3365,O3365=Q3365),,"!!!")</f>
        <v/>
      </c>
      <c r="T3365" s="464" t="n">
        <v>3354</v>
      </c>
    </row>
    <row outlineLevel="1" r="3366">
      <c r="A3366" s="29" t="n"/>
      <c r="B3366" s="606" t="n">
        <v>500</v>
      </c>
      <c r="C3366" s="617" t="n">
        <v>524</v>
      </c>
      <c r="D3366" s="889" t="n">
        <v>2</v>
      </c>
      <c r="E3366" s="732" t="inlineStr">
        <is>
          <t>3 cm thick crushed stone bedding layer</t>
        </is>
      </c>
      <c r="F3366" s="682" t="inlineStr">
        <is>
          <t>3 cm vastag ágyazó zúzalék</t>
        </is>
      </c>
      <c r="G3366" s="994">
        <f>G3365*0.03</f>
        <v/>
      </c>
      <c r="H3366" s="671" t="inlineStr">
        <is>
          <t>m3</t>
        </is>
      </c>
      <c r="I3366" s="394" t="n"/>
      <c r="J3366" s="159" t="n">
        <v>0</v>
      </c>
      <c r="K3366" s="159" t="n">
        <v>0</v>
      </c>
      <c r="L3366" s="753">
        <f>J3366+K3366</f>
        <v/>
      </c>
      <c r="M3366" s="748">
        <f>L3366*(G3366+I3366)</f>
        <v/>
      </c>
      <c r="O3366" s="464">
        <f>ISBLANK(D3366)</f>
        <v/>
      </c>
      <c r="P3366" s="464">
        <f>ISBLANK(G3366)</f>
        <v/>
      </c>
      <c r="Q3366" s="464">
        <f>ISBLANK(M3366)</f>
        <v/>
      </c>
      <c r="R3366" s="464">
        <f>IF(AND(O3366=P3366,O3366=Q3366),,"!!!")</f>
        <v/>
      </c>
      <c r="T3366" s="464" t="n">
        <v>3355</v>
      </c>
    </row>
    <row outlineLevel="1" r="3367">
      <c r="A3367" s="29" t="n"/>
      <c r="B3367" s="606" t="n">
        <v>500</v>
      </c>
      <c r="C3367" s="617" t="n">
        <v>524</v>
      </c>
      <c r="D3367" s="889" t="n">
        <v>3</v>
      </c>
      <c r="E3367" s="732" t="inlineStr">
        <is>
          <t>15 cm thick CKt-4 cement bound material layer</t>
        </is>
      </c>
      <c r="F3367" s="682" t="inlineStr">
        <is>
          <t>20 cm vastag CKt-4 cementstabilizásciós alapréteg</t>
        </is>
      </c>
      <c r="G3367" s="994">
        <f>G3365*0.2</f>
        <v/>
      </c>
      <c r="H3367" s="671" t="inlineStr">
        <is>
          <t>m3</t>
        </is>
      </c>
      <c r="I3367" s="394" t="n"/>
      <c r="J3367" s="159" t="n">
        <v>0</v>
      </c>
      <c r="K3367" s="159" t="n">
        <v>0</v>
      </c>
      <c r="L3367" s="753">
        <f>J3367+K3367</f>
        <v/>
      </c>
      <c r="M3367" s="748">
        <f>L3367*(G3367+I3367)</f>
        <v/>
      </c>
      <c r="O3367" s="464">
        <f>ISBLANK(D3367)</f>
        <v/>
      </c>
      <c r="P3367" s="464">
        <f>ISBLANK(G3367)</f>
        <v/>
      </c>
      <c r="Q3367" s="464">
        <f>ISBLANK(M3367)</f>
        <v/>
      </c>
      <c r="R3367" s="464">
        <f>IF(AND(O3367=P3367,O3367=Q3367),,"!!!")</f>
        <v/>
      </c>
      <c r="T3367" s="464" t="n">
        <v>3356</v>
      </c>
    </row>
    <row customHeight="1" ht="13.5" outlineLevel="1" r="3368" thickBot="1">
      <c r="A3368" s="29" t="n"/>
      <c r="B3368" s="606" t="n">
        <v>500</v>
      </c>
      <c r="C3368" s="617" t="n">
        <v>524</v>
      </c>
      <c r="D3368" s="889" t="n">
        <v>4</v>
      </c>
      <c r="E3368" s="385" t="inlineStr">
        <is>
          <t>25 cm thick sandy gravel soil improving / frost protection layer</t>
        </is>
      </c>
      <c r="F3368" s="682" t="inlineStr">
        <is>
          <t xml:space="preserve">25 cm vastag homokos kavics talajjavító/fagyvédő réteg </t>
        </is>
      </c>
      <c r="G3368" s="994">
        <f>G3365*0.25</f>
        <v/>
      </c>
      <c r="H3368" s="671" t="inlineStr">
        <is>
          <t>m3</t>
        </is>
      </c>
      <c r="I3368" s="394" t="n"/>
      <c r="J3368" s="159" t="n">
        <v>0</v>
      </c>
      <c r="K3368" s="159" t="n">
        <v>0</v>
      </c>
      <c r="L3368" s="753">
        <f>J3368+K3368</f>
        <v/>
      </c>
      <c r="M3368" s="748">
        <f>L3368*(G3368+I3368)</f>
        <v/>
      </c>
      <c r="O3368" s="464">
        <f>ISBLANK(D3368)</f>
        <v/>
      </c>
      <c r="P3368" s="464">
        <f>ISBLANK(G3368)</f>
        <v/>
      </c>
      <c r="Q3368" s="464">
        <f>ISBLANK(M3368)</f>
        <v/>
      </c>
      <c r="R3368" s="464">
        <f>IF(AND(O3368=P3368,O3368=Q3368),,"!!!")</f>
        <v/>
      </c>
      <c r="T3368" s="464" t="n">
        <v>3357</v>
      </c>
    </row>
    <row customHeight="1" ht="13.5" outlineLevel="1" r="3369" thickBot="1">
      <c r="A3369" s="33" t="n"/>
      <c r="B3369" s="609" t="n">
        <v>500</v>
      </c>
      <c r="C3369" s="625" t="n">
        <v>524</v>
      </c>
      <c r="D3369" s="431" t="n"/>
      <c r="E3369" s="563" t="inlineStr">
        <is>
          <t>Parking areas total</t>
        </is>
      </c>
      <c r="F3369" s="563" t="inlineStr">
        <is>
          <t>Parkolók összesen</t>
        </is>
      </c>
      <c r="G3369" s="993" t="n"/>
      <c r="H3369" s="294" t="n"/>
      <c r="I3369" s="452" t="n"/>
      <c r="J3369" s="95" t="n"/>
      <c r="K3369" s="23" t="n"/>
      <c r="L3369" s="194" t="n"/>
      <c r="M3369" s="203">
        <f>SUM(M3364:M3368)</f>
        <v/>
      </c>
      <c r="O3369" s="464">
        <f>ISBLANK(D3369)</f>
        <v/>
      </c>
      <c r="P3369" s="464">
        <f>ISBLANK(G3369)</f>
        <v/>
      </c>
      <c r="Q3369" s="464">
        <f>ISBLANK(M3369)</f>
        <v/>
      </c>
      <c r="R3369" s="464">
        <f>IF(AND(O3369=P3369,O3369=Q3369),,"!!!")</f>
        <v/>
      </c>
      <c r="T3369" s="464" t="n">
        <v>3358</v>
      </c>
    </row>
    <row customHeight="1" ht="15.75" outlineLevel="1" r="3370" thickBot="1">
      <c r="A3370" s="576" t="n"/>
      <c r="B3370" s="601" t="n">
        <v>500</v>
      </c>
      <c r="C3370" s="624" t="n">
        <v>529</v>
      </c>
      <c r="D3370" s="556" t="n"/>
      <c r="E3370" s="1" t="inlineStr">
        <is>
          <t>Other items</t>
        </is>
      </c>
      <c r="F3370" s="1" t="inlineStr">
        <is>
          <t>Egyéb</t>
        </is>
      </c>
      <c r="G3370" s="993" t="n"/>
      <c r="H3370" s="391" t="n"/>
      <c r="I3370" s="375" t="n"/>
      <c r="J3370" s="298" t="n"/>
      <c r="K3370" s="2" t="n"/>
      <c r="L3370" s="205" t="n"/>
      <c r="M3370" s="206" t="n"/>
      <c r="O3370" s="464">
        <f>ISBLANK(D3370)</f>
        <v/>
      </c>
      <c r="P3370" s="464">
        <f>ISBLANK(G3370)</f>
        <v/>
      </c>
      <c r="Q3370" s="464">
        <f>ISBLANK(M3370)</f>
        <v/>
      </c>
      <c r="R3370" s="464">
        <f>IF(AND(O3370=P3370,O3370=Q3370),,"!!!")</f>
        <v/>
      </c>
      <c r="T3370" s="464" t="n">
        <v>3359</v>
      </c>
    </row>
    <row outlineLevel="1" r="3371">
      <c r="A3371" s="395" t="n"/>
      <c r="B3371" s="652" t="n"/>
      <c r="C3371" s="652" t="n"/>
      <c r="D3371" s="396" t="n"/>
      <c r="E3371" s="688" t="inlineStr">
        <is>
          <t>Kerbs</t>
        </is>
      </c>
      <c r="F3371" s="688" t="inlineStr">
        <is>
          <t>Tervezett szegélyek</t>
        </is>
      </c>
      <c r="G3371" s="1035" t="n"/>
      <c r="H3371" s="397" t="n"/>
      <c r="I3371" s="398" t="n"/>
      <c r="J3371" s="159" t="n"/>
      <c r="K3371" s="159" t="n"/>
      <c r="L3371" s="753" t="n"/>
      <c r="M3371" s="748" t="n"/>
      <c r="O3371" s="464">
        <f>ISBLANK(D3371)</f>
        <v/>
      </c>
      <c r="P3371" s="464">
        <f>ISBLANK(G3371)</f>
        <v/>
      </c>
      <c r="Q3371" s="464">
        <f>ISBLANK(M3371)</f>
        <v/>
      </c>
      <c r="R3371" s="464">
        <f>IF(AND(O3371=P3371,O3371=Q3371),,"!!!")</f>
        <v/>
      </c>
      <c r="T3371" s="464" t="n">
        <v>3360</v>
      </c>
    </row>
    <row customHeight="1" ht="22.5" outlineLevel="1" r="3372">
      <c r="A3372" s="164" t="inlineStr">
        <is>
          <t>x</t>
        </is>
      </c>
      <c r="B3372" s="608" t="n">
        <v>500</v>
      </c>
      <c r="C3372" s="617" t="n">
        <v>529</v>
      </c>
      <c r="D3372" s="889" t="n">
        <v>1</v>
      </c>
      <c r="E3372" s="682" t="inlineStr">
        <is>
          <t>Construction of 15x20x40 cm submerged kerb on C20/25-32-F1 concrete bedding</t>
        </is>
      </c>
      <c r="F3372" s="682" t="inlineStr">
        <is>
          <t>15x20x40 cm süllyesztett szegély építése C20/25-32-F1 (földnedves) betongerendába rakva</t>
        </is>
      </c>
      <c r="G3372" s="997">
        <f>100+126+126.15+70+73+112.9+19.7+17.5+17.5+74.3+46.3+7+18.3+39.1+9.8+9.5+14.5+37.7+16.2+23+84.24+15.9+36.9+36.8+129.41+36</f>
        <v/>
      </c>
      <c r="H3372" s="671" t="inlineStr">
        <is>
          <t>fm</t>
        </is>
      </c>
      <c r="I3372" s="314" t="n"/>
      <c r="J3372" s="159" t="n">
        <v>0</v>
      </c>
      <c r="K3372" s="159" t="n">
        <v>0</v>
      </c>
      <c r="L3372" s="753">
        <f>J3372+K3372</f>
        <v/>
      </c>
      <c r="M3372" s="748">
        <f>L3372*(G3372+I3372)</f>
        <v/>
      </c>
      <c r="O3372" s="464">
        <f>ISBLANK(D3372)</f>
        <v/>
      </c>
      <c r="P3372" s="464">
        <f>ISBLANK(G3372)</f>
        <v/>
      </c>
      <c r="Q3372" s="464">
        <f>ISBLANK(M3372)</f>
        <v/>
      </c>
      <c r="R3372" s="464">
        <f>IF(AND(O3372=P3372,O3372=Q3372),,"!!!")</f>
        <v/>
      </c>
      <c r="T3372" s="464" t="n">
        <v>3361</v>
      </c>
    </row>
    <row customHeight="1" ht="22.5" outlineLevel="1" r="3373">
      <c r="A3373" s="164" t="inlineStr">
        <is>
          <t>x</t>
        </is>
      </c>
      <c r="B3373" s="608" t="n">
        <v>500</v>
      </c>
      <c r="C3373" s="617" t="n">
        <v>529</v>
      </c>
      <c r="D3373" s="889" t="n">
        <v>2</v>
      </c>
      <c r="E3373" s="682" t="inlineStr">
        <is>
          <t>Construction of 15x30x40 cm barrier kerb on C20/25-32-F1 concrete bedding</t>
        </is>
      </c>
      <c r="F3373" s="682" t="inlineStr">
        <is>
          <t>15x30x40 cm kiemelt szegély építése C20/25-32-F1 (földnedves) betongerendába rakva</t>
        </is>
      </c>
      <c r="G3373" s="997">
        <f>802.44+815.8+129.6+37.95+23.8+45.6+94.63+23.3+35.2+127.9+114.1+152.3+140.11+24.44+145.1+70.2+230.52+278+30.44+30.44+132.31+11+225.1</f>
        <v/>
      </c>
      <c r="H3373" s="671" t="inlineStr">
        <is>
          <t>fm</t>
        </is>
      </c>
      <c r="I3373" s="314" t="n"/>
      <c r="J3373" s="159" t="n">
        <v>0</v>
      </c>
      <c r="K3373" s="159" t="n">
        <v>0</v>
      </c>
      <c r="L3373" s="753">
        <f>J3373+K3373</f>
        <v/>
      </c>
      <c r="M3373" s="748">
        <f>L3373*(G3373+I3373)</f>
        <v/>
      </c>
      <c r="O3373" s="464">
        <f>ISBLANK(D3373)</f>
        <v/>
      </c>
      <c r="P3373" s="464">
        <f>ISBLANK(G3373)</f>
        <v/>
      </c>
      <c r="Q3373" s="464">
        <f>ISBLANK(M3373)</f>
        <v/>
      </c>
      <c r="R3373" s="464">
        <f>IF(AND(O3373=P3373,O3373=Q3373),,"!!!")</f>
        <v/>
      </c>
      <c r="T3373" s="464" t="n">
        <v>3362</v>
      </c>
    </row>
    <row customHeight="1" ht="22.5" outlineLevel="1" r="3374">
      <c r="A3374" s="164" t="inlineStr">
        <is>
          <t>x</t>
        </is>
      </c>
      <c r="B3374" s="608" t="n">
        <v>500</v>
      </c>
      <c r="C3374" s="617" t="n">
        <v>529</v>
      </c>
      <c r="D3374" s="889" t="n">
        <v>3</v>
      </c>
      <c r="E3374" s="682" t="inlineStr">
        <is>
          <t>Construction of 5x20x100 cm garden kerb on C20/25-32-F1 concrete bedding</t>
        </is>
      </c>
      <c r="F3374" s="682" t="inlineStr">
        <is>
          <t>5x20x100 cm kerti szegély építése C20/25-32-F1 (földnedves) betongerendába rakva</t>
        </is>
      </c>
      <c r="G3374" s="997">
        <f>21.1+137.2+1.2+12.2+28.2+0.6+67.8+67.3+19.53+1+1+8.2+8.2+8.2+42.55+8.22+16.9+134.75+40.3+139+34.9+19.65</f>
        <v/>
      </c>
      <c r="H3374" s="671" t="inlineStr">
        <is>
          <t>fm</t>
        </is>
      </c>
      <c r="I3374" s="314" t="n"/>
      <c r="J3374" s="159" t="n">
        <v>0</v>
      </c>
      <c r="K3374" s="159" t="n">
        <v>0</v>
      </c>
      <c r="L3374" s="753">
        <f>J3374+K3374</f>
        <v/>
      </c>
      <c r="M3374" s="748">
        <f>L3374*(G3374+I3374)</f>
        <v/>
      </c>
      <c r="O3374" s="464">
        <f>ISBLANK(D3374)</f>
        <v/>
      </c>
      <c r="P3374" s="464">
        <f>ISBLANK(G3374)</f>
        <v/>
      </c>
      <c r="Q3374" s="464">
        <f>ISBLANK(M3374)</f>
        <v/>
      </c>
      <c r="R3374" s="464">
        <f>IF(AND(O3374=P3374,O3374=Q3374),,"!!!")</f>
        <v/>
      </c>
      <c r="T3374" s="464" t="n">
        <v>3363</v>
      </c>
    </row>
    <row customHeight="1" ht="22.5" outlineLevel="1" r="3375">
      <c r="A3375" s="164" t="inlineStr">
        <is>
          <t>x</t>
        </is>
      </c>
      <c r="B3375" s="617" t="n"/>
      <c r="C3375" s="617" t="n"/>
      <c r="D3375" s="889" t="n">
        <v>4</v>
      </c>
      <c r="E3375" s="682" t="inlineStr">
        <is>
          <t>Construction of 5x20x100 cm garden kerb on C20/25-32-F1 concrete bedding around the building</t>
        </is>
      </c>
      <c r="F3375" s="682" t="inlineStr">
        <is>
          <t>5x20x100 cm kerti szegély építése C20/25-32-F1 (földnedves) betongerendába rakva épület körül</t>
        </is>
      </c>
      <c r="G3375" s="997" t="n">
        <v>1400</v>
      </c>
      <c r="H3375" s="671" t="inlineStr">
        <is>
          <t>fm</t>
        </is>
      </c>
      <c r="I3375" s="314" t="n"/>
      <c r="J3375" s="159" t="n">
        <v>0</v>
      </c>
      <c r="K3375" s="159" t="n">
        <v>0</v>
      </c>
      <c r="L3375" s="753">
        <f>J3375+K3375</f>
        <v/>
      </c>
      <c r="M3375" s="748">
        <f>L3375*(G3375+I3375)</f>
        <v/>
      </c>
      <c r="O3375" s="464">
        <f>ISBLANK(D3375)</f>
        <v/>
      </c>
      <c r="P3375" s="464">
        <f>ISBLANK(G3375)</f>
        <v/>
      </c>
      <c r="Q3375" s="464">
        <f>ISBLANK(M3375)</f>
        <v/>
      </c>
      <c r="R3375" s="464">
        <f>IF(AND(O3375=P3375,O3375=Q3375),,"!!!")</f>
        <v/>
      </c>
      <c r="T3375" s="464" t="n">
        <v>3364</v>
      </c>
    </row>
    <row customHeight="1" ht="22.5" outlineLevel="1" r="3376">
      <c r="A3376" s="164" t="inlineStr">
        <is>
          <t>x</t>
        </is>
      </c>
      <c r="B3376" s="608" t="n">
        <v>500</v>
      </c>
      <c r="C3376" s="617" t="n">
        <v>529</v>
      </c>
      <c r="D3376" s="889" t="n">
        <v>5</v>
      </c>
      <c r="E3376" s="682" t="inlineStr">
        <is>
          <t>Construction of 25x10-15x30 cm mower kerb (type "K") on C20/25-32-F1 concrete bedding</t>
        </is>
      </c>
      <c r="F3376" s="682" t="inlineStr">
        <is>
          <t>25x10-15x30 cm K szegély építése C20/25-32-F1 (földnedves) betongerendába rakva</t>
        </is>
      </c>
      <c r="G3376" s="997">
        <f>50.3+(2*27)</f>
        <v/>
      </c>
      <c r="H3376" s="671" t="inlineStr">
        <is>
          <t>fm</t>
        </is>
      </c>
      <c r="I3376" s="314" t="n"/>
      <c r="J3376" s="159" t="n">
        <v>0</v>
      </c>
      <c r="K3376" s="159" t="n">
        <v>0</v>
      </c>
      <c r="L3376" s="753">
        <f>J3376+K3376</f>
        <v/>
      </c>
      <c r="M3376" s="748">
        <f>L3376*(G3376+I3376)</f>
        <v/>
      </c>
      <c r="O3376" s="464">
        <f>ISBLANK(D3376)</f>
        <v/>
      </c>
      <c r="P3376" s="464">
        <f>ISBLANK(G3376)</f>
        <v/>
      </c>
      <c r="Q3376" s="464">
        <f>ISBLANK(M3376)</f>
        <v/>
      </c>
      <c r="R3376" s="464">
        <f>IF(AND(O3376=P3376,O3376=Q3376),,"!!!")</f>
        <v/>
      </c>
      <c r="T3376" s="464" t="n">
        <v>3365</v>
      </c>
    </row>
    <row outlineLevel="1" r="3377">
      <c r="A3377" s="164" t="n"/>
      <c r="B3377" s="617" t="n"/>
      <c r="C3377" s="617" t="n"/>
      <c r="D3377" s="889" t="n"/>
      <c r="E3377" s="688" t="inlineStr">
        <is>
          <t>Chute drains</t>
        </is>
      </c>
      <c r="F3377" s="688" t="inlineStr">
        <is>
          <t>Tervezett surrantók</t>
        </is>
      </c>
      <c r="G3377" s="997" t="n"/>
      <c r="H3377" s="756" t="n"/>
      <c r="I3377" s="314" t="n"/>
      <c r="J3377" s="159" t="n"/>
      <c r="K3377" s="159" t="n"/>
      <c r="L3377" s="753" t="n"/>
      <c r="M3377" s="748" t="n"/>
      <c r="O3377" s="464">
        <f>ISBLANK(D3377)</f>
        <v/>
      </c>
      <c r="P3377" s="464">
        <f>ISBLANK(G3377)</f>
        <v/>
      </c>
      <c r="Q3377" s="464">
        <f>ISBLANK(M3377)</f>
        <v/>
      </c>
      <c r="R3377" s="464">
        <f>IF(AND(O3377=P3377,O3377=Q3377),,"!!!")</f>
        <v/>
      </c>
      <c r="T3377" s="464" t="n">
        <v>3366</v>
      </c>
    </row>
    <row customHeight="1" ht="22.5" outlineLevel="1" r="3378">
      <c r="A3378" s="164" t="n"/>
      <c r="B3378" s="608" t="n">
        <v>500</v>
      </c>
      <c r="C3378" s="617" t="n">
        <v>529</v>
      </c>
      <c r="D3378" s="889" t="n">
        <v>7</v>
      </c>
      <c r="E3378" s="682" t="inlineStr">
        <is>
          <t>Linear drainage channel with grid cover (Hauraton Faserfix KS200 or equivalent)</t>
        </is>
      </c>
      <c r="F3378" s="682" t="inlineStr">
        <is>
          <t>Rácsos folyóka (Hauraton Faserfix KS 200 vagy azzal műszakilag egyenértékű)</t>
        </is>
      </c>
      <c r="G3378" s="997" t="n">
        <v>8.4</v>
      </c>
      <c r="H3378" s="671" t="inlineStr">
        <is>
          <t>fm</t>
        </is>
      </c>
      <c r="I3378" s="314" t="n"/>
      <c r="J3378" s="159" t="n">
        <v>0</v>
      </c>
      <c r="K3378" s="159" t="n">
        <v>0</v>
      </c>
      <c r="L3378" s="753">
        <f>J3378+K3378</f>
        <v/>
      </c>
      <c r="M3378" s="748">
        <f>L3378*(G3378+I3378)</f>
        <v/>
      </c>
      <c r="O3378" s="464">
        <f>ISBLANK(D3378)</f>
        <v/>
      </c>
      <c r="P3378" s="464">
        <f>ISBLANK(G3378)</f>
        <v/>
      </c>
      <c r="Q3378" s="464">
        <f>ISBLANK(M3378)</f>
        <v/>
      </c>
      <c r="R3378" s="464">
        <f>IF(AND(O3378=P3378,O3378=Q3378),,"!!!")</f>
        <v/>
      </c>
      <c r="T3378" s="464" t="n">
        <v>3367</v>
      </c>
    </row>
    <row customHeight="1" ht="22.5" outlineLevel="1" r="3379">
      <c r="A3379" s="164" t="n"/>
      <c r="B3379" s="608" t="n">
        <v>500</v>
      </c>
      <c r="C3379" s="617" t="n">
        <v>529</v>
      </c>
      <c r="D3379" s="889" t="n">
        <v>8</v>
      </c>
      <c r="E3379" s="682" t="inlineStr">
        <is>
          <t>55 x 40 x 50 precast concrete chute drain element built on C16/20-32-F1 concrete bedding</t>
        </is>
      </c>
      <c r="F3379" s="682" t="inlineStr">
        <is>
          <t>55x40x50 e.gy. Beton surrantó elem C16/20-32-F1 betongerendába rakva</t>
        </is>
      </c>
      <c r="G3379" s="997" t="n">
        <v>107</v>
      </c>
      <c r="H3379" s="671" t="inlineStr">
        <is>
          <t>db</t>
        </is>
      </c>
      <c r="I3379" s="314" t="n"/>
      <c r="J3379" s="159" t="n">
        <v>0</v>
      </c>
      <c r="K3379" s="159" t="n">
        <v>0</v>
      </c>
      <c r="L3379" s="753">
        <f>J3379+K3379</f>
        <v/>
      </c>
      <c r="M3379" s="748">
        <f>L3379*(G3379+I3379)</f>
        <v/>
      </c>
      <c r="O3379" s="464">
        <f>ISBLANK(D3379)</f>
        <v/>
      </c>
      <c r="P3379" s="464">
        <f>ISBLANK(G3379)</f>
        <v/>
      </c>
      <c r="Q3379" s="464">
        <f>ISBLANK(M3379)</f>
        <v/>
      </c>
      <c r="R3379" s="464">
        <f>IF(AND(O3379=P3379,O3379=Q3379),,"!!!")</f>
        <v/>
      </c>
      <c r="T3379" s="464" t="n">
        <v>3368</v>
      </c>
    </row>
    <row outlineLevel="1" r="3380">
      <c r="A3380" s="164" t="n"/>
      <c r="B3380" s="608" t="n">
        <v>500</v>
      </c>
      <c r="C3380" s="617" t="n">
        <v>529</v>
      </c>
      <c r="D3380" s="889" t="n">
        <v>9</v>
      </c>
      <c r="E3380" s="682" t="inlineStr">
        <is>
          <t>10 cm thick sandy gravel bedding layer</t>
        </is>
      </c>
      <c r="F3380" s="682" t="inlineStr">
        <is>
          <t>10 cm homokos kavics ágyazat</t>
        </is>
      </c>
      <c r="G3380" s="997" t="n">
        <v>3.21</v>
      </c>
      <c r="H3380" s="671" t="inlineStr">
        <is>
          <t>m3</t>
        </is>
      </c>
      <c r="I3380" s="314" t="n"/>
      <c r="J3380" s="159" t="n">
        <v>0</v>
      </c>
      <c r="K3380" s="159" t="n">
        <v>0</v>
      </c>
      <c r="L3380" s="753">
        <f>J3380+K3380</f>
        <v/>
      </c>
      <c r="M3380" s="748">
        <f>L3380*(G3380+I3380)</f>
        <v/>
      </c>
      <c r="O3380" s="464">
        <f>ISBLANK(D3380)</f>
        <v/>
      </c>
      <c r="P3380" s="464">
        <f>ISBLANK(G3380)</f>
        <v/>
      </c>
      <c r="Q3380" s="464">
        <f>ISBLANK(M3380)</f>
        <v/>
      </c>
      <c r="R3380" s="464">
        <f>IF(AND(O3380=P3380,O3380=Q3380),,"!!!")</f>
        <v/>
      </c>
      <c r="T3380" s="464" t="n">
        <v>3369</v>
      </c>
    </row>
    <row outlineLevel="1" r="3381">
      <c r="A3381" s="164" t="n"/>
      <c r="B3381" s="608" t="n">
        <v>500</v>
      </c>
      <c r="C3381" s="617" t="n">
        <v>529</v>
      </c>
      <c r="D3381" s="889" t="n">
        <v>10</v>
      </c>
      <c r="E3381" s="682" t="inlineStr">
        <is>
          <t>40 x 40 x 10  pre-cast concrete plate element</t>
        </is>
      </c>
      <c r="F3381" s="682" t="inlineStr">
        <is>
          <t>40x40 beton mederburkoló elem</t>
        </is>
      </c>
      <c r="G3381" s="997" t="n">
        <v>55.8</v>
      </c>
      <c r="H3381" s="671" t="inlineStr">
        <is>
          <t>m2</t>
        </is>
      </c>
      <c r="I3381" s="314" t="n"/>
      <c r="J3381" s="159" t="n">
        <v>0</v>
      </c>
      <c r="K3381" s="159" t="n">
        <v>0</v>
      </c>
      <c r="L3381" s="753">
        <f>J3381+K3381</f>
        <v/>
      </c>
      <c r="M3381" s="748">
        <f>L3381*(G3381+I3381)</f>
        <v/>
      </c>
      <c r="O3381" s="464">
        <f>ISBLANK(D3381)</f>
        <v/>
      </c>
      <c r="P3381" s="464">
        <f>ISBLANK(G3381)</f>
        <v/>
      </c>
      <c r="Q3381" s="464">
        <f>ISBLANK(M3381)</f>
        <v/>
      </c>
      <c r="R3381" s="464">
        <f>IF(AND(O3381=P3381,O3381=Q3381),,"!!!")</f>
        <v/>
      </c>
      <c r="T3381" s="464" t="n">
        <v>3370</v>
      </c>
    </row>
    <row outlineLevel="1" r="3382">
      <c r="A3382" s="164" t="n"/>
      <c r="B3382" s="617" t="n"/>
      <c r="C3382" s="617" t="n"/>
      <c r="D3382" s="889" t="n"/>
      <c r="E3382" s="688" t="inlineStr">
        <is>
          <t>Road signs and markings</t>
        </is>
      </c>
      <c r="F3382" s="688" t="inlineStr">
        <is>
          <t>Tervezett forgalomtechnika</t>
        </is>
      </c>
      <c r="G3382" s="997" t="n"/>
      <c r="H3382" s="756" t="n"/>
      <c r="I3382" s="314" t="n"/>
      <c r="J3382" s="159" t="n"/>
      <c r="K3382" s="159" t="n"/>
      <c r="L3382" s="753" t="n"/>
      <c r="M3382" s="748" t="n"/>
      <c r="O3382" s="464">
        <f>ISBLANK(D3382)</f>
        <v/>
      </c>
      <c r="P3382" s="464">
        <f>ISBLANK(G3382)</f>
        <v/>
      </c>
      <c r="Q3382" s="464">
        <f>ISBLANK(M3382)</f>
        <v/>
      </c>
      <c r="R3382" s="464">
        <f>IF(AND(O3382=P3382,O3382=Q3382),,"!!!")</f>
        <v/>
      </c>
      <c r="T3382" s="464" t="n">
        <v>3371</v>
      </c>
    </row>
    <row outlineLevel="1" r="3383">
      <c r="A3383" s="164" t="n"/>
      <c r="B3383" s="608" t="n">
        <v>500</v>
      </c>
      <c r="C3383" s="617" t="n">
        <v>529</v>
      </c>
      <c r="D3383" s="889" t="n">
        <v>12</v>
      </c>
      <c r="E3383" s="682" t="inlineStr">
        <is>
          <t>Painting of white durable road markings</t>
        </is>
      </c>
      <c r="F3383" s="682" t="inlineStr">
        <is>
          <t>Fehér színű tartós útburkolati jel felfestése:</t>
        </is>
      </c>
      <c r="G3383" s="997">
        <f>(5*170)+(3*4)+(7*4)+(21.55*8)+56.85+43.45+16.65+24.95</f>
        <v/>
      </c>
      <c r="H3383" s="671" t="inlineStr">
        <is>
          <t>fm</t>
        </is>
      </c>
      <c r="I3383" s="314" t="n"/>
      <c r="J3383" s="159" t="n">
        <v>0</v>
      </c>
      <c r="K3383" s="159" t="n">
        <v>0</v>
      </c>
      <c r="L3383" s="753">
        <f>J3383+K3383</f>
        <v/>
      </c>
      <c r="M3383" s="748">
        <f>L3383*(G3383+I3383)</f>
        <v/>
      </c>
      <c r="O3383" s="464">
        <f>ISBLANK(D3383)</f>
        <v/>
      </c>
      <c r="P3383" s="464">
        <f>ISBLANK(G3383)</f>
        <v/>
      </c>
      <c r="Q3383" s="464">
        <f>ISBLANK(M3383)</f>
        <v/>
      </c>
      <c r="R3383" s="464">
        <f>IF(AND(O3383=P3383,O3383=Q3383),,"!!!")</f>
        <v/>
      </c>
      <c r="T3383" s="464" t="n">
        <v>3372</v>
      </c>
    </row>
    <row customHeight="1" ht="22.5" outlineLevel="1" r="3384">
      <c r="A3384" s="164" t="n"/>
      <c r="B3384" s="608" t="n">
        <v>500</v>
      </c>
      <c r="C3384" s="617" t="n">
        <v>529</v>
      </c>
      <c r="D3384" s="889" t="n">
        <v>13</v>
      </c>
      <c r="E3384" s="682" t="inlineStr">
        <is>
          <t>Painting of disabled pictograms with white durable road marks</t>
        </is>
      </c>
      <c r="F3384" s="682" t="inlineStr">
        <is>
          <t>Moszgáskorlátozott parkolóhely piktogramm fehér színű tartós útburkolati jel felfestése</t>
        </is>
      </c>
      <c r="G3384" s="997">
        <f>4*1.5</f>
        <v/>
      </c>
      <c r="H3384" s="671" t="inlineStr">
        <is>
          <t>m2</t>
        </is>
      </c>
      <c r="I3384" s="314" t="n"/>
      <c r="J3384" s="159" t="n">
        <v>0</v>
      </c>
      <c r="K3384" s="159" t="n">
        <v>0</v>
      </c>
      <c r="L3384" s="753">
        <f>J3384+K3384</f>
        <v/>
      </c>
      <c r="M3384" s="748">
        <f>L3384*(G3384+I3384)</f>
        <v/>
      </c>
      <c r="O3384" s="464">
        <f>ISBLANK(D3384)</f>
        <v/>
      </c>
      <c r="P3384" s="464">
        <f>ISBLANK(G3384)</f>
        <v/>
      </c>
      <c r="Q3384" s="464">
        <f>ISBLANK(M3384)</f>
        <v/>
      </c>
      <c r="R3384" s="464">
        <f>IF(AND(O3384=P3384,O3384=Q3384),,"!!!")</f>
        <v/>
      </c>
      <c r="T3384" s="464" t="n">
        <v>3373</v>
      </c>
    </row>
    <row outlineLevel="1" r="3385">
      <c r="A3385" s="164" t="n"/>
      <c r="B3385" s="608" t="n">
        <v>500</v>
      </c>
      <c r="C3385" s="617" t="n">
        <v>529</v>
      </c>
      <c r="D3385" s="889" t="n">
        <v>14</v>
      </c>
      <c r="E3385" s="682" t="inlineStr">
        <is>
          <t>Traffic sign board's poles with concrete basement</t>
        </is>
      </c>
      <c r="F3385" s="682" t="inlineStr">
        <is>
          <t>Jelzőtábla oszlop elhelyezése betonalappal:</t>
        </is>
      </c>
      <c r="G3385" s="997" t="n">
        <v>15</v>
      </c>
      <c r="H3385" s="671" t="inlineStr">
        <is>
          <t>db</t>
        </is>
      </c>
      <c r="I3385" s="314" t="n"/>
      <c r="J3385" s="159" t="n">
        <v>0</v>
      </c>
      <c r="K3385" s="159" t="n">
        <v>0</v>
      </c>
      <c r="L3385" s="753">
        <f>J3385+K3385</f>
        <v/>
      </c>
      <c r="M3385" s="748">
        <f>L3385*(G3385+I3385)</f>
        <v/>
      </c>
      <c r="O3385" s="464">
        <f>ISBLANK(D3385)</f>
        <v/>
      </c>
      <c r="P3385" s="464">
        <f>ISBLANK(G3385)</f>
        <v/>
      </c>
      <c r="Q3385" s="464">
        <f>ISBLANK(M3385)</f>
        <v/>
      </c>
      <c r="R3385" s="464">
        <f>IF(AND(O3385=P3385,O3385=Q3385),,"!!!")</f>
        <v/>
      </c>
      <c r="T3385" s="464" t="n">
        <v>3374</v>
      </c>
    </row>
    <row outlineLevel="1" r="3386">
      <c r="A3386" s="164" t="n"/>
      <c r="B3386" s="608" t="n">
        <v>500</v>
      </c>
      <c r="C3386" s="617" t="n">
        <v>529</v>
      </c>
      <c r="D3386" s="889" t="n">
        <v>15</v>
      </c>
      <c r="E3386" s="682" t="inlineStr">
        <is>
          <t>Installation of "Private road" traffic sign board on pole</t>
        </is>
      </c>
      <c r="F3386" s="682" t="inlineStr">
        <is>
          <t>"Magánút" jelzőtábla elhelyezése oszlopra:</t>
        </is>
      </c>
      <c r="G3386" s="997" t="n">
        <v>2</v>
      </c>
      <c r="H3386" s="671" t="inlineStr">
        <is>
          <t>db</t>
        </is>
      </c>
      <c r="I3386" s="314" t="n"/>
      <c r="J3386" s="159" t="n">
        <v>0</v>
      </c>
      <c r="K3386" s="159" t="n">
        <v>0</v>
      </c>
      <c r="L3386" s="753">
        <f>J3386+K3386</f>
        <v/>
      </c>
      <c r="M3386" s="748">
        <f>L3386*(G3386+I3386)</f>
        <v/>
      </c>
      <c r="O3386" s="464">
        <f>ISBLANK(D3386)</f>
        <v/>
      </c>
      <c r="P3386" s="464">
        <f>ISBLANK(G3386)</f>
        <v/>
      </c>
      <c r="Q3386" s="464">
        <f>ISBLANK(M3386)</f>
        <v/>
      </c>
      <c r="R3386" s="464">
        <f>IF(AND(O3386=P3386,O3386=Q3386),,"!!!")</f>
        <v/>
      </c>
      <c r="T3386" s="464" t="n">
        <v>3375</v>
      </c>
    </row>
    <row outlineLevel="1" r="3387">
      <c r="A3387" s="164" t="n"/>
      <c r="B3387" s="608" t="n">
        <v>500</v>
      </c>
      <c r="C3387" s="617" t="n">
        <v>529</v>
      </c>
      <c r="D3387" s="889" t="n">
        <v>16</v>
      </c>
      <c r="E3387" s="682" t="inlineStr">
        <is>
          <t>Installation of "Give way" traffic sign board on pole</t>
        </is>
      </c>
      <c r="F3387" s="682" t="inlineStr">
        <is>
          <t>"Elsőbbség adás kötelező" jelzőtábla elhelyezése oszlopra:</t>
        </is>
      </c>
      <c r="G3387" s="997" t="n">
        <v>3</v>
      </c>
      <c r="H3387" s="671" t="inlineStr">
        <is>
          <t>db</t>
        </is>
      </c>
      <c r="I3387" s="314" t="n"/>
      <c r="J3387" s="159" t="n">
        <v>0</v>
      </c>
      <c r="K3387" s="159" t="n">
        <v>0</v>
      </c>
      <c r="L3387" s="753">
        <f>J3387+K3387</f>
        <v/>
      </c>
      <c r="M3387" s="748">
        <f>L3387*(G3387+I3387)</f>
        <v/>
      </c>
      <c r="O3387" s="464">
        <f>ISBLANK(D3387)</f>
        <v/>
      </c>
      <c r="P3387" s="464">
        <f>ISBLANK(G3387)</f>
        <v/>
      </c>
      <c r="Q3387" s="464">
        <f>ISBLANK(M3387)</f>
        <v/>
      </c>
      <c r="R3387" s="464">
        <f>IF(AND(O3387=P3387,O3387=Q3387),,"!!!")</f>
        <v/>
      </c>
      <c r="T3387" s="464" t="n">
        <v>3376</v>
      </c>
    </row>
    <row outlineLevel="1" r="3388">
      <c r="A3388" s="164" t="n"/>
      <c r="B3388" s="608" t="n">
        <v>500</v>
      </c>
      <c r="C3388" s="617" t="n">
        <v>529</v>
      </c>
      <c r="D3388" s="889" t="n">
        <v>17</v>
      </c>
      <c r="E3388" s="682" t="inlineStr">
        <is>
          <t>Installation of "Ahead only" traffic sign board on pole</t>
        </is>
      </c>
      <c r="F3388" s="682" t="inlineStr">
        <is>
          <t>"Kötelező haladási irány egyenesen" jelzőtábla elhelyezése oszlopra:</t>
        </is>
      </c>
      <c r="G3388" s="997" t="n">
        <v>1</v>
      </c>
      <c r="H3388" s="671" t="inlineStr">
        <is>
          <t>db</t>
        </is>
      </c>
      <c r="I3388" s="314" t="n"/>
      <c r="J3388" s="159" t="n">
        <v>0</v>
      </c>
      <c r="K3388" s="159" t="n">
        <v>0</v>
      </c>
      <c r="L3388" s="753">
        <f>J3388+K3388</f>
        <v/>
      </c>
      <c r="M3388" s="748">
        <f>L3388*(G3388+I3388)</f>
        <v/>
      </c>
      <c r="O3388" s="464">
        <f>ISBLANK(D3388)</f>
        <v/>
      </c>
      <c r="P3388" s="464">
        <f>ISBLANK(G3388)</f>
        <v/>
      </c>
      <c r="Q3388" s="464">
        <f>ISBLANK(M3388)</f>
        <v/>
      </c>
      <c r="R3388" s="464">
        <f>IF(AND(O3388=P3388,O3388=Q3388),,"!!!")</f>
        <v/>
      </c>
      <c r="T3388" s="464" t="n">
        <v>3377</v>
      </c>
    </row>
    <row outlineLevel="1" r="3389">
      <c r="A3389" s="164" t="n"/>
      <c r="B3389" s="608" t="n">
        <v>500</v>
      </c>
      <c r="C3389" s="617" t="n">
        <v>529</v>
      </c>
      <c r="D3389" s="889" t="n">
        <v>18</v>
      </c>
      <c r="E3389" s="682" t="inlineStr">
        <is>
          <t>Installation of "Turn right" traffic sign board on pole</t>
        </is>
      </c>
      <c r="F3389" s="682" t="inlineStr">
        <is>
          <t>"Kötelező haladási irány jobbra" jelzőtábla elhelyezése oszlopra:</t>
        </is>
      </c>
      <c r="G3389" s="997" t="n">
        <v>2</v>
      </c>
      <c r="H3389" s="671" t="inlineStr">
        <is>
          <t>db</t>
        </is>
      </c>
      <c r="I3389" s="314" t="n"/>
      <c r="J3389" s="159" t="n">
        <v>0</v>
      </c>
      <c r="K3389" s="159" t="n">
        <v>0</v>
      </c>
      <c r="L3389" s="753">
        <f>J3389+K3389</f>
        <v/>
      </c>
      <c r="M3389" s="748">
        <f>L3389*(G3389+I3389)</f>
        <v/>
      </c>
      <c r="O3389" s="464">
        <f>ISBLANK(D3389)</f>
        <v/>
      </c>
      <c r="P3389" s="464">
        <f>ISBLANK(G3389)</f>
        <v/>
      </c>
      <c r="Q3389" s="464">
        <f>ISBLANK(M3389)</f>
        <v/>
      </c>
      <c r="R3389" s="464">
        <f>IF(AND(O3389=P3389,O3389=Q3389),,"!!!")</f>
        <v/>
      </c>
      <c r="T3389" s="464" t="n">
        <v>3378</v>
      </c>
    </row>
    <row outlineLevel="1" r="3390">
      <c r="A3390" s="164" t="n"/>
      <c r="B3390" s="608" t="n">
        <v>500</v>
      </c>
      <c r="C3390" s="617" t="n">
        <v>529</v>
      </c>
      <c r="D3390" s="889" t="n">
        <v>19</v>
      </c>
      <c r="E3390" s="682" t="inlineStr">
        <is>
          <t>Installation of "Turn left" traffic sign board on pole</t>
        </is>
      </c>
      <c r="F3390" s="682" t="inlineStr">
        <is>
          <t>"Kötelező haladási irány balra" jelzőtábla elhelyezése oszlopra:</t>
        </is>
      </c>
      <c r="G3390" s="997" t="n">
        <v>1</v>
      </c>
      <c r="H3390" s="671" t="inlineStr">
        <is>
          <t>db</t>
        </is>
      </c>
      <c r="I3390" s="314" t="n"/>
      <c r="J3390" s="159" t="n">
        <v>0</v>
      </c>
      <c r="K3390" s="159" t="n">
        <v>0</v>
      </c>
      <c r="L3390" s="753">
        <f>J3390+K3390</f>
        <v/>
      </c>
      <c r="M3390" s="748">
        <f>L3390*(G3390+I3390)</f>
        <v/>
      </c>
      <c r="O3390" s="464">
        <f>ISBLANK(D3390)</f>
        <v/>
      </c>
      <c r="P3390" s="464">
        <f>ISBLANK(G3390)</f>
        <v/>
      </c>
      <c r="Q3390" s="464">
        <f>ISBLANK(M3390)</f>
        <v/>
      </c>
      <c r="R3390" s="464">
        <f>IF(AND(O3390=P3390,O3390=Q3390),,"!!!")</f>
        <v/>
      </c>
      <c r="T3390" s="464" t="n">
        <v>3379</v>
      </c>
    </row>
    <row outlineLevel="1" r="3391">
      <c r="A3391" s="164" t="n"/>
      <c r="B3391" s="608" t="n">
        <v>500</v>
      </c>
      <c r="C3391" s="617" t="n">
        <v>529</v>
      </c>
      <c r="D3391" s="889" t="n">
        <v>20</v>
      </c>
      <c r="E3391" s="682" t="inlineStr">
        <is>
          <t>Installation of "No entry" traffic sign board on pole</t>
        </is>
      </c>
      <c r="F3391" s="682" t="inlineStr">
        <is>
          <t>"Behajtani tilos" jelzőtábla elhelyezése oszlopra:</t>
        </is>
      </c>
      <c r="G3391" s="997" t="n">
        <v>3</v>
      </c>
      <c r="H3391" s="671" t="inlineStr">
        <is>
          <t>db</t>
        </is>
      </c>
      <c r="I3391" s="314" t="n"/>
      <c r="J3391" s="159" t="n">
        <v>0</v>
      </c>
      <c r="K3391" s="159" t="n">
        <v>0</v>
      </c>
      <c r="L3391" s="753">
        <f>J3391+K3391</f>
        <v/>
      </c>
      <c r="M3391" s="748">
        <f>L3391*(G3391+I3391)</f>
        <v/>
      </c>
      <c r="O3391" s="464">
        <f>ISBLANK(D3391)</f>
        <v/>
      </c>
      <c r="P3391" s="464">
        <f>ISBLANK(G3391)</f>
        <v/>
      </c>
      <c r="Q3391" s="464">
        <f>ISBLANK(M3391)</f>
        <v/>
      </c>
      <c r="R3391" s="464">
        <f>IF(AND(O3391=P3391,O3391=Q3391),,"!!!")</f>
        <v/>
      </c>
      <c r="T3391" s="464" t="n">
        <v>3380</v>
      </c>
    </row>
    <row outlineLevel="1" r="3392">
      <c r="A3392" s="164" t="n"/>
      <c r="B3392" s="608" t="n">
        <v>500</v>
      </c>
      <c r="C3392" s="617" t="n">
        <v>529</v>
      </c>
      <c r="D3392" s="889" t="n">
        <v>21</v>
      </c>
      <c r="E3392" s="682" t="inlineStr">
        <is>
          <t>Installation of "No entry in both directions" traffic sign board on pole</t>
        </is>
      </c>
      <c r="F3392" s="682" t="inlineStr">
        <is>
          <t>"Mindkét irányból behajtani tilos" jelzőtábla elhelyezése oszlopra:</t>
        </is>
      </c>
      <c r="G3392" s="997" t="n">
        <v>2</v>
      </c>
      <c r="H3392" s="671" t="inlineStr">
        <is>
          <t>db</t>
        </is>
      </c>
      <c r="I3392" s="314" t="n"/>
      <c r="J3392" s="159" t="n">
        <v>0</v>
      </c>
      <c r="K3392" s="159" t="n">
        <v>0</v>
      </c>
      <c r="L3392" s="753">
        <f>J3392+K3392</f>
        <v/>
      </c>
      <c r="M3392" s="748">
        <f>L3392*(G3392+I3392)</f>
        <v/>
      </c>
      <c r="O3392" s="464">
        <f>ISBLANK(D3392)</f>
        <v/>
      </c>
      <c r="P3392" s="464">
        <f>ISBLANK(G3392)</f>
        <v/>
      </c>
      <c r="Q3392" s="464">
        <f>ISBLANK(M3392)</f>
        <v/>
      </c>
      <c r="R3392" s="464">
        <f>IF(AND(O3392=P3392,O3392=Q3392),,"!!!")</f>
        <v/>
      </c>
      <c r="T3392" s="464" t="n">
        <v>3381</v>
      </c>
    </row>
    <row outlineLevel="1" r="3393">
      <c r="A3393" s="164" t="n"/>
      <c r="B3393" s="608" t="n">
        <v>500</v>
      </c>
      <c r="C3393" s="617" t="n">
        <v>529</v>
      </c>
      <c r="D3393" s="889" t="n">
        <v>22</v>
      </c>
      <c r="E3393" s="682" t="inlineStr">
        <is>
          <t>Installation of "One way road" traffic sign board on pole</t>
        </is>
      </c>
      <c r="F3393" s="682" t="inlineStr">
        <is>
          <t>"Egyirányú út" jelzőtábla elhelyezése oszlopra:</t>
        </is>
      </c>
      <c r="G3393" s="997" t="n">
        <v>1</v>
      </c>
      <c r="H3393" s="671" t="inlineStr">
        <is>
          <t>db</t>
        </is>
      </c>
      <c r="I3393" s="314" t="n"/>
      <c r="J3393" s="159" t="n">
        <v>0</v>
      </c>
      <c r="K3393" s="159" t="n">
        <v>0</v>
      </c>
      <c r="L3393" s="753">
        <f>J3393+K3393</f>
        <v/>
      </c>
      <c r="M3393" s="748">
        <f>L3393*(G3393+I3393)</f>
        <v/>
      </c>
      <c r="O3393" s="464">
        <f>ISBLANK(D3393)</f>
        <v/>
      </c>
      <c r="P3393" s="464">
        <f>ISBLANK(G3393)</f>
        <v/>
      </c>
      <c r="Q3393" s="464">
        <f>ISBLANK(M3393)</f>
        <v/>
      </c>
      <c r="R3393" s="464">
        <f>IF(AND(O3393=P3393,O3393=Q3393),,"!!!")</f>
        <v/>
      </c>
      <c r="T3393" s="464" t="n">
        <v>3382</v>
      </c>
    </row>
    <row outlineLevel="1" r="3394">
      <c r="A3394" s="164" t="n"/>
      <c r="B3394" s="608" t="n">
        <v>500</v>
      </c>
      <c r="C3394" s="617" t="n">
        <v>529</v>
      </c>
      <c r="D3394" s="889" t="n">
        <v>23</v>
      </c>
      <c r="E3394" s="682" t="inlineStr">
        <is>
          <t>Installation of "Bus stop" traffic sign board on pole</t>
        </is>
      </c>
      <c r="F3394" s="682" t="inlineStr">
        <is>
          <t>"Buszmegálló" jelzőtábla elhelyezése oszlopra:</t>
        </is>
      </c>
      <c r="G3394" s="997" t="n">
        <v>1</v>
      </c>
      <c r="H3394" s="671" t="inlineStr">
        <is>
          <t>db</t>
        </is>
      </c>
      <c r="I3394" s="314" t="n"/>
      <c r="J3394" s="159" t="n">
        <v>0</v>
      </c>
      <c r="K3394" s="159" t="n">
        <v>0</v>
      </c>
      <c r="L3394" s="753">
        <f>J3394+K3394</f>
        <v/>
      </c>
      <c r="M3394" s="748">
        <f>L3394*(G3394+I3394)</f>
        <v/>
      </c>
      <c r="O3394" s="464">
        <f>ISBLANK(D3394)</f>
        <v/>
      </c>
      <c r="P3394" s="464">
        <f>ISBLANK(G3394)</f>
        <v/>
      </c>
      <c r="Q3394" s="464">
        <f>ISBLANK(M3394)</f>
        <v/>
      </c>
      <c r="R3394" s="464">
        <f>IF(AND(O3394=P3394,O3394=Q3394),,"!!!")</f>
        <v/>
      </c>
      <c r="T3394" s="464" t="n">
        <v>3383</v>
      </c>
    </row>
    <row outlineLevel="1" r="3395">
      <c r="A3395" s="164" t="n"/>
      <c r="B3395" s="608" t="n">
        <v>500</v>
      </c>
      <c r="C3395" s="617" t="n">
        <v>529</v>
      </c>
      <c r="D3395" s="889" t="n">
        <v>24</v>
      </c>
      <c r="E3395" s="682" t="inlineStr">
        <is>
          <t>Installation of "Disable parking space" traffic sign board on pole</t>
        </is>
      </c>
      <c r="F3395" s="682" t="inlineStr">
        <is>
          <t>"Mozgáskorlátozott parkolóhely" jelzőtábla elhelyezése oszlopra:</t>
        </is>
      </c>
      <c r="G3395" s="997" t="n">
        <v>2</v>
      </c>
      <c r="H3395" s="671" t="inlineStr">
        <is>
          <t>db</t>
        </is>
      </c>
      <c r="I3395" s="314" t="n"/>
      <c r="J3395" s="159" t="n">
        <v>0</v>
      </c>
      <c r="K3395" s="159" t="n">
        <v>0</v>
      </c>
      <c r="L3395" s="753">
        <f>J3395+K3395</f>
        <v/>
      </c>
      <c r="M3395" s="748">
        <f>L3395*(G3395+I3395)</f>
        <v/>
      </c>
      <c r="O3395" s="464">
        <f>ISBLANK(D3395)</f>
        <v/>
      </c>
      <c r="P3395" s="464">
        <f>ISBLANK(G3395)</f>
        <v/>
      </c>
      <c r="Q3395" s="464">
        <f>ISBLANK(M3395)</f>
        <v/>
      </c>
      <c r="R3395" s="464">
        <f>IF(AND(O3395=P3395,O3395=Q3395),,"!!!")</f>
        <v/>
      </c>
      <c r="T3395" s="464" t="n">
        <v>3384</v>
      </c>
    </row>
    <row outlineLevel="1" r="3396">
      <c r="A3396" s="164" t="n"/>
      <c r="B3396" s="608" t="n">
        <v>500</v>
      </c>
      <c r="C3396" s="617" t="n">
        <v>529</v>
      </c>
      <c r="D3396" s="889" t="n">
        <v>25</v>
      </c>
      <c r="E3396" s="682" t="inlineStr">
        <is>
          <t>Installation of "2x" supplementary traffic sign board on pole</t>
        </is>
      </c>
      <c r="F3396" s="682" t="inlineStr">
        <is>
          <t>"2x"  kiegészítő tábla elhelyezése oszlopra:</t>
        </is>
      </c>
      <c r="G3396" s="997" t="n">
        <v>2</v>
      </c>
      <c r="H3396" s="671" t="inlineStr">
        <is>
          <t>db</t>
        </is>
      </c>
      <c r="I3396" s="314" t="n"/>
      <c r="J3396" s="159" t="n">
        <v>0</v>
      </c>
      <c r="K3396" s="159" t="n">
        <v>0</v>
      </c>
      <c r="L3396" s="753">
        <f>J3396+K3396</f>
        <v/>
      </c>
      <c r="M3396" s="748">
        <f>L3396*(G3396+I3396)</f>
        <v/>
      </c>
      <c r="O3396" s="464">
        <f>ISBLANK(D3396)</f>
        <v/>
      </c>
      <c r="P3396" s="464">
        <f>ISBLANK(G3396)</f>
        <v/>
      </c>
      <c r="Q3396" s="464">
        <f>ISBLANK(M3396)</f>
        <v/>
      </c>
      <c r="R3396" s="464">
        <f>IF(AND(O3396=P3396,O3396=Q3396),,"!!!")</f>
        <v/>
      </c>
      <c r="T3396" s="464" t="n">
        <v>3385</v>
      </c>
    </row>
    <row customHeight="1" ht="22.5" outlineLevel="1" r="3397">
      <c r="A3397" s="164" t="n"/>
      <c r="B3397" s="608" t="n">
        <v>500</v>
      </c>
      <c r="C3397" s="617" t="n">
        <v>529</v>
      </c>
      <c r="D3397" s="889" t="n">
        <v>26</v>
      </c>
      <c r="E3397" s="682" t="inlineStr">
        <is>
          <t xml:space="preserve">Load distribution plate above gas pipelines: 
15 cm thick C16 reinforced concrete slab, ∅10 150/150 steel mesh </t>
        </is>
      </c>
      <c r="F3397" s="682" t="inlineStr">
        <is>
          <t xml:space="preserve">Teherelosztó lemez gázvezeték felett:
15 cm min. C16 vasbeton lemez, ∅10 150/150 acélháló erősítéssel </t>
        </is>
      </c>
      <c r="G3397" s="997">
        <f>(12+8.5+9.5)*1</f>
        <v/>
      </c>
      <c r="H3397" s="671" t="inlineStr">
        <is>
          <t>m2</t>
        </is>
      </c>
      <c r="I3397" s="314" t="n"/>
      <c r="J3397" s="159" t="n">
        <v>0</v>
      </c>
      <c r="K3397" s="159" t="n">
        <v>0</v>
      </c>
      <c r="L3397" s="753">
        <f>J3397+K3397</f>
        <v/>
      </c>
      <c r="M3397" s="748">
        <f>L3397*(G3397+I3397)</f>
        <v/>
      </c>
      <c r="O3397" s="464">
        <f>ISBLANK(D3397)</f>
        <v/>
      </c>
      <c r="P3397" s="464">
        <f>ISBLANK(G3397)</f>
        <v/>
      </c>
      <c r="Q3397" s="464">
        <f>ISBLANK(M3397)</f>
        <v/>
      </c>
      <c r="R3397" s="464">
        <f>IF(AND(O3397=P3397,O3397=Q3397),,"!!!")</f>
        <v/>
      </c>
      <c r="T3397" s="464" t="n">
        <v>3386</v>
      </c>
    </row>
    <row outlineLevel="1" r="3398">
      <c r="A3398" s="164" t="n"/>
      <c r="B3398" s="608" t="n">
        <v>500</v>
      </c>
      <c r="C3398" s="617" t="n">
        <v>529</v>
      </c>
      <c r="D3398" s="889" t="n">
        <v>27</v>
      </c>
      <c r="E3398" s="682" t="inlineStr">
        <is>
          <t>D500 KG-PVC pipe culvert at crossing of earth ditch</t>
        </is>
      </c>
      <c r="F3398" s="682" t="inlineStr">
        <is>
          <t>DN500 KG-PVC csőáteresz beépítése árok keresztezésénél</t>
        </is>
      </c>
      <c r="G3398" s="997" t="n">
        <v>25</v>
      </c>
      <c r="H3398" s="671" t="inlineStr">
        <is>
          <t>m</t>
        </is>
      </c>
      <c r="I3398" s="314" t="n"/>
      <c r="J3398" s="159" t="n">
        <v>0</v>
      </c>
      <c r="K3398" s="159" t="n">
        <v>0</v>
      </c>
      <c r="L3398" s="753">
        <f>J3398+K3398</f>
        <v/>
      </c>
      <c r="M3398" s="748">
        <f>L3398*(G3398+I3398)</f>
        <v/>
      </c>
      <c r="O3398" s="464">
        <f>ISBLANK(D3398)</f>
        <v/>
      </c>
      <c r="P3398" s="464">
        <f>ISBLANK(G3398)</f>
        <v/>
      </c>
      <c r="Q3398" s="464">
        <f>ISBLANK(M3398)</f>
        <v/>
      </c>
      <c r="R3398" s="464">
        <f>IF(AND(O3398=P3398,O3398=Q3398),,"!!!")</f>
        <v/>
      </c>
      <c r="T3398" s="464" t="n">
        <v>3387</v>
      </c>
    </row>
    <row customHeight="1" ht="23.25" outlineLevel="1" r="3399" thickBot="1">
      <c r="A3399" s="164" t="n"/>
      <c r="B3399" s="608" t="n">
        <v>500</v>
      </c>
      <c r="C3399" s="617" t="n">
        <v>529</v>
      </c>
      <c r="D3399" s="889" t="n">
        <v>28</v>
      </c>
      <c r="E3399" s="682" t="inlineStr">
        <is>
          <t>Protection of existing electrical cable by Kopohalf DN110 devided sleeve pipe (or equal)</t>
        </is>
      </c>
      <c r="F3399" s="682" t="inlineStr">
        <is>
          <t>Elektromos kábel védelembe helyezése Kopohalf D110 vagy egyenértékű osztott védőcsővel</t>
        </is>
      </c>
      <c r="G3399" s="997" t="n">
        <v>80</v>
      </c>
      <c r="H3399" s="671" t="inlineStr">
        <is>
          <t>m</t>
        </is>
      </c>
      <c r="I3399" s="314" t="n"/>
      <c r="J3399" s="159" t="n">
        <v>0</v>
      </c>
      <c r="K3399" s="159" t="n">
        <v>0</v>
      </c>
      <c r="L3399" s="753">
        <f>J3399+K3399</f>
        <v/>
      </c>
      <c r="M3399" s="748">
        <f>L3399*(G3399+I3399)</f>
        <v/>
      </c>
      <c r="O3399" s="464">
        <f>ISBLANK(D3399)</f>
        <v/>
      </c>
      <c r="P3399" s="464">
        <f>ISBLANK(G3399)</f>
        <v/>
      </c>
      <c r="Q3399" s="464">
        <f>ISBLANK(M3399)</f>
        <v/>
      </c>
      <c r="R3399" s="464">
        <f>IF(AND(O3399=P3399,O3399=Q3399),,"!!!")</f>
        <v/>
      </c>
      <c r="T3399" s="464" t="n">
        <v>3388</v>
      </c>
    </row>
    <row customHeight="1" ht="13.5" outlineLevel="1" r="3400" thickBot="1">
      <c r="A3400" s="33" t="n"/>
      <c r="B3400" s="609" t="n">
        <v>500</v>
      </c>
      <c r="C3400" s="625" t="n">
        <v>529</v>
      </c>
      <c r="D3400" s="431" t="n"/>
      <c r="E3400" s="400" t="inlineStr">
        <is>
          <t>Other items total</t>
        </is>
      </c>
      <c r="F3400" s="563" t="inlineStr">
        <is>
          <t>Egyéb összesen</t>
        </is>
      </c>
      <c r="G3400" s="993" t="n"/>
      <c r="H3400" s="294" t="n"/>
      <c r="I3400" s="452" t="n"/>
      <c r="J3400" s="95" t="n"/>
      <c r="K3400" s="23" t="n"/>
      <c r="L3400" s="194" t="n"/>
      <c r="M3400" s="203">
        <f>SUM(M3371:M3399)</f>
        <v/>
      </c>
      <c r="O3400" s="464">
        <f>ISBLANK(D3400)</f>
        <v/>
      </c>
      <c r="P3400" s="464">
        <f>ISBLANK(G3400)</f>
        <v/>
      </c>
      <c r="Q3400" s="464">
        <f>ISBLANK(M3400)</f>
        <v/>
      </c>
      <c r="R3400" s="464">
        <f>IF(AND(O3400=P3400,O3400=Q3400),,"!!!")</f>
        <v/>
      </c>
      <c r="T3400" s="464" t="n">
        <v>3389</v>
      </c>
    </row>
    <row customHeight="1" ht="34.9" r="3401" thickBot="1">
      <c r="A3401" s="373" t="n"/>
      <c r="B3401" s="601" t="n">
        <v>500</v>
      </c>
      <c r="C3401" s="602" t="n">
        <v>530</v>
      </c>
      <c r="D3401" s="431" t="n"/>
      <c r="E3401" s="21" t="inlineStr">
        <is>
          <t>External construction works</t>
        </is>
      </c>
      <c r="F3401" s="21" t="inlineStr">
        <is>
          <t>Külső építmények, épületszerkezetek</t>
        </is>
      </c>
      <c r="G3401" s="989" t="n"/>
      <c r="H3401" s="292" t="n"/>
      <c r="I3401" s="311" t="n"/>
      <c r="J3401" s="95" t="n"/>
      <c r="K3401" s="23" t="n"/>
      <c r="L3401" s="23" t="n"/>
      <c r="M3401" s="191">
        <f>SUMIF(D3403:D3498,"&gt;0",M3403:M3498)</f>
        <v/>
      </c>
      <c r="O3401" s="464">
        <f>ISBLANK(D3401)</f>
        <v/>
      </c>
      <c r="P3401" s="464">
        <f>ISBLANK(G3401)</f>
        <v/>
      </c>
      <c r="Q3401" s="464">
        <f>ISBLANK(M3401)</f>
        <v/>
      </c>
      <c r="R3401" s="464">
        <f>IF(AND(O3401=P3401,O3401=Q3401),,"!!!")</f>
        <v/>
      </c>
      <c r="T3401" s="464" t="n">
        <v>3390</v>
      </c>
    </row>
    <row customHeight="1" ht="16.5" outlineLevel="1" r="3402" thickBot="1">
      <c r="A3402" s="24" t="n"/>
      <c r="B3402" s="603" t="n"/>
      <c r="C3402" s="604" t="n"/>
      <c r="D3402" s="555" t="n"/>
      <c r="E3402" s="25" t="inlineStr">
        <is>
          <t>Note</t>
        </is>
      </c>
      <c r="F3402" s="26" t="inlineStr">
        <is>
          <t>Megjegyzés:</t>
        </is>
      </c>
      <c r="G3402" s="990" t="n"/>
      <c r="H3402" s="130" t="n"/>
      <c r="I3402" s="316" t="n"/>
      <c r="J3402" s="131" t="n"/>
      <c r="K3402" s="27" t="n"/>
      <c r="L3402" s="195" t="n"/>
      <c r="M3402" s="204" t="n"/>
      <c r="O3402" s="464">
        <f>ISBLANK(D3402)</f>
        <v/>
      </c>
      <c r="P3402" s="464">
        <f>ISBLANK(G3402)</f>
        <v/>
      </c>
      <c r="Q3402" s="464">
        <f>ISBLANK(M3402)</f>
        <v/>
      </c>
      <c r="R3402" s="464">
        <f>IF(AND(O3402=P3402,O3402=Q3402),,"!!!")</f>
        <v/>
      </c>
      <c r="T3402" s="464" t="n">
        <v>3391</v>
      </c>
    </row>
    <row customHeight="1" ht="15.75" outlineLevel="1" r="3403" thickBot="1">
      <c r="A3403" s="576" t="n"/>
      <c r="B3403" s="601" t="n">
        <v>500</v>
      </c>
      <c r="C3403" s="602" t="n">
        <v>531</v>
      </c>
      <c r="D3403" s="556" t="n"/>
      <c r="E3403" s="1" t="inlineStr">
        <is>
          <t>Fence and gate</t>
        </is>
      </c>
      <c r="F3403" s="1" t="inlineStr">
        <is>
          <t>Kerítések, kapuk</t>
        </is>
      </c>
      <c r="G3403" s="991" t="n"/>
      <c r="H3403" s="293" t="n"/>
      <c r="I3403" s="325" t="n"/>
      <c r="J3403" s="298" t="n"/>
      <c r="K3403" s="2" t="n"/>
      <c r="L3403" s="205" t="n"/>
      <c r="M3403" s="206" t="n"/>
      <c r="O3403" s="464">
        <f>ISBLANK(D3403)</f>
        <v/>
      </c>
      <c r="P3403" s="464">
        <f>ISBLANK(G3403)</f>
        <v/>
      </c>
      <c r="Q3403" s="464">
        <f>ISBLANK(M3403)</f>
        <v/>
      </c>
      <c r="R3403" s="464">
        <f>IF(AND(O3403=P3403,O3403=Q3403),,"!!!")</f>
        <v/>
      </c>
      <c r="T3403" s="464" t="n">
        <v>3392</v>
      </c>
    </row>
    <row customHeight="1" ht="15" outlineLevel="1" r="3404">
      <c r="A3404" s="578" t="n"/>
      <c r="B3404" s="618" t="n"/>
      <c r="C3404" s="725" t="n"/>
      <c r="D3404" s="560" t="n"/>
      <c r="E3404" s="92" t="inlineStr">
        <is>
          <t>Fence</t>
        </is>
      </c>
      <c r="F3404" s="92" t="inlineStr">
        <is>
          <t>Kerítés</t>
        </is>
      </c>
      <c r="G3404" s="996" t="n"/>
      <c r="H3404" s="71" t="n"/>
      <c r="I3404" s="326" t="n"/>
      <c r="J3404" s="302" t="n"/>
      <c r="K3404" s="72" t="n"/>
      <c r="L3404" s="207" t="n"/>
      <c r="M3404" s="208" t="n"/>
      <c r="O3404" s="464">
        <f>ISBLANK(D3404)</f>
        <v/>
      </c>
      <c r="P3404" s="464">
        <f>ISBLANK(G3404)</f>
        <v/>
      </c>
      <c r="Q3404" s="464">
        <f>ISBLANK(M3404)</f>
        <v/>
      </c>
      <c r="R3404" s="464">
        <f>IF(AND(O3404=P3404,O3404=Q3404),,"!!!")</f>
        <v/>
      </c>
      <c r="T3404" s="464" t="n">
        <v>3393</v>
      </c>
    </row>
    <row customHeight="1" ht="168.75" outlineLevel="1" r="3405">
      <c r="A3405" s="29" t="n"/>
      <c r="B3405" s="606" t="n">
        <v>500</v>
      </c>
      <c r="C3405" s="617" t="n">
        <v>531</v>
      </c>
      <c r="D3405" s="889" t="n">
        <v>1</v>
      </c>
      <c r="E3405" s="173" t="inlineStr">
        <is>
          <t>Wire mesh fence made of drawn steel wires that intersect in a square mesh and are double welded together.
Height: 2000 mm
Vertical round steels: 5mm
Horizontal round steels: double: 6mm
Length (measured from the shaft of the rods): 50/200 mm
Steel elements are galvanized and powder coated.
Weatherproof screwdriving, always oriented towards the industrial area.
Screwing from the outside is not possible.
Color gray (RAL 7030 stone gray)
Underground protection must be developed, e.g. edging stones.
In the immediate vicinity of the fence, the vegetation should not be an upward creeping variety.
BETAFENCE</t>
        </is>
      </c>
      <c r="F3405" s="853" t="inlineStr">
        <is>
          <t xml:space="preserve">Drótháló kerítés húzott acélhuzalokból, melyek négyzethálósan kereszteződnek és egymáshoz duplán hegesztettek.
Magasság: 2000 mm
Függőleges köracélok: 5mm
Vízszintes köracélok: duplán: 6mm
Lukbőség (pálcák tengelyétől mérve): 50/200 mm
Acél elemek horganyzottak és porszórtak.
Időjárásálló csavarozás, mindig az ipari terület felé tájolva.
Csavarozás kívülről nem lehetséges.
Szín szürke (RAL 7030 kőszürke)
Alá ásás elleni védelmet ki kell alakítani, pl. szegélykővel.
A kerítés közvetlen közelében a növényzet nem lehet felfele kúszó fajta.
BETAFENCE
</t>
        </is>
      </c>
      <c r="G3405" s="994" t="n">
        <v>1330</v>
      </c>
      <c r="H3405" s="39" t="inlineStr">
        <is>
          <t>m</t>
        </is>
      </c>
      <c r="I3405" s="320" t="n"/>
      <c r="J3405" s="159" t="n">
        <v>0</v>
      </c>
      <c r="K3405" s="159" t="n">
        <v>0</v>
      </c>
      <c r="L3405" s="753">
        <f>J3405+K3405</f>
        <v/>
      </c>
      <c r="M3405" s="748">
        <f>L3405*(G3405+I3405)</f>
        <v/>
      </c>
      <c r="O3405" s="464">
        <f>ISBLANK(D3405)</f>
        <v/>
      </c>
      <c r="P3405" s="464">
        <f>ISBLANK(G3405)</f>
        <v/>
      </c>
      <c r="Q3405" s="464">
        <f>ISBLANK(M3405)</f>
        <v/>
      </c>
      <c r="R3405" s="464">
        <f>IF(AND(O3405=P3405,O3405=Q3405),,"!!!")</f>
        <v/>
      </c>
      <c r="T3405" s="464" t="n">
        <v>3394</v>
      </c>
    </row>
    <row customHeight="1" ht="22.5" outlineLevel="1" r="3406">
      <c r="A3406" s="29" t="n"/>
      <c r="B3406" s="613" t="n"/>
      <c r="C3406" s="617" t="n"/>
      <c r="D3406" s="889" t="n">
        <v>2</v>
      </c>
      <c r="E3406" s="854" t="inlineStr">
        <is>
          <t>Sectional sliding gate - manual opening: 10 000x1700mm manual 
BETAFENCE "</t>
        </is>
      </c>
      <c r="F3406" s="173" t="inlineStr">
        <is>
          <t>Szekcionális úszókapu: 10 000x1700mm kézi működtetéssel
BETAFENCE</t>
        </is>
      </c>
      <c r="G3406" s="994" t="n">
        <v>1</v>
      </c>
      <c r="H3406" s="39" t="inlineStr">
        <is>
          <t>db</t>
        </is>
      </c>
      <c r="I3406" s="320" t="n"/>
      <c r="J3406" s="159" t="n">
        <v>0</v>
      </c>
      <c r="K3406" s="159" t="n">
        <v>0</v>
      </c>
      <c r="L3406" s="753">
        <f>J3406+K3406</f>
        <v/>
      </c>
      <c r="M3406" s="748">
        <f>L3406*(G3406+I3406)</f>
        <v/>
      </c>
      <c r="O3406" s="464">
        <f>ISBLANK(D3406)</f>
        <v/>
      </c>
      <c r="P3406" s="464">
        <f>ISBLANK(G3406)</f>
        <v/>
      </c>
      <c r="Q3406" s="464">
        <f>ISBLANK(M3406)</f>
        <v/>
      </c>
      <c r="R3406" s="464">
        <f>IF(AND(O3406=P3406,O3406=Q3406),,"!!!")</f>
        <v/>
      </c>
      <c r="T3406" s="464" t="n">
        <v>3395</v>
      </c>
    </row>
    <row customFormat="1" outlineLevel="1" r="3407" s="88">
      <c r="A3407" s="29" t="n"/>
      <c r="B3407" s="613" t="n"/>
      <c r="C3407" s="617" t="n"/>
      <c r="D3407" s="889" t="n"/>
      <c r="E3407" s="88" t="inlineStr">
        <is>
          <t>Barrier</t>
        </is>
      </c>
      <c r="F3407" s="50" t="inlineStr">
        <is>
          <t>Sorompó</t>
        </is>
      </c>
      <c r="G3407" s="995" t="n"/>
      <c r="H3407" s="68" t="n"/>
      <c r="I3407" s="321" t="n"/>
      <c r="J3407" s="301" t="n"/>
      <c r="K3407" s="301" t="n"/>
      <c r="L3407" s="760" t="n"/>
      <c r="M3407" s="746" t="n"/>
      <c r="O3407" s="464">
        <f>ISBLANK(D3407)</f>
        <v/>
      </c>
      <c r="P3407" s="464">
        <f>ISBLANK(G3407)</f>
        <v/>
      </c>
      <c r="Q3407" s="464">
        <f>ISBLANK(M3407)</f>
        <v/>
      </c>
      <c r="R3407" s="464">
        <f>IF(AND(O3407=P3407,O3407=Q3407),,"!!!")</f>
        <v/>
      </c>
      <c r="T3407" s="464" t="n">
        <v>3396</v>
      </c>
    </row>
    <row customHeight="1" ht="146.25" outlineLevel="1" r="3408">
      <c r="A3408" s="29" t="n"/>
      <c r="B3408" s="606" t="n">
        <v>500</v>
      </c>
      <c r="C3408" s="617" t="n">
        <v>531</v>
      </c>
      <c r="D3408" s="889" t="n">
        <v>3</v>
      </c>
      <c r="E3408" s="94" t="inlineStr">
        <is>
          <t>"Barrier for high passage traffic with short opening and closing times.
Barrier width up to 3.0 m
Rectangular tree white with red warning stripes
Fully electronic motor control with soft start and braking (frequency converter
integrated)
Running time 2 seconds for opening and closing
Rustproof housing, powder-coated
Removable service door with lock
End positions locked against pushing up
Mechanical opening possible in the event of a power failure
Serial interface for connection to central contro'DITEC QIK 4E 7EH</t>
        </is>
      </c>
      <c r="F3408" s="94" t="inlineStr">
        <is>
          <t>"Akadály a nagy átjáró forgalomhoz, rövid nyitási és bezárási idővel.
Akadályszélesség 3,0 m-ig
Téglalap alakú fa, piros figyelmeztető csíkokkal
Teljesen elektronikus motorvezérlés lágy indítással és fékezéssel (frekvenciaváltó
integrált)
Futási idő 2 másodperc a kinyitáshoz és a bezáráshoz
Rozsdamentes ház, porszórt
Levehető szervizajtó zárral
A véghelyzetek felzárkóztatás ellen rögzítve
Áramkimaradás esetén mechanikus nyitás lehetséges
Soros interfész a központi vezérléshez való csatlakozáshoz'DITEC QIK 4E 7EH</t>
        </is>
      </c>
      <c r="G3408" s="994" t="n">
        <v>4</v>
      </c>
      <c r="H3408" s="39" t="inlineStr">
        <is>
          <t>db</t>
        </is>
      </c>
      <c r="I3408" s="320" t="n"/>
      <c r="J3408" s="159" t="n">
        <v>0</v>
      </c>
      <c r="K3408" s="159" t="n">
        <v>0</v>
      </c>
      <c r="L3408" s="753">
        <f>J3408+K3408</f>
        <v/>
      </c>
      <c r="M3408" s="748">
        <f>L3408*(G3408+I3408)</f>
        <v/>
      </c>
      <c r="O3408" s="464">
        <f>ISBLANK(D3408)</f>
        <v/>
      </c>
      <c r="P3408" s="464">
        <f>ISBLANK(G3408)</f>
        <v/>
      </c>
      <c r="Q3408" s="464">
        <f>ISBLANK(M3408)</f>
        <v/>
      </c>
      <c r="R3408" s="464">
        <f>IF(AND(O3408=P3408,O3408=Q3408),,"!!!")</f>
        <v/>
      </c>
      <c r="T3408" s="464" t="n">
        <v>3397</v>
      </c>
    </row>
    <row outlineLevel="1" r="3409">
      <c r="A3409" s="29" t="n"/>
      <c r="B3409" s="613" t="n"/>
      <c r="C3409" s="617" t="n"/>
      <c r="D3409" s="889" t="n"/>
      <c r="E3409" s="50" t="inlineStr">
        <is>
          <t>Access Control System</t>
        </is>
      </c>
      <c r="F3409" s="50" t="inlineStr">
        <is>
          <t>Beléptető rendszer</t>
        </is>
      </c>
      <c r="G3409" s="994" t="n"/>
      <c r="H3409" s="39" t="n"/>
      <c r="I3409" s="320" t="n"/>
      <c r="J3409" s="159" t="n"/>
      <c r="K3409" s="159" t="n"/>
      <c r="L3409" s="753" t="n"/>
      <c r="M3409" s="748" t="n"/>
      <c r="O3409" s="464">
        <f>ISBLANK(D3409)</f>
        <v/>
      </c>
      <c r="P3409" s="464">
        <f>ISBLANK(G3409)</f>
        <v/>
      </c>
      <c r="Q3409" s="464">
        <f>ISBLANK(M3409)</f>
        <v/>
      </c>
      <c r="R3409" s="464">
        <f>IF(AND(O3409=P3409,O3409=Q3409),,"!!!")</f>
        <v/>
      </c>
      <c r="T3409" s="464" t="n">
        <v>3398</v>
      </c>
    </row>
    <row customHeight="1" ht="22.5" outlineLevel="1" r="3410">
      <c r="A3410" s="29" t="n"/>
      <c r="B3410" s="606" t="n">
        <v>500</v>
      </c>
      <c r="C3410" s="617" t="n">
        <v>531</v>
      </c>
      <c r="D3410" s="889" t="n">
        <v>4</v>
      </c>
      <c r="E3410" s="94" t="inlineStr">
        <is>
          <t>"Entrance turnstile revolving gate
Type: KABA Centaur "</t>
        </is>
      </c>
      <c r="F3410" s="94" t="inlineStr">
        <is>
          <t>Beléptető forgókapu
Típus: KABA Kentaur</t>
        </is>
      </c>
      <c r="G3410" s="994" t="n">
        <v>3</v>
      </c>
      <c r="H3410" s="39" t="inlineStr">
        <is>
          <t>db</t>
        </is>
      </c>
      <c r="I3410" s="320" t="n"/>
      <c r="J3410" s="159" t="n">
        <v>0</v>
      </c>
      <c r="K3410" s="159" t="n">
        <v>0</v>
      </c>
      <c r="L3410" s="753">
        <f>J3410+K3410</f>
        <v/>
      </c>
      <c r="M3410" s="748">
        <f>L3410*(G3410+I3410)</f>
        <v/>
      </c>
      <c r="O3410" s="464">
        <f>ISBLANK(D3410)</f>
        <v/>
      </c>
      <c r="P3410" s="464">
        <f>ISBLANK(G3410)</f>
        <v/>
      </c>
      <c r="Q3410" s="464">
        <f>ISBLANK(M3410)</f>
        <v/>
      </c>
      <c r="R3410" s="464">
        <f>IF(AND(O3410=P3410,O3410=Q3410),,"!!!")</f>
        <v/>
      </c>
      <c r="T3410" s="464" t="n">
        <v>3399</v>
      </c>
    </row>
    <row outlineLevel="1" r="3411">
      <c r="A3411" s="29" t="n"/>
      <c r="B3411" s="613" t="n"/>
      <c r="C3411" s="617" t="n"/>
      <c r="D3411" s="889" t="n"/>
      <c r="E3411" s="50" t="inlineStr">
        <is>
          <t>Weigh bridge</t>
        </is>
      </c>
      <c r="F3411" s="50" t="inlineStr">
        <is>
          <t>Hidmérleg</t>
        </is>
      </c>
      <c r="G3411" s="994" t="n"/>
      <c r="H3411" s="39" t="n"/>
      <c r="I3411" s="320" t="n"/>
      <c r="J3411" s="159" t="n"/>
      <c r="K3411" s="159" t="n"/>
      <c r="L3411" s="753" t="n"/>
      <c r="M3411" s="748" t="n"/>
      <c r="O3411" s="464">
        <f>ISBLANK(D3411)</f>
        <v/>
      </c>
      <c r="P3411" s="464">
        <f>ISBLANK(G3411)</f>
        <v/>
      </c>
      <c r="Q3411" s="464">
        <f>ISBLANK(M3411)</f>
        <v/>
      </c>
      <c r="R3411" s="464">
        <f>IF(AND(O3411=P3411,O3411=Q3411),,"!!!")</f>
        <v/>
      </c>
      <c r="T3411" s="464" t="n">
        <v>3400</v>
      </c>
    </row>
    <row outlineLevel="1" r="3412">
      <c r="A3412" s="29" t="n"/>
      <c r="B3412" s="606" t="n">
        <v>500</v>
      </c>
      <c r="C3412" s="617" t="n">
        <v>531</v>
      </c>
      <c r="D3412" s="889" t="n">
        <v>5</v>
      </c>
      <c r="E3412" s="380" t="inlineStr">
        <is>
          <t>Dimension: 250x1200 cm</t>
        </is>
      </c>
      <c r="F3412" s="380" t="inlineStr">
        <is>
          <t>Méret: 250x1200 cm</t>
        </is>
      </c>
      <c r="G3412" s="994" t="n">
        <v>1</v>
      </c>
      <c r="H3412" s="39" t="inlineStr">
        <is>
          <t>db</t>
        </is>
      </c>
      <c r="I3412" s="320" t="n"/>
      <c r="J3412" s="159" t="n">
        <v>0</v>
      </c>
      <c r="K3412" s="159" t="n">
        <v>0</v>
      </c>
      <c r="L3412" s="753">
        <f>J3412+K3412</f>
        <v/>
      </c>
      <c r="M3412" s="748">
        <f>L3412*(G3412+I3412)</f>
        <v/>
      </c>
      <c r="O3412" s="464">
        <f>ISBLANK(D3412)</f>
        <v/>
      </c>
      <c r="P3412" s="464">
        <f>ISBLANK(G3412)</f>
        <v/>
      </c>
      <c r="Q3412" s="464">
        <f>ISBLANK(M3412)</f>
        <v/>
      </c>
      <c r="R3412" s="464">
        <f>IF(AND(O3412=P3412,O3412=Q3412),,"!!!")</f>
        <v/>
      </c>
      <c r="T3412" s="464" t="n">
        <v>3401</v>
      </c>
    </row>
    <row outlineLevel="1" r="3413">
      <c r="A3413" s="29" t="n"/>
      <c r="B3413" s="613" t="n"/>
      <c r="C3413" s="617" t="n"/>
      <c r="D3413" s="889" t="n"/>
      <c r="E3413" s="94" t="n"/>
      <c r="F3413" s="94" t="n"/>
      <c r="G3413" s="994" t="n"/>
      <c r="H3413" s="39" t="n"/>
      <c r="I3413" s="320" t="n"/>
      <c r="J3413" s="159" t="n"/>
      <c r="K3413" s="159" t="n"/>
      <c r="L3413" s="753" t="n"/>
      <c r="M3413" s="748" t="n"/>
      <c r="O3413" s="464">
        <f>ISBLANK(D3413)</f>
        <v/>
      </c>
      <c r="P3413" s="464">
        <f>ISBLANK(G3413)</f>
        <v/>
      </c>
      <c r="Q3413" s="464">
        <f>ISBLANK(M3413)</f>
        <v/>
      </c>
      <c r="R3413" s="464">
        <f>IF(AND(O3413=P3413,O3413=Q3413),,"!!!")</f>
        <v/>
      </c>
      <c r="T3413" s="464" t="n">
        <v>3402</v>
      </c>
    </row>
    <row customHeight="1" ht="13.5" outlineLevel="1" r="3414" thickBot="1">
      <c r="A3414" s="29" t="n"/>
      <c r="B3414" s="613" t="n"/>
      <c r="C3414" s="617" t="n"/>
      <c r="D3414" s="889" t="n"/>
      <c r="E3414" s="94" t="n"/>
      <c r="F3414" s="94" t="n"/>
      <c r="G3414" s="994" t="n"/>
      <c r="H3414" s="39" t="n"/>
      <c r="I3414" s="320" t="n"/>
      <c r="J3414" s="159" t="n"/>
      <c r="K3414" s="159" t="n"/>
      <c r="L3414" s="753" t="n"/>
      <c r="M3414" s="748" t="n"/>
      <c r="O3414" s="464">
        <f>ISBLANK(D3414)</f>
        <v/>
      </c>
      <c r="P3414" s="464">
        <f>ISBLANK(G3414)</f>
        <v/>
      </c>
      <c r="Q3414" s="464">
        <f>ISBLANK(M3414)</f>
        <v/>
      </c>
      <c r="R3414" s="464">
        <f>IF(AND(O3414=P3414,O3414=Q3414),,"!!!")</f>
        <v/>
      </c>
      <c r="T3414" s="464" t="n">
        <v>3403</v>
      </c>
    </row>
    <row customHeight="1" ht="13.5" outlineLevel="1" r="3415" thickBot="1">
      <c r="A3415" s="33" t="n"/>
      <c r="B3415" s="609" t="n">
        <v>500</v>
      </c>
      <c r="C3415" s="625" t="n">
        <v>531</v>
      </c>
      <c r="D3415" s="431" t="n"/>
      <c r="E3415" s="60" t="inlineStr">
        <is>
          <t>Fence and gate total</t>
        </is>
      </c>
      <c r="F3415" s="60" t="inlineStr">
        <is>
          <t>Kerítések, kapuk összesen</t>
        </is>
      </c>
      <c r="G3415" s="993" t="n"/>
      <c r="H3415" s="294" t="n"/>
      <c r="I3415" s="323" t="n"/>
      <c r="J3415" s="95" t="n"/>
      <c r="K3415" s="23" t="n"/>
      <c r="L3415" s="194" t="n"/>
      <c r="M3415" s="203">
        <f>SUM(M3405:M3414)</f>
        <v/>
      </c>
      <c r="O3415" s="464">
        <f>ISBLANK(D3415)</f>
        <v/>
      </c>
      <c r="P3415" s="464">
        <f>ISBLANK(G3415)</f>
        <v/>
      </c>
      <c r="Q3415" s="464">
        <f>ISBLANK(M3415)</f>
        <v/>
      </c>
      <c r="R3415" s="464">
        <f>IF(AND(O3415=P3415,O3415=Q3415),,"!!!")</f>
        <v/>
      </c>
      <c r="T3415" s="464" t="n">
        <v>3404</v>
      </c>
    </row>
    <row customHeight="1" ht="15.75" outlineLevel="1" r="3416" thickBot="1">
      <c r="A3416" s="576" t="n"/>
      <c r="B3416" s="601" t="n">
        <v>500</v>
      </c>
      <c r="C3416" s="624" t="n">
        <v>535</v>
      </c>
      <c r="D3416" s="556" t="n"/>
      <c r="E3416" s="1" t="inlineStr">
        <is>
          <t>Covered external fixtures, buildings</t>
        </is>
      </c>
      <c r="F3416" s="1" t="inlineStr">
        <is>
          <t>Fedett külső építmények</t>
        </is>
      </c>
      <c r="G3416" s="991" t="n"/>
      <c r="H3416" s="293" t="n"/>
      <c r="I3416" s="325" t="n"/>
      <c r="J3416" s="298" t="n"/>
      <c r="K3416" s="2" t="n"/>
      <c r="L3416" s="205" t="n"/>
      <c r="M3416" s="206" t="n"/>
      <c r="O3416" s="464">
        <f>ISBLANK(D3416)</f>
        <v/>
      </c>
      <c r="P3416" s="464">
        <f>ISBLANK(G3416)</f>
        <v/>
      </c>
      <c r="Q3416" s="464">
        <f>ISBLANK(M3416)</f>
        <v/>
      </c>
      <c r="R3416" s="464">
        <f>IF(AND(O3416=P3416,O3416=Q3416),,"!!!")</f>
        <v/>
      </c>
      <c r="T3416" s="464" t="n">
        <v>3405</v>
      </c>
    </row>
    <row outlineLevel="1" r="3417">
      <c r="A3417" s="578" t="n"/>
      <c r="B3417" s="618" t="n"/>
      <c r="C3417" s="641" t="n"/>
      <c r="D3417" s="560" t="n"/>
      <c r="E3417" s="85" t="n"/>
      <c r="F3417" s="85" t="inlineStr">
        <is>
          <t>Kerékpártároló</t>
        </is>
      </c>
      <c r="G3417" s="995" t="n"/>
      <c r="H3417" s="75" t="n"/>
      <c r="I3417" s="327" t="n"/>
      <c r="J3417" s="303" t="n"/>
      <c r="K3417" s="76" t="n"/>
      <c r="L3417" s="209" t="n"/>
      <c r="M3417" s="210" t="n"/>
      <c r="O3417" s="464">
        <f>ISBLANK(D3417)</f>
        <v/>
      </c>
      <c r="P3417" s="464">
        <f>ISBLANK(G3417)</f>
        <v/>
      </c>
      <c r="Q3417" s="464">
        <f>ISBLANK(M3417)</f>
        <v/>
      </c>
      <c r="R3417" s="464">
        <f>IF(AND(O3417=P3417,O3417=Q3417),,"!!!")</f>
        <v/>
      </c>
      <c r="T3417" s="464" t="n">
        <v>3406</v>
      </c>
    </row>
    <row customHeight="1" ht="33.75" outlineLevel="1" r="3418">
      <c r="A3418" s="29" t="n"/>
      <c r="B3418" s="606" t="n">
        <v>500</v>
      </c>
      <c r="C3418" s="617" t="n">
        <v>535</v>
      </c>
      <c r="D3418" s="889" t="n">
        <v>1</v>
      </c>
      <c r="E3418" s="94" t="inlineStr">
        <is>
          <t>"Covered bicycle storage, galvanized powder coating with safety glass roof
Typ:Mmcite aureo velo 610-01-SS</t>
        </is>
      </c>
      <c r="F3418" s="94" t="inlineStr">
        <is>
          <t>Fedett kerékpártároló, horganyzott porszórt szerkezet biztonsági üveg  tetővel
Típus: Mmcite aureo velo 610-01-SS</t>
        </is>
      </c>
      <c r="G3418" s="994" t="n">
        <v>1</v>
      </c>
      <c r="H3418" s="39" t="inlineStr">
        <is>
          <t>db</t>
        </is>
      </c>
      <c r="I3418" s="320" t="n"/>
      <c r="J3418" s="159" t="n">
        <v>0</v>
      </c>
      <c r="K3418" s="159" t="n">
        <v>0</v>
      </c>
      <c r="L3418" s="753">
        <f>J3418+K3418</f>
        <v/>
      </c>
      <c r="M3418" s="748">
        <f>L3418*(G3418+I3418)</f>
        <v/>
      </c>
      <c r="O3418" s="464">
        <f>ISBLANK(D3418)</f>
        <v/>
      </c>
      <c r="P3418" s="464">
        <f>ISBLANK(G3418)</f>
        <v/>
      </c>
      <c r="Q3418" s="464">
        <f>ISBLANK(M3418)</f>
        <v/>
      </c>
      <c r="R3418" s="464">
        <f>IF(AND(O3418=P3418,O3418=Q3418),,"!!!")</f>
        <v/>
      </c>
      <c r="T3418" s="464" t="n">
        <v>3407</v>
      </c>
    </row>
    <row customHeight="1" ht="33.75" outlineLevel="1" r="3419">
      <c r="A3419" s="29" t="n"/>
      <c r="B3419" s="606" t="n">
        <v>500</v>
      </c>
      <c r="C3419" s="617" t="n">
        <v>535</v>
      </c>
      <c r="D3419" s="889" t="n">
        <v>2</v>
      </c>
      <c r="E3419" s="94" t="inlineStr">
        <is>
          <t>Covered bicycle storage, galvanized powder coating with safety glass roof 
Typ:Mmcite aureo velo 610-02-SS</t>
        </is>
      </c>
      <c r="F3419" s="94" t="inlineStr">
        <is>
          <t>Fedett kerékpártároló, horganyzott porszórt szerkezet biztonsági üveg  tetővel
Típus: Mmcite aureo velo 610-02-SS</t>
        </is>
      </c>
      <c r="G3419" s="994" t="n">
        <v>1</v>
      </c>
      <c r="H3419" s="39" t="inlineStr">
        <is>
          <t>db</t>
        </is>
      </c>
      <c r="I3419" s="320" t="n"/>
      <c r="J3419" s="159" t="n">
        <v>0</v>
      </c>
      <c r="K3419" s="159" t="n">
        <v>0</v>
      </c>
      <c r="L3419" s="753">
        <f>J3419+K3419</f>
        <v/>
      </c>
      <c r="M3419" s="748">
        <f>L3419*(G3419+I3419)</f>
        <v/>
      </c>
      <c r="O3419" s="464">
        <f>ISBLANK(D3419)</f>
        <v/>
      </c>
      <c r="P3419" s="464">
        <f>ISBLANK(G3419)</f>
        <v/>
      </c>
      <c r="Q3419" s="464">
        <f>ISBLANK(M3419)</f>
        <v/>
      </c>
      <c r="R3419" s="464">
        <f>IF(AND(O3419=P3419,O3419=Q3419),,"!!!")</f>
        <v/>
      </c>
      <c r="T3419" s="464" t="n">
        <v>3408</v>
      </c>
    </row>
    <row outlineLevel="1" r="3420">
      <c r="A3420" s="29" t="n"/>
      <c r="B3420" s="613" t="n"/>
      <c r="C3420" s="617" t="n"/>
      <c r="E3420" s="94" t="n"/>
      <c r="F3420" s="94" t="n"/>
      <c r="G3420" s="994" t="n"/>
      <c r="H3420" s="39" t="n"/>
      <c r="I3420" s="320" t="n"/>
      <c r="J3420" s="159" t="n"/>
      <c r="K3420" s="159" t="n"/>
      <c r="L3420" s="753" t="n"/>
      <c r="M3420" s="748" t="n"/>
      <c r="O3420" s="464">
        <f>ISBLANK(D3420)</f>
        <v/>
      </c>
      <c r="P3420" s="464">
        <f>ISBLANK(G3420)</f>
        <v/>
      </c>
      <c r="Q3420" s="464">
        <f>ISBLANK(M3420)</f>
        <v/>
      </c>
      <c r="R3420" s="464">
        <f>IF(AND(O3420=P3420,O3420=Q3420),,"!!!")</f>
        <v/>
      </c>
      <c r="T3420" s="464" t="n">
        <v>3409</v>
      </c>
    </row>
    <row outlineLevel="1" r="3421">
      <c r="A3421" s="29" t="n"/>
      <c r="B3421" s="613" t="n"/>
      <c r="C3421" s="617" t="n"/>
      <c r="D3421" s="889" t="n"/>
      <c r="E3421" s="50" t="inlineStr">
        <is>
          <t>Smoking areas</t>
        </is>
      </c>
      <c r="F3421" s="50" t="inlineStr">
        <is>
          <t>Dohányzó pavilonok</t>
        </is>
      </c>
      <c r="G3421" s="995" t="n"/>
      <c r="H3421" s="68" t="n"/>
      <c r="I3421" s="321" t="n"/>
      <c r="J3421" s="301" t="n"/>
      <c r="K3421" s="301" t="n"/>
      <c r="L3421" s="760" t="n"/>
      <c r="M3421" s="746" t="n"/>
      <c r="O3421" s="464">
        <f>ISBLANK(D3421)</f>
        <v/>
      </c>
      <c r="P3421" s="464">
        <f>ISBLANK(G3421)</f>
        <v/>
      </c>
      <c r="Q3421" s="464">
        <f>ISBLANK(M3421)</f>
        <v/>
      </c>
      <c r="R3421" s="464">
        <f>IF(AND(O3421=P3421,O3421=Q3421),,"!!!")</f>
        <v/>
      </c>
      <c r="T3421" s="464" t="n">
        <v>3410</v>
      </c>
    </row>
    <row customHeight="1" ht="45" outlineLevel="1" r="3422">
      <c r="A3422" s="29" t="n"/>
      <c r="B3422" s="606" t="n">
        <v>500</v>
      </c>
      <c r="C3422" s="617" t="n">
        <v>535</v>
      </c>
      <c r="D3422" s="889" t="n">
        <v>3</v>
      </c>
      <c r="E3422" s="94" t="inlineStr">
        <is>
          <t xml:space="preserve">"Smoking area made of galvanized steel profile with dowelable feet
Side walls and roof with 8mm single-layer safety glazing, 
Product:Mmcite Aureo AE-S210aSS
</t>
        </is>
      </c>
      <c r="F3422" s="94" t="inlineStr">
        <is>
          <t xml:space="preserve">Dohányzóhely horganyzott acél profilból, dűbelezhető talpakkal
Oldalfalak és a tető 8mm-es egyrétegű biztonsági üvegezéssel,
Gyártmány: Mmcite Aureo AE-s210a-SS
</t>
        </is>
      </c>
      <c r="G3422" s="994" t="n">
        <v>1</v>
      </c>
      <c r="H3422" s="39" t="inlineStr">
        <is>
          <t>db</t>
        </is>
      </c>
      <c r="I3422" s="320" t="n"/>
      <c r="J3422" s="159" t="n">
        <v>0</v>
      </c>
      <c r="K3422" s="159" t="n">
        <v>0</v>
      </c>
      <c r="L3422" s="753">
        <f>J3422+K3422</f>
        <v/>
      </c>
      <c r="M3422" s="748">
        <f>L3422*(G3422+I3422)</f>
        <v/>
      </c>
      <c r="O3422" s="464">
        <f>ISBLANK(D3422)</f>
        <v/>
      </c>
      <c r="P3422" s="464">
        <f>ISBLANK(G3422)</f>
        <v/>
      </c>
      <c r="Q3422" s="464">
        <f>ISBLANK(M3422)</f>
        <v/>
      </c>
      <c r="R3422" s="464">
        <f>IF(AND(O3422=P3422,O3422=Q3422),,"!!!")</f>
        <v/>
      </c>
      <c r="T3422" s="464" t="n">
        <v>3411</v>
      </c>
    </row>
    <row customHeight="1" ht="45" outlineLevel="1" r="3423">
      <c r="A3423" s="29" t="n"/>
      <c r="B3423" s="606" t="n">
        <v>500</v>
      </c>
      <c r="C3423" s="617" t="n">
        <v>535</v>
      </c>
      <c r="D3423" s="889" t="n">
        <v>4</v>
      </c>
      <c r="E3423" s="94" t="inlineStr">
        <is>
          <t xml:space="preserve">"Smoking area made of galvanized steel profile with dowelable feet
Side walls and roof with 8mm single-layer safety glazing, 
Product:Mmcite Aureo AE-S310aSS
</t>
        </is>
      </c>
      <c r="F3423" s="94" t="inlineStr">
        <is>
          <t xml:space="preserve">Dohányzóhely horganyzott acél profilból, dűbelezhető talpakkal
Oldalfalak és a tető 8mm-es egyrétegű biztonsági üvegezéssel,
Gyártmány: Mmcite Aureo AE-s30a-SS
</t>
        </is>
      </c>
      <c r="G3423" s="994" t="n">
        <v>3</v>
      </c>
      <c r="H3423" s="39" t="inlineStr">
        <is>
          <t>db</t>
        </is>
      </c>
      <c r="I3423" s="320" t="n"/>
      <c r="J3423" s="159" t="n">
        <v>0</v>
      </c>
      <c r="K3423" s="159" t="n">
        <v>0</v>
      </c>
      <c r="L3423" s="753">
        <f>J3423+K3423</f>
        <v/>
      </c>
      <c r="M3423" s="748">
        <f>L3423*(G3423+I3423)</f>
        <v/>
      </c>
      <c r="O3423" s="464">
        <f>ISBLANK(D3423)</f>
        <v/>
      </c>
      <c r="P3423" s="464">
        <f>ISBLANK(G3423)</f>
        <v/>
      </c>
      <c r="Q3423" s="464">
        <f>ISBLANK(M3423)</f>
        <v/>
      </c>
      <c r="R3423" s="464">
        <f>IF(AND(O3423=P3423,O3423=Q3423),,"!!!")</f>
        <v/>
      </c>
      <c r="T3423" s="464" t="n">
        <v>3412</v>
      </c>
    </row>
    <row customFormat="1" outlineLevel="1" r="3424" s="88">
      <c r="A3424" s="29" t="n"/>
      <c r="B3424" s="613" t="n"/>
      <c r="C3424" s="617" t="n"/>
      <c r="D3424" s="889" t="n"/>
      <c r="E3424" s="50" t="inlineStr">
        <is>
          <t>Waste storage</t>
        </is>
      </c>
      <c r="F3424" s="50" t="inlineStr">
        <is>
          <t>Hulladéktárolóhely</t>
        </is>
      </c>
      <c r="G3424" s="995" t="n"/>
      <c r="H3424" s="68" t="n"/>
      <c r="I3424" s="321" t="n"/>
      <c r="J3424" s="301" t="n"/>
      <c r="K3424" s="301" t="n"/>
      <c r="L3424" s="760" t="n"/>
      <c r="M3424" s="746" t="n"/>
      <c r="O3424" s="464">
        <f>ISBLANK(D3424)</f>
        <v/>
      </c>
      <c r="P3424" s="464">
        <f>ISBLANK(G3424)</f>
        <v/>
      </c>
      <c r="Q3424" s="464">
        <f>ISBLANK(M3424)</f>
        <v/>
      </c>
      <c r="R3424" s="464">
        <f>IF(AND(O3424=P3424,O3424=Q3424),,"!!!")</f>
        <v/>
      </c>
      <c r="T3424" s="464" t="n">
        <v>3413</v>
      </c>
    </row>
    <row customHeight="1" ht="67.5" outlineLevel="1" r="3425">
      <c r="A3425" s="29" t="n"/>
      <c r="B3425" s="606" t="n">
        <v>500</v>
      </c>
      <c r="C3425" s="617" t="n">
        <v>535</v>
      </c>
      <c r="D3425" s="889" t="n">
        <v>5</v>
      </c>
      <c r="E3425" s="94" t="inlineStr">
        <is>
          <t>Waste storage galvanized steel structure "15 cm Panelished facade system with metal coating and mineral wool insulation, fixed with border plates
RAL7016" 
To accommodate 4 containers "
Dimension: 600x300</t>
        </is>
      </c>
      <c r="F3425" s="94" t="inlineStr">
        <is>
          <t>Hulladéktároló horganyzott acél tartószerkezeten  15 cm Ásványi szálas hőszigetelő maggal ellátott acél fegyverzetű szendvicspanel, fekvő kivitelben, acél vázhoz mechanikailag rögzítve
RAL7016
Méret terv szerint 600x300 cm
4 konténer befogadására</t>
        </is>
      </c>
      <c r="G3425" s="994" t="n">
        <v>1</v>
      </c>
      <c r="H3425" s="39" t="inlineStr">
        <is>
          <t>db</t>
        </is>
      </c>
      <c r="I3425" s="320" t="n"/>
      <c r="J3425" s="159" t="n">
        <v>0</v>
      </c>
      <c r="K3425" s="159" t="n">
        <v>0</v>
      </c>
      <c r="L3425" s="753">
        <f>J3425+K3425</f>
        <v/>
      </c>
      <c r="M3425" s="748">
        <f>L3425*(G3425+I3425)</f>
        <v/>
      </c>
      <c r="O3425" s="464">
        <f>ISBLANK(D3425)</f>
        <v/>
      </c>
      <c r="P3425" s="464">
        <f>ISBLANK(G3425)</f>
        <v/>
      </c>
      <c r="Q3425" s="464">
        <f>ISBLANK(M3425)</f>
        <v/>
      </c>
      <c r="R3425" s="464">
        <f>IF(AND(O3425=P3425,O3425=Q3425),,"!!!")</f>
        <v/>
      </c>
      <c r="T3425" s="464" t="n">
        <v>3414</v>
      </c>
    </row>
    <row customHeight="1" ht="22.5" outlineLevel="1" r="3426">
      <c r="A3426" s="29" t="n"/>
      <c r="B3426" s="613" t="n"/>
      <c r="C3426" s="617" t="n"/>
      <c r="D3426" s="889" t="n">
        <v>6</v>
      </c>
      <c r="E3426" s="427" t="inlineStr">
        <is>
          <t>To accommodate 3 containers
Dimension:300x500 cm</t>
        </is>
      </c>
      <c r="F3426" s="94" t="inlineStr">
        <is>
          <t>4  konténer
Méret:300x500 cm</t>
        </is>
      </c>
      <c r="G3426" s="994" t="n">
        <v>1</v>
      </c>
      <c r="H3426" s="39" t="inlineStr">
        <is>
          <t>db</t>
        </is>
      </c>
      <c r="I3426" s="320" t="n"/>
      <c r="J3426" s="159" t="n">
        <v>0</v>
      </c>
      <c r="K3426" s="159" t="n">
        <v>0</v>
      </c>
      <c r="L3426" s="753">
        <f>J3426+K3426</f>
        <v/>
      </c>
      <c r="M3426" s="748">
        <f>L3426*(G3426+I3426)</f>
        <v/>
      </c>
      <c r="O3426" s="464">
        <f>ISBLANK(D3426)</f>
        <v/>
      </c>
      <c r="P3426" s="464">
        <f>ISBLANK(G3426)</f>
        <v/>
      </c>
      <c r="Q3426" s="464">
        <f>ISBLANK(M3426)</f>
        <v/>
      </c>
      <c r="R3426" s="464">
        <f>IF(AND(O3426=P3426,O3426=Q3426),,"!!!")</f>
        <v/>
      </c>
      <c r="T3426" s="464" t="n">
        <v>3415</v>
      </c>
    </row>
    <row customHeight="1" ht="22.5" outlineLevel="1" r="3427">
      <c r="A3427" s="29" t="n"/>
      <c r="B3427" s="606" t="n">
        <v>500</v>
      </c>
      <c r="C3427" s="617" t="n">
        <v>535</v>
      </c>
      <c r="D3427" s="889" t="n">
        <v>7</v>
      </c>
      <c r="E3427" s="427" t="inlineStr">
        <is>
          <t>To accommodate 3 containers
Dimension: 450x300</t>
        </is>
      </c>
      <c r="F3427" s="94" t="inlineStr">
        <is>
          <t>3 konténer
Méret: 450x300</t>
        </is>
      </c>
      <c r="G3427" s="994" t="n">
        <v>1</v>
      </c>
      <c r="H3427" s="39" t="inlineStr">
        <is>
          <t>db</t>
        </is>
      </c>
      <c r="I3427" s="320" t="n"/>
      <c r="J3427" s="159" t="n">
        <v>0</v>
      </c>
      <c r="K3427" s="159" t="n">
        <v>0</v>
      </c>
      <c r="L3427" s="753">
        <f>J3427+K3427</f>
        <v/>
      </c>
      <c r="M3427" s="748">
        <f>L3427*(G3427+I3427)</f>
        <v/>
      </c>
      <c r="O3427" s="464">
        <f>ISBLANK(D3427)</f>
        <v/>
      </c>
      <c r="P3427" s="464">
        <f>ISBLANK(G3427)</f>
        <v/>
      </c>
      <c r="Q3427" s="464">
        <f>ISBLANK(M3427)</f>
        <v/>
      </c>
      <c r="R3427" s="464">
        <f>IF(AND(O3427=P3427,O3427=Q3427),,"!!!")</f>
        <v/>
      </c>
      <c r="T3427" s="464" t="n">
        <v>3416</v>
      </c>
    </row>
    <row outlineLevel="1" r="3428">
      <c r="A3428" s="29" t="n"/>
      <c r="B3428" s="613" t="n"/>
      <c r="C3428" s="617" t="n"/>
      <c r="D3428" s="889" t="n"/>
      <c r="E3428" s="380" t="n"/>
      <c r="F3428" s="94" t="n"/>
      <c r="G3428" s="994" t="n"/>
      <c r="H3428" s="39" t="n"/>
      <c r="I3428" s="320" t="n"/>
      <c r="J3428" s="159" t="n"/>
      <c r="K3428" s="159" t="n"/>
      <c r="L3428" s="753" t="n"/>
      <c r="M3428" s="748" t="n"/>
      <c r="O3428" s="464">
        <f>ISBLANK(D3428)</f>
        <v/>
      </c>
      <c r="P3428" s="464">
        <f>ISBLANK(G3428)</f>
        <v/>
      </c>
      <c r="Q3428" s="464">
        <f>ISBLANK(M3428)</f>
        <v/>
      </c>
      <c r="R3428" s="464">
        <f>IF(AND(O3428=P3428,O3428=Q3428),,"!!!")</f>
        <v/>
      </c>
      <c r="T3428" s="464" t="n">
        <v>3417</v>
      </c>
    </row>
    <row customFormat="1" customHeight="1" ht="15" outlineLevel="1" r="3429" s="88">
      <c r="A3429" s="29" t="n"/>
      <c r="B3429" s="613" t="n"/>
      <c r="C3429" s="617" t="n"/>
      <c r="D3429" s="889" t="n"/>
      <c r="E3429" s="535" t="inlineStr">
        <is>
          <t>Pallet storage</t>
        </is>
      </c>
      <c r="F3429" s="535" t="inlineStr">
        <is>
          <t>Raklap tároló</t>
        </is>
      </c>
      <c r="G3429" s="994" t="n"/>
      <c r="H3429" s="39" t="n"/>
      <c r="I3429" s="320" t="n"/>
      <c r="J3429" s="301" t="n"/>
      <c r="K3429" s="301" t="n"/>
      <c r="L3429" s="760" t="n"/>
      <c r="M3429" s="746" t="n"/>
      <c r="O3429" s="464">
        <f>ISBLANK(D3429)</f>
        <v/>
      </c>
      <c r="P3429" s="464">
        <f>ISBLANK(G3429)</f>
        <v/>
      </c>
      <c r="Q3429" s="464">
        <f>ISBLANK(M3429)</f>
        <v/>
      </c>
      <c r="R3429" s="464">
        <f>IF(AND(O3429=P3429,O3429=Q3429),,"!!!")</f>
        <v/>
      </c>
      <c r="T3429" s="464" t="n">
        <v>3418</v>
      </c>
    </row>
    <row customHeight="1" ht="22.5" outlineLevel="1" r="3430">
      <c r="A3430" s="29" t="n"/>
      <c r="B3430" s="606" t="n">
        <v>500</v>
      </c>
      <c r="C3430" s="617" t="n">
        <v>535</v>
      </c>
      <c r="D3430" s="889" t="n">
        <v>8</v>
      </c>
      <c r="E3430" s="94" t="inlineStr">
        <is>
          <t>Ø 80 cm well foundament, 2,80 m, C15/20 construction, excavation, transport, incl. Reinforcement and concrete works on site</t>
        </is>
      </c>
      <c r="F3430" s="94" t="inlineStr">
        <is>
          <t>Ø 80 cm kútalap, 2,80 m, C15/20 készítése, földkiemelés, elszállítás, betonozás és vasszereléssel együtt</t>
        </is>
      </c>
      <c r="G3430" s="994" t="n">
        <v>14</v>
      </c>
      <c r="H3430" s="39" t="inlineStr">
        <is>
          <t>db</t>
        </is>
      </c>
      <c r="I3430" s="320" t="n"/>
      <c r="J3430" s="159" t="n">
        <v>0</v>
      </c>
      <c r="K3430" s="159" t="n">
        <v>0</v>
      </c>
      <c r="L3430" s="753">
        <f>J3430+K3430</f>
        <v/>
      </c>
      <c r="M3430" s="748">
        <f>L3430*(G3430+I3430)</f>
        <v/>
      </c>
      <c r="O3430" s="464">
        <f>ISBLANK(D3430)</f>
        <v/>
      </c>
      <c r="P3430" s="464">
        <f>ISBLANK(G3430)</f>
        <v/>
      </c>
      <c r="Q3430" s="464">
        <f>ISBLANK(M3430)</f>
        <v/>
      </c>
      <c r="R3430" s="464">
        <f>IF(AND(O3430=P3430,O3430=Q3430),,"!!!")</f>
        <v/>
      </c>
      <c r="T3430" s="464" t="n">
        <v>3419</v>
      </c>
    </row>
    <row outlineLevel="1" r="3431">
      <c r="A3431" s="29" t="n"/>
      <c r="B3431" s="606" t="n">
        <v>500</v>
      </c>
      <c r="C3431" s="617" t="n">
        <v>535</v>
      </c>
      <c r="D3431" s="889" t="n">
        <v>9</v>
      </c>
      <c r="E3431" s="94" t="inlineStr">
        <is>
          <t>Excavation under building (-0,33-tól -1,03 m-ig)</t>
        </is>
      </c>
      <c r="F3431" s="94" t="inlineStr">
        <is>
          <t>föld kiemelés (-0,33-tól -1,03 m-ig)</t>
        </is>
      </c>
      <c r="G3431" s="994" t="n">
        <v>285</v>
      </c>
      <c r="H3431" s="39" t="inlineStr">
        <is>
          <t>m3</t>
        </is>
      </c>
      <c r="I3431" s="320" t="n"/>
      <c r="J3431" s="159" t="n">
        <v>0</v>
      </c>
      <c r="K3431" s="159" t="n">
        <v>0</v>
      </c>
      <c r="L3431" s="753">
        <f>J3431+K3431</f>
        <v/>
      </c>
      <c r="M3431" s="748">
        <f>L3431*(G3431+I3431)</f>
        <v/>
      </c>
      <c r="O3431" s="464">
        <f>ISBLANK(D3431)</f>
        <v/>
      </c>
      <c r="P3431" s="464">
        <f>ISBLANK(G3431)</f>
        <v/>
      </c>
      <c r="Q3431" s="464">
        <f>ISBLANK(M3431)</f>
        <v/>
      </c>
      <c r="R3431" s="464">
        <f>IF(AND(O3431=P3431,O3431=Q3431),,"!!!")</f>
        <v/>
      </c>
      <c r="T3431" s="464" t="n">
        <v>3420</v>
      </c>
    </row>
    <row outlineLevel="1" r="3432">
      <c r="A3432" s="29" t="n"/>
      <c r="B3432" s="606" t="n">
        <v>500</v>
      </c>
      <c r="C3432" s="617" t="n">
        <v>535</v>
      </c>
      <c r="D3432" s="889" t="n">
        <v>10</v>
      </c>
      <c r="E3432" s="94" t="inlineStr">
        <is>
          <t>Loading of excavated material and transport</t>
        </is>
      </c>
      <c r="F3432" s="94" t="inlineStr">
        <is>
          <t>föld felrakás és elszállítás</t>
        </is>
      </c>
      <c r="G3432" s="994" t="n">
        <v>370.6</v>
      </c>
      <c r="H3432" s="39" t="inlineStr">
        <is>
          <t>m3</t>
        </is>
      </c>
      <c r="I3432" s="320" t="n"/>
      <c r="J3432" s="159" t="n">
        <v>0</v>
      </c>
      <c r="K3432" s="159" t="n">
        <v>0</v>
      </c>
      <c r="L3432" s="753">
        <f>J3432+K3432</f>
        <v/>
      </c>
      <c r="M3432" s="748">
        <f>L3432*(G3432+I3432)</f>
        <v/>
      </c>
      <c r="O3432" s="464">
        <f>ISBLANK(D3432)</f>
        <v/>
      </c>
      <c r="P3432" s="464">
        <f>ISBLANK(G3432)</f>
        <v/>
      </c>
      <c r="Q3432" s="464">
        <f>ISBLANK(M3432)</f>
        <v/>
      </c>
      <c r="R3432" s="464">
        <f>IF(AND(O3432=P3432,O3432=Q3432),,"!!!")</f>
        <v/>
      </c>
      <c r="T3432" s="464" t="n">
        <v>3421</v>
      </c>
    </row>
    <row outlineLevel="1" r="3433">
      <c r="A3433" s="29" t="n"/>
      <c r="B3433" s="606" t="n">
        <v>500</v>
      </c>
      <c r="C3433" s="617" t="n">
        <v>535</v>
      </c>
      <c r="D3433" s="889" t="n">
        <v>11</v>
      </c>
      <c r="E3433" s="94" t="inlineStr">
        <is>
          <t>RFC foundation beam from C30/37 concrete</t>
        </is>
      </c>
      <c r="F3433" s="94" t="inlineStr">
        <is>
          <t>vb talpgerenda C30/37 min. betonból</t>
        </is>
      </c>
      <c r="G3433" s="994" t="n">
        <v>36.5</v>
      </c>
      <c r="H3433" s="39" t="inlineStr">
        <is>
          <t>m3</t>
        </is>
      </c>
      <c r="I3433" s="320" t="n"/>
      <c r="J3433" s="159" t="n">
        <v>0</v>
      </c>
      <c r="K3433" s="159" t="n">
        <v>0</v>
      </c>
      <c r="L3433" s="753">
        <f>J3433+K3433</f>
        <v/>
      </c>
      <c r="M3433" s="748">
        <f>L3433*(G3433+I3433)</f>
        <v/>
      </c>
      <c r="O3433" s="464">
        <f>ISBLANK(D3433)</f>
        <v/>
      </c>
      <c r="P3433" s="464">
        <f>ISBLANK(G3433)</f>
        <v/>
      </c>
      <c r="Q3433" s="464">
        <f>ISBLANK(M3433)</f>
        <v/>
      </c>
      <c r="R3433" s="464">
        <f>IF(AND(O3433=P3433,O3433=Q3433),,"!!!")</f>
        <v/>
      </c>
      <c r="T3433" s="464" t="n">
        <v>3422</v>
      </c>
    </row>
    <row outlineLevel="1" r="3434">
      <c r="A3434" s="29" t="n"/>
      <c r="B3434" s="606" t="n">
        <v>500</v>
      </c>
      <c r="C3434" s="617" t="n">
        <v>535</v>
      </c>
      <c r="D3434" s="889" t="n">
        <v>12</v>
      </c>
      <c r="E3434" s="94" t="inlineStr">
        <is>
          <t>Formwork (both sides for foundation beam)</t>
        </is>
      </c>
      <c r="F3434" s="94" t="inlineStr">
        <is>
          <t>kétoldali zsaluzat készítés (talpgerenda)</t>
        </is>
      </c>
      <c r="G3434" s="994" t="n">
        <v>121</v>
      </c>
      <c r="H3434" s="39" t="inlineStr">
        <is>
          <t>m2</t>
        </is>
      </c>
      <c r="I3434" s="320" t="n"/>
      <c r="J3434" s="159" t="n">
        <v>0</v>
      </c>
      <c r="K3434" s="159" t="n">
        <v>0</v>
      </c>
      <c r="L3434" s="753">
        <f>J3434+K3434</f>
        <v/>
      </c>
      <c r="M3434" s="748">
        <f>L3434*(G3434+I3434)</f>
        <v/>
      </c>
      <c r="O3434" s="464">
        <f>ISBLANK(D3434)</f>
        <v/>
      </c>
      <c r="P3434" s="464">
        <f>ISBLANK(G3434)</f>
        <v/>
      </c>
      <c r="Q3434" s="464">
        <f>ISBLANK(M3434)</f>
        <v/>
      </c>
      <c r="R3434" s="464">
        <f>IF(AND(O3434=P3434,O3434=Q3434),,"!!!")</f>
        <v/>
      </c>
      <c r="T3434" s="464" t="n">
        <v>3423</v>
      </c>
    </row>
    <row outlineLevel="1" r="3435">
      <c r="A3435" s="29" t="inlineStr">
        <is>
          <t>x</t>
        </is>
      </c>
      <c r="B3435" s="606" t="n">
        <v>500</v>
      </c>
      <c r="C3435" s="617" t="n">
        <v>535</v>
      </c>
      <c r="D3435" s="889" t="n">
        <v>13</v>
      </c>
      <c r="E3435" s="732" t="inlineStr">
        <is>
          <t>25 cm thick sandy gravel soil improving / frost protection layer</t>
        </is>
      </c>
      <c r="F3435" s="682" t="inlineStr">
        <is>
          <t xml:space="preserve">25 cm vastag homokos kavics talajjavító/fagyvédő réteg </t>
        </is>
      </c>
      <c r="G3435" s="994" t="n">
        <v>112.5</v>
      </c>
      <c r="H3435" s="39" t="inlineStr">
        <is>
          <t>m3</t>
        </is>
      </c>
      <c r="I3435" s="320" t="n"/>
      <c r="J3435" s="159" t="n">
        <v>0</v>
      </c>
      <c r="K3435" s="159" t="n">
        <v>0</v>
      </c>
      <c r="L3435" s="753">
        <f>J3435+K3435</f>
        <v/>
      </c>
      <c r="M3435" s="748">
        <f>L3435*(G3435+I3435)</f>
        <v/>
      </c>
      <c r="O3435" s="464">
        <f>ISBLANK(D3435)</f>
        <v/>
      </c>
      <c r="P3435" s="464">
        <f>ISBLANK(G3435)</f>
        <v/>
      </c>
      <c r="Q3435" s="464">
        <f>ISBLANK(M3435)</f>
        <v/>
      </c>
      <c r="R3435" s="464">
        <f>IF(AND(O3435=P3435,O3435=Q3435),,"!!!")</f>
        <v/>
      </c>
      <c r="T3435" s="464" t="n">
        <v>3424</v>
      </c>
    </row>
    <row outlineLevel="1" r="3436">
      <c r="A3436" s="29" t="inlineStr">
        <is>
          <t>x</t>
        </is>
      </c>
      <c r="B3436" s="606" t="n">
        <v>500</v>
      </c>
      <c r="C3436" s="617" t="n">
        <v>535</v>
      </c>
      <c r="D3436" s="889" t="n">
        <v>14</v>
      </c>
      <c r="E3436" s="732" t="inlineStr">
        <is>
          <t>15 cm thick CKt-4 cement bound material layer</t>
        </is>
      </c>
      <c r="F3436" s="682" t="inlineStr">
        <is>
          <t>20 cm vastag CKt-4 cementstabilizásciós alapréteg</t>
        </is>
      </c>
      <c r="G3436" s="994" t="n">
        <v>93.2</v>
      </c>
      <c r="H3436" s="39" t="inlineStr">
        <is>
          <t>m3</t>
        </is>
      </c>
      <c r="I3436" s="320" t="n"/>
      <c r="J3436" s="159" t="n">
        <v>0</v>
      </c>
      <c r="K3436" s="159" t="n">
        <v>0</v>
      </c>
      <c r="L3436" s="753">
        <f>J3436+K3436</f>
        <v/>
      </c>
      <c r="M3436" s="748">
        <f>L3436*(G3436+I3436)</f>
        <v/>
      </c>
      <c r="O3436" s="464">
        <f>ISBLANK(D3436)</f>
        <v/>
      </c>
      <c r="P3436" s="464">
        <f>ISBLANK(G3436)</f>
        <v/>
      </c>
      <c r="Q3436" s="464">
        <f>ISBLANK(M3436)</f>
        <v/>
      </c>
      <c r="R3436" s="464">
        <f>IF(AND(O3436=P3436,O3436=Q3436),,"!!!")</f>
        <v/>
      </c>
      <c r="T3436" s="464" t="n">
        <v>3425</v>
      </c>
    </row>
    <row outlineLevel="1" r="3437">
      <c r="A3437" s="29" t="inlineStr">
        <is>
          <t>x</t>
        </is>
      </c>
      <c r="B3437" s="606" t="n">
        <v>500</v>
      </c>
      <c r="C3437" s="617" t="n">
        <v>535</v>
      </c>
      <c r="D3437" s="889" t="n">
        <v>15</v>
      </c>
      <c r="E3437" s="732" t="inlineStr">
        <is>
          <t>3 cm thick crushed stone bedding layer</t>
        </is>
      </c>
      <c r="F3437" s="682" t="inlineStr">
        <is>
          <t>3 cm vastag ágyazó zúzalék</t>
        </is>
      </c>
      <c r="G3437" s="994" t="n">
        <v>13.98</v>
      </c>
      <c r="H3437" s="39" t="inlineStr">
        <is>
          <t>m3</t>
        </is>
      </c>
      <c r="I3437" s="320" t="n"/>
      <c r="J3437" s="159" t="n">
        <v>0</v>
      </c>
      <c r="K3437" s="159" t="n">
        <v>0</v>
      </c>
      <c r="L3437" s="753">
        <f>J3437+K3437</f>
        <v/>
      </c>
      <c r="M3437" s="748">
        <f>L3437*(G3437+I3437)</f>
        <v/>
      </c>
      <c r="O3437" s="464">
        <f>ISBLANK(D3437)</f>
        <v/>
      </c>
      <c r="P3437" s="464">
        <f>ISBLANK(G3437)</f>
        <v/>
      </c>
      <c r="Q3437" s="464">
        <f>ISBLANK(M3437)</f>
        <v/>
      </c>
      <c r="R3437" s="464">
        <f>IF(AND(O3437=P3437,O3437=Q3437),,"!!!")</f>
        <v/>
      </c>
      <c r="T3437" s="464" t="n">
        <v>3426</v>
      </c>
    </row>
    <row outlineLevel="1" r="3438">
      <c r="A3438" s="29" t="inlineStr">
        <is>
          <t>x</t>
        </is>
      </c>
      <c r="B3438" s="606" t="n">
        <v>500</v>
      </c>
      <c r="C3438" s="617" t="n">
        <v>535</v>
      </c>
      <c r="D3438" s="889" t="n">
        <v>16</v>
      </c>
      <c r="E3438" s="732" t="inlineStr">
        <is>
          <t>8 cm thick concrete paver bricks (Frühwald Behaton, grey)</t>
        </is>
      </c>
      <c r="F3438" s="682" t="inlineStr">
        <is>
          <t>8 cm vastag térkő burkolat (Frühwald Behaton, szürke)</t>
        </is>
      </c>
      <c r="G3438" s="994" t="n">
        <v>466</v>
      </c>
      <c r="H3438" s="39" t="inlineStr">
        <is>
          <t>m2</t>
        </is>
      </c>
      <c r="I3438" s="320" t="n"/>
      <c r="J3438" s="159" t="n">
        <v>0</v>
      </c>
      <c r="K3438" s="159" t="n">
        <v>0</v>
      </c>
      <c r="L3438" s="753">
        <f>J3438+K3438</f>
        <v/>
      </c>
      <c r="M3438" s="748">
        <f>L3438*(G3438+I3438)</f>
        <v/>
      </c>
      <c r="O3438" s="464">
        <f>ISBLANK(D3438)</f>
        <v/>
      </c>
      <c r="P3438" s="464">
        <f>ISBLANK(G3438)</f>
        <v/>
      </c>
      <c r="Q3438" s="464">
        <f>ISBLANK(M3438)</f>
        <v/>
      </c>
      <c r="R3438" s="464">
        <f>IF(AND(O3438=P3438,O3438=Q3438),,"!!!")</f>
        <v/>
      </c>
      <c r="T3438" s="464" t="n">
        <v>3427</v>
      </c>
    </row>
    <row outlineLevel="1" r="3439">
      <c r="A3439" s="29" t="n"/>
      <c r="B3439" s="606" t="n">
        <v>500</v>
      </c>
      <c r="C3439" s="617" t="n">
        <v>535</v>
      </c>
      <c r="D3439" s="889" t="n">
        <v>16</v>
      </c>
      <c r="E3439" s="94" t="inlineStr">
        <is>
          <t>RFC floor slab v=15vm, C30/37</t>
        </is>
      </c>
      <c r="F3439" s="94" t="inlineStr">
        <is>
          <t>vb padlólemez v=15 cm, C30/37</t>
        </is>
      </c>
      <c r="G3439" s="994" t="n">
        <v>137.5</v>
      </c>
      <c r="H3439" s="39" t="inlineStr">
        <is>
          <t>m3</t>
        </is>
      </c>
      <c r="I3439" s="320" t="n"/>
      <c r="J3439" s="159" t="n">
        <v>0</v>
      </c>
      <c r="K3439" s="159" t="n">
        <v>0</v>
      </c>
      <c r="L3439" s="753">
        <f>J3439+K3439</f>
        <v/>
      </c>
      <c r="M3439" s="748">
        <f>L3439*(G3439+I3439)</f>
        <v/>
      </c>
      <c r="O3439" s="464">
        <f>ISBLANK(D3439)</f>
        <v/>
      </c>
      <c r="P3439" s="464">
        <f>ISBLANK(G3439)</f>
        <v/>
      </c>
      <c r="Q3439" s="464">
        <f>ISBLANK(M3439)</f>
        <v/>
      </c>
      <c r="R3439" s="464">
        <f>IF(AND(O3439=P3439,O3439=Q3439),,"!!!")</f>
        <v/>
      </c>
      <c r="T3439" s="464" t="n">
        <v>3428</v>
      </c>
    </row>
    <row outlineLevel="1" r="3440">
      <c r="A3440" s="29" t="n"/>
      <c r="B3440" s="606" t="n">
        <v>500</v>
      </c>
      <c r="C3440" s="617" t="n">
        <v>535</v>
      </c>
      <c r="D3440" s="889" t="n">
        <v>17</v>
      </c>
      <c r="E3440" s="94" t="inlineStr">
        <is>
          <t>Steel structure</t>
        </is>
      </c>
      <c r="F3440" s="94" t="inlineStr">
        <is>
          <t>Acél szerkezet</t>
        </is>
      </c>
      <c r="G3440" s="994" t="n">
        <v>37.11</v>
      </c>
      <c r="H3440" s="39" t="inlineStr">
        <is>
          <t>t</t>
        </is>
      </c>
      <c r="I3440" s="320" t="n"/>
      <c r="J3440" s="159" t="n">
        <v>0</v>
      </c>
      <c r="K3440" s="159" t="n">
        <v>0</v>
      </c>
      <c r="L3440" s="753">
        <f>J3440+K3440</f>
        <v/>
      </c>
      <c r="M3440" s="748">
        <f>L3440*(G3440+I3440)</f>
        <v/>
      </c>
      <c r="O3440" s="464">
        <f>ISBLANK(D3440)</f>
        <v/>
      </c>
      <c r="P3440" s="464">
        <f>ISBLANK(G3440)</f>
        <v/>
      </c>
      <c r="Q3440" s="464">
        <f>ISBLANK(M3440)</f>
        <v/>
      </c>
      <c r="R3440" s="464">
        <f>IF(AND(O3440=P3440,O3440=Q3440),,"!!!")</f>
        <v/>
      </c>
      <c r="T3440" s="464" t="n">
        <v>3429</v>
      </c>
    </row>
    <row outlineLevel="1" r="3441">
      <c r="A3441" s="29" t="n"/>
      <c r="B3441" s="606" t="n">
        <v>500</v>
      </c>
      <c r="C3441" s="617" t="n">
        <v>535</v>
      </c>
      <c r="D3441" s="889" t="n">
        <v>18</v>
      </c>
      <c r="E3441" s="94" t="inlineStr">
        <is>
          <t>Trapezoid sheet</t>
        </is>
      </c>
      <c r="F3441" s="94" t="inlineStr">
        <is>
          <t>trapézlemez fedés</t>
        </is>
      </c>
      <c r="G3441" s="994" t="n">
        <v>458</v>
      </c>
      <c r="H3441" s="39" t="inlineStr">
        <is>
          <t>m2</t>
        </is>
      </c>
      <c r="I3441" s="320" t="n"/>
      <c r="J3441" s="159" t="n">
        <v>0</v>
      </c>
      <c r="K3441" s="159" t="n">
        <v>0</v>
      </c>
      <c r="L3441" s="753">
        <f>J3441+K3441</f>
        <v/>
      </c>
      <c r="M3441" s="748">
        <f>L3441*(G3441+I3441)</f>
        <v/>
      </c>
      <c r="O3441" s="464">
        <f>ISBLANK(D3441)</f>
        <v/>
      </c>
      <c r="P3441" s="464">
        <f>ISBLANK(G3441)</f>
        <v/>
      </c>
      <c r="Q3441" s="464">
        <f>ISBLANK(M3441)</f>
        <v/>
      </c>
      <c r="R3441" s="464">
        <f>IF(AND(O3441=P3441,O3441=Q3441),,"!!!")</f>
        <v/>
      </c>
      <c r="T3441" s="464" t="n">
        <v>3430</v>
      </c>
    </row>
    <row customHeight="1" ht="15" outlineLevel="1" r="3442">
      <c r="A3442" s="29" t="n"/>
      <c r="B3442" s="613" t="n"/>
      <c r="C3442" s="617" t="n"/>
      <c r="E3442" s="535" t="inlineStr">
        <is>
          <t>Spinkler technical house</t>
        </is>
      </c>
      <c r="F3442" s="535" t="inlineStr">
        <is>
          <t>Spinkler gépház</t>
        </is>
      </c>
      <c r="G3442" s="994" t="n"/>
      <c r="H3442" s="39" t="n"/>
      <c r="I3442" s="320" t="n"/>
      <c r="J3442" s="159" t="n"/>
      <c r="K3442" s="159" t="n"/>
      <c r="L3442" s="753" t="n"/>
      <c r="M3442" s="748" t="n"/>
      <c r="O3442" s="464">
        <f>ISBLANK(D3442)</f>
        <v/>
      </c>
      <c r="P3442" s="464">
        <f>ISBLANK(G3442)</f>
        <v/>
      </c>
      <c r="Q3442" s="464">
        <f>ISBLANK(M3442)</f>
        <v/>
      </c>
      <c r="R3442" s="464">
        <f>IF(AND(O3442=P3442,O3442=Q3442),,"!!!")</f>
        <v/>
      </c>
      <c r="T3442" s="464" t="n">
        <v>3431</v>
      </c>
    </row>
    <row customHeight="1" ht="22.5" outlineLevel="1" r="3443">
      <c r="A3443" s="29" t="n"/>
      <c r="B3443" s="606" t="n">
        <v>500</v>
      </c>
      <c r="C3443" s="617" t="n">
        <v>535</v>
      </c>
      <c r="D3443" s="889" t="n">
        <v>19</v>
      </c>
      <c r="E3443" s="94" t="inlineStr">
        <is>
          <t>Ø 80 cm well foundament, 2,80 m, C15/20 construction, excavation, transport, incl. Reinforcement and concrete works on site</t>
        </is>
      </c>
      <c r="F3443" s="94" t="inlineStr">
        <is>
          <t>Ø 80 cm kútalap, 2,80 m, C15/20 készítése, földkiemelés, elszállítás, betonozás és vasszereléssel együtt</t>
        </is>
      </c>
      <c r="G3443" s="994" t="n">
        <v>10</v>
      </c>
      <c r="H3443" s="39" t="inlineStr">
        <is>
          <t>db</t>
        </is>
      </c>
      <c r="I3443" s="320" t="n"/>
      <c r="J3443" s="159" t="n">
        <v>0</v>
      </c>
      <c r="K3443" s="159" t="n">
        <v>0</v>
      </c>
      <c r="L3443" s="753">
        <f>J3443+K3443</f>
        <v/>
      </c>
      <c r="M3443" s="748">
        <f>L3443*(G3443+I3443)</f>
        <v/>
      </c>
      <c r="O3443" s="464">
        <f>ISBLANK(D3443)</f>
        <v/>
      </c>
      <c r="P3443" s="464">
        <f>ISBLANK(G3443)</f>
        <v/>
      </c>
      <c r="Q3443" s="464">
        <f>ISBLANK(M3443)</f>
        <v/>
      </c>
      <c r="R3443" s="464">
        <f>IF(AND(O3443=P3443,O3443=Q3443),,"!!!")</f>
        <v/>
      </c>
      <c r="T3443" s="464" t="n">
        <v>3432</v>
      </c>
    </row>
    <row outlineLevel="1" r="3444">
      <c r="A3444" s="29" t="n"/>
      <c r="B3444" s="606" t="n">
        <v>500</v>
      </c>
      <c r="C3444" s="617" t="n">
        <v>535</v>
      </c>
      <c r="D3444" s="889" t="n">
        <v>20</v>
      </c>
      <c r="E3444" s="94" t="inlineStr">
        <is>
          <t>Excavation under building (-0,60-tól -1,20 m-ig)</t>
        </is>
      </c>
      <c r="F3444" s="94" t="inlineStr">
        <is>
          <t>föld kiemelés (-0,60-tól -1,20 m-ig)</t>
        </is>
      </c>
      <c r="G3444" s="994" t="n">
        <v>52.5</v>
      </c>
      <c r="H3444" s="39" t="inlineStr">
        <is>
          <t>m3</t>
        </is>
      </c>
      <c r="I3444" s="320" t="n"/>
      <c r="J3444" s="159" t="n">
        <v>0</v>
      </c>
      <c r="K3444" s="159" t="n">
        <v>0</v>
      </c>
      <c r="L3444" s="753">
        <f>J3444+K3444</f>
        <v/>
      </c>
      <c r="M3444" s="748">
        <f>L3444*(G3444+I3444)</f>
        <v/>
      </c>
      <c r="O3444" s="464">
        <f>ISBLANK(D3444)</f>
        <v/>
      </c>
      <c r="P3444" s="464">
        <f>ISBLANK(G3444)</f>
        <v/>
      </c>
      <c r="Q3444" s="464">
        <f>ISBLANK(M3444)</f>
        <v/>
      </c>
      <c r="R3444" s="464">
        <f>IF(AND(O3444=P3444,O3444=Q3444),,"!!!")</f>
        <v/>
      </c>
      <c r="T3444" s="464" t="n">
        <v>3433</v>
      </c>
    </row>
    <row outlineLevel="1" r="3445">
      <c r="A3445" s="29" t="n"/>
      <c r="B3445" s="606" t="n">
        <v>500</v>
      </c>
      <c r="C3445" s="617" t="n">
        <v>535</v>
      </c>
      <c r="D3445" s="889" t="n">
        <v>21</v>
      </c>
      <c r="E3445" s="94" t="inlineStr">
        <is>
          <t>Loading of excavated material and transport</t>
        </is>
      </c>
      <c r="F3445" s="94" t="inlineStr">
        <is>
          <t>föld felrakás és elszállítás</t>
        </is>
      </c>
      <c r="G3445" s="994" t="n">
        <v>67.8</v>
      </c>
      <c r="H3445" s="39" t="inlineStr">
        <is>
          <t>m3</t>
        </is>
      </c>
      <c r="I3445" s="320" t="n"/>
      <c r="J3445" s="159" t="n">
        <v>0</v>
      </c>
      <c r="K3445" s="159" t="n">
        <v>0</v>
      </c>
      <c r="L3445" s="753">
        <f>J3445+K3445</f>
        <v/>
      </c>
      <c r="M3445" s="748">
        <f>L3445*(G3445+I3445)</f>
        <v/>
      </c>
      <c r="O3445" s="464">
        <f>ISBLANK(D3445)</f>
        <v/>
      </c>
      <c r="P3445" s="464">
        <f>ISBLANK(G3445)</f>
        <v/>
      </c>
      <c r="Q3445" s="464">
        <f>ISBLANK(M3445)</f>
        <v/>
      </c>
      <c r="R3445" s="464">
        <f>IF(AND(O3445=P3445,O3445=Q3445),,"!!!")</f>
        <v/>
      </c>
      <c r="T3445" s="464" t="n">
        <v>3434</v>
      </c>
    </row>
    <row outlineLevel="1" r="3446">
      <c r="A3446" s="29" t="n"/>
      <c r="B3446" s="606" t="n">
        <v>500</v>
      </c>
      <c r="C3446" s="617" t="n">
        <v>535</v>
      </c>
      <c r="D3446" s="889" t="n">
        <v>22</v>
      </c>
      <c r="E3446" s="94" t="inlineStr">
        <is>
          <t xml:space="preserve">30cm filling from well compacted granular material,  TRγ=95%, </t>
        </is>
      </c>
      <c r="F3446" s="94" t="inlineStr">
        <is>
          <t xml:space="preserve">30 cm ágyazat jól tömöríthető, szemcsés anyagból, TRγ=95%, </t>
        </is>
      </c>
      <c r="G3446" s="994" t="n">
        <v>26.1</v>
      </c>
      <c r="H3446" s="39" t="inlineStr">
        <is>
          <t>m3</t>
        </is>
      </c>
      <c r="I3446" s="320" t="n"/>
      <c r="J3446" s="159" t="n">
        <v>0</v>
      </c>
      <c r="K3446" s="159" t="n">
        <v>0</v>
      </c>
      <c r="L3446" s="753">
        <f>J3446+K3446</f>
        <v/>
      </c>
      <c r="M3446" s="748">
        <f>L3446*(G3446+I3446)</f>
        <v/>
      </c>
      <c r="O3446" s="464">
        <f>ISBLANK(D3446)</f>
        <v/>
      </c>
      <c r="P3446" s="464">
        <f>ISBLANK(G3446)</f>
        <v/>
      </c>
      <c r="Q3446" s="464">
        <f>ISBLANK(M3446)</f>
        <v/>
      </c>
      <c r="R3446" s="464">
        <f>IF(AND(O3446=P3446,O3446=Q3446),,"!!!")</f>
        <v/>
      </c>
      <c r="T3446" s="464" t="n">
        <v>3435</v>
      </c>
    </row>
    <row outlineLevel="1" r="3447">
      <c r="A3447" s="29" t="n"/>
      <c r="B3447" s="606" t="n">
        <v>500</v>
      </c>
      <c r="C3447" s="617" t="n">
        <v>535</v>
      </c>
      <c r="D3447" s="889" t="n">
        <v>23</v>
      </c>
      <c r="E3447" s="94" t="inlineStr">
        <is>
          <t>5cm lean concrete C12/15</t>
        </is>
      </c>
      <c r="F3447" s="94" t="inlineStr">
        <is>
          <t>5 cm szerelőbeton C12/15</t>
        </is>
      </c>
      <c r="G3447" s="994" t="n">
        <v>4.5</v>
      </c>
      <c r="H3447" s="39" t="inlineStr">
        <is>
          <t>m3</t>
        </is>
      </c>
      <c r="I3447" s="320" t="n"/>
      <c r="J3447" s="159" t="n">
        <v>0</v>
      </c>
      <c r="K3447" s="159" t="n">
        <v>0</v>
      </c>
      <c r="L3447" s="753">
        <f>J3447+K3447</f>
        <v/>
      </c>
      <c r="M3447" s="748">
        <f>L3447*(G3447+I3447)</f>
        <v/>
      </c>
      <c r="O3447" s="464">
        <f>ISBLANK(D3447)</f>
        <v/>
      </c>
      <c r="P3447" s="464">
        <f>ISBLANK(G3447)</f>
        <v/>
      </c>
      <c r="Q3447" s="464">
        <f>ISBLANK(M3447)</f>
        <v/>
      </c>
      <c r="R3447" s="464">
        <f>IF(AND(O3447=P3447,O3447=Q3447),,"!!!")</f>
        <v/>
      </c>
      <c r="T3447" s="464" t="n">
        <v>3436</v>
      </c>
    </row>
    <row outlineLevel="1" r="3448">
      <c r="A3448" s="29" t="n"/>
      <c r="B3448" s="606" t="n">
        <v>500</v>
      </c>
      <c r="C3448" s="617" t="n">
        <v>535</v>
      </c>
      <c r="D3448" s="889" t="n">
        <v>24</v>
      </c>
      <c r="E3448" s="94" t="inlineStr">
        <is>
          <t>Reinfrocement (reinf. Ratio of 150kg/m3)</t>
        </is>
      </c>
      <c r="F3448" s="94" t="inlineStr">
        <is>
          <t>betonacél szerelés (150 kg/m3 vashányaddal)</t>
        </is>
      </c>
      <c r="G3448" s="994">
        <f>(G3449+G3451)*0.15</f>
        <v/>
      </c>
      <c r="H3448" s="39" t="inlineStr">
        <is>
          <t>t</t>
        </is>
      </c>
      <c r="I3448" s="320" t="n"/>
      <c r="J3448" s="159" t="n">
        <v>0</v>
      </c>
      <c r="K3448" s="159" t="n">
        <v>0</v>
      </c>
      <c r="L3448" s="753">
        <f>J3448+K3448</f>
        <v/>
      </c>
      <c r="M3448" s="748">
        <f>L3448*(G3448+I3448)</f>
        <v/>
      </c>
      <c r="O3448" s="464">
        <f>ISBLANK(D3448)</f>
        <v/>
      </c>
      <c r="P3448" s="464">
        <f>ISBLANK(G3448)</f>
        <v/>
      </c>
      <c r="Q3448" s="464">
        <f>ISBLANK(M3448)</f>
        <v/>
      </c>
      <c r="R3448" s="464">
        <f>IF(AND(O3448=P3448,O3448=Q3448),,"!!!")</f>
        <v/>
      </c>
      <c r="T3448" s="464" t="n">
        <v>3437</v>
      </c>
    </row>
    <row outlineLevel="1" r="3449">
      <c r="A3449" s="29" t="n"/>
      <c r="B3449" s="606" t="n">
        <v>500</v>
      </c>
      <c r="C3449" s="617" t="n">
        <v>535</v>
      </c>
      <c r="D3449" s="889" t="n">
        <v>25</v>
      </c>
      <c r="E3449" s="94" t="inlineStr">
        <is>
          <t>RFC foundation beam from C30/37 concrete</t>
        </is>
      </c>
      <c r="F3449" s="94" t="inlineStr">
        <is>
          <t>vb talpgerenda C30/37 min. betonból</t>
        </is>
      </c>
      <c r="G3449" s="994" t="n">
        <v>10</v>
      </c>
      <c r="H3449" s="39" t="inlineStr">
        <is>
          <t>m3</t>
        </is>
      </c>
      <c r="I3449" s="320" t="n"/>
      <c r="J3449" s="159" t="n">
        <v>0</v>
      </c>
      <c r="K3449" s="159" t="n">
        <v>0</v>
      </c>
      <c r="L3449" s="753">
        <f>J3449+K3449</f>
        <v/>
      </c>
      <c r="M3449" s="748">
        <f>L3449*(G3449+I3449)</f>
        <v/>
      </c>
      <c r="O3449" s="464">
        <f>ISBLANK(D3449)</f>
        <v/>
      </c>
      <c r="P3449" s="464">
        <f>ISBLANK(G3449)</f>
        <v/>
      </c>
      <c r="Q3449" s="464">
        <f>ISBLANK(M3449)</f>
        <v/>
      </c>
      <c r="R3449" s="464">
        <f>IF(AND(O3449=P3449,O3449=Q3449),,"!!!")</f>
        <v/>
      </c>
      <c r="T3449" s="464" t="n">
        <v>3438</v>
      </c>
    </row>
    <row outlineLevel="1" r="3450">
      <c r="A3450" s="29" t="n"/>
      <c r="B3450" s="606" t="n">
        <v>500</v>
      </c>
      <c r="C3450" s="617" t="n">
        <v>535</v>
      </c>
      <c r="D3450" s="889" t="n">
        <v>26</v>
      </c>
      <c r="E3450" s="94" t="inlineStr">
        <is>
          <t>Formwork (both sides for foundation beam)</t>
        </is>
      </c>
      <c r="F3450" s="94" t="inlineStr">
        <is>
          <t>kétoldali zsaluzat készítés (talpgerenda)</t>
        </is>
      </c>
      <c r="G3450" s="994" t="n">
        <v>49</v>
      </c>
      <c r="H3450" s="39" t="inlineStr">
        <is>
          <t>m2</t>
        </is>
      </c>
      <c r="I3450" s="320" t="n"/>
      <c r="J3450" s="159" t="n">
        <v>0</v>
      </c>
      <c r="K3450" s="159" t="n">
        <v>0</v>
      </c>
      <c r="L3450" s="753">
        <f>J3450+K3450</f>
        <v/>
      </c>
      <c r="M3450" s="748">
        <f>L3450*(G3450+I3450)</f>
        <v/>
      </c>
      <c r="O3450" s="464">
        <f>ISBLANK(D3450)</f>
        <v/>
      </c>
      <c r="P3450" s="464">
        <f>ISBLANK(G3450)</f>
        <v/>
      </c>
      <c r="Q3450" s="464">
        <f>ISBLANK(M3450)</f>
        <v/>
      </c>
      <c r="R3450" s="464">
        <f>IF(AND(O3450=P3450,O3450=Q3450),,"!!!")</f>
        <v/>
      </c>
      <c r="T3450" s="464" t="n">
        <v>3439</v>
      </c>
    </row>
    <row outlineLevel="1" r="3451">
      <c r="A3451" s="29" t="n"/>
      <c r="B3451" s="606" t="n">
        <v>500</v>
      </c>
      <c r="C3451" s="617" t="n">
        <v>535</v>
      </c>
      <c r="D3451" s="889" t="n">
        <v>27</v>
      </c>
      <c r="E3451" s="94" t="inlineStr">
        <is>
          <t>RFC floor slab v=15vm, C30/37</t>
        </is>
      </c>
      <c r="F3451" s="94" t="inlineStr">
        <is>
          <t>vb padlólemez v=15 cm, C30/37</t>
        </is>
      </c>
      <c r="G3451" s="994" t="n">
        <v>25.7</v>
      </c>
      <c r="H3451" s="39" t="inlineStr">
        <is>
          <t>m3</t>
        </is>
      </c>
      <c r="I3451" s="320" t="n"/>
      <c r="J3451" s="159" t="n">
        <v>0</v>
      </c>
      <c r="K3451" s="159" t="n">
        <v>0</v>
      </c>
      <c r="L3451" s="753">
        <f>J3451+K3451</f>
        <v/>
      </c>
      <c r="M3451" s="748">
        <f>L3451*(G3451+I3451)</f>
        <v/>
      </c>
      <c r="O3451" s="464">
        <f>ISBLANK(D3451)</f>
        <v/>
      </c>
      <c r="P3451" s="464">
        <f>ISBLANK(G3451)</f>
        <v/>
      </c>
      <c r="Q3451" s="464">
        <f>ISBLANK(M3451)</f>
        <v/>
      </c>
      <c r="R3451" s="464">
        <f>IF(AND(O3451=P3451,O3451=Q3451),,"!!!")</f>
        <v/>
      </c>
      <c r="T3451" s="464" t="n">
        <v>3440</v>
      </c>
    </row>
    <row outlineLevel="1" r="3452">
      <c r="A3452" s="29" t="n"/>
      <c r="B3452" s="606" t="n">
        <v>500</v>
      </c>
      <c r="C3452" s="617" t="n">
        <v>535</v>
      </c>
      <c r="D3452" s="889" t="n">
        <v>28</v>
      </c>
      <c r="E3452" s="94" t="inlineStr">
        <is>
          <t>Steel structure</t>
        </is>
      </c>
      <c r="F3452" s="94" t="inlineStr">
        <is>
          <t>Acél szerkezet</t>
        </is>
      </c>
      <c r="G3452" s="994" t="n">
        <v>5.94</v>
      </c>
      <c r="H3452" s="39" t="inlineStr">
        <is>
          <t>t</t>
        </is>
      </c>
      <c r="I3452" s="320" t="n"/>
      <c r="J3452" s="159" t="n">
        <v>0</v>
      </c>
      <c r="K3452" s="159" t="n">
        <v>0</v>
      </c>
      <c r="L3452" s="753">
        <f>J3452+K3452</f>
        <v/>
      </c>
      <c r="M3452" s="748">
        <f>L3452*(G3452+I3452)</f>
        <v/>
      </c>
      <c r="O3452" s="464">
        <f>ISBLANK(D3452)</f>
        <v/>
      </c>
      <c r="P3452" s="464">
        <f>ISBLANK(G3452)</f>
        <v/>
      </c>
      <c r="Q3452" s="464">
        <f>ISBLANK(M3452)</f>
        <v/>
      </c>
      <c r="R3452" s="464">
        <f>IF(AND(O3452=P3452,O3452=Q3452),,"!!!")</f>
        <v/>
      </c>
      <c r="T3452" s="464" t="n">
        <v>3441</v>
      </c>
    </row>
    <row outlineLevel="1" r="3453">
      <c r="A3453" s="29" t="n"/>
      <c r="B3453" s="606" t="n">
        <v>500</v>
      </c>
      <c r="C3453" s="617" t="n">
        <v>535</v>
      </c>
      <c r="D3453" s="889" t="n">
        <v>29</v>
      </c>
      <c r="E3453" s="94" t="inlineStr">
        <is>
          <t>Trapezoid sheet</t>
        </is>
      </c>
      <c r="F3453" s="94" t="inlineStr">
        <is>
          <t>trapézlemez fedés</t>
        </is>
      </c>
      <c r="G3453" s="994" t="n">
        <v>102.5</v>
      </c>
      <c r="H3453" s="39" t="inlineStr">
        <is>
          <t>m2</t>
        </is>
      </c>
      <c r="I3453" s="320" t="n"/>
      <c r="J3453" s="159" t="n">
        <v>0</v>
      </c>
      <c r="K3453" s="159" t="n">
        <v>0</v>
      </c>
      <c r="L3453" s="753">
        <f>J3453+K3453</f>
        <v/>
      </c>
      <c r="M3453" s="748">
        <f>L3453*(G3453+I3453)</f>
        <v/>
      </c>
      <c r="O3453" s="464">
        <f>ISBLANK(D3453)</f>
        <v/>
      </c>
      <c r="P3453" s="464">
        <f>ISBLANK(G3453)</f>
        <v/>
      </c>
      <c r="Q3453" s="464">
        <f>ISBLANK(M3453)</f>
        <v/>
      </c>
      <c r="R3453" s="464">
        <f>IF(AND(O3453=P3453,O3453=Q3453),,"!!!")</f>
        <v/>
      </c>
      <c r="T3453" s="464" t="n">
        <v>3442</v>
      </c>
    </row>
    <row outlineLevel="1" r="3454">
      <c r="A3454" s="29" t="n"/>
      <c r="B3454" s="606" t="n">
        <v>500</v>
      </c>
      <c r="C3454" s="617" t="n">
        <v>535</v>
      </c>
      <c r="E3454" s="94" t="inlineStr">
        <is>
          <t>Facade</t>
        </is>
      </c>
      <c r="F3454" s="94" t="inlineStr">
        <is>
          <t>Homlokzat</t>
        </is>
      </c>
      <c r="G3454" s="994" t="n"/>
      <c r="H3454" s="39" t="n"/>
      <c r="I3454" s="320" t="n"/>
      <c r="J3454" s="159" t="n"/>
      <c r="K3454" s="159" t="n"/>
      <c r="L3454" s="753" t="n"/>
      <c r="M3454" s="748" t="n"/>
      <c r="O3454" s="464">
        <f>ISBLANK(D3454)</f>
        <v/>
      </c>
      <c r="P3454" s="464">
        <f>ISBLANK(G3454)</f>
        <v/>
      </c>
      <c r="Q3454" s="464">
        <f>ISBLANK(M3454)</f>
        <v/>
      </c>
      <c r="R3454" s="464">
        <f>IF(AND(O3454=P3454,O3454=Q3454),,"!!!")</f>
        <v/>
      </c>
      <c r="T3454" s="464" t="n">
        <v>3443</v>
      </c>
    </row>
    <row customHeight="1" ht="45" outlineLevel="1" r="3455">
      <c r="A3455" s="29" t="n"/>
      <c r="B3455" s="606" t="n">
        <v>500</v>
      </c>
      <c r="C3455" s="617" t="n">
        <v>535</v>
      </c>
      <c r="D3455" s="889" t="n">
        <v>30</v>
      </c>
      <c r="E3455" s="427" t="inlineStr">
        <is>
          <t>15 cm Panelished facade system with metal coating and mineral wool insulation, fixed with border plates
RAL7016</t>
        </is>
      </c>
      <c r="F3455" s="427" t="inlineStr">
        <is>
          <t>15 cm Ásványi szálas hőszigetelő maggal ellátott acél fegyverzetű szendvicspanel, fekvő kivitelben, acél falvázhoz mechanikailag rögzítve
RAL7016</t>
        </is>
      </c>
      <c r="G3455" s="994" t="n">
        <v>390</v>
      </c>
      <c r="H3455" s="39" t="inlineStr">
        <is>
          <t>m2</t>
        </is>
      </c>
      <c r="I3455" s="320" t="n"/>
      <c r="J3455" s="159" t="n">
        <v>0</v>
      </c>
      <c r="K3455" s="159" t="n">
        <v>0</v>
      </c>
      <c r="L3455" s="753">
        <f>J3455+K3455</f>
        <v/>
      </c>
      <c r="M3455" s="748">
        <f>L3455*(G3455+I3455)</f>
        <v/>
      </c>
      <c r="O3455" s="464">
        <f>ISBLANK(D3455)</f>
        <v/>
      </c>
      <c r="P3455" s="464">
        <f>ISBLANK(G3455)</f>
        <v/>
      </c>
      <c r="Q3455" s="464">
        <f>ISBLANK(M3455)</f>
        <v/>
      </c>
      <c r="R3455" s="464">
        <f>IF(AND(O3455=P3455,O3455=Q3455),,"!!!")</f>
        <v/>
      </c>
      <c r="T3455" s="464" t="n">
        <v>3444</v>
      </c>
    </row>
    <row customHeight="1" ht="45" outlineLevel="1" r="3456">
      <c r="A3456" s="29" t="n"/>
      <c r="B3456" s="606" t="n">
        <v>500</v>
      </c>
      <c r="C3456" s="617" t="n">
        <v>535</v>
      </c>
      <c r="E3456" s="94" t="inlineStr">
        <is>
          <t xml:space="preserve">Hörmann D65-2 OD double  leaf with fanlight: door thickness ready-to-fit door set, external with Environmental Product Declaration (EPD*) acc. to ISO14025 and prEN15804 ift Rosenheim EPD-MT-0.1.1
</t>
        </is>
      </c>
      <c r="F3456" s="94" t="inlineStr">
        <is>
          <t>Hörmann D65-2 OD vastagfalcos acélajtó felülvilágítóval
2-szárnyú, beépítésre kész ajtóelem kültéri felhasználásra.
Környezetvédelmi terméknyilatkozattal (EPD*), ISO14025 és prEN15804 szerint, *ift Rosenheim EPD-MT-0.1.1</t>
        </is>
      </c>
      <c r="G3456" s="994" t="n"/>
      <c r="H3456" s="39" t="n"/>
      <c r="I3456" s="320" t="n"/>
      <c r="J3456" s="159" t="n"/>
      <c r="K3456" s="159" t="n"/>
      <c r="L3456" s="753" t="n"/>
      <c r="M3456" s="748" t="n"/>
      <c r="O3456" s="464">
        <f>ISBLANK(D3456)</f>
        <v/>
      </c>
      <c r="P3456" s="464">
        <f>ISBLANK(G3456)</f>
        <v/>
      </c>
      <c r="Q3456" s="464">
        <f>ISBLANK(M3456)</f>
        <v/>
      </c>
      <c r="R3456" s="464">
        <f>IF(AND(O3456=P3456,O3456=Q3456),,"!!!")</f>
        <v/>
      </c>
      <c r="T3456" s="464" t="n">
        <v>3445</v>
      </c>
    </row>
    <row outlineLevel="1" r="3457">
      <c r="A3457" s="29" t="n"/>
      <c r="B3457" s="606" t="n">
        <v>500</v>
      </c>
      <c r="C3457" s="617" t="n">
        <v>535</v>
      </c>
      <c r="D3457" s="889" t="n">
        <v>31</v>
      </c>
      <c r="E3457" s="94" t="inlineStr">
        <is>
          <t>Dimension: 2400*3000 mm</t>
        </is>
      </c>
      <c r="F3457" s="94" t="inlineStr">
        <is>
          <t>Méret: 2400*3000 mm</t>
        </is>
      </c>
      <c r="G3457" s="994" t="n">
        <v>1</v>
      </c>
      <c r="H3457" s="39" t="inlineStr">
        <is>
          <t>db/pcs</t>
        </is>
      </c>
      <c r="I3457" s="320" t="n"/>
      <c r="J3457" s="159" t="n">
        <v>0</v>
      </c>
      <c r="K3457" s="159" t="n">
        <v>0</v>
      </c>
      <c r="L3457" s="753">
        <f>J3457+K3457</f>
        <v/>
      </c>
      <c r="M3457" s="748">
        <f>L3457*(G3457+I3457)</f>
        <v/>
      </c>
      <c r="O3457" s="464">
        <f>ISBLANK(D3457)</f>
        <v/>
      </c>
      <c r="P3457" s="464">
        <f>ISBLANK(G3457)</f>
        <v/>
      </c>
      <c r="Q3457" s="464">
        <f>ISBLANK(M3457)</f>
        <v/>
      </c>
      <c r="R3457" s="464">
        <f>IF(AND(O3457=P3457,O3457=Q3457),,"!!!")</f>
        <v/>
      </c>
      <c r="T3457" s="464" t="n">
        <v>3446</v>
      </c>
    </row>
    <row customHeight="1" ht="45" outlineLevel="1" r="3458">
      <c r="A3458" s="29" t="n"/>
      <c r="B3458" s="606" t="n">
        <v>500</v>
      </c>
      <c r="C3458" s="617" t="n">
        <v>535</v>
      </c>
      <c r="D3458" s="889" t="n">
        <v>32</v>
      </c>
      <c r="E3458" s="427" t="inlineStr">
        <is>
          <t>Soft rainwater-proofing on horizontal surface with full attic height folding, 1.8 mm thick root- and UV resistant PVC sheet, fixed mechanically (according to manufacturer’s instructions), see Insulation specification</t>
        </is>
      </c>
      <c r="F3458" s="94" t="inlineStr">
        <is>
          <t xml:space="preserve">Csapadékvíz elleni lágy  szigetelés vízszintes felületen, széleken attika teljes magasságában felhajtva, 1,8 mm vtg, gyökér- és UV álló  PVC lemezzel, (gyártó útmutatása szerint) mechanikai rögzítéssel, lásd szigetelési műszaki leírást - </t>
        </is>
      </c>
      <c r="G3458" s="994" t="n">
        <v>110</v>
      </c>
      <c r="H3458" s="39" t="inlineStr">
        <is>
          <t>m2</t>
        </is>
      </c>
      <c r="I3458" s="320" t="n"/>
      <c r="J3458" s="159" t="n">
        <v>0</v>
      </c>
      <c r="K3458" s="159" t="n">
        <v>0</v>
      </c>
      <c r="L3458" s="753">
        <f>J3458+K3458</f>
        <v/>
      </c>
      <c r="M3458" s="748">
        <f>L3458*(G3458+I3458)</f>
        <v/>
      </c>
      <c r="O3458" s="464">
        <f>ISBLANK(D3458)</f>
        <v/>
      </c>
      <c r="P3458" s="464">
        <f>ISBLANK(G3458)</f>
        <v/>
      </c>
      <c r="Q3458" s="464">
        <f>ISBLANK(M3458)</f>
        <v/>
      </c>
      <c r="R3458" s="464">
        <f>IF(AND(O3458=P3458,O3458=Q3458),,"!!!")</f>
        <v/>
      </c>
      <c r="T3458" s="464" t="n">
        <v>3447</v>
      </c>
    </row>
    <row customHeight="1" ht="22.5" outlineLevel="1" r="3459">
      <c r="A3459" s="29" t="n"/>
      <c r="B3459" s="606" t="n">
        <v>500</v>
      </c>
      <c r="C3459" s="617" t="n">
        <v>535</v>
      </c>
      <c r="D3459" s="889" t="n">
        <v>33</v>
      </c>
      <c r="E3459" s="427" t="inlineStr">
        <is>
          <t xml:space="preserve">Lay 1 layer of vapour-proofing foil on horizontal surface with continuity  </t>
        </is>
      </c>
      <c r="F3459" s="94" t="inlineStr">
        <is>
          <t xml:space="preserve">1 rtg. párazáró fólia fektetése felületfolytonosan vízszintes felületen </t>
        </is>
      </c>
      <c r="G3459" s="994" t="n">
        <v>110</v>
      </c>
      <c r="H3459" s="39" t="inlineStr">
        <is>
          <t>m2</t>
        </is>
      </c>
      <c r="I3459" s="320" t="n"/>
      <c r="J3459" s="159" t="n">
        <v>0</v>
      </c>
      <c r="K3459" s="159" t="n">
        <v>0</v>
      </c>
      <c r="L3459" s="753">
        <f>J3459+K3459</f>
        <v/>
      </c>
      <c r="M3459" s="748">
        <f>L3459*(G3459+I3459)</f>
        <v/>
      </c>
      <c r="O3459" s="464">
        <f>ISBLANK(D3459)</f>
        <v/>
      </c>
      <c r="P3459" s="464">
        <f>ISBLANK(G3459)</f>
        <v/>
      </c>
      <c r="Q3459" s="464">
        <f>ISBLANK(M3459)</f>
        <v/>
      </c>
      <c r="R3459" s="464">
        <f>IF(AND(O3459=P3459,O3459=Q3459),,"!!!")</f>
        <v/>
      </c>
      <c r="T3459" s="464" t="n">
        <v>3448</v>
      </c>
    </row>
    <row customHeight="1" ht="22.5" outlineLevel="1" r="3460">
      <c r="A3460" s="29" t="n"/>
      <c r="B3460" s="606" t="n">
        <v>500</v>
      </c>
      <c r="C3460" s="617" t="n">
        <v>535</v>
      </c>
      <c r="D3460" s="889" t="n">
        <v>34</v>
      </c>
      <c r="E3460" s="427" t="inlineStr">
        <is>
          <t xml:space="preserve">Place heat insulation in sloping in 14-40 cm thickness with EPS panels on horizontal surface </t>
        </is>
      </c>
      <c r="F3460" s="94" t="inlineStr">
        <is>
          <t xml:space="preserve">Hőszigetelés elhelyezése lejtésben, 14-30 cm vtg-ban, EPS lapokkal, vízszintes felületen </t>
        </is>
      </c>
      <c r="G3460" s="994" t="n">
        <v>110</v>
      </c>
      <c r="H3460" s="39" t="inlineStr">
        <is>
          <t>m2</t>
        </is>
      </c>
      <c r="I3460" s="320" t="n"/>
      <c r="J3460" s="159" t="n">
        <v>0</v>
      </c>
      <c r="K3460" s="159" t="n">
        <v>0</v>
      </c>
      <c r="L3460" s="753">
        <f>J3460+K3460</f>
        <v/>
      </c>
      <c r="M3460" s="748">
        <f>L3460*(G3460+I3460)</f>
        <v/>
      </c>
      <c r="O3460" s="464">
        <f>ISBLANK(D3460)</f>
        <v/>
      </c>
      <c r="P3460" s="464">
        <f>ISBLANK(G3460)</f>
        <v/>
      </c>
      <c r="Q3460" s="464">
        <f>ISBLANK(M3460)</f>
        <v/>
      </c>
      <c r="R3460" s="464">
        <f>IF(AND(O3460=P3460,O3460=Q3460),,"!!!")</f>
        <v/>
      </c>
      <c r="T3460" s="464" t="n">
        <v>3449</v>
      </c>
    </row>
    <row outlineLevel="1" r="3461">
      <c r="A3461" s="29" t="n"/>
      <c r="B3461" s="606" t="n">
        <v>500</v>
      </c>
      <c r="C3461" s="617" t="n">
        <v>535</v>
      </c>
      <c r="D3461" s="889" t="n">
        <v>35</v>
      </c>
      <c r="E3461" s="427" t="inlineStr">
        <is>
          <t>Finishing hardened concrete floor</t>
        </is>
      </c>
      <c r="F3461" s="94" t="inlineStr">
        <is>
          <t>Felületkeményített padlóburkolat</t>
        </is>
      </c>
      <c r="G3461" s="994" t="n">
        <v>98.40000000000001</v>
      </c>
      <c r="H3461" s="39" t="inlineStr">
        <is>
          <t>m2</t>
        </is>
      </c>
      <c r="I3461" s="320" t="n"/>
      <c r="J3461" s="159" t="n">
        <v>0</v>
      </c>
      <c r="K3461" s="159" t="n">
        <v>0</v>
      </c>
      <c r="L3461" s="753">
        <f>J3461+K3461</f>
        <v/>
      </c>
      <c r="M3461" s="748">
        <f>L3461*(G3461+I3461)</f>
        <v/>
      </c>
      <c r="O3461" s="464">
        <f>ISBLANK(D3461)</f>
        <v/>
      </c>
      <c r="P3461" s="464">
        <f>ISBLANK(G3461)</f>
        <v/>
      </c>
      <c r="Q3461" s="464">
        <f>ISBLANK(M3461)</f>
        <v/>
      </c>
      <c r="R3461" s="464">
        <f>IF(AND(O3461=P3461,O3461=Q3461),,"!!!")</f>
        <v/>
      </c>
      <c r="T3461" s="464" t="n">
        <v>3450</v>
      </c>
    </row>
    <row customHeight="1" ht="22.5" outlineLevel="1" r="3462">
      <c r="A3462" s="29" t="n"/>
      <c r="B3462" s="606" t="n">
        <v>500</v>
      </c>
      <c r="C3462" s="617" t="n">
        <v>535</v>
      </c>
      <c r="D3462" s="889" t="n">
        <v>36</v>
      </c>
      <c r="E3462" s="94" t="inlineStr">
        <is>
          <t>Thinsmith works</t>
        </is>
      </c>
      <c r="F3462" s="94" t="inlineStr">
        <is>
          <t>Bádogos munkák</t>
        </is>
      </c>
      <c r="G3462" s="994" t="n">
        <v>1</v>
      </c>
      <c r="H3462" s="39" t="inlineStr">
        <is>
          <t>unit/készlet</t>
        </is>
      </c>
      <c r="I3462" s="320" t="n"/>
      <c r="J3462" s="159" t="n">
        <v>0</v>
      </c>
      <c r="K3462" s="159" t="n">
        <v>0</v>
      </c>
      <c r="L3462" s="753">
        <f>J3462+K3462</f>
        <v/>
      </c>
      <c r="M3462" s="748">
        <f>L3462*(G3462+I3462)</f>
        <v/>
      </c>
      <c r="O3462" s="464">
        <f>ISBLANK(D3462)</f>
        <v/>
      </c>
      <c r="P3462" s="464">
        <f>ISBLANK(G3462)</f>
        <v/>
      </c>
      <c r="Q3462" s="464">
        <f>ISBLANK(M3462)</f>
        <v/>
      </c>
      <c r="R3462" s="464">
        <f>IF(AND(O3462=P3462,O3462=Q3462),,"!!!")</f>
        <v/>
      </c>
      <c r="T3462" s="464" t="n">
        <v>3451</v>
      </c>
    </row>
    <row customHeight="1" ht="33.75" outlineLevel="1" r="3463">
      <c r="A3463" s="29" t="n"/>
      <c r="B3463" s="606" t="n">
        <v>500</v>
      </c>
      <c r="C3463" s="617" t="n">
        <v>535</v>
      </c>
      <c r="D3463" s="889" t="n">
        <v>37</v>
      </c>
      <c r="E3463" s="682" t="inlineStr">
        <is>
          <t>"Roof access ladder - steel structure ladder, with protective grille, exit platform, galvanized, total height: 11.2 meters
-05</t>
        </is>
      </c>
      <c r="F3463" s="682" t="inlineStr">
        <is>
          <t xml:space="preserve">Tetőfeljáró létra - acél szerkezetű létra, védőráccsal, kilépő platformmal, tüzihorganyzott kivitelben, teljes magasság: 11,2 méter
</t>
        </is>
      </c>
      <c r="G3463" s="994" t="n">
        <v>1</v>
      </c>
      <c r="H3463" s="39" t="inlineStr">
        <is>
          <t>db/pcs</t>
        </is>
      </c>
      <c r="I3463" s="320" t="n"/>
      <c r="J3463" s="159" t="n">
        <v>0</v>
      </c>
      <c r="K3463" s="159" t="n">
        <v>0</v>
      </c>
      <c r="L3463" s="753">
        <f>J3463+K3463</f>
        <v/>
      </c>
      <c r="M3463" s="748">
        <f>L3463*(G3463+I3463)</f>
        <v/>
      </c>
      <c r="O3463" s="464">
        <f>ISBLANK(D3463)</f>
        <v/>
      </c>
      <c r="P3463" s="464">
        <f>ISBLANK(G3463)</f>
        <v/>
      </c>
      <c r="Q3463" s="464">
        <f>ISBLANK(M3463)</f>
        <v/>
      </c>
      <c r="R3463" s="464">
        <f>IF(AND(O3463=P3463,O3463=Q3463),,"!!!")</f>
        <v/>
      </c>
      <c r="T3463" s="464" t="n">
        <v>3452</v>
      </c>
    </row>
    <row customHeight="1" ht="22.5" outlineLevel="1" r="3464">
      <c r="A3464" s="29" t="n"/>
      <c r="B3464" s="606" t="n">
        <v>500</v>
      </c>
      <c r="C3464" s="617" t="n">
        <v>535</v>
      </c>
      <c r="D3464" s="889" t="n">
        <v>38</v>
      </c>
      <c r="E3464" s="427" t="inlineStr">
        <is>
          <t xml:space="preserve">Protection from falling on flatroof inner side fixed to supporting structure,  Secupoint, </t>
        </is>
      </c>
      <c r="F3464" s="427" t="inlineStr">
        <is>
          <t>Leesés elleni védelemhez rögzítési pont lapostetőn tartószerkezethez rögzítve, Secupoint</t>
        </is>
      </c>
      <c r="G3464" s="994" t="n">
        <v>1</v>
      </c>
      <c r="H3464" s="39" t="inlineStr">
        <is>
          <t>unit/készlet</t>
        </is>
      </c>
      <c r="I3464" s="320" t="n"/>
      <c r="J3464" s="159" t="n">
        <v>0</v>
      </c>
      <c r="K3464" s="159" t="n">
        <v>0</v>
      </c>
      <c r="L3464" s="753">
        <f>J3464+K3464</f>
        <v/>
      </c>
      <c r="M3464" s="748">
        <f>L3464*(G3464+I3464)</f>
        <v/>
      </c>
      <c r="O3464" s="464">
        <f>ISBLANK(D3464)</f>
        <v/>
      </c>
      <c r="P3464" s="464">
        <f>ISBLANK(G3464)</f>
        <v/>
      </c>
      <c r="Q3464" s="464">
        <f>ISBLANK(M3464)</f>
        <v/>
      </c>
      <c r="R3464" s="464">
        <f>IF(AND(O3464=P3464,O3464=Q3464),,"!!!")</f>
        <v/>
      </c>
      <c r="T3464" s="464" t="n">
        <v>3453</v>
      </c>
    </row>
    <row customHeight="1" ht="15" outlineLevel="1" r="3465">
      <c r="A3465" s="29" t="n"/>
      <c r="B3465" s="606" t="n">
        <v>500</v>
      </c>
      <c r="C3465" s="617" t="n">
        <v>535</v>
      </c>
      <c r="E3465" s="535" t="inlineStr">
        <is>
          <t>Silo (2 pc) only foundation</t>
        </is>
      </c>
      <c r="F3465" s="535" t="inlineStr">
        <is>
          <t>Siló (2 db) csak alapozás</t>
        </is>
      </c>
      <c r="G3465" s="994" t="n"/>
      <c r="H3465" s="39" t="n"/>
      <c r="I3465" s="320" t="n"/>
      <c r="J3465" s="159" t="n"/>
      <c r="K3465" s="159" t="n"/>
      <c r="L3465" s="753" t="n"/>
      <c r="M3465" s="748" t="n"/>
      <c r="O3465" s="464">
        <f>ISBLANK(D3465)</f>
        <v/>
      </c>
      <c r="P3465" s="464">
        <f>ISBLANK(G3465)</f>
        <v/>
      </c>
      <c r="Q3465" s="464">
        <f>ISBLANK(M3465)</f>
        <v/>
      </c>
      <c r="R3465" s="464">
        <f>IF(AND(O3465=P3465,O3465=Q3465),,"!!!")</f>
        <v/>
      </c>
      <c r="T3465" s="464" t="n">
        <v>3454</v>
      </c>
    </row>
    <row outlineLevel="1" r="3466">
      <c r="A3466" s="29" t="n"/>
      <c r="B3466" s="606" t="n">
        <v>500</v>
      </c>
      <c r="C3466" s="617" t="n">
        <v>535</v>
      </c>
      <c r="D3466" s="889" t="n">
        <v>39</v>
      </c>
      <c r="E3466" s="94" t="inlineStr">
        <is>
          <t>Excavation under building</t>
        </is>
      </c>
      <c r="F3466" s="94" t="inlineStr">
        <is>
          <t xml:space="preserve">föld kiemelés </t>
        </is>
      </c>
      <c r="G3466" s="994" t="n">
        <v>425</v>
      </c>
      <c r="H3466" s="39" t="inlineStr">
        <is>
          <t>m3</t>
        </is>
      </c>
      <c r="I3466" s="320" t="n"/>
      <c r="J3466" s="159" t="n">
        <v>0</v>
      </c>
      <c r="K3466" s="159" t="n">
        <v>0</v>
      </c>
      <c r="L3466" s="753">
        <f>J3466+K3466</f>
        <v/>
      </c>
      <c r="M3466" s="748">
        <f>L3466*(G3466+I3466)</f>
        <v/>
      </c>
      <c r="O3466" s="464">
        <f>ISBLANK(D3466)</f>
        <v/>
      </c>
      <c r="P3466" s="464">
        <f>ISBLANK(G3466)</f>
        <v/>
      </c>
      <c r="Q3466" s="464">
        <f>ISBLANK(M3466)</f>
        <v/>
      </c>
      <c r="R3466" s="464">
        <f>IF(AND(O3466=P3466,O3466=Q3466),,"!!!")</f>
        <v/>
      </c>
      <c r="T3466" s="464" t="n">
        <v>3455</v>
      </c>
    </row>
    <row outlineLevel="1" r="3467">
      <c r="A3467" s="29" t="n"/>
      <c r="B3467" s="606" t="n">
        <v>500</v>
      </c>
      <c r="C3467" s="617" t="n">
        <v>535</v>
      </c>
      <c r="D3467" s="889" t="n">
        <v>40</v>
      </c>
      <c r="E3467" s="94" t="inlineStr">
        <is>
          <t>Loading of excavated material and transport</t>
        </is>
      </c>
      <c r="F3467" s="94" t="inlineStr">
        <is>
          <t>föld felrakás és elszállítás</t>
        </is>
      </c>
      <c r="G3467" s="994" t="n">
        <v>552</v>
      </c>
      <c r="H3467" s="39" t="inlineStr">
        <is>
          <t>m3</t>
        </is>
      </c>
      <c r="I3467" s="320" t="n"/>
      <c r="J3467" s="159" t="n">
        <v>0</v>
      </c>
      <c r="K3467" s="159" t="n">
        <v>0</v>
      </c>
      <c r="L3467" s="753">
        <f>J3467+K3467</f>
        <v/>
      </c>
      <c r="M3467" s="748">
        <f>L3467*(G3467+I3467)</f>
        <v/>
      </c>
      <c r="O3467" s="464">
        <f>ISBLANK(D3467)</f>
        <v/>
      </c>
      <c r="P3467" s="464">
        <f>ISBLANK(G3467)</f>
        <v/>
      </c>
      <c r="Q3467" s="464">
        <f>ISBLANK(M3467)</f>
        <v/>
      </c>
      <c r="R3467" s="464">
        <f>IF(AND(O3467=P3467,O3467=Q3467),,"!!!")</f>
        <v/>
      </c>
      <c r="T3467" s="464" t="n">
        <v>3456</v>
      </c>
    </row>
    <row outlineLevel="1" r="3468">
      <c r="A3468" s="29" t="n"/>
      <c r="B3468" s="606" t="n">
        <v>500</v>
      </c>
      <c r="C3468" s="617" t="n">
        <v>535</v>
      </c>
      <c r="D3468" s="889" t="n">
        <v>41</v>
      </c>
      <c r="E3468" s="94" t="inlineStr">
        <is>
          <t xml:space="preserve">30cm filling from well compacted granular material,  TRγ=95%, </t>
        </is>
      </c>
      <c r="F3468" s="94" t="inlineStr">
        <is>
          <t xml:space="preserve">30 cm ágyazat jól tömöríthető, szemcsés anyagból, TRγ=95%, </t>
        </is>
      </c>
      <c r="G3468" s="994" t="n">
        <v>30</v>
      </c>
      <c r="H3468" s="39" t="inlineStr">
        <is>
          <t>m3</t>
        </is>
      </c>
      <c r="I3468" s="320" t="n"/>
      <c r="J3468" s="159" t="n">
        <v>0</v>
      </c>
      <c r="K3468" s="159" t="n">
        <v>0</v>
      </c>
      <c r="L3468" s="753">
        <f>J3468+K3468</f>
        <v/>
      </c>
      <c r="M3468" s="748">
        <f>L3468*(G3468+I3468)</f>
        <v/>
      </c>
      <c r="O3468" s="464">
        <f>ISBLANK(D3468)</f>
        <v/>
      </c>
      <c r="P3468" s="464">
        <f>ISBLANK(G3468)</f>
        <v/>
      </c>
      <c r="Q3468" s="464">
        <f>ISBLANK(M3468)</f>
        <v/>
      </c>
      <c r="R3468" s="464">
        <f>IF(AND(O3468=P3468,O3468=Q3468),,"!!!")</f>
        <v/>
      </c>
      <c r="T3468" s="464" t="n">
        <v>3457</v>
      </c>
    </row>
    <row outlineLevel="1" r="3469">
      <c r="A3469" s="29" t="n"/>
      <c r="B3469" s="606" t="n">
        <v>500</v>
      </c>
      <c r="C3469" s="617" t="n">
        <v>535</v>
      </c>
      <c r="D3469" s="889" t="n">
        <v>42</v>
      </c>
      <c r="E3469" s="94" t="inlineStr">
        <is>
          <t>5cm lean concrete C12/15</t>
        </is>
      </c>
      <c r="F3469" s="94" t="inlineStr">
        <is>
          <t>5 cm szerelőbeton C12/15</t>
        </is>
      </c>
      <c r="G3469" s="994" t="n">
        <v>5</v>
      </c>
      <c r="H3469" s="39" t="inlineStr">
        <is>
          <t>m3</t>
        </is>
      </c>
      <c r="I3469" s="320" t="n"/>
      <c r="J3469" s="159" t="n">
        <v>0</v>
      </c>
      <c r="K3469" s="159" t="n">
        <v>0</v>
      </c>
      <c r="L3469" s="753">
        <f>J3469+K3469</f>
        <v/>
      </c>
      <c r="M3469" s="748">
        <f>L3469*(G3469+I3469)</f>
        <v/>
      </c>
      <c r="O3469" s="464">
        <f>ISBLANK(D3469)</f>
        <v/>
      </c>
      <c r="P3469" s="464">
        <f>ISBLANK(G3469)</f>
        <v/>
      </c>
      <c r="Q3469" s="464">
        <f>ISBLANK(M3469)</f>
        <v/>
      </c>
      <c r="R3469" s="464">
        <f>IF(AND(O3469=P3469,O3469=Q3469),,"!!!")</f>
        <v/>
      </c>
      <c r="T3469" s="464" t="n">
        <v>3458</v>
      </c>
    </row>
    <row outlineLevel="1" r="3470">
      <c r="A3470" s="29" t="n"/>
      <c r="B3470" s="606" t="n">
        <v>500</v>
      </c>
      <c r="C3470" s="617" t="n">
        <v>535</v>
      </c>
      <c r="D3470" s="889" t="n">
        <v>43</v>
      </c>
      <c r="E3470" s="94" t="inlineStr">
        <is>
          <t>Reinfrocement (reinf. Ratio of 150kg/m3)</t>
        </is>
      </c>
      <c r="F3470" s="94" t="inlineStr">
        <is>
          <t>betonacél szerelés (150 kg/m3 vashányaddal)</t>
        </is>
      </c>
      <c r="G3470" s="994">
        <f>+G3472*0.15</f>
        <v/>
      </c>
      <c r="H3470" s="39" t="inlineStr">
        <is>
          <t>t</t>
        </is>
      </c>
      <c r="I3470" s="320" t="n"/>
      <c r="J3470" s="159" t="n">
        <v>0</v>
      </c>
      <c r="K3470" s="159" t="n">
        <v>0</v>
      </c>
      <c r="L3470" s="753">
        <f>J3470+K3470</f>
        <v/>
      </c>
      <c r="M3470" s="748">
        <f>L3470*(G3470+I3470)</f>
        <v/>
      </c>
      <c r="O3470" s="464">
        <f>ISBLANK(D3470)</f>
        <v/>
      </c>
      <c r="P3470" s="464">
        <f>ISBLANK(G3470)</f>
        <v/>
      </c>
      <c r="Q3470" s="464">
        <f>ISBLANK(M3470)</f>
        <v/>
      </c>
      <c r="R3470" s="464">
        <f>IF(AND(O3470=P3470,O3470=Q3470),,"!!!")</f>
        <v/>
      </c>
      <c r="T3470" s="464" t="n">
        <v>3459</v>
      </c>
    </row>
    <row outlineLevel="1" r="3471">
      <c r="A3471" s="29" t="n"/>
      <c r="B3471" s="606" t="n">
        <v>500</v>
      </c>
      <c r="C3471" s="617" t="n">
        <v>535</v>
      </c>
      <c r="D3471" s="889" t="n">
        <v>44</v>
      </c>
      <c r="E3471" s="94" t="inlineStr">
        <is>
          <t>Concrete underfill (C12/15)</t>
        </is>
      </c>
      <c r="F3471" s="94" t="inlineStr">
        <is>
          <t>Alábetonozás (C12/15)</t>
        </is>
      </c>
      <c r="G3471" s="994" t="n">
        <v>149</v>
      </c>
      <c r="H3471" s="39" t="inlineStr">
        <is>
          <t>m3</t>
        </is>
      </c>
      <c r="I3471" s="320" t="n"/>
      <c r="J3471" s="159" t="n">
        <v>0</v>
      </c>
      <c r="K3471" s="159" t="n">
        <v>0</v>
      </c>
      <c r="L3471" s="753">
        <f>J3471+K3471</f>
        <v/>
      </c>
      <c r="M3471" s="748">
        <f>L3471*(G3471+I3471)</f>
        <v/>
      </c>
      <c r="O3471" s="464">
        <f>ISBLANK(D3471)</f>
        <v/>
      </c>
      <c r="P3471" s="464">
        <f>ISBLANK(G3471)</f>
        <v/>
      </c>
      <c r="Q3471" s="464">
        <f>ISBLANK(M3471)</f>
        <v/>
      </c>
      <c r="R3471" s="464">
        <f>IF(AND(O3471=P3471,O3471=Q3471),,"!!!")</f>
        <v/>
      </c>
      <c r="T3471" s="464" t="n">
        <v>3460</v>
      </c>
    </row>
    <row outlineLevel="1" r="3472">
      <c r="A3472" s="29" t="n"/>
      <c r="B3472" s="606" t="n">
        <v>500</v>
      </c>
      <c r="C3472" s="617" t="n">
        <v>535</v>
      </c>
      <c r="D3472" s="889" t="n">
        <v>45</v>
      </c>
      <c r="E3472" s="94" t="inlineStr">
        <is>
          <t>Foundation block C30/37</t>
        </is>
      </c>
      <c r="F3472" s="94" t="inlineStr">
        <is>
          <t>vb tömbalap C30/37</t>
        </is>
      </c>
      <c r="G3472" s="994" t="n">
        <v>260</v>
      </c>
      <c r="H3472" s="39" t="inlineStr">
        <is>
          <t>m3</t>
        </is>
      </c>
      <c r="I3472" s="320" t="n"/>
      <c r="J3472" s="159" t="n">
        <v>0</v>
      </c>
      <c r="K3472" s="159" t="n">
        <v>0</v>
      </c>
      <c r="L3472" s="753">
        <f>J3472+K3472</f>
        <v/>
      </c>
      <c r="M3472" s="748">
        <f>L3472*(G3472+I3472)</f>
        <v/>
      </c>
      <c r="O3472" s="464">
        <f>ISBLANK(D3472)</f>
        <v/>
      </c>
      <c r="P3472" s="464">
        <f>ISBLANK(G3472)</f>
        <v/>
      </c>
      <c r="Q3472" s="464">
        <f>ISBLANK(M3472)</f>
        <v/>
      </c>
      <c r="R3472" s="464">
        <f>IF(AND(O3472=P3472,O3472=Q3472),,"!!!")</f>
        <v/>
      </c>
      <c r="T3472" s="464" t="n">
        <v>3461</v>
      </c>
    </row>
    <row customFormat="1" customHeight="1" ht="22.5" outlineLevel="1" r="3473" s="88">
      <c r="A3473" s="29" t="n"/>
      <c r="B3473" s="606" t="n">
        <v>500</v>
      </c>
      <c r="C3473" s="617" t="n">
        <v>535</v>
      </c>
      <c r="D3473" s="889" t="n">
        <v>46</v>
      </c>
      <c r="E3473" s="450" t="inlineStr">
        <is>
          <t>Reinforced concrete retaining wall at docks with reinforcement, formwork complet</t>
        </is>
      </c>
      <c r="F3473" s="450" t="inlineStr">
        <is>
          <t>Vasbeton l támfal  vasalással, zsaluzássadokkolóknál</t>
        </is>
      </c>
      <c r="G3473" s="994" t="n">
        <v>40</v>
      </c>
      <c r="H3473" s="39" t="inlineStr">
        <is>
          <t>m3</t>
        </is>
      </c>
      <c r="I3473" s="320" t="n"/>
      <c r="J3473" s="159" t="n">
        <v>0</v>
      </c>
      <c r="K3473" s="159" t="n">
        <v>0</v>
      </c>
      <c r="L3473" s="753">
        <f>J3473+K3473</f>
        <v/>
      </c>
      <c r="M3473" s="748">
        <f>L3473*(G3473+I3473)</f>
        <v/>
      </c>
      <c r="O3473" s="464">
        <f>ISBLANK(D3473)</f>
        <v/>
      </c>
      <c r="P3473" s="464">
        <f>ISBLANK(G3473)</f>
        <v/>
      </c>
      <c r="Q3473" s="464">
        <f>ISBLANK(M3473)</f>
        <v/>
      </c>
      <c r="R3473" s="464">
        <f>IF(AND(O3473=P3473,O3473=Q3473),,"!!!")</f>
        <v/>
      </c>
      <c r="T3473" s="464" t="n">
        <v>3462</v>
      </c>
    </row>
    <row customFormat="1" customHeight="1" ht="33.75" outlineLevel="1" r="3474" s="88">
      <c r="A3474" s="29" t="inlineStr">
        <is>
          <t>x</t>
        </is>
      </c>
      <c r="B3474" s="606" t="n">
        <v>500</v>
      </c>
      <c r="C3474" s="617" t="n">
        <v>535</v>
      </c>
      <c r="D3474" s="889" t="n">
        <v>47</v>
      </c>
      <c r="E3474" s="682" t="inlineStr">
        <is>
          <t>"Roof access ladder for pallet storage - steel structure ladder galvanized, with protective grille, exit platform, galvanized, total height: 10 meters</t>
        </is>
      </c>
      <c r="F3474" s="682" t="inlineStr">
        <is>
          <t>Tetőfeljáró létra raklaptárolóhoz - acél szerkezetű létra, védőráccsal, kilépő platformmal, horganyzott kivitelben, teljes magasság: 10 méter</t>
        </is>
      </c>
      <c r="G3474" s="994" t="n">
        <v>1</v>
      </c>
      <c r="H3474" s="429" t="inlineStr">
        <is>
          <t>db/pcs</t>
        </is>
      </c>
      <c r="I3474" s="320" t="n"/>
      <c r="J3474" s="159" t="n">
        <v>0</v>
      </c>
      <c r="K3474" s="159" t="n">
        <v>0</v>
      </c>
      <c r="L3474" s="753">
        <f>J3474+K3474</f>
        <v/>
      </c>
      <c r="M3474" s="748">
        <f>L3474*(G3474+I3474)</f>
        <v/>
      </c>
      <c r="O3474" s="464">
        <f>ISBLANK(D3474)</f>
        <v/>
      </c>
      <c r="P3474" s="464">
        <f>ISBLANK(G3474)</f>
        <v/>
      </c>
      <c r="Q3474" s="464">
        <f>ISBLANK(M3474)</f>
        <v/>
      </c>
      <c r="R3474" s="464">
        <f>IF(AND(O3474=P3474,O3474=Q3474),,"!!!")</f>
        <v/>
      </c>
      <c r="T3474" s="464" t="n">
        <v>3463</v>
      </c>
    </row>
    <row customHeight="1" ht="33.75" outlineLevel="1" r="3475">
      <c r="A3475" s="29" t="inlineStr">
        <is>
          <t>x</t>
        </is>
      </c>
      <c r="B3475" s="606" t="n">
        <v>500</v>
      </c>
      <c r="C3475" s="617" t="n">
        <v>535</v>
      </c>
      <c r="D3475" s="889" t="n">
        <v>48</v>
      </c>
      <c r="E3475" s="682" t="inlineStr">
        <is>
          <t>"Roof access ladder for gatehouse building - steel structure ladder galvanized, with protective grille, exit platform, galvanized, total height: 10 meters</t>
        </is>
      </c>
      <c r="F3475" s="682" t="inlineStr">
        <is>
          <t>Tetőfeljáró létra portaépülethez - acél szerkezetű létra, védőráccsal, kilépő platformmal, horganyzott kivitelben, teljes magasság: 10 méter</t>
        </is>
      </c>
      <c r="G3475" s="994" t="n">
        <v>1</v>
      </c>
      <c r="H3475" s="429" t="inlineStr">
        <is>
          <t>db/pcs</t>
        </is>
      </c>
      <c r="I3475" s="320" t="n"/>
      <c r="J3475" s="159" t="n">
        <v>0</v>
      </c>
      <c r="K3475" s="159" t="n">
        <v>0</v>
      </c>
      <c r="L3475" s="753">
        <f>J3475+K3475</f>
        <v/>
      </c>
      <c r="M3475" s="748">
        <f>L3475*(G3475+I3475)</f>
        <v/>
      </c>
      <c r="O3475" s="464">
        <f>ISBLANK(D3475)</f>
        <v/>
      </c>
      <c r="P3475" s="464">
        <f>ISBLANK(G3475)</f>
        <v/>
      </c>
      <c r="Q3475" s="464">
        <f>ISBLANK(M3475)</f>
        <v/>
      </c>
      <c r="R3475" s="464">
        <f>IF(AND(O3475=P3475,O3475=Q3475),,"!!!")</f>
        <v/>
      </c>
      <c r="T3475" s="464" t="n">
        <v>3464</v>
      </c>
    </row>
    <row customHeight="1" ht="45.75" outlineLevel="1" r="3476" thickBot="1">
      <c r="A3476" s="29" t="inlineStr">
        <is>
          <t>x</t>
        </is>
      </c>
      <c r="B3476" s="606" t="n">
        <v>500</v>
      </c>
      <c r="C3476" s="617" t="n">
        <v>535</v>
      </c>
      <c r="D3476" s="889" t="n">
        <v>49</v>
      </c>
      <c r="E3476" s="682" t="inlineStr">
        <is>
          <t>Forklift gastank storage on road surface, for 30 tanks, incl. fence and cover, 2,50m high
galvanized formsteel frame and 150x150mm mesh</t>
        </is>
      </c>
      <c r="F3476" s="682" t="inlineStr">
        <is>
          <t>Targonca gázpalacktároló, útfelületen, 30 palack tárolására, kerítéssel és fedéssel, 2,50m magas
tűzihorganyzott zártszelvény vázzal és 150x150 mm hegesztett háló felülettel</t>
        </is>
      </c>
      <c r="G3476" s="994" t="n">
        <v>1</v>
      </c>
      <c r="H3476" s="429" t="inlineStr">
        <is>
          <t>db/pcs</t>
        </is>
      </c>
      <c r="I3476" s="320" t="n"/>
      <c r="J3476" s="159" t="n">
        <v>0</v>
      </c>
      <c r="K3476" s="159" t="n">
        <v>0</v>
      </c>
      <c r="L3476" s="753">
        <f>J3476+K3476</f>
        <v/>
      </c>
      <c r="M3476" s="748">
        <f>L3476*(G3476+I3476)</f>
        <v/>
      </c>
      <c r="O3476" s="464">
        <f>ISBLANK(D3476)</f>
        <v/>
      </c>
      <c r="P3476" s="464">
        <f>ISBLANK(G3476)</f>
        <v/>
      </c>
      <c r="Q3476" s="464">
        <f>ISBLANK(M3476)</f>
        <v/>
      </c>
      <c r="R3476" s="464">
        <f>IF(AND(O3476=P3476,O3476=Q3476),,"!!!")</f>
        <v/>
      </c>
      <c r="T3476" s="464" t="n">
        <v>3465</v>
      </c>
    </row>
    <row customHeight="1" ht="13.5" outlineLevel="1" r="3477" thickBot="1">
      <c r="A3477" s="33" t="n"/>
      <c r="B3477" s="609" t="n">
        <v>500</v>
      </c>
      <c r="C3477" s="625" t="n">
        <v>535</v>
      </c>
      <c r="D3477" s="431" t="n"/>
      <c r="E3477" s="563" t="inlineStr">
        <is>
          <t>Covered external fixtures, buildings</t>
        </is>
      </c>
      <c r="F3477" s="563" t="inlineStr">
        <is>
          <t>Fedett külső építmények</t>
        </is>
      </c>
      <c r="G3477" s="993" t="n"/>
      <c r="H3477" s="294" t="n"/>
      <c r="I3477" s="323" t="n"/>
      <c r="J3477" s="95" t="n"/>
      <c r="K3477" s="23" t="n"/>
      <c r="L3477" s="194" t="n"/>
      <c r="M3477" s="203">
        <f>SUM(M3418:M3476)</f>
        <v/>
      </c>
      <c r="O3477" s="464">
        <f>ISBLANK(D3477)</f>
        <v/>
      </c>
      <c r="P3477" s="464">
        <f>ISBLANK(G3477)</f>
        <v/>
      </c>
      <c r="Q3477" s="464">
        <f>ISBLANK(M3477)</f>
        <v/>
      </c>
      <c r="R3477" s="464">
        <f>IF(AND(O3477=P3477,O3477=Q3477),,"!!!")</f>
        <v/>
      </c>
      <c r="T3477" s="464" t="n">
        <v>3466</v>
      </c>
    </row>
    <row customHeight="1" ht="15.75" outlineLevel="1" r="3478" thickBot="1">
      <c r="A3478" s="576" t="n"/>
      <c r="B3478" s="601" t="n">
        <v>500</v>
      </c>
      <c r="C3478" s="624" t="n">
        <v>538</v>
      </c>
      <c r="D3478" s="556" t="n"/>
      <c r="E3478" s="1" t="inlineStr">
        <is>
          <t>Hydraulic installations</t>
        </is>
      </c>
      <c r="F3478" s="1" t="inlineStr">
        <is>
          <t>Vízi létesítmények</t>
        </is>
      </c>
      <c r="G3478" s="991" t="n"/>
      <c r="H3478" s="293" t="n"/>
      <c r="I3478" s="325" t="n"/>
      <c r="J3478" s="298" t="n"/>
      <c r="K3478" s="2" t="n"/>
      <c r="L3478" s="205" t="n"/>
      <c r="M3478" s="206" t="n"/>
      <c r="O3478" s="464">
        <f>ISBLANK(D3478)</f>
        <v/>
      </c>
      <c r="P3478" s="464">
        <f>ISBLANK(G3478)</f>
        <v/>
      </c>
      <c r="Q3478" s="464">
        <f>ISBLANK(M3478)</f>
        <v/>
      </c>
      <c r="R3478" s="464">
        <f>IF(AND(O3478=P3478,O3478=Q3478),,"!!!")</f>
        <v/>
      </c>
      <c r="T3478" s="464" t="n">
        <v>3467</v>
      </c>
    </row>
    <row outlineLevel="1" r="3479">
      <c r="A3479" s="29" t="n"/>
      <c r="B3479" s="613" t="n"/>
      <c r="C3479" s="617" t="n"/>
      <c r="D3479" s="889" t="n"/>
      <c r="E3479" s="450" t="inlineStr">
        <is>
          <t>Fire-extinguishing water, spinkler tank</t>
        </is>
      </c>
      <c r="F3479" s="450" t="inlineStr">
        <is>
          <t>Tüzivíz, spinkler tartály</t>
        </is>
      </c>
      <c r="G3479" s="994" t="n"/>
      <c r="H3479" s="39" t="n"/>
      <c r="I3479" s="320" t="n"/>
      <c r="J3479" s="159" t="n"/>
      <c r="K3479" s="159" t="n"/>
      <c r="L3479" s="753" t="n"/>
      <c r="M3479" s="748" t="n"/>
      <c r="O3479" s="464">
        <f>ISBLANK(D3479)</f>
        <v/>
      </c>
      <c r="P3479" s="464">
        <f>ISBLANK(G3479)</f>
        <v/>
      </c>
      <c r="Q3479" s="464">
        <f>ISBLANK(M3479)</f>
        <v/>
      </c>
      <c r="R3479" s="464">
        <f>IF(AND(O3479=P3479,O3479=Q3479),,"!!!")</f>
        <v/>
      </c>
      <c r="T3479" s="464" t="n">
        <v>3468</v>
      </c>
    </row>
    <row outlineLevel="1" r="3480">
      <c r="A3480" s="29" t="n"/>
      <c r="B3480" s="606" t="n">
        <v>500</v>
      </c>
      <c r="C3480" s="617" t="n">
        <v>538</v>
      </c>
      <c r="D3480" s="889" t="n"/>
      <c r="E3480" s="94" t="inlineStr">
        <is>
          <t>Fire-extinguishing water, spinkler tank see 415 cost group</t>
        </is>
      </c>
      <c r="F3480" s="94" t="inlineStr">
        <is>
          <t>Tüzivíz, spinkler tartály lsd. 415 költségcsoport</t>
        </is>
      </c>
      <c r="G3480" s="994" t="n"/>
      <c r="H3480" s="39" t="n"/>
      <c r="I3480" s="320" t="n"/>
      <c r="J3480" s="159" t="n"/>
      <c r="K3480" s="159" t="n"/>
      <c r="L3480" s="753" t="n"/>
      <c r="M3480" s="748" t="n"/>
      <c r="O3480" s="464">
        <f>ISBLANK(D3480)</f>
        <v/>
      </c>
      <c r="P3480" s="464">
        <f>ISBLANK(G3480)</f>
        <v/>
      </c>
      <c r="Q3480" s="464">
        <f>ISBLANK(M3480)</f>
        <v/>
      </c>
      <c r="R3480" s="464">
        <f>IF(AND(O3480=P3480,O3480=Q3480),,"!!!")</f>
        <v/>
      </c>
      <c r="T3480" s="464" t="n">
        <v>3469</v>
      </c>
    </row>
    <row outlineLevel="1" r="3481">
      <c r="A3481" s="29" t="n"/>
      <c r="B3481" s="606" t="n">
        <v>500</v>
      </c>
      <c r="C3481" s="617" t="n">
        <v>538</v>
      </c>
      <c r="D3481" s="889" t="n">
        <v>2</v>
      </c>
      <c r="E3481" s="94" t="inlineStr">
        <is>
          <t>Excavation</t>
        </is>
      </c>
      <c r="F3481" s="94" t="inlineStr">
        <is>
          <t xml:space="preserve">föld kiemelés </t>
        </is>
      </c>
      <c r="G3481" s="994" t="n">
        <v>400</v>
      </c>
      <c r="H3481" s="39" t="inlineStr">
        <is>
          <t>m3</t>
        </is>
      </c>
      <c r="I3481" s="320" t="n"/>
      <c r="J3481" s="159" t="n">
        <v>0</v>
      </c>
      <c r="K3481" s="159" t="n">
        <v>0</v>
      </c>
      <c r="L3481" s="753">
        <f>J3481+K3481</f>
        <v/>
      </c>
      <c r="M3481" s="748">
        <f>L3481*(G3481+I3481)</f>
        <v/>
      </c>
      <c r="O3481" s="464">
        <f>ISBLANK(D3481)</f>
        <v/>
      </c>
      <c r="P3481" s="464">
        <f>ISBLANK(G3481)</f>
        <v/>
      </c>
      <c r="Q3481" s="464">
        <f>ISBLANK(M3481)</f>
        <v/>
      </c>
      <c r="R3481" s="464">
        <f>IF(AND(O3481=P3481,O3481=Q3481),,"!!!")</f>
        <v/>
      </c>
      <c r="T3481" s="464" t="n">
        <v>3470</v>
      </c>
    </row>
    <row outlineLevel="1" r="3482">
      <c r="A3482" s="29" t="n"/>
      <c r="B3482" s="606" t="n">
        <v>500</v>
      </c>
      <c r="C3482" s="617" t="n">
        <v>538</v>
      </c>
      <c r="D3482" s="889" t="n">
        <v>3</v>
      </c>
      <c r="E3482" s="94" t="inlineStr">
        <is>
          <t>Loading of excavated material and transport</t>
        </is>
      </c>
      <c r="F3482" s="94" t="inlineStr">
        <is>
          <t>föld felrakás és elszállítás</t>
        </is>
      </c>
      <c r="G3482" s="994" t="n">
        <v>519</v>
      </c>
      <c r="H3482" s="39" t="inlineStr">
        <is>
          <t>m3</t>
        </is>
      </c>
      <c r="I3482" s="320" t="n"/>
      <c r="J3482" s="159" t="n">
        <v>0</v>
      </c>
      <c r="K3482" s="159" t="n">
        <v>0</v>
      </c>
      <c r="L3482" s="753">
        <f>J3482+K3482</f>
        <v/>
      </c>
      <c r="M3482" s="748">
        <f>L3482*(G3482+I3482)</f>
        <v/>
      </c>
      <c r="O3482" s="464">
        <f>ISBLANK(D3482)</f>
        <v/>
      </c>
      <c r="P3482" s="464">
        <f>ISBLANK(G3482)</f>
        <v/>
      </c>
      <c r="Q3482" s="464">
        <f>ISBLANK(M3482)</f>
        <v/>
      </c>
      <c r="R3482" s="464">
        <f>IF(AND(O3482=P3482,O3482=Q3482),,"!!!")</f>
        <v/>
      </c>
      <c r="T3482" s="464" t="n">
        <v>3471</v>
      </c>
    </row>
    <row outlineLevel="1" r="3483">
      <c r="A3483" s="29" t="n"/>
      <c r="B3483" s="606" t="n">
        <v>500</v>
      </c>
      <c r="C3483" s="617" t="n">
        <v>538</v>
      </c>
      <c r="D3483" s="889" t="n">
        <v>4</v>
      </c>
      <c r="E3483" s="94" t="inlineStr">
        <is>
          <t xml:space="preserve">50cm filling from well compacted granular material,  TRγ=95%, </t>
        </is>
      </c>
      <c r="F3483" s="94" t="inlineStr">
        <is>
          <t xml:space="preserve">50 cm ágyazat jól tömöríthető, szemcsés anyagból, TRγ=95%, </t>
        </is>
      </c>
      <c r="G3483" s="994" t="n">
        <v>73</v>
      </c>
      <c r="H3483" s="39" t="inlineStr">
        <is>
          <t>m3</t>
        </is>
      </c>
      <c r="I3483" s="320" t="n"/>
      <c r="J3483" s="159" t="n">
        <v>0</v>
      </c>
      <c r="K3483" s="159" t="n">
        <v>0</v>
      </c>
      <c r="L3483" s="753">
        <f>J3483+K3483</f>
        <v/>
      </c>
      <c r="M3483" s="748">
        <f>L3483*(G3483+I3483)</f>
        <v/>
      </c>
      <c r="O3483" s="464">
        <f>ISBLANK(D3483)</f>
        <v/>
      </c>
      <c r="P3483" s="464">
        <f>ISBLANK(G3483)</f>
        <v/>
      </c>
      <c r="Q3483" s="464">
        <f>ISBLANK(M3483)</f>
        <v/>
      </c>
      <c r="R3483" s="464">
        <f>IF(AND(O3483=P3483,O3483=Q3483),,"!!!")</f>
        <v/>
      </c>
      <c r="T3483" s="464" t="n">
        <v>3472</v>
      </c>
    </row>
    <row outlineLevel="1" r="3484">
      <c r="A3484" s="29" t="n"/>
      <c r="B3484" s="606" t="n">
        <v>500</v>
      </c>
      <c r="C3484" s="617" t="n">
        <v>538</v>
      </c>
      <c r="D3484" s="889" t="n">
        <v>5</v>
      </c>
      <c r="E3484" s="94" t="inlineStr">
        <is>
          <t>5cm lean concrete C12/15</t>
        </is>
      </c>
      <c r="F3484" s="94" t="inlineStr">
        <is>
          <t>5 cm szerelőbeton C12/15</t>
        </is>
      </c>
      <c r="G3484" s="994" t="n">
        <v>7.5</v>
      </c>
      <c r="H3484" s="39" t="inlineStr">
        <is>
          <t>m3</t>
        </is>
      </c>
      <c r="I3484" s="320" t="n"/>
      <c r="J3484" s="159" t="n">
        <v>0</v>
      </c>
      <c r="K3484" s="159" t="n">
        <v>0</v>
      </c>
      <c r="L3484" s="753">
        <f>J3484+K3484</f>
        <v/>
      </c>
      <c r="M3484" s="748">
        <f>L3484*(G3484+I3484)</f>
        <v/>
      </c>
      <c r="O3484" s="464">
        <f>ISBLANK(D3484)</f>
        <v/>
      </c>
      <c r="P3484" s="464">
        <f>ISBLANK(G3484)</f>
        <v/>
      </c>
      <c r="Q3484" s="464">
        <f>ISBLANK(M3484)</f>
        <v/>
      </c>
      <c r="R3484" s="464">
        <f>IF(AND(O3484=P3484,O3484=Q3484),,"!!!")</f>
        <v/>
      </c>
      <c r="T3484" s="464" t="n">
        <v>3473</v>
      </c>
    </row>
    <row outlineLevel="1" r="3485">
      <c r="A3485" s="29" t="n"/>
      <c r="B3485" s="606" t="n">
        <v>500</v>
      </c>
      <c r="C3485" s="617" t="n">
        <v>538</v>
      </c>
      <c r="D3485" s="889" t="n">
        <v>6</v>
      </c>
      <c r="E3485" s="94" t="inlineStr">
        <is>
          <t>Reinfrocement (reinf. Ratio of 150kg/m3)</t>
        </is>
      </c>
      <c r="F3485" s="94" t="inlineStr">
        <is>
          <t>betonacél szerelés (150 kg/m3 vashányaddal)</t>
        </is>
      </c>
      <c r="G3485" s="994" t="n">
        <v>17.55</v>
      </c>
      <c r="H3485" s="39" t="inlineStr">
        <is>
          <t>t</t>
        </is>
      </c>
      <c r="I3485" s="320" t="n"/>
      <c r="J3485" s="159" t="n">
        <v>0</v>
      </c>
      <c r="K3485" s="159" t="n">
        <v>0</v>
      </c>
      <c r="L3485" s="753">
        <f>J3485+K3485</f>
        <v/>
      </c>
      <c r="M3485" s="748">
        <f>L3485*(G3485+I3485)</f>
        <v/>
      </c>
      <c r="O3485" s="464">
        <f>ISBLANK(D3485)</f>
        <v/>
      </c>
      <c r="P3485" s="464">
        <f>ISBLANK(G3485)</f>
        <v/>
      </c>
      <c r="Q3485" s="464">
        <f>ISBLANK(M3485)</f>
        <v/>
      </c>
      <c r="R3485" s="464">
        <f>IF(AND(O3485=P3485,O3485=Q3485),,"!!!")</f>
        <v/>
      </c>
      <c r="T3485" s="464" t="n">
        <v>3474</v>
      </c>
    </row>
    <row outlineLevel="1" r="3486">
      <c r="A3486" s="29" t="n"/>
      <c r="B3486" s="606" t="n">
        <v>500</v>
      </c>
      <c r="C3486" s="617" t="n">
        <v>538</v>
      </c>
      <c r="D3486" s="889" t="n">
        <v>7</v>
      </c>
      <c r="E3486" s="94" t="inlineStr">
        <is>
          <t>Concrete underfill (C12/15), v=1,40m</t>
        </is>
      </c>
      <c r="F3486" s="94" t="inlineStr">
        <is>
          <t>Alábetonozás (C12/15) v=1,40 m</t>
        </is>
      </c>
      <c r="G3486" s="994" t="n">
        <v>204</v>
      </c>
      <c r="H3486" s="39" t="inlineStr">
        <is>
          <t>m3</t>
        </is>
      </c>
      <c r="I3486" s="320" t="n"/>
      <c r="J3486" s="159" t="n">
        <v>0</v>
      </c>
      <c r="K3486" s="159" t="n">
        <v>0</v>
      </c>
      <c r="L3486" s="753">
        <f>J3486+K3486</f>
        <v/>
      </c>
      <c r="M3486" s="748">
        <f>L3486*(G3486+I3486)</f>
        <v/>
      </c>
      <c r="O3486" s="464">
        <f>ISBLANK(D3486)</f>
        <v/>
      </c>
      <c r="P3486" s="464">
        <f>ISBLANK(G3486)</f>
        <v/>
      </c>
      <c r="Q3486" s="464">
        <f>ISBLANK(M3486)</f>
        <v/>
      </c>
      <c r="R3486" s="464">
        <f>IF(AND(O3486=P3486,O3486=Q3486),,"!!!")</f>
        <v/>
      </c>
      <c r="T3486" s="464" t="n">
        <v>3475</v>
      </c>
    </row>
    <row outlineLevel="1" r="3487">
      <c r="A3487" s="29" t="n"/>
      <c r="B3487" s="606" t="n">
        <v>500</v>
      </c>
      <c r="C3487" s="617" t="n">
        <v>538</v>
      </c>
      <c r="D3487" s="889" t="n">
        <v>8</v>
      </c>
      <c r="E3487" s="94" t="inlineStr">
        <is>
          <t>RFC Foundation blocks C30/37 v=0,80m</t>
        </is>
      </c>
      <c r="F3487" s="94" t="inlineStr">
        <is>
          <t>vb tömbalap C30/37  v=0,80 m</t>
        </is>
      </c>
      <c r="G3487" s="994" t="n">
        <v>117</v>
      </c>
      <c r="H3487" s="39" t="inlineStr">
        <is>
          <t>m3</t>
        </is>
      </c>
      <c r="I3487" s="320" t="n"/>
      <c r="J3487" s="159" t="n">
        <v>0</v>
      </c>
      <c r="K3487" s="159" t="n">
        <v>0</v>
      </c>
      <c r="L3487" s="753">
        <f>J3487+K3487</f>
        <v/>
      </c>
      <c r="M3487" s="748">
        <f>L3487*(G3487+I3487)</f>
        <v/>
      </c>
      <c r="O3487" s="464">
        <f>ISBLANK(D3487)</f>
        <v/>
      </c>
      <c r="P3487" s="464">
        <f>ISBLANK(G3487)</f>
        <v/>
      </c>
      <c r="Q3487" s="464">
        <f>ISBLANK(M3487)</f>
        <v/>
      </c>
      <c r="R3487" s="464">
        <f>IF(AND(O3487=P3487,O3487=Q3487),,"!!!")</f>
        <v/>
      </c>
      <c r="T3487" s="464" t="n">
        <v>3476</v>
      </c>
    </row>
    <row outlineLevel="1" r="3488">
      <c r="A3488" s="29" t="n"/>
      <c r="B3488" s="613" t="n"/>
      <c r="C3488" s="617" t="n"/>
      <c r="D3488" s="889" t="n"/>
      <c r="E3488" s="450" t="inlineStr">
        <is>
          <t>Wastewater tank</t>
        </is>
      </c>
      <c r="F3488" s="450" t="inlineStr">
        <is>
          <t>Szennyvíz tartály</t>
        </is>
      </c>
      <c r="G3488" s="994" t="n"/>
      <c r="H3488" s="39" t="n"/>
      <c r="I3488" s="320" t="n"/>
      <c r="J3488" s="159" t="n"/>
      <c r="K3488" s="159" t="n"/>
      <c r="L3488" s="753" t="n"/>
      <c r="M3488" s="748" t="n"/>
      <c r="O3488" s="464">
        <f>ISBLANK(D3488)</f>
        <v/>
      </c>
      <c r="P3488" s="464">
        <f>ISBLANK(G3488)</f>
        <v/>
      </c>
      <c r="Q3488" s="464">
        <f>ISBLANK(M3488)</f>
        <v/>
      </c>
      <c r="R3488" s="464">
        <f>IF(AND(O3488=P3488,O3488=Q3488),,"!!!")</f>
        <v/>
      </c>
      <c r="T3488" s="464" t="n">
        <v>3477</v>
      </c>
    </row>
    <row outlineLevel="1" r="3489">
      <c r="A3489" s="29" t="n"/>
      <c r="B3489" s="606" t="n">
        <v>500</v>
      </c>
      <c r="C3489" s="617" t="n">
        <v>538</v>
      </c>
      <c r="D3489" s="889" t="n"/>
      <c r="E3489" s="94" t="inlineStr">
        <is>
          <t>Fire-extinguishing water, spinkler tank see 530 cost group</t>
        </is>
      </c>
      <c r="F3489" s="94" t="inlineStr">
        <is>
          <t>Tüzivíz, spinkler tartály lsd. 5305 költségcsoport</t>
        </is>
      </c>
      <c r="H3489" s="39" t="n"/>
      <c r="I3489" s="480" t="n"/>
      <c r="J3489" s="159" t="n"/>
      <c r="K3489" s="159" t="n"/>
      <c r="L3489" s="753" t="n"/>
      <c r="M3489" s="748" t="n"/>
      <c r="O3489" s="464">
        <f>ISBLANK(D3489)</f>
        <v/>
      </c>
      <c r="P3489" s="464">
        <f>ISBLANK(G3489)</f>
        <v/>
      </c>
      <c r="Q3489" s="464">
        <f>ISBLANK(M3489)</f>
        <v/>
      </c>
      <c r="R3489" s="464">
        <f>IF(AND(O3489=P3489,O3489=Q3489),,"!!!")</f>
        <v/>
      </c>
      <c r="T3489" s="464" t="n">
        <v>3478</v>
      </c>
    </row>
    <row outlineLevel="1" r="3490">
      <c r="A3490" s="29" t="n"/>
      <c r="B3490" s="606" t="n">
        <v>500</v>
      </c>
      <c r="C3490" s="617" t="n">
        <v>538</v>
      </c>
      <c r="D3490" s="889" t="n">
        <v>9</v>
      </c>
      <c r="E3490" s="94" t="inlineStr">
        <is>
          <t>Excavation</t>
        </is>
      </c>
      <c r="F3490" s="94" t="inlineStr">
        <is>
          <t xml:space="preserve">föld kiemelés </t>
        </is>
      </c>
      <c r="G3490" s="994" t="n">
        <v>125</v>
      </c>
      <c r="H3490" s="39" t="inlineStr">
        <is>
          <t>m3</t>
        </is>
      </c>
      <c r="I3490" s="320" t="n"/>
      <c r="J3490" s="159" t="n">
        <v>0</v>
      </c>
      <c r="K3490" s="159" t="n">
        <v>0</v>
      </c>
      <c r="L3490" s="753">
        <f>J3490+K3490</f>
        <v/>
      </c>
      <c r="M3490" s="748">
        <f>L3490*(G3490+I3490)</f>
        <v/>
      </c>
      <c r="O3490" s="464">
        <f>ISBLANK(D3490)</f>
        <v/>
      </c>
      <c r="P3490" s="464">
        <f>ISBLANK(G3490)</f>
        <v/>
      </c>
      <c r="Q3490" s="464">
        <f>ISBLANK(M3490)</f>
        <v/>
      </c>
      <c r="R3490" s="464">
        <f>IF(AND(O3490=P3490,O3490=Q3490),,"!!!")</f>
        <v/>
      </c>
      <c r="T3490" s="464" t="n">
        <v>3479</v>
      </c>
    </row>
    <row outlineLevel="1" r="3491">
      <c r="A3491" s="29" t="n"/>
      <c r="B3491" s="606" t="n">
        <v>500</v>
      </c>
      <c r="C3491" s="617" t="n">
        <v>538</v>
      </c>
      <c r="D3491" s="889" t="n">
        <v>10</v>
      </c>
      <c r="E3491" s="94" t="inlineStr">
        <is>
          <t>Loading of excavated material and transport</t>
        </is>
      </c>
      <c r="F3491" s="94" t="inlineStr">
        <is>
          <t>föld felrakás és elszállítás</t>
        </is>
      </c>
      <c r="G3491" s="994" t="n">
        <v>163</v>
      </c>
      <c r="H3491" s="39" t="inlineStr">
        <is>
          <t>m3</t>
        </is>
      </c>
      <c r="I3491" s="320" t="n"/>
      <c r="J3491" s="159" t="n">
        <v>0</v>
      </c>
      <c r="K3491" s="159" t="n">
        <v>0</v>
      </c>
      <c r="L3491" s="753">
        <f>J3491+K3491</f>
        <v/>
      </c>
      <c r="M3491" s="748">
        <f>L3491*(G3491+I3491)</f>
        <v/>
      </c>
      <c r="O3491" s="464">
        <f>ISBLANK(D3491)</f>
        <v/>
      </c>
      <c r="P3491" s="464">
        <f>ISBLANK(G3491)</f>
        <v/>
      </c>
      <c r="Q3491" s="464">
        <f>ISBLANK(M3491)</f>
        <v/>
      </c>
      <c r="R3491" s="464">
        <f>IF(AND(O3491=P3491,O3491=Q3491),,"!!!")</f>
        <v/>
      </c>
      <c r="T3491" s="464" t="n">
        <v>3480</v>
      </c>
    </row>
    <row outlineLevel="1" r="3492">
      <c r="A3492" s="29" t="n"/>
      <c r="B3492" s="606" t="n">
        <v>500</v>
      </c>
      <c r="C3492" s="617" t="n">
        <v>538</v>
      </c>
      <c r="D3492" s="889" t="n">
        <v>11</v>
      </c>
      <c r="E3492" s="94" t="inlineStr">
        <is>
          <t xml:space="preserve">50cm filling from well compacted granular material,  TRγ=95%, </t>
        </is>
      </c>
      <c r="F3492" s="94" t="inlineStr">
        <is>
          <t xml:space="preserve">50 cm ágyazat jól tömöríthető, szemcsés anyagból, TRγ=95%, </t>
        </is>
      </c>
      <c r="G3492" s="994" t="n">
        <v>23</v>
      </c>
      <c r="H3492" s="39" t="inlineStr">
        <is>
          <t>m3</t>
        </is>
      </c>
      <c r="I3492" s="320" t="n"/>
      <c r="J3492" s="159" t="n">
        <v>0</v>
      </c>
      <c r="K3492" s="159" t="n">
        <v>0</v>
      </c>
      <c r="L3492" s="753">
        <f>J3492+K3492</f>
        <v/>
      </c>
      <c r="M3492" s="748">
        <f>L3492*(G3492+I3492)</f>
        <v/>
      </c>
      <c r="O3492" s="464">
        <f>ISBLANK(D3492)</f>
        <v/>
      </c>
      <c r="P3492" s="464">
        <f>ISBLANK(G3492)</f>
        <v/>
      </c>
      <c r="Q3492" s="464">
        <f>ISBLANK(M3492)</f>
        <v/>
      </c>
      <c r="R3492" s="464">
        <f>IF(AND(O3492=P3492,O3492=Q3492),,"!!!")</f>
        <v/>
      </c>
      <c r="T3492" s="464" t="n">
        <v>3481</v>
      </c>
    </row>
    <row outlineLevel="1" r="3493">
      <c r="A3493" s="29" t="n"/>
      <c r="B3493" s="606" t="n">
        <v>500</v>
      </c>
      <c r="C3493" s="617" t="n">
        <v>538</v>
      </c>
      <c r="D3493" s="889" t="n">
        <v>12</v>
      </c>
      <c r="E3493" s="94" t="inlineStr">
        <is>
          <t>5cm lean concrete C12/15</t>
        </is>
      </c>
      <c r="F3493" s="94" t="inlineStr">
        <is>
          <t>5 cm szerelőbeton C12/15</t>
        </is>
      </c>
      <c r="G3493" s="994" t="n">
        <v>2.5</v>
      </c>
      <c r="H3493" s="39" t="inlineStr">
        <is>
          <t>m3</t>
        </is>
      </c>
      <c r="I3493" s="320" t="n"/>
      <c r="J3493" s="159" t="n">
        <v>0</v>
      </c>
      <c r="K3493" s="159" t="n">
        <v>0</v>
      </c>
      <c r="L3493" s="753">
        <f>J3493+K3493</f>
        <v/>
      </c>
      <c r="M3493" s="748">
        <f>L3493*(G3493+I3493)</f>
        <v/>
      </c>
      <c r="O3493" s="464">
        <f>ISBLANK(D3493)</f>
        <v/>
      </c>
      <c r="P3493" s="464">
        <f>ISBLANK(G3493)</f>
        <v/>
      </c>
      <c r="Q3493" s="464">
        <f>ISBLANK(M3493)</f>
        <v/>
      </c>
      <c r="R3493" s="464">
        <f>IF(AND(O3493=P3493,O3493=Q3493),,"!!!")</f>
        <v/>
      </c>
      <c r="T3493" s="464" t="n">
        <v>3482</v>
      </c>
    </row>
    <row outlineLevel="1" r="3494">
      <c r="A3494" s="29" t="n"/>
      <c r="B3494" s="606" t="n">
        <v>500</v>
      </c>
      <c r="C3494" s="617" t="n">
        <v>538</v>
      </c>
      <c r="D3494" s="889" t="n">
        <v>13</v>
      </c>
      <c r="E3494" s="94" t="inlineStr">
        <is>
          <t>Reinfrocement (reinf. Ratio of 150kg/m3)</t>
        </is>
      </c>
      <c r="F3494" s="94" t="inlineStr">
        <is>
          <t>betonacél szerelés (150 kg/m3 vashányaddal)</t>
        </is>
      </c>
      <c r="G3494" s="994">
        <f>+G3496*0.15</f>
        <v/>
      </c>
      <c r="H3494" s="39" t="inlineStr">
        <is>
          <t>t</t>
        </is>
      </c>
      <c r="I3494" s="320" t="n"/>
      <c r="J3494" s="159" t="n">
        <v>0</v>
      </c>
      <c r="K3494" s="159" t="n">
        <v>0</v>
      </c>
      <c r="L3494" s="753">
        <f>J3494+K3494</f>
        <v/>
      </c>
      <c r="M3494" s="748">
        <f>L3494*(G3494+I3494)</f>
        <v/>
      </c>
      <c r="O3494" s="464">
        <f>ISBLANK(D3494)</f>
        <v/>
      </c>
      <c r="P3494" s="464">
        <f>ISBLANK(G3494)</f>
        <v/>
      </c>
      <c r="Q3494" s="464">
        <f>ISBLANK(M3494)</f>
        <v/>
      </c>
      <c r="R3494" s="464">
        <f>IF(AND(O3494=P3494,O3494=Q3494),,"!!!")</f>
        <v/>
      </c>
      <c r="T3494" s="464" t="n">
        <v>3483</v>
      </c>
    </row>
    <row outlineLevel="1" r="3495">
      <c r="A3495" s="29" t="n"/>
      <c r="B3495" s="606" t="n">
        <v>500</v>
      </c>
      <c r="C3495" s="617" t="n">
        <v>538</v>
      </c>
      <c r="D3495" s="889" t="n">
        <v>14</v>
      </c>
      <c r="E3495" s="94" t="inlineStr">
        <is>
          <t>Concrete underfill (C12/15), v=1,40m</t>
        </is>
      </c>
      <c r="F3495" s="94" t="inlineStr">
        <is>
          <t>Alábetonozás (C12/15) v=1,40 m</t>
        </is>
      </c>
      <c r="G3495" s="994" t="n">
        <v>64</v>
      </c>
      <c r="H3495" s="39" t="inlineStr">
        <is>
          <t>m3</t>
        </is>
      </c>
      <c r="I3495" s="320" t="n"/>
      <c r="J3495" s="159" t="n">
        <v>0</v>
      </c>
      <c r="K3495" s="159" t="n">
        <v>0</v>
      </c>
      <c r="L3495" s="753">
        <f>J3495+K3495</f>
        <v/>
      </c>
      <c r="M3495" s="748">
        <f>L3495*(G3495+I3495)</f>
        <v/>
      </c>
      <c r="O3495" s="464">
        <f>ISBLANK(D3495)</f>
        <v/>
      </c>
      <c r="P3495" s="464">
        <f>ISBLANK(G3495)</f>
        <v/>
      </c>
      <c r="Q3495" s="464">
        <f>ISBLANK(M3495)</f>
        <v/>
      </c>
      <c r="R3495" s="464">
        <f>IF(AND(O3495=P3495,O3495=Q3495),,"!!!")</f>
        <v/>
      </c>
      <c r="T3495" s="464" t="n">
        <v>3484</v>
      </c>
    </row>
    <row outlineLevel="1" r="3496">
      <c r="A3496" s="29" t="n"/>
      <c r="B3496" s="606" t="n">
        <v>500</v>
      </c>
      <c r="C3496" s="617" t="n">
        <v>538</v>
      </c>
      <c r="D3496" s="889" t="n">
        <v>15</v>
      </c>
      <c r="E3496" s="94" t="inlineStr">
        <is>
          <t>RFC Foundation blocks C30/37 v=0,80m</t>
        </is>
      </c>
      <c r="F3496" s="94" t="inlineStr">
        <is>
          <t>vb tömbalap C30/37  v=0,80 m</t>
        </is>
      </c>
      <c r="G3496" s="994" t="n">
        <v>37</v>
      </c>
      <c r="H3496" s="39" t="inlineStr">
        <is>
          <t>m3</t>
        </is>
      </c>
      <c r="I3496" s="320" t="n"/>
      <c r="J3496" s="159" t="n">
        <v>0</v>
      </c>
      <c r="K3496" s="159" t="n">
        <v>0</v>
      </c>
      <c r="L3496" s="753">
        <f>J3496+K3496</f>
        <v/>
      </c>
      <c r="M3496" s="748">
        <f>L3496*(G3496+I3496)</f>
        <v/>
      </c>
      <c r="O3496" s="464">
        <f>ISBLANK(D3496)</f>
        <v/>
      </c>
      <c r="P3496" s="464">
        <f>ISBLANK(G3496)</f>
        <v/>
      </c>
      <c r="Q3496" s="464">
        <f>ISBLANK(M3496)</f>
        <v/>
      </c>
      <c r="R3496" s="464">
        <f>IF(AND(O3496=P3496,O3496=Q3496),,"!!!")</f>
        <v/>
      </c>
      <c r="T3496" s="464" t="n">
        <v>3485</v>
      </c>
    </row>
    <row customHeight="1" ht="13.5" outlineLevel="1" r="3497" thickBot="1">
      <c r="A3497" s="29" t="n"/>
      <c r="B3497" s="606" t="n"/>
      <c r="C3497" s="617" t="n"/>
      <c r="D3497" s="889" t="n"/>
      <c r="E3497" s="94" t="n"/>
      <c r="F3497" s="94" t="n"/>
      <c r="G3497" s="994" t="n"/>
      <c r="H3497" s="39" t="n"/>
      <c r="I3497" s="320" t="n"/>
      <c r="J3497" s="159" t="n"/>
      <c r="K3497" s="159" t="n"/>
      <c r="L3497" s="753" t="n"/>
      <c r="M3497" s="748" t="n"/>
      <c r="O3497" s="464">
        <f>ISBLANK(D3497)</f>
        <v/>
      </c>
      <c r="P3497" s="464">
        <f>ISBLANK(G3497)</f>
        <v/>
      </c>
      <c r="Q3497" s="464">
        <f>ISBLANK(M3497)</f>
        <v/>
      </c>
      <c r="R3497" s="464">
        <f>IF(AND(O3497=P3497,O3497=Q3497),,"!!!")</f>
        <v/>
      </c>
      <c r="T3497" s="464" t="n">
        <v>3486</v>
      </c>
    </row>
    <row customHeight="1" ht="13.5" outlineLevel="1" r="3498" thickBot="1">
      <c r="A3498" s="33" t="n"/>
      <c r="B3498" s="609" t="n">
        <v>500</v>
      </c>
      <c r="C3498" s="625" t="n">
        <v>538</v>
      </c>
      <c r="D3498" s="431" t="n"/>
      <c r="E3498" s="563" t="inlineStr">
        <is>
          <t>Hydraulic installation total</t>
        </is>
      </c>
      <c r="F3498" s="563" t="inlineStr">
        <is>
          <t>Vizi létesítmények összesen</t>
        </is>
      </c>
      <c r="G3498" s="993" t="n"/>
      <c r="H3498" s="294" t="n"/>
      <c r="I3498" s="323" t="n"/>
      <c r="J3498" s="95" t="n"/>
      <c r="K3498" s="23" t="n"/>
      <c r="L3498" s="194" t="n"/>
      <c r="M3498" s="203">
        <f>SUM(M3479:M3497)</f>
        <v/>
      </c>
      <c r="O3498" s="464">
        <f>ISBLANK(D3498)</f>
        <v/>
      </c>
      <c r="P3498" s="464">
        <f>ISBLANK(G3498)</f>
        <v/>
      </c>
      <c r="Q3498" s="464">
        <f>ISBLANK(M3498)</f>
        <v/>
      </c>
      <c r="R3498" s="464">
        <f>IF(AND(O3498=P3498,O3498=Q3498),,"!!!")</f>
        <v/>
      </c>
      <c r="T3498" s="464" t="n">
        <v>3487</v>
      </c>
    </row>
    <row customHeight="1" ht="34.9" r="3499" thickBot="1">
      <c r="A3499" s="373" t="n"/>
      <c r="B3499" s="601" t="n">
        <v>500</v>
      </c>
      <c r="C3499" s="602" t="n">
        <v>540</v>
      </c>
      <c r="D3499" s="431" t="n"/>
      <c r="E3499" s="21" t="inlineStr">
        <is>
          <t>External service</t>
        </is>
      </c>
      <c r="F3499" s="21" t="inlineStr">
        <is>
          <t>Külső közművek</t>
        </is>
      </c>
      <c r="G3499" s="989" t="n"/>
      <c r="H3499" s="292" t="n"/>
      <c r="I3499" s="311" t="n"/>
      <c r="J3499" s="95" t="n"/>
      <c r="K3499" s="23" t="n"/>
      <c r="L3499" s="23" t="n"/>
      <c r="M3499" s="191">
        <f>SUMIF(D3501:D3615,"&gt;0",M3501:M3615)</f>
        <v/>
      </c>
      <c r="O3499" s="464">
        <f>ISBLANK(D3499)</f>
        <v/>
      </c>
      <c r="P3499" s="464">
        <f>ISBLANK(G3499)</f>
        <v/>
      </c>
      <c r="Q3499" s="464">
        <f>ISBLANK(M3499)</f>
        <v/>
      </c>
      <c r="R3499" s="464">
        <f>IF(AND(O3499=P3499,O3499=Q3499),,"!!!")</f>
        <v/>
      </c>
      <c r="T3499" s="464" t="n">
        <v>3488</v>
      </c>
    </row>
    <row customFormat="1" customHeight="1" ht="16.5" outlineLevel="1" r="3500" s="590" thickBot="1">
      <c r="A3500" s="45" t="n"/>
      <c r="B3500" s="612" t="n"/>
      <c r="C3500" s="642" t="n"/>
      <c r="D3500" s="569" t="n"/>
      <c r="E3500" s="128" t="inlineStr">
        <is>
          <t>Note</t>
        </is>
      </c>
      <c r="F3500" s="129" t="inlineStr">
        <is>
          <t>Megjegyzés:</t>
        </is>
      </c>
      <c r="G3500" s="1024" t="n"/>
      <c r="H3500" s="130" t="n"/>
      <c r="I3500" s="312" t="n"/>
      <c r="J3500" s="131" t="n"/>
      <c r="K3500" s="131" t="n"/>
      <c r="L3500" s="222" t="n"/>
      <c r="M3500" s="196" t="n"/>
      <c r="O3500" s="464">
        <f>ISBLANK(D3500)</f>
        <v/>
      </c>
      <c r="P3500" s="464">
        <f>ISBLANK(G3500)</f>
        <v/>
      </c>
      <c r="Q3500" s="464">
        <f>ISBLANK(M3500)</f>
        <v/>
      </c>
      <c r="R3500" s="464">
        <f>IF(AND(O3500=P3500,O3500=Q3500),,"!!!")</f>
        <v/>
      </c>
      <c r="T3500" s="464" t="n">
        <v>3489</v>
      </c>
    </row>
    <row customFormat="1" customHeight="1" ht="15.75" outlineLevel="1" r="3501" s="590" thickBot="1">
      <c r="A3501" s="581" t="n"/>
      <c r="B3501" s="631" t="n">
        <v>500</v>
      </c>
      <c r="C3501" s="632" t="n">
        <v>541</v>
      </c>
      <c r="D3501" s="566" t="n"/>
      <c r="E3501" s="47" t="inlineStr">
        <is>
          <t>Sewage drain</t>
        </is>
      </c>
      <c r="F3501" s="47" t="inlineStr">
        <is>
          <t>Szennyvízelvezetési rendszerek</t>
        </is>
      </c>
      <c r="G3501" s="991" t="n"/>
      <c r="H3501" s="458" t="n"/>
      <c r="I3501" s="334" t="n"/>
      <c r="J3501" s="299" t="n"/>
      <c r="K3501" s="101" t="n"/>
      <c r="L3501" s="216" t="n"/>
      <c r="M3501" s="217" t="n"/>
      <c r="O3501" s="464">
        <f>ISBLANK(D3501)</f>
        <v/>
      </c>
      <c r="P3501" s="464">
        <f>ISBLANK(G3501)</f>
        <v/>
      </c>
      <c r="Q3501" s="464">
        <f>ISBLANK(M3501)</f>
        <v/>
      </c>
      <c r="R3501" s="464">
        <f>IF(AND(O3501=P3501,O3501=Q3501),,"!!!")</f>
        <v/>
      </c>
      <c r="T3501" s="464" t="n">
        <v>3490</v>
      </c>
    </row>
    <row customFormat="1" customHeight="1" ht="213.75" outlineLevel="1" r="3502" s="590">
      <c r="A3502" s="29" t="n"/>
      <c r="B3502" s="606" t="n">
        <v>500</v>
      </c>
      <c r="C3502" s="617" t="n">
        <v>541</v>
      </c>
      <c r="D3502" s="889" t="n">
        <v>1</v>
      </c>
      <c r="E3502" s="855" t="inlineStr">
        <is>
          <t>Construction of DN160 KG PVC SN4 pipeline, spigot connections with gasket sealing, watertight type, or in technically equivalent quality.
Pipe laying and foundation works can be done after the rough landscaping.Opened work trench section according to sample section drawing. Thickness of the covering layer above the pipe is variable, min. 1m. to the final terrain level, as defined in the longitudinal section, during the time of construction mechanical protection should be provided by the means of temporary refilling or railings. Excavation in an open trench with two sided vertical planking and safety railings. At the bottom of the trench smooth bedding must be prepared.  Mechanical protection of the pipe is to be provided with a 10cm thin sand filling or with a protective concrete beding if necessary. Refilling should be made with the smoothing and compaction of each layers up until Trg 95%, about the rate of compaction a protocol must be presented. Sampling at every 30 meter. The leftover soil must be deposited inside the area of the lot, transportation distance max. 350 m.
Average depth of the pipeline is between: 1.0-4,0 m</t>
        </is>
      </c>
      <c r="F3502" s="855" t="inlineStr">
        <is>
          <t>DN160 KG PVC SN4 vezeték építése gumigyűrűs kötéssel, vízzáró kivitelben, 
vagy ezzel egyenértékű anyagminőséggel.
A vezetékfektetés az alapozási munkák és a durvatereprendezés után készülhet.
Munkaárok kialakítása mintakeresztszelvény szerint. Cső feletti takarás mértéke változó, a végleges terepszinthez képest min.: 1,0 m, hossz-szelvény szerint, építés ideje alatt a vezeték állagvédelmét - ideiglenes túltöltéssel vagy elkorlátozással szükség szerint biztosítani kell.  Földkiemelés kétoldali függőleges pallózású dúcolt munkaárokból történik, biztonsági védőkorláttal.
A munkaárok alján finom tükör, és ágyazati réteg készítendő. A vezeték műszaki védelmét 10 cm vastag homokterítéssel, ill. szükség szerint védő körülbetonozással kell biztosítani. A földvisszatöltést rétegenkénti elterítéssel és tömörítéssel –Trg 95%-ig- kell biztosítani, a tömörítés mértékét bizonylatolni kell, 30 méterenként vett mintával. A kiszoruló földet deponálni kell telephelyen beül, 350 m-en belüli szállítással
Fektetési mélység 1,0-4,0 m között változó</t>
        </is>
      </c>
      <c r="G3502" s="1038" t="n">
        <v>370</v>
      </c>
      <c r="H3502" s="714" t="inlineStr">
        <is>
          <t>lm/fm</t>
        </is>
      </c>
      <c r="I3502" s="361" t="n"/>
      <c r="J3502" s="159" t="n">
        <v>0</v>
      </c>
      <c r="K3502" s="159" t="n">
        <v>0</v>
      </c>
      <c r="L3502" s="753">
        <f>J3502+K3502</f>
        <v/>
      </c>
      <c r="M3502" s="748">
        <f>L3502*(G3502+I3502)</f>
        <v/>
      </c>
      <c r="O3502" s="464">
        <f>ISBLANK(D3502)</f>
        <v/>
      </c>
      <c r="P3502" s="464">
        <f>ISBLANK(G3502)</f>
        <v/>
      </c>
      <c r="Q3502" s="464">
        <f>ISBLANK(M3502)</f>
        <v/>
      </c>
      <c r="R3502" s="464">
        <f>IF(AND(O3502=P3502,O3502=Q3502),,"!!!")</f>
        <v/>
      </c>
      <c r="T3502" s="464" t="n">
        <v>3491</v>
      </c>
    </row>
    <row customFormat="1" customHeight="1" ht="22.5" outlineLevel="1" r="3503" s="590">
      <c r="A3503" s="29" t="n"/>
      <c r="B3503" s="606" t="n">
        <v>500</v>
      </c>
      <c r="C3503" s="617" t="n">
        <v>541</v>
      </c>
      <c r="D3503" s="889" t="n">
        <v>2</v>
      </c>
      <c r="E3503" s="713" t="inlineStr">
        <is>
          <t>as item no. 1, but
DN200 KG PVC pipe</t>
        </is>
      </c>
      <c r="F3503" s="713" t="inlineStr">
        <is>
          <t>mint az 1. sz tétel, de 
DN200 KGPVC vezeték</t>
        </is>
      </c>
      <c r="G3503" s="998" t="n">
        <v>545</v>
      </c>
      <c r="H3503" s="714" t="inlineStr">
        <is>
          <t>lm/fm</t>
        </is>
      </c>
      <c r="I3503" s="362" t="n"/>
      <c r="J3503" s="159" t="n">
        <v>0</v>
      </c>
      <c r="K3503" s="159" t="n">
        <v>0</v>
      </c>
      <c r="L3503" s="753">
        <f>J3503+K3503</f>
        <v/>
      </c>
      <c r="M3503" s="748">
        <f>L3503*(G3503+I3503)</f>
        <v/>
      </c>
      <c r="O3503" s="464">
        <f>ISBLANK(D3503)</f>
        <v/>
      </c>
      <c r="P3503" s="464">
        <f>ISBLANK(G3503)</f>
        <v/>
      </c>
      <c r="Q3503" s="464">
        <f>ISBLANK(M3503)</f>
        <v/>
      </c>
      <c r="R3503" s="464">
        <f>IF(AND(O3503=P3503,O3503=Q3503),,"!!!")</f>
        <v/>
      </c>
      <c r="T3503" s="464" t="n">
        <v>3492</v>
      </c>
    </row>
    <row customFormat="1" customHeight="1" ht="22.5" outlineLevel="1" r="3504" s="590">
      <c r="A3504" s="29" t="n"/>
      <c r="B3504" s="606" t="n">
        <v>500</v>
      </c>
      <c r="C3504" s="617" t="n">
        <v>541</v>
      </c>
      <c r="D3504" s="889" t="n">
        <v>3</v>
      </c>
      <c r="E3504" s="94" t="inlineStr">
        <is>
          <t>as item no. 1, but
D90 HDPE pressure pipe</t>
        </is>
      </c>
      <c r="F3504" s="713" t="inlineStr">
        <is>
          <t>mint az 1. sz tétel, de 
D90 KPE vezeték</t>
        </is>
      </c>
      <c r="G3504" s="998" t="n">
        <v>220</v>
      </c>
      <c r="H3504" s="714" t="inlineStr">
        <is>
          <t>lm/fm</t>
        </is>
      </c>
      <c r="I3504" s="362" t="n"/>
      <c r="J3504" s="159" t="n">
        <v>0</v>
      </c>
      <c r="K3504" s="159" t="n">
        <v>0</v>
      </c>
      <c r="L3504" s="753">
        <f>J3504+K3504</f>
        <v/>
      </c>
      <c r="M3504" s="748">
        <f>L3504*(G3504+I3504)</f>
        <v/>
      </c>
      <c r="O3504" s="464">
        <f>ISBLANK(D3504)</f>
        <v/>
      </c>
      <c r="P3504" s="464">
        <f>ISBLANK(G3504)</f>
        <v/>
      </c>
      <c r="Q3504" s="464">
        <f>ISBLANK(M3504)</f>
        <v/>
      </c>
      <c r="R3504" s="464">
        <f>IF(AND(O3504=P3504,O3504=Q3504),,"!!!")</f>
        <v/>
      </c>
      <c r="T3504" s="464" t="n">
        <v>3493</v>
      </c>
    </row>
    <row customFormat="1" customHeight="1" ht="45" outlineLevel="1" r="3505" s="590">
      <c r="A3505" s="29" t="n"/>
      <c r="B3505" s="606" t="n">
        <v>500</v>
      </c>
      <c r="C3505" s="617" t="n">
        <v>541</v>
      </c>
      <c r="D3505" s="889" t="n">
        <v>4</v>
      </c>
      <c r="E3505" s="713" t="inlineStr">
        <is>
          <t>Construction of a 22 lm long, N100 1.4541 (KO-36) pipe designated to receive wastewater resulting from the technology. With flanges welded to the pipe ends, complete with the necessary earthwork and required materials.</t>
        </is>
      </c>
      <c r="F3505" s="713" t="inlineStr">
        <is>
          <t>22 fm hosszú N100 1.4541 (KO-36) földi vezeték megépítése a technológia szennyvizek fogadására, a vezeték végén kialakított karimás csatlakozásokkal, földmunkával és kiegészítő munkálatokkal kompletten</t>
        </is>
      </c>
      <c r="G3505" s="998" t="n">
        <v>2</v>
      </c>
      <c r="H3505" s="856" t="inlineStr">
        <is>
          <t>item/klt</t>
        </is>
      </c>
      <c r="I3505" s="362" t="n"/>
      <c r="J3505" s="159" t="n">
        <v>0</v>
      </c>
      <c r="K3505" s="159" t="n">
        <v>0</v>
      </c>
      <c r="L3505" s="753">
        <f>J3505+K3505</f>
        <v/>
      </c>
      <c r="M3505" s="748">
        <f>L3505*(G3505+I3505)</f>
        <v/>
      </c>
      <c r="O3505" s="464">
        <f>ISBLANK(D3505)</f>
        <v/>
      </c>
      <c r="P3505" s="464">
        <f>ISBLANK(G3505)</f>
        <v/>
      </c>
      <c r="Q3505" s="464">
        <f>ISBLANK(M3505)</f>
        <v/>
      </c>
      <c r="R3505" s="464">
        <f>IF(AND(O3505=P3505,O3505=Q3505),,"!!!")</f>
        <v/>
      </c>
      <c r="T3505" s="464" t="n">
        <v>3494</v>
      </c>
    </row>
    <row customFormat="1" customHeight="1" ht="22.5" outlineLevel="1" r="3506" s="590">
      <c r="A3506" s="29" t="n"/>
      <c r="B3506" s="606" t="n">
        <v>500</v>
      </c>
      <c r="C3506" s="617" t="n">
        <v>541</v>
      </c>
      <c r="D3506" s="889" t="n">
        <v>5</v>
      </c>
      <c r="E3506" s="94" t="inlineStr">
        <is>
          <t>Geodetic survey of the finished pipelines while still accessible in the open trenches, before refilling the soil.</t>
        </is>
      </c>
      <c r="F3506" s="713" t="inlineStr">
        <is>
          <t>A földvisszatöltés előtt csővezeték geodéziai nyíltárkos bemérése.</t>
        </is>
      </c>
      <c r="G3506" s="998" t="n">
        <v>1</v>
      </c>
      <c r="H3506" s="856" t="inlineStr">
        <is>
          <t>item/klt</t>
        </is>
      </c>
      <c r="I3506" s="362" t="n"/>
      <c r="J3506" s="159" t="n">
        <v>0</v>
      </c>
      <c r="K3506" s="159" t="n">
        <v>0</v>
      </c>
      <c r="L3506" s="753">
        <f>J3506+K3506</f>
        <v/>
      </c>
      <c r="M3506" s="748">
        <f>L3506*(G3506+I3506)</f>
        <v/>
      </c>
      <c r="O3506" s="464">
        <f>ISBLANK(D3506)</f>
        <v/>
      </c>
      <c r="P3506" s="464">
        <f>ISBLANK(G3506)</f>
        <v/>
      </c>
      <c r="Q3506" s="464">
        <f>ISBLANK(M3506)</f>
        <v/>
      </c>
      <c r="R3506" s="464">
        <f>IF(AND(O3506=P3506,O3506=Q3506),,"!!!")</f>
        <v/>
      </c>
      <c r="T3506" s="464" t="n">
        <v>3495</v>
      </c>
    </row>
    <row customFormat="1" customHeight="1" ht="213.75" outlineLevel="1" r="3507" s="590">
      <c r="A3507" s="29" t="n"/>
      <c r="B3507" s="606" t="n">
        <v>500</v>
      </c>
      <c r="C3507" s="617" t="n">
        <v>541</v>
      </c>
      <c r="D3507" s="889" t="n">
        <v>6</v>
      </c>
      <c r="E3507" s="713" t="inlineStr">
        <is>
          <t>Cleaning and turning manhole chambers 
Manhole construction in sloped trench, from the rough landscape level. At the bottom of the trench, smooth surface, and a 20 cm thick sandy gravel bedding layer – compacted to 95% - must be created. Around the shaft, the refilling must be made by the smoothing and compacting of each layer, up to the level of the final terrain. Watertight and sulfate resistant concrete or technically equivalent solution can be applied for te construction. 
Drop inside the shaft may be max. 90 cm, above this height, a separate downcomer is required. Water- and gastight, lockable, „D” grade load capacity, D400 kN construction, diameter of 60cm hatch and frame must be installed. By the adjustment of the hatch , thicknes of the concrete leveling layer is max. 10 cm lehet. In the chamber palstic coated, in concrete embedded footpieces should be placed. Water tightness of lead-throughs in the walls is required.
   Internal diameter:  0,8 m
   Internal height: variable between 1,0 and 4,0 m</t>
        </is>
      </c>
      <c r="F3507" s="713" t="inlineStr">
        <is>
          <t>Tisztító és fordítóaknák  
Aknaépítés a tervezett durvatereprendezési szintről rézsűsen kiemelt munkagödörben.
A munkagödör alján finom tükör, és 20 cm vastagságú 95 %-ra tömörített homokos kavics ágyazati réteg készítendő.  A műtárgy melletti földvisszatöltés rétegenkénti elterítéssel és tömörítéssel készüljön a végleges terepszintig való feltöltéssel. A műtárgy vízzáró kialakítással, szulfátálló betonból, vagy azzal egyenértékű egyéb műszaki megoldással építhető. Az aknán belüli bukás mértéke max. 90 cm lehet, e felett a bekötéseknél külső ejtőcső építése szükséges. Víz és gázzáró, zárható kivitelű, 60 cm átmérőjű, „D” jelű közúti teherre méretezett D400 kN kialakítású aknafedlap és fedlapkeret elhelyezése szükséges. Az aknafedlap szintbe emelésénél az aknafedlap alatti rábetonozás mértéke max. 10 cm lehet. Az aknakamrában műanyagbevonatos bebetonozott lejáró hágcsó helyezendő el. A falon való csőátvezetés vízzáró kialakítása szükséges. A kiszoruló földet deponálni kell telephelyen beül, 350m-en belüli szállítással
   Belméret (átmérő):  0,8 m
   Belmagasság: 1,0-4,0 m között változó</t>
        </is>
      </c>
      <c r="G3507" s="998" t="n">
        <v>32</v>
      </c>
      <c r="H3507" s="714" t="inlineStr">
        <is>
          <t>pcs./db</t>
        </is>
      </c>
      <c r="I3507" s="362" t="n"/>
      <c r="J3507" s="159" t="n">
        <v>0</v>
      </c>
      <c r="K3507" s="159" t="n">
        <v>0</v>
      </c>
      <c r="L3507" s="753">
        <f>J3507+K3507</f>
        <v/>
      </c>
      <c r="M3507" s="748">
        <f>L3507*(G3507+I3507)</f>
        <v/>
      </c>
      <c r="O3507" s="464">
        <f>ISBLANK(D3507)</f>
        <v/>
      </c>
      <c r="P3507" s="464">
        <f>ISBLANK(G3507)</f>
        <v/>
      </c>
      <c r="Q3507" s="464">
        <f>ISBLANK(M3507)</f>
        <v/>
      </c>
      <c r="R3507" s="464">
        <f>IF(AND(O3507=P3507,O3507=Q3507),,"!!!")</f>
        <v/>
      </c>
      <c r="T3507" s="464" t="n">
        <v>3496</v>
      </c>
    </row>
    <row customFormat="1" outlineLevel="1" r="3508" s="590">
      <c r="A3508" s="29" t="n"/>
      <c r="B3508" s="606" t="n">
        <v>500</v>
      </c>
      <c r="C3508" s="617" t="n">
        <v>541</v>
      </c>
      <c r="D3508" s="889" t="n">
        <v>7</v>
      </c>
      <c r="E3508" s="713" t="inlineStr">
        <is>
          <t>as item no. 6, but with the internal chamber diameter of 1,0 m</t>
        </is>
      </c>
      <c r="F3508" s="713" t="inlineStr">
        <is>
          <t>mint az 6. sz tétel, de 1,0 m belmérettel</t>
        </is>
      </c>
      <c r="G3508" s="998" t="n">
        <v>5</v>
      </c>
      <c r="H3508" s="714" t="inlineStr">
        <is>
          <t>pcs./db</t>
        </is>
      </c>
      <c r="I3508" s="362" t="n"/>
      <c r="J3508" s="159" t="n">
        <v>0</v>
      </c>
      <c r="K3508" s="159" t="n">
        <v>0</v>
      </c>
      <c r="L3508" s="753">
        <f>J3508+K3508</f>
        <v/>
      </c>
      <c r="M3508" s="748">
        <f>L3508*(G3508+I3508)</f>
        <v/>
      </c>
      <c r="O3508" s="464">
        <f>ISBLANK(D3508)</f>
        <v/>
      </c>
      <c r="P3508" s="464">
        <f>ISBLANK(G3508)</f>
        <v/>
      </c>
      <c r="Q3508" s="464">
        <f>ISBLANK(M3508)</f>
        <v/>
      </c>
      <c r="R3508" s="464">
        <f>IF(AND(O3508=P3508,O3508=Q3508),,"!!!")</f>
        <v/>
      </c>
      <c r="T3508" s="464" t="n">
        <v>3497</v>
      </c>
    </row>
    <row customFormat="1" customHeight="1" ht="247.5" outlineLevel="1" r="3509" s="590">
      <c r="A3509" s="29" t="n"/>
      <c r="B3509" s="606" t="n">
        <v>500</v>
      </c>
      <c r="C3509" s="617" t="n">
        <v>541</v>
      </c>
      <c r="D3509" s="889" t="n">
        <v>8</v>
      </c>
      <c r="E3509" s="713" t="inlineStr">
        <is>
          <t>PURECO PARCO-2-C grease trap equipment
for Q = 2  l/sec throughput.
The installable complete unit must be capable to the pre-treatment of grease contaminated wastewater, - degreasing - and after the pre-treatment, the treated water must be able to be connected to the recipient - public sewer system - by taking into account the relevant limitations. The unit must have a valid proof of applicability.  In advance, we designed a cylindrical grease trap adapted to the features of the planned installation with the necessary neck elevations and covers. Supplier must - beside the transportation, installation and commission of the applance - take care of the aquirement of necessary permits and documentation, the warranty certifications and conditions, and must conduct a test operation period as stipulated by the authorities, and must hand over a final operation manual to the operator, in which the treatment and neutralization and deposition method of hazardous, surplus materials is recorded. Water- and gastight, lockable, „D” grade load capacity hatch and must be installed. Water tightness of lead-throughs in the walls is required. Shaft construction can bedone in sloped trench, from the rough landscape level.</t>
        </is>
      </c>
      <c r="F3509" s="713" t="inlineStr">
        <is>
          <t>PURECO PARCO-2-C  zsírfogó berendezés
Q = 2  l/sec hidraulikai terhelésre
Az elhelyezendő komplett berendezés alkalmas kell legyen a zsírral szennyezett szennyvizek előkezelésére – zsírleválasztás -, és az előkezelés után a kezelt víz alkalmas kell legyen ai befogadóba – közüzemi szennyvízcsatorna - való bekötésre,a vonatkozó határérték figyelembevételével. A beépítésre kerülő berendezés érvényes alkalmazási engedéllyel kell rendelkezzen. Előzetesen a tervezett beépítés adottságaihoz igazodó integrált, hengeres kivitelű  zsírfogót irányoztunk elő a szükséges nyaktag magasításokkal, lefedésekkel. A szállítónak a berendezés szállításával, telepítésével és beüzemelésével egyidejűleg biztosítania kell az alkalmazási engedélyek, és gépkönyvek átadását, a garanciális és szavatossági feltételekkel, a hatósági előírások szerinti próbaüzemet le kell folytatnia, és a végleges kezelési utasítást az üzemeltetőnek át kell adnia, amelyben rögzítenie kell a veszélyes hulladéknak számító maradék anyagok szakszerű eltávolításának és elhelyezésének módját. Az aknafedlapok kialakítása víz és gázzáró, zárható kivitelű „D” jelű közúti teherre méretezett kialakítású kell legyen. A falon való csőátvezetések és a műtárgy vízzáró kialakítása szükséges. Aknaépítés ill. elhelyezés a tervezett durvatereprendezési szintről rézsűs munkagödörben történhet.</t>
        </is>
      </c>
      <c r="G3509" s="998" t="n">
        <v>1</v>
      </c>
      <c r="H3509" s="714" t="inlineStr">
        <is>
          <t>pcs./db</t>
        </is>
      </c>
      <c r="I3509" s="362" t="n"/>
      <c r="J3509" s="159" t="n">
        <v>0</v>
      </c>
      <c r="K3509" s="159" t="n">
        <v>0</v>
      </c>
      <c r="L3509" s="753">
        <f>J3509+K3509</f>
        <v/>
      </c>
      <c r="M3509" s="748">
        <f>L3509*(G3509+I3509)</f>
        <v/>
      </c>
      <c r="O3509" s="464">
        <f>ISBLANK(D3509)</f>
        <v/>
      </c>
      <c r="P3509" s="464">
        <f>ISBLANK(G3509)</f>
        <v/>
      </c>
      <c r="Q3509" s="464">
        <f>ISBLANK(M3509)</f>
        <v/>
      </c>
      <c r="R3509" s="464">
        <f>IF(AND(O3509=P3509,O3509=Q3509),,"!!!")</f>
        <v/>
      </c>
      <c r="T3509" s="464" t="n">
        <v>3498</v>
      </c>
    </row>
    <row customFormat="1" customHeight="1" ht="78.75" outlineLevel="1" r="3510" s="590">
      <c r="A3510" s="29" t="n"/>
      <c r="B3510" s="606" t="n">
        <v>500</v>
      </c>
      <c r="C3510" s="617" t="n">
        <v>541</v>
      </c>
      <c r="D3510" s="889" t="n">
        <v>9</v>
      </c>
      <c r="E3510" s="713" t="inlineStr">
        <is>
          <t>Construction of MOBA type chamber for the wastewater pump station, with 2.5 m inside diameter. Constructed from prefabricated reinforced concrete ring elements, installation is to be preapared in open trench, in correlance with the instructions of manufacturer. With the necessary supplementary equipments included (cover, step irons, guide rails for the pumps). The depth of the chamber is to be calculated according to the site plan</t>
        </is>
      </c>
      <c r="F3510" s="713" t="inlineStr">
        <is>
          <t>MOBA szennyvíz átemelő akna építése kompletten, 2,5 m belső átmérővel. Építménye előregyártott vb. gyűrűelemekből, munkagödörben a gyártó által megadott műszaki paraméterek betartásával. A szükséges kiegészítő elemekkel (hágcsó, fedlapok, KO vezetőcső stb.). Az átemelő akna mélysége a kiadott helyszínrajz alapján számolandó</t>
        </is>
      </c>
      <c r="G3510" s="998" t="n">
        <v>2</v>
      </c>
      <c r="H3510" s="856" t="inlineStr">
        <is>
          <t>item/klt</t>
        </is>
      </c>
      <c r="I3510" s="362" t="n"/>
      <c r="J3510" s="159" t="n">
        <v>0</v>
      </c>
      <c r="K3510" s="159" t="n">
        <v>0</v>
      </c>
      <c r="L3510" s="753">
        <f>J3510+K3510</f>
        <v/>
      </c>
      <c r="M3510" s="748">
        <f>L3510*(G3510+I3510)</f>
        <v/>
      </c>
      <c r="O3510" s="464">
        <f>ISBLANK(D3510)</f>
        <v/>
      </c>
      <c r="P3510" s="464">
        <f>ISBLANK(G3510)</f>
        <v/>
      </c>
      <c r="Q3510" s="464">
        <f>ISBLANK(M3510)</f>
        <v/>
      </c>
      <c r="R3510" s="464">
        <f>IF(AND(O3510=P3510,O3510=Q3510),,"!!!")</f>
        <v/>
      </c>
      <c r="T3510" s="464" t="n">
        <v>3499</v>
      </c>
    </row>
    <row customFormat="1" customHeight="1" ht="180" outlineLevel="1" r="3511" s="590">
      <c r="A3511" s="29" t="n"/>
      <c r="B3511" s="606" t="n">
        <v>500</v>
      </c>
      <c r="C3511" s="617" t="n">
        <v>541</v>
      </c>
      <c r="D3511" s="889" t="n">
        <v>10</v>
      </c>
      <c r="E3511" s="713" t="inlineStr">
        <is>
          <t>Wastewater pump station mechanical euipment
Installation of the lifting unit
- Jung UFK 10/2A1 or equivalent submersible pump
- with DN80 dimensioned stainless steel pressure pipes and fittings and with stainless steel guide rails
- energy supply and electric distributor
- cable connection and inlet
- connectable to BMS, complete with factory standard control
- with necessary float switches (6 pieces), 
- for wastewater
Q= 3,6 l/sec
H= 9,0 m
P= 1,3 kW
U= 3*400 V, 50 Hz
- 2 pump units installed</t>
        </is>
      </c>
      <c r="F3511" s="713" t="inlineStr">
        <is>
          <t xml:space="preserve">Szennyvíz átemelő gépészet
Átemelő gépészeti szerelése
- Jung UFK 10/2A1 vagy egyenértékű búvárszivattyú
- elhelyezése és szerelése DN80 KO anyagú nyomócsővezetékkel, KO anyagú vezetőcsővel 
- elektromos elosztó berendezéssel
- kábel csatlakozással és bevezetéssel
- távfelügyeleti berendezésbe illeszthető kivitelben
gyári vezérléssel komplett
- szükséges úszókapcsolókkal (6 db), 
- szennyvízre
Q= 3,6 l/sec
H= 9,0 m
P= 1,3 kW
U= 3*400 V, 50 Hz
- beépítve 2 db szivattyú 
</t>
        </is>
      </c>
      <c r="G3511" s="998" t="n">
        <v>2</v>
      </c>
      <c r="H3511" s="856" t="inlineStr">
        <is>
          <t>item/klt</t>
        </is>
      </c>
      <c r="I3511" s="362" t="n"/>
      <c r="J3511" s="159" t="n">
        <v>0</v>
      </c>
      <c r="K3511" s="159" t="n">
        <v>0</v>
      </c>
      <c r="L3511" s="753">
        <f>J3511+K3511</f>
        <v/>
      </c>
      <c r="M3511" s="748">
        <f>L3511*(G3511+I3511)</f>
        <v/>
      </c>
      <c r="O3511" s="464">
        <f>ISBLANK(D3511)</f>
        <v/>
      </c>
      <c r="P3511" s="464">
        <f>ISBLANK(G3511)</f>
        <v/>
      </c>
      <c r="Q3511" s="464">
        <f>ISBLANK(M3511)</f>
        <v/>
      </c>
      <c r="R3511" s="464">
        <f>IF(AND(O3511=P3511,O3511=Q3511),,"!!!")</f>
        <v/>
      </c>
      <c r="T3511" s="464" t="n">
        <v>3500</v>
      </c>
    </row>
    <row customFormat="1" customHeight="1" ht="22.5" outlineLevel="1" r="3512" s="590">
      <c r="A3512" s="29" t="n"/>
      <c r="B3512" s="606" t="n">
        <v>500</v>
      </c>
      <c r="C3512" s="617" t="n">
        <v>541</v>
      </c>
      <c r="D3512" s="889" t="n">
        <v>11</v>
      </c>
      <c r="E3512" s="713" t="inlineStr">
        <is>
          <t>OPTIONAL
Pump station connection to Building management system (BMS)</t>
        </is>
      </c>
      <c r="F3512" s="713" t="inlineStr">
        <is>
          <t>OPCIONÁLIS
Szivattyú állomás bekötése az épületfelügyeleti rendszerbe</t>
        </is>
      </c>
      <c r="G3512" s="998" t="n">
        <v>2</v>
      </c>
      <c r="H3512" s="856" t="inlineStr">
        <is>
          <t>item/klt</t>
        </is>
      </c>
      <c r="I3512" s="362" t="n"/>
      <c r="J3512" s="159" t="n">
        <v>0</v>
      </c>
      <c r="K3512" s="159" t="n">
        <v>0</v>
      </c>
      <c r="L3512" s="753">
        <f>J3512+K3512</f>
        <v/>
      </c>
      <c r="M3512" s="748">
        <f>L3512*(G3512+I3512)</f>
        <v/>
      </c>
      <c r="O3512" s="464">
        <f>ISBLANK(D3512)</f>
        <v/>
      </c>
      <c r="P3512" s="464">
        <f>ISBLANK(G3512)</f>
        <v/>
      </c>
      <c r="Q3512" s="464">
        <f>ISBLANK(M3512)</f>
        <v/>
      </c>
      <c r="R3512" s="464">
        <f>IF(AND(O3512=P3512,O3512=Q3512),,"!!!")</f>
        <v/>
      </c>
      <c r="T3512" s="464" t="n">
        <v>3501</v>
      </c>
    </row>
    <row customFormat="1" customHeight="1" ht="236.25" outlineLevel="1" r="3513" s="590">
      <c r="A3513" s="29" t="n"/>
      <c r="B3513" s="606" t="n">
        <v>500</v>
      </c>
      <c r="C3513" s="617" t="n">
        <v>541</v>
      </c>
      <c r="D3513" s="889" t="n">
        <v>12</v>
      </c>
      <c r="E3513" s="713" t="inlineStr">
        <is>
          <t>Wastewater metering chamber - structure 
With internal dimensions: 2,4 x 2,25 x 1,8 m.
Chamber construction from the elevation of the rough landscaping by trench sloping excavation. The amount of soil to be backfilled may be stored next to the pit, the excess soil may be deposited within 350 m. At the bottom of the pit, after smoothing the surface, a 10 cm thick precast concrete should be layed. Around the chamber, the refilling must be made by the smoothing and compacting of each layer, up to the level of the final terrain.
The structure should be implemented according to the design to counter the floating -by taking into account the groundwater level-, or by an equivalent solution. The chamber should be provided with a lockable stainless steel hatch with the dimension of 600 x 600 mm and with plastic-coated foot pieces embedded in the concrete wall of the chamber. With a sump at the bottom of the chamber, and with watertight transitions trough the wall of the chamber.
   Sandy-gravel bedding
   Blind concrete C16-20
   Watertight concrete structure, C30-37
   Concrete steel quality B.60.50 130 kg/m3 
   2 layers of bitumen coating</t>
        </is>
      </c>
      <c r="F3513" s="713" t="inlineStr">
        <is>
          <t xml:space="preserve">Szennyvíz mérőakna szerkezet
Mérőakna 2,4 m x 2,25 m x 1,8 m belmérettel. Aknaépítés a tervezett durvatereprendezési szintről rézsűsen kiemelt munkagödörben. A visszatöltésre kerülő földmennyiség a munkagödör mellett, a kiszoruló földmennyiség 100 m-en belül deponálható. 
A munkagödör alján finom tükör, és 10 cm vastagságú C10 szerelőbeton készítendő. 
A műtárgy melletti földfvisszatöltés rétegenkénti elterítéssel és tömörítéssel készüljön a végleges terepszintig való feltöltéssel.
A műtárgy terv szerinti, a talajvízszint figyelembevételével felúszásra méretezett kivitelben, vagy azzal egyenértékű megoldással kell készüljön, 
Min. 600 x 600 mm rozsdamentes acél fedlap és fedlapkeret elhelyezésével zárható kivitelben, műanyagbevonatos bebetonozott lejáró hágcsóval, falon való csőátvezetés vízzáró kialakításával, A jelű közúti teherre:
   Homokos kavics ágyazat
   Szerelőbeton C16-20
   Kitöltőbeton C30-37
   Betonacélminőség B.60.50 130 kg/m3 
   2 rtg. bitumen máz 
</t>
        </is>
      </c>
      <c r="G3513" s="998" t="n">
        <v>1</v>
      </c>
      <c r="H3513" s="856" t="inlineStr">
        <is>
          <t>item/klt</t>
        </is>
      </c>
      <c r="I3513" s="362" t="n"/>
      <c r="J3513" s="159" t="n">
        <v>0</v>
      </c>
      <c r="K3513" s="159" t="n">
        <v>0</v>
      </c>
      <c r="L3513" s="753">
        <f>J3513+K3513</f>
        <v/>
      </c>
      <c r="M3513" s="748">
        <f>L3513*(G3513+I3513)</f>
        <v/>
      </c>
      <c r="O3513" s="464">
        <f>ISBLANK(D3513)</f>
        <v/>
      </c>
      <c r="P3513" s="464">
        <f>ISBLANK(G3513)</f>
        <v/>
      </c>
      <c r="Q3513" s="464">
        <f>ISBLANK(M3513)</f>
        <v/>
      </c>
      <c r="R3513" s="464">
        <f>IF(AND(O3513=P3513,O3513=Q3513),,"!!!")</f>
        <v/>
      </c>
      <c r="T3513" s="464" t="n">
        <v>3502</v>
      </c>
    </row>
    <row customFormat="1" customHeight="1" ht="123.75" outlineLevel="1" r="3514" s="590">
      <c r="A3514" s="29" t="n"/>
      <c r="B3514" s="606" t="n">
        <v>500</v>
      </c>
      <c r="C3514" s="617" t="n">
        <v>541</v>
      </c>
      <c r="D3514" s="889" t="n">
        <v>13</v>
      </c>
      <c r="E3514" s="713" t="inlineStr">
        <is>
          <t>Water meter chamber - mechanical equipment
Mounting of mechanical equipment according to the specification or equivalent solution. By fixing the mechanical equipments and with the necessary fittings, with the necessary fittings and Stainless steel pressure pipes:
- DN80 HAWLE ductile iron flanged gate valve 2 pcs.
- DN80 non-return valve 1 pc.
- MUT 2200 EL DN80 electromagnetic water flow meter
- with MC 406 signal processor
- with downtime- and operating hours counter
Complete with power supply, control unit, connected to the BMS.</t>
        </is>
      </c>
      <c r="F3514" s="713" t="inlineStr">
        <is>
          <t>Szennyvízmérő akna szerelvények
Gépészeti szereléssel kiírás szerinti, vagy azzal egyenértékű kivitelben kompletten, a szerelvények alátámasztásával, fix megfogásával, szükséges KO csövekkel és idomokkal:
- DN80 HAWLE karimás tolózár   2 db
- DN80 visszacsapó szerelvény   1 db
- MUT 2200 EL DN80 PN10 indukciós áramlásmérő cső
- MC 406 jelfeldolgozóval
- Üzemszünet és üzemóra számlálóval
Komplett villamos energiaellátással, vezérlőegységgel együtt, bekötve az épületfelügyeleti rendszerbe.</t>
        </is>
      </c>
      <c r="G3514" s="998" t="n">
        <v>1</v>
      </c>
      <c r="H3514" s="856" t="inlineStr">
        <is>
          <t>item/klt</t>
        </is>
      </c>
      <c r="I3514" s="362" t="n"/>
      <c r="J3514" s="159" t="n">
        <v>0</v>
      </c>
      <c r="K3514" s="159" t="n">
        <v>0</v>
      </c>
      <c r="L3514" s="753">
        <f>J3514+K3514</f>
        <v/>
      </c>
      <c r="M3514" s="748">
        <f>L3514*(G3514+I3514)</f>
        <v/>
      </c>
      <c r="O3514" s="464">
        <f>ISBLANK(D3514)</f>
        <v/>
      </c>
      <c r="P3514" s="464">
        <f>ISBLANK(G3514)</f>
        <v/>
      </c>
      <c r="Q3514" s="464">
        <f>ISBLANK(M3514)</f>
        <v/>
      </c>
      <c r="R3514" s="464">
        <f>IF(AND(O3514=P3514,O3514=Q3514),,"!!!")</f>
        <v/>
      </c>
      <c r="T3514" s="464" t="n">
        <v>3503</v>
      </c>
    </row>
    <row customFormat="1" customHeight="1" ht="33.75" outlineLevel="1" r="3515" s="590">
      <c r="A3515" s="29" t="n"/>
      <c r="B3515" s="606" t="n">
        <v>500</v>
      </c>
      <c r="C3515" s="617" t="n">
        <v>541</v>
      </c>
      <c r="D3515" s="889" t="n">
        <v>14</v>
      </c>
      <c r="E3515" s="713" t="inlineStr">
        <is>
          <t>Embedding of designed pipes in concrete, in two phases, with the necessary formwork and steel armature. Applied concrete grade: C30/37 XF3</t>
        </is>
      </c>
      <c r="F3515" s="713" t="inlineStr">
        <is>
          <t>Körülbetonozás a tervezett vezetékek körül, két ütemben, a szükséges zsaluzással, betonacéllal
C30/37 XF3</t>
        </is>
      </c>
      <c r="G3515" s="998" t="n">
        <v>2</v>
      </c>
      <c r="H3515" s="856" t="inlineStr">
        <is>
          <t>m3</t>
        </is>
      </c>
      <c r="I3515" s="362" t="n"/>
      <c r="J3515" s="159" t="n">
        <v>0</v>
      </c>
      <c r="K3515" s="159" t="n">
        <v>0</v>
      </c>
      <c r="L3515" s="753">
        <f>J3515+K3515</f>
        <v/>
      </c>
      <c r="M3515" s="748">
        <f>L3515*(G3515+I3515)</f>
        <v/>
      </c>
      <c r="O3515" s="464">
        <f>ISBLANK(D3515)</f>
        <v/>
      </c>
      <c r="P3515" s="464">
        <f>ISBLANK(G3515)</f>
        <v/>
      </c>
      <c r="Q3515" s="464">
        <f>ISBLANK(M3515)</f>
        <v/>
      </c>
      <c r="R3515" s="464">
        <f>IF(AND(O3515=P3515,O3515=Q3515),,"!!!")</f>
        <v/>
      </c>
      <c r="T3515" s="464" t="n">
        <v>3504</v>
      </c>
    </row>
    <row customFormat="1" customHeight="1" ht="22.5" outlineLevel="1" r="3516" s="590">
      <c r="A3516" s="29" t="n"/>
      <c r="B3516" s="606" t="n">
        <v>500</v>
      </c>
      <c r="C3516" s="617" t="n">
        <v>541</v>
      </c>
      <c r="D3516" s="889" t="n">
        <v>15</v>
      </c>
      <c r="E3516" s="713" t="inlineStr">
        <is>
          <t>Preparing inspection trench with its related earthwork by manual excavation</t>
        </is>
      </c>
      <c r="F3516" s="713" t="inlineStr">
        <is>
          <t>Kézi erővel történő, kutatóárkos feltárások készítése, földmunkával</t>
        </is>
      </c>
      <c r="G3516" s="998" t="n">
        <v>1</v>
      </c>
      <c r="H3516" s="856" t="inlineStr">
        <is>
          <t>item/klt</t>
        </is>
      </c>
      <c r="I3516" s="362" t="n"/>
      <c r="J3516" s="159" t="n">
        <v>0</v>
      </c>
      <c r="K3516" s="159" t="n">
        <v>0</v>
      </c>
      <c r="L3516" s="753">
        <f>J3516+K3516</f>
        <v/>
      </c>
      <c r="M3516" s="748">
        <f>L3516*(G3516+I3516)</f>
        <v/>
      </c>
      <c r="O3516" s="464">
        <f>ISBLANK(D3516)</f>
        <v/>
      </c>
      <c r="P3516" s="464">
        <f>ISBLANK(G3516)</f>
        <v/>
      </c>
      <c r="Q3516" s="464">
        <f>ISBLANK(M3516)</f>
        <v/>
      </c>
      <c r="R3516" s="464">
        <f>IF(AND(O3516=P3516,O3516=Q3516),,"!!!")</f>
        <v/>
      </c>
      <c r="T3516" s="464" t="n">
        <v>3505</v>
      </c>
    </row>
    <row customFormat="1" customHeight="1" ht="22.5" outlineLevel="1" r="3517" s="590">
      <c r="A3517" s="29" t="n"/>
      <c r="B3517" s="606" t="n">
        <v>500</v>
      </c>
      <c r="C3517" s="617" t="n">
        <v>541</v>
      </c>
      <c r="D3517" s="889" t="n">
        <v>16</v>
      </c>
      <c r="E3517" s="713" t="inlineStr">
        <is>
          <t>Preparing as-built plans and documentation based on geodetic survey</t>
        </is>
      </c>
      <c r="F3517" s="713" t="inlineStr">
        <is>
          <t>Megvalósulási tervek készítése és dokumentálása geodéziai bemérés alapján</t>
        </is>
      </c>
      <c r="G3517" s="998" t="n">
        <v>1</v>
      </c>
      <c r="H3517" s="856" t="inlineStr">
        <is>
          <t>item/klt</t>
        </is>
      </c>
      <c r="I3517" s="362" t="n"/>
      <c r="J3517" s="159" t="n">
        <v>0</v>
      </c>
      <c r="K3517" s="159" t="n">
        <v>0</v>
      </c>
      <c r="L3517" s="753">
        <f>J3517+K3517</f>
        <v/>
      </c>
      <c r="M3517" s="748">
        <f>L3517*(G3517+I3517)</f>
        <v/>
      </c>
      <c r="O3517" s="464">
        <f>ISBLANK(D3517)</f>
        <v/>
      </c>
      <c r="P3517" s="464">
        <f>ISBLANK(G3517)</f>
        <v/>
      </c>
      <c r="Q3517" s="464">
        <f>ISBLANK(M3517)</f>
        <v/>
      </c>
      <c r="R3517" s="464">
        <f>IF(AND(O3517=P3517,O3517=Q3517),,"!!!")</f>
        <v/>
      </c>
      <c r="T3517" s="464" t="n">
        <v>3506</v>
      </c>
    </row>
    <row customFormat="1" customHeight="1" ht="33.75" outlineLevel="1" r="3518" s="590">
      <c r="A3518" s="29" t="inlineStr">
        <is>
          <t>x</t>
        </is>
      </c>
      <c r="B3518" s="606" t="n">
        <v>500</v>
      </c>
      <c r="C3518" s="617" t="n">
        <v>541</v>
      </c>
      <c r="D3518" s="889" t="n">
        <v>17</v>
      </c>
      <c r="E3518" s="713" t="inlineStr">
        <is>
          <t>Performing water tightness test, pressure test and camera test  as required for pipes, manhole chambers and other equipment as required by the MSZ standards</t>
        </is>
      </c>
      <c r="F3518" s="713" t="inlineStr">
        <is>
          <t>Víztartási és nyomáspróba, valamint kamerás vizsgálat az MSZ által előírt módon vezetékekre, aknákra és berendezésekre</t>
        </is>
      </c>
      <c r="G3518" s="998" t="n">
        <v>1179</v>
      </c>
      <c r="H3518" s="714" t="inlineStr">
        <is>
          <t>lm/fm</t>
        </is>
      </c>
      <c r="I3518" s="362" t="n"/>
      <c r="J3518" s="159" t="n">
        <v>0</v>
      </c>
      <c r="K3518" s="159" t="n">
        <v>0</v>
      </c>
      <c r="L3518" s="753">
        <f>J3518+K3518</f>
        <v/>
      </c>
      <c r="M3518" s="748">
        <f>L3518*(G3518+I3518)</f>
        <v/>
      </c>
      <c r="O3518" s="464">
        <f>ISBLANK(D3518)</f>
        <v/>
      </c>
      <c r="P3518" s="464">
        <f>ISBLANK(G3518)</f>
        <v/>
      </c>
      <c r="Q3518" s="464">
        <f>ISBLANK(M3518)</f>
        <v/>
      </c>
      <c r="R3518" s="464">
        <f>IF(AND(O3518=P3518,O3518=Q3518),,"!!!")</f>
        <v/>
      </c>
      <c r="T3518" s="464" t="n">
        <v>3507</v>
      </c>
    </row>
    <row customFormat="1" customHeight="1" ht="13.5" outlineLevel="1" r="3519" s="590" thickBot="1">
      <c r="A3519" s="29" t="n"/>
      <c r="B3519" s="606" t="n">
        <v>500</v>
      </c>
      <c r="C3519" s="617" t="n">
        <v>541</v>
      </c>
      <c r="D3519" s="889" t="n">
        <v>18</v>
      </c>
      <c r="E3519" s="713" t="inlineStr">
        <is>
          <t>Technical supervision from the related utilities.</t>
        </is>
      </c>
      <c r="F3519" s="713" t="inlineStr">
        <is>
          <t>Szakfelügyelet társközművek részéről.</t>
        </is>
      </c>
      <c r="G3519" s="998" t="n">
        <v>1</v>
      </c>
      <c r="H3519" s="856" t="inlineStr">
        <is>
          <t>item/klt</t>
        </is>
      </c>
      <c r="I3519" s="362" t="n"/>
      <c r="J3519" s="159" t="n">
        <v>0</v>
      </c>
      <c r="K3519" s="159" t="n">
        <v>0</v>
      </c>
      <c r="L3519" s="753">
        <f>J3519+K3519</f>
        <v/>
      </c>
      <c r="M3519" s="748">
        <f>L3519*(G3519+I3519)</f>
        <v/>
      </c>
      <c r="O3519" s="464">
        <f>ISBLANK(D3519)</f>
        <v/>
      </c>
      <c r="P3519" s="464">
        <f>ISBLANK(G3519)</f>
        <v/>
      </c>
      <c r="Q3519" s="464">
        <f>ISBLANK(M3519)</f>
        <v/>
      </c>
      <c r="R3519" s="464">
        <f>IF(AND(O3519=P3519,O3519=Q3519),,"!!!")</f>
        <v/>
      </c>
      <c r="T3519" s="464" t="n">
        <v>3508</v>
      </c>
    </row>
    <row customFormat="1" customHeight="1" ht="13.5" outlineLevel="1" r="3520" s="590" thickBot="1">
      <c r="A3520" s="40" t="n"/>
      <c r="B3520" s="648" t="n">
        <v>500</v>
      </c>
      <c r="C3520" s="623" t="n">
        <v>541</v>
      </c>
      <c r="D3520" s="434" t="n"/>
      <c r="E3520" s="536" t="inlineStr">
        <is>
          <t>Sewage drain</t>
        </is>
      </c>
      <c r="F3520" s="536" t="inlineStr">
        <is>
          <t>Szennyvízelvezetési rendszerek</t>
        </is>
      </c>
      <c r="G3520" s="1007" t="n"/>
      <c r="H3520" s="294" t="n"/>
      <c r="I3520" s="452" t="n"/>
      <c r="J3520" s="95" t="n"/>
      <c r="K3520" s="95" t="n"/>
      <c r="L3520" s="213" t="n"/>
      <c r="M3520" s="226">
        <f>SUM(M3502:M3519)</f>
        <v/>
      </c>
      <c r="O3520" s="464">
        <f>ISBLANK(D3520)</f>
        <v/>
      </c>
      <c r="P3520" s="464">
        <f>ISBLANK(G3520)</f>
        <v/>
      </c>
      <c r="Q3520" s="464">
        <f>ISBLANK(M3520)</f>
        <v/>
      </c>
      <c r="R3520" s="464">
        <f>IF(AND(O3520=P3520,O3520=Q3520),,"!!!")</f>
        <v/>
      </c>
      <c r="T3520" s="464" t="n">
        <v>3509</v>
      </c>
    </row>
    <row customFormat="1" customHeight="1" ht="15.75" outlineLevel="1" r="3521" s="590" thickBot="1">
      <c r="A3521" s="584" t="n"/>
      <c r="B3521" s="660" t="n">
        <v>500</v>
      </c>
      <c r="C3521" s="661" t="n">
        <v>542</v>
      </c>
      <c r="D3521" s="573" t="n"/>
      <c r="E3521" s="238" t="inlineStr">
        <is>
          <t>Water supply system</t>
        </is>
      </c>
      <c r="F3521" s="238" t="inlineStr">
        <is>
          <t>Vízellátás</t>
        </is>
      </c>
      <c r="G3521" s="1039" t="n"/>
      <c r="H3521" s="184" t="n"/>
      <c r="I3521" s="363" t="n"/>
      <c r="J3521" s="309" t="n"/>
      <c r="K3521" s="185" t="n"/>
      <c r="L3521" s="237" t="n"/>
      <c r="M3521" s="230" t="n"/>
      <c r="O3521" s="464">
        <f>ISBLANK(D3521)</f>
        <v/>
      </c>
      <c r="P3521" s="464">
        <f>ISBLANK(G3521)</f>
        <v/>
      </c>
      <c r="Q3521" s="464">
        <f>ISBLANK(M3521)</f>
        <v/>
      </c>
      <c r="R3521" s="464">
        <f>IF(AND(O3521=P3521,O3521=Q3521),,"!!!")</f>
        <v/>
      </c>
      <c r="T3521" s="464" t="n">
        <v>3510</v>
      </c>
    </row>
    <row customFormat="1" customHeight="1" ht="168.75" outlineLevel="1" r="3522" s="590">
      <c r="A3522" s="29" t="n"/>
      <c r="B3522" s="606" t="n">
        <v>500</v>
      </c>
      <c r="C3522" s="662" t="n">
        <v>542</v>
      </c>
      <c r="D3522" s="889" t="n">
        <v>1</v>
      </c>
      <c r="E3522" s="713" t="inlineStr">
        <is>
          <t>Construction of D32 size, SDR17,6, P10 pressure rate pipeline from material PE100. Thickness of covering soil layer is almost invariable, should be between 1.5 and 1.2m to the final terrain level. Excavation in an open trench with two sided vertical planking and safety railings. At the bottom of the trench smooth bedding must be prepared.  Mechanical protection of the pipe is to be provided with a 10cm thin sand filling.
Placement of a  plastic signaling ribbon 50 cm above the pipe, with the text 'VÍZVEZETÉK' is necessary along the entire pipeline. Refilling should be made with the smoothing and compaction of each layers up until Trg 95%, about the rate of compaction a protocol must be presented. Sampling at every 30 meter. The leftover soil must be deposited inside the area of the lot, transportation distance max. 350 m.
Operational pressure: 3,5-4,0 bar</t>
        </is>
      </c>
      <c r="F3522" s="713" t="inlineStr">
        <is>
          <t>D32 méretű SDR17, PN10 nyomásfokozatú PE100 anyagú vízvezeték építése. Cső feletti takarás mértéke alig változó, a végleges terepszinthez képest min.: 1,2 m, és max.: 1,5 m közötti kell legyen. Földkiemelés kétoldali függőleges pallózású dúcolt munkaárokból történik, biztonsági védőkorláttal. A munkaárok alján finom tükör, és ágyazati réteg készítendő.  A vezeték műszaki védelmét 10 cm vastag homokterítéssel kell biztosítani.
A csőtető felett 50 cm-re műanyag jelzőszalag - „VÍZVEZETÉK” felirattal - elhelyezése szükséges teljes hosszban. A földvisszatöltést szerint, rétegenkénti elterítéssel és tömörítéssel – Trg95%-ig - kell biztosítani, a tömörítés mértékét bizonylatolni kell. Mintavétel 30 méterenként. A kiszoruló földet deponálni kell telephelyen beül, 350m-en belüli szállítással
Üzemi nyomás 3,5-4,0 bar</t>
        </is>
      </c>
      <c r="G3522" s="998" t="n">
        <v>62</v>
      </c>
      <c r="H3522" s="714" t="inlineStr">
        <is>
          <t>lm/fm</t>
        </is>
      </c>
      <c r="I3522" s="364" t="n"/>
      <c r="J3522" s="159" t="n">
        <v>0</v>
      </c>
      <c r="K3522" s="159" t="n">
        <v>0</v>
      </c>
      <c r="L3522" s="753">
        <f>J3522+K3522</f>
        <v/>
      </c>
      <c r="M3522" s="748">
        <f>L3522*(G3522+I3522)</f>
        <v/>
      </c>
      <c r="O3522" s="464">
        <f>ISBLANK(D3522)</f>
        <v/>
      </c>
      <c r="P3522" s="464">
        <f>ISBLANK(G3522)</f>
        <v/>
      </c>
      <c r="Q3522" s="464">
        <f>ISBLANK(M3522)</f>
        <v/>
      </c>
      <c r="R3522" s="464">
        <f>IF(AND(O3522=P3522,O3522=Q3522),,"!!!")</f>
        <v/>
      </c>
      <c r="T3522" s="464" t="n">
        <v>3511</v>
      </c>
    </row>
    <row customFormat="1" customHeight="1" ht="22.5" outlineLevel="1" r="3523" s="590">
      <c r="A3523" s="29" t="n"/>
      <c r="B3523" s="606" t="n">
        <v>500</v>
      </c>
      <c r="C3523" s="617" t="n">
        <v>542</v>
      </c>
      <c r="D3523" s="889" t="n">
        <v>2</v>
      </c>
      <c r="E3523" s="713" t="inlineStr">
        <is>
          <t>as item no. 1, but
D110 HDPE pipe</t>
        </is>
      </c>
      <c r="F3523" s="713" t="inlineStr">
        <is>
          <t>mint az 1. sz tétel, de 
D110 KPE vezeték</t>
        </is>
      </c>
      <c r="G3523" s="998" t="n">
        <v>776</v>
      </c>
      <c r="H3523" s="714" t="inlineStr">
        <is>
          <t>lm/fm</t>
        </is>
      </c>
      <c r="I3523" s="364" t="n"/>
      <c r="J3523" s="159" t="n">
        <v>0</v>
      </c>
      <c r="K3523" s="159" t="n">
        <v>0</v>
      </c>
      <c r="L3523" s="753">
        <f>J3523+K3523</f>
        <v/>
      </c>
      <c r="M3523" s="748">
        <f>L3523*(G3523+I3523)</f>
        <v/>
      </c>
      <c r="O3523" s="464">
        <f>ISBLANK(D3523)</f>
        <v/>
      </c>
      <c r="P3523" s="464">
        <f>ISBLANK(G3523)</f>
        <v/>
      </c>
      <c r="Q3523" s="464">
        <f>ISBLANK(M3523)</f>
        <v/>
      </c>
      <c r="R3523" s="464">
        <f>IF(AND(O3523=P3523,O3523=Q3523),,"!!!")</f>
        <v/>
      </c>
      <c r="T3523" s="464" t="n">
        <v>3512</v>
      </c>
    </row>
    <row customFormat="1" customHeight="1" ht="22.5" outlineLevel="1" r="3524" s="590">
      <c r="A3524" s="29" t="n"/>
      <c r="B3524" s="606" t="n">
        <v>500</v>
      </c>
      <c r="C3524" s="617" t="n">
        <v>542</v>
      </c>
      <c r="D3524" s="889" t="n">
        <v>3</v>
      </c>
      <c r="E3524" s="713" t="inlineStr">
        <is>
          <t>as item no. 1, but
D160 HDPE pipe</t>
        </is>
      </c>
      <c r="F3524" s="713" t="inlineStr">
        <is>
          <t>mint az 1. sz tétel, de 
D160 KPE vezeték</t>
        </is>
      </c>
      <c r="G3524" s="998" t="n">
        <v>275</v>
      </c>
      <c r="H3524" s="714" t="inlineStr">
        <is>
          <t>lm/fm</t>
        </is>
      </c>
      <c r="I3524" s="365" t="n"/>
      <c r="J3524" s="159" t="n">
        <v>0</v>
      </c>
      <c r="K3524" s="159" t="n">
        <v>0</v>
      </c>
      <c r="L3524" s="753">
        <f>J3524+K3524</f>
        <v/>
      </c>
      <c r="M3524" s="748">
        <f>L3524*(G3524+I3524)</f>
        <v/>
      </c>
      <c r="O3524" s="464">
        <f>ISBLANK(D3524)</f>
        <v/>
      </c>
      <c r="P3524" s="464">
        <f>ISBLANK(G3524)</f>
        <v/>
      </c>
      <c r="Q3524" s="464">
        <f>ISBLANK(M3524)</f>
        <v/>
      </c>
      <c r="R3524" s="464">
        <f>IF(AND(O3524=P3524,O3524=Q3524),,"!!!")</f>
        <v/>
      </c>
      <c r="T3524" s="464" t="n">
        <v>3513</v>
      </c>
    </row>
    <row customFormat="1" customHeight="1" ht="45" outlineLevel="1" r="3525" s="590">
      <c r="A3525" s="29" t="n"/>
      <c r="B3525" s="606" t="n">
        <v>500</v>
      </c>
      <c r="C3525" s="617" t="n">
        <v>542</v>
      </c>
      <c r="D3525" s="889" t="n">
        <v>4</v>
      </c>
      <c r="E3525" s="713" t="inlineStr">
        <is>
          <t>as item no. 1, but
DN100 ductile iron pipe (PN16 pressure rated)
With the technical content required by the insurer, which is the subject of further reconciliation.</t>
        </is>
      </c>
      <c r="F3525" s="713" t="inlineStr">
        <is>
          <t xml:space="preserve">mint az 1. sz tétel, de 
DN100 gömbgrafitos öntöttvas vezeték, PN16 nyomásfokozatú. A biztosító által előírt műszaki tartalommal, melyet egyeztetni szükséges. </t>
        </is>
      </c>
      <c r="G3525" s="998" t="n">
        <v>127</v>
      </c>
      <c r="H3525" s="714" t="inlineStr">
        <is>
          <t>lm/fm</t>
        </is>
      </c>
      <c r="I3525" s="365" t="n"/>
      <c r="J3525" s="159" t="n">
        <v>0</v>
      </c>
      <c r="K3525" s="159" t="n">
        <v>0</v>
      </c>
      <c r="L3525" s="753">
        <f>J3525+K3525</f>
        <v/>
      </c>
      <c r="M3525" s="748">
        <f>L3525*(G3525+I3525)</f>
        <v/>
      </c>
      <c r="O3525" s="464">
        <f>ISBLANK(D3525)</f>
        <v/>
      </c>
      <c r="P3525" s="464">
        <f>ISBLANK(G3525)</f>
        <v/>
      </c>
      <c r="Q3525" s="464">
        <f>ISBLANK(M3525)</f>
        <v/>
      </c>
      <c r="R3525" s="464">
        <f>IF(AND(O3525=P3525,O3525=Q3525),,"!!!")</f>
        <v/>
      </c>
      <c r="T3525" s="464" t="n">
        <v>3514</v>
      </c>
    </row>
    <row customFormat="1" customHeight="1" ht="45" outlineLevel="1" r="3526" s="590">
      <c r="A3526" s="29" t="n"/>
      <c r="B3526" s="606" t="n">
        <v>500</v>
      </c>
      <c r="C3526" s="617" t="n">
        <v>542</v>
      </c>
      <c r="D3526" s="889" t="n">
        <v>5</v>
      </c>
      <c r="E3526" s="713" t="inlineStr">
        <is>
          <t>as item no. 1, but
DN200 ductile iron pipe (PN16 pressure rated)
With the technical content required by the insurer, which is the subject of further reconciliation.</t>
        </is>
      </c>
      <c r="F3526" s="713" t="inlineStr">
        <is>
          <t xml:space="preserve">mint az 1. sz tétel, de 
DN200 gömbgrafitos öntöttvas vezeték, PN16 nyomásfokozatú. A biztosító által előírt műszaki tartalommal, melyet egyeztetni szükséges. </t>
        </is>
      </c>
      <c r="G3526" s="998" t="n">
        <v>100</v>
      </c>
      <c r="H3526" s="714" t="inlineStr">
        <is>
          <t>lm/fm</t>
        </is>
      </c>
      <c r="I3526" s="365" t="n"/>
      <c r="J3526" s="159" t="n">
        <v>0</v>
      </c>
      <c r="K3526" s="159" t="n">
        <v>0</v>
      </c>
      <c r="L3526" s="753">
        <f>J3526+K3526</f>
        <v/>
      </c>
      <c r="M3526" s="748">
        <f>L3526*(G3526+I3526)</f>
        <v/>
      </c>
      <c r="O3526" s="464">
        <f>ISBLANK(D3526)</f>
        <v/>
      </c>
      <c r="P3526" s="464">
        <f>ISBLANK(G3526)</f>
        <v/>
      </c>
      <c r="Q3526" s="464">
        <f>ISBLANK(M3526)</f>
        <v/>
      </c>
      <c r="R3526" s="464">
        <f>IF(AND(O3526=P3526,O3526=Q3526),,"!!!")</f>
        <v/>
      </c>
      <c r="T3526" s="464" t="n">
        <v>3515</v>
      </c>
    </row>
    <row customFormat="1" customHeight="1" ht="45" outlineLevel="1" r="3527" s="590">
      <c r="A3527" s="29" t="n"/>
      <c r="B3527" s="606" t="n">
        <v>500</v>
      </c>
      <c r="C3527" s="617" t="n">
        <v>542</v>
      </c>
      <c r="D3527" s="889" t="n">
        <v>6</v>
      </c>
      <c r="E3527" s="713" t="inlineStr">
        <is>
          <t>as item no. 1, but
DN250 ductile iron pipe (PN16 pressure rated)
With the technical content required by the insurer, which is the subject of further reconciliation.</t>
        </is>
      </c>
      <c r="F3527" s="713" t="inlineStr">
        <is>
          <t>mint az 1. sz tétel, de 
DN250 gömbgrafitos öntöttvas vezeték, PN16 nyomásfokozatú. A biztosító által előírt műszaki tartalommal, melyet egyeztetni szükséges.</t>
        </is>
      </c>
      <c r="G3527" s="998" t="n">
        <v>1235</v>
      </c>
      <c r="H3527" s="714" t="inlineStr">
        <is>
          <t>lm/fm</t>
        </is>
      </c>
      <c r="I3527" s="364" t="n"/>
      <c r="J3527" s="159" t="n">
        <v>0</v>
      </c>
      <c r="K3527" s="159" t="n">
        <v>0</v>
      </c>
      <c r="L3527" s="753">
        <f>J3527+K3527</f>
        <v/>
      </c>
      <c r="M3527" s="748">
        <f>L3527*(G3527+I3527)</f>
        <v/>
      </c>
      <c r="O3527" s="464">
        <f>ISBLANK(D3527)</f>
        <v/>
      </c>
      <c r="P3527" s="464">
        <f>ISBLANK(G3527)</f>
        <v/>
      </c>
      <c r="Q3527" s="464">
        <f>ISBLANK(M3527)</f>
        <v/>
      </c>
      <c r="R3527" s="464">
        <f>IF(AND(O3527=P3527,O3527=Q3527),,"!!!")</f>
        <v/>
      </c>
      <c r="T3527" s="464" t="n">
        <v>3516</v>
      </c>
    </row>
    <row customFormat="1" customHeight="1" ht="45" outlineLevel="1" r="3528" s="590">
      <c r="A3528" s="29" t="n"/>
      <c r="B3528" s="606" t="n">
        <v>500</v>
      </c>
      <c r="C3528" s="617" t="n">
        <v>542</v>
      </c>
      <c r="D3528" s="889" t="n">
        <v>7</v>
      </c>
      <c r="E3528" s="713" t="inlineStr">
        <is>
          <t>as item no. 1, but
DN300 ductile iron pipe (PN16 pressure rated)
With the technical content required by the insurer, which is the subject of further reconciliation.</t>
        </is>
      </c>
      <c r="F3528" s="713" t="inlineStr">
        <is>
          <t>mint az 1. sz tétel, de 
DN300 gömbgrafitos öntöttvas vezeték, PN16 nyomásfokozatú. A biztosító által előírt műszaki tartalommal, melyet egyeztetni szükséges.</t>
        </is>
      </c>
      <c r="G3528" s="998" t="n">
        <v>28</v>
      </c>
      <c r="H3528" s="714" t="inlineStr">
        <is>
          <t>lm/fm</t>
        </is>
      </c>
      <c r="I3528" s="364" t="n"/>
      <c r="J3528" s="159" t="n">
        <v>0</v>
      </c>
      <c r="K3528" s="159" t="n">
        <v>0</v>
      </c>
      <c r="L3528" s="753">
        <f>J3528+K3528</f>
        <v/>
      </c>
      <c r="M3528" s="748">
        <f>L3528*(G3528+I3528)</f>
        <v/>
      </c>
      <c r="O3528" s="464">
        <f>ISBLANK(D3528)</f>
        <v/>
      </c>
      <c r="P3528" s="464">
        <f>ISBLANK(G3528)</f>
        <v/>
      </c>
      <c r="Q3528" s="464">
        <f>ISBLANK(M3528)</f>
        <v/>
      </c>
      <c r="R3528" s="464">
        <f>IF(AND(O3528=P3528,O3528=Q3528),,"!!!")</f>
        <v/>
      </c>
      <c r="T3528" s="464" t="n">
        <v>3517</v>
      </c>
    </row>
    <row customFormat="1" customHeight="1" ht="22.5" outlineLevel="1" r="3529" s="590">
      <c r="A3529" s="29" t="n"/>
      <c r="B3529" s="606" t="n">
        <v>500</v>
      </c>
      <c r="C3529" s="617" t="n">
        <v>542</v>
      </c>
      <c r="D3529" s="889" t="n">
        <v>8</v>
      </c>
      <c r="E3529" s="713" t="inlineStr">
        <is>
          <t>Geodetic survey of the finished pipelines while still accessible in the open trenches, before refilling the soil.</t>
        </is>
      </c>
      <c r="F3529" s="713" t="inlineStr">
        <is>
          <t>A földvisszatöltés előtt csővezeték geodéziai nyíltárkos bemérése.</t>
        </is>
      </c>
      <c r="G3529" s="998" t="n">
        <v>1</v>
      </c>
      <c r="H3529" s="856" t="inlineStr">
        <is>
          <t>item/klt</t>
        </is>
      </c>
      <c r="I3529" s="362" t="n"/>
      <c r="J3529" s="159" t="n">
        <v>0</v>
      </c>
      <c r="K3529" s="159" t="n">
        <v>0</v>
      </c>
      <c r="L3529" s="753">
        <f>J3529+K3529</f>
        <v/>
      </c>
      <c r="M3529" s="748">
        <f>L3529*(G3529+I3529)</f>
        <v/>
      </c>
      <c r="O3529" s="464">
        <f>ISBLANK(D3529)</f>
        <v/>
      </c>
      <c r="P3529" s="464">
        <f>ISBLANK(G3529)</f>
        <v/>
      </c>
      <c r="Q3529" s="464">
        <f>ISBLANK(M3529)</f>
        <v/>
      </c>
      <c r="R3529" s="464">
        <f>IF(AND(O3529=P3529,O3529=Q3529),,"!!!")</f>
        <v/>
      </c>
      <c r="T3529" s="464" t="n">
        <v>3518</v>
      </c>
    </row>
    <row customFormat="1" customHeight="1" ht="247.5" outlineLevel="1" r="3530" s="590">
      <c r="A3530" s="29" t="n"/>
      <c r="B3530" s="606" t="n">
        <v>500</v>
      </c>
      <c r="C3530" s="617" t="n">
        <v>542</v>
      </c>
      <c r="D3530" s="889" t="n">
        <v>9</v>
      </c>
      <c r="E3530" s="713" t="inlineStr">
        <is>
          <t>Water meter chamber - structure according to the regulations of the Dunavarsányi Ipari Park Szolgáltató Kft. 
With internal dimensions: 3,4 x 2,0 x 2,0 m.
Chamber construction from the elevation of the rough landscaping by trench sloping excavation. The amount of soil to be backfilled may be stored next to the pit, the excess soil may be deposited within 350 m. At the bottom of the pit, after smoothing the surface, a 10 cm thick precast concrete should be layed. Around the chamber, the refilling must be made by the smoothing and compacting of each layer, up to the level of the final terrain.
The structure should be implemented according to the design to counter the floating -by taking into account the groundwater level-, or by an equivalent solution. The chamber should be provided with a lockable stainless steel hatch with the dimension of 600 x 600 mm and with plastic-coated foot pieces embedded in the concrete wall of the chamber. With a sump at the bottom of the chamber, and with watertight transitions trough the wall of the chamber.
   Sandy-gravel bedding
   Blind concrete C16-20
   Watertight concrete structure, C30-37
   Concrete steel quality B.60.50 130 kg/m3 
   2 layers of bitumen coating</t>
        </is>
      </c>
      <c r="F3530" s="713" t="inlineStr">
        <is>
          <t xml:space="preserve">Vízmérőakna szerkezet Dunavarsányi Ipari Park Szolgáltató Kft. előírásai szerint!
Vízmérőakna 3,4 m x 2,0 m x 2,0 m belmérettel. Aknaépítés a tervezett durvatereprendezési szintről rézsűsen kiemelt munkagödörben. A visszatöltésre kerülő földmennyiség a munkagödör mellett, a kiszoruló földmennyiség 350 m-en belül deponálható. A munkagödör alján finom tükör, és 10 cm vastagságú C10 szerelőbeton készítendő. A műtárgy melletti földfvisszatöltés rétegenkénti elterítéssel és tömörítéssel készüljön a végleges terepszintig való feltöltéssel.
A műtárgy terv szerinti, a talajvízszint figyelembevételével felúszásra méretezett kivitelben, vagy azzal egyenértékű megoldással kell készüljön, Min. 600 x 600 mm rozsdamentes acél fedlap és fedlapkeret elhelyezésével zárható kivitelben, műanyagbevonatos bebetonozott lejáró hágcsóval, falon való csőátvezetés vízzáró kialakításával, "A" jelű közúti teherre:
   Homokos kavics ágyazat
   Szerelőbeton C16-20
   Kitöltőbeton C30-37
   Betonacélminőség B.60.50 130 kg/m3 
   2 rtg. bitumen máz 
</t>
        </is>
      </c>
      <c r="G3530" s="998" t="n">
        <v>1</v>
      </c>
      <c r="H3530" s="856" t="inlineStr">
        <is>
          <t>item/klt</t>
        </is>
      </c>
      <c r="I3530" s="362" t="n"/>
      <c r="J3530" s="159" t="n">
        <v>0</v>
      </c>
      <c r="K3530" s="159" t="n">
        <v>0</v>
      </c>
      <c r="L3530" s="753">
        <f>J3530+K3530</f>
        <v/>
      </c>
      <c r="M3530" s="748">
        <f>L3530*(G3530+I3530)</f>
        <v/>
      </c>
      <c r="O3530" s="464">
        <f>ISBLANK(D3530)</f>
        <v/>
      </c>
      <c r="P3530" s="464">
        <f>ISBLANK(G3530)</f>
        <v/>
      </c>
      <c r="Q3530" s="464">
        <f>ISBLANK(M3530)</f>
        <v/>
      </c>
      <c r="R3530" s="464">
        <f>IF(AND(O3530=P3530,O3530=Q3530),,"!!!")</f>
        <v/>
      </c>
      <c r="T3530" s="464" t="n">
        <v>3519</v>
      </c>
    </row>
    <row customFormat="1" customHeight="1" ht="168.75" outlineLevel="1" r="3531" s="590">
      <c r="A3531" s="29" t="n"/>
      <c r="B3531" s="606" t="n">
        <v>500</v>
      </c>
      <c r="C3531" s="617" t="n">
        <v>542</v>
      </c>
      <c r="D3531" s="889" t="n">
        <v>10</v>
      </c>
      <c r="E3531" s="713" t="inlineStr">
        <is>
          <t>Equipment chamber
With internal dimensions: 2,25 x 1,85 x min 1,8 m; in watertight design.
At the bottom of the pit, after smoothing the surface, a 10 cm thick precast concrete should be layed. Around the chamber, the refilling must be made by the smoothing and compacting of each layer, up to the level of the final terrain. The chamber should be provided with a lockable stainless steel hatch with the dimension of ϕ800, without palstic coated step irons embedded in the structures wall. With watertight transition trough the walls, with the load bearing capacity of 400 kN, with complete static design.
   Sandy-gravel bedding
   Blind concrete C16-20
   Watertight concrete structure, C30-37
   Concrete steel quality B.60.50 130 kg/m3 
   2 layers of bitumen coating</t>
        </is>
      </c>
      <c r="F3531" s="713" t="inlineStr">
        <is>
          <t>Szerelvény akna szerkezet 
2,25m x 1,85m x min. 1,8 m belmérettel, vízzáró kivitelben. A munkagödör alján finom tükör, és 10 cm vastagságú C10 szerelőbeton készítendő. 
A műtárgy melletti földfvisszatöltés rétegenkénti elterítéssel és tömörítéssel készüljön a végleges terepszintig való feltöltéssel. Min. ϕ800 mm rozsdamentes acél fedlap és fedlapkeret elhelyezésével zárható kivitelben, műanyagbevonatos bebetonozott lejáró hágcsó nélkül, falon való csőátvezetés vízzáró kialakításával, D400 kN teherbírással, teljes statikai tervezéssel:
   Homokos kavics ágyazat
   Szerelőbeton C16-20
   Kitöltőbeton C30-37
   Betonacélminőség B.60.50 130 kg/m3 
   2 rtg. bitumen máz</t>
        </is>
      </c>
      <c r="G3531" s="998" t="n">
        <v>4</v>
      </c>
      <c r="H3531" s="856" t="inlineStr">
        <is>
          <t>item/klt</t>
        </is>
      </c>
      <c r="I3531" s="362" t="n"/>
      <c r="J3531" s="159" t="n">
        <v>0</v>
      </c>
      <c r="K3531" s="159" t="n">
        <v>0</v>
      </c>
      <c r="L3531" s="753">
        <f>J3531+K3531</f>
        <v/>
      </c>
      <c r="M3531" s="748">
        <f>L3531*(G3531+I3531)</f>
        <v/>
      </c>
      <c r="O3531" s="464">
        <f>ISBLANK(D3531)</f>
        <v/>
      </c>
      <c r="P3531" s="464">
        <f>ISBLANK(G3531)</f>
        <v/>
      </c>
      <c r="Q3531" s="464">
        <f>ISBLANK(M3531)</f>
        <v/>
      </c>
      <c r="R3531" s="464">
        <f>IF(AND(O3531=P3531,O3531=Q3531),,"!!!")</f>
        <v/>
      </c>
      <c r="T3531" s="464" t="n">
        <v>3520</v>
      </c>
    </row>
    <row customFormat="1" customHeight="1" ht="146.25" outlineLevel="1" r="3532" s="590">
      <c r="A3532" s="29" t="inlineStr">
        <is>
          <t>x</t>
        </is>
      </c>
      <c r="B3532" s="606" t="n">
        <v>500</v>
      </c>
      <c r="C3532" s="617" t="n">
        <v>542</v>
      </c>
      <c r="D3532" s="889" t="n">
        <v>11</v>
      </c>
      <c r="E3532" s="713" t="inlineStr">
        <is>
          <t xml:space="preserve">Water meter chamber - mechanical equipment according to the regulations of the Dunavarsányi Ipari Park Szolgáltató Kft.
Mounting of mechanical equipment according to the specification or equivalent solution. By fixing the mechanical equipments and with the necessary fittings.
DN125 extinguishing water meter and its shut-off valves:
- DN125 HAWLE ductile iron flanged gate valve 2 pcs.
- ball valve for draining 1/2" 1 pc. 
DN50 domestic water meter and its shut-off valves:
- DN50  HAWLE ductile iron flanged gate valve 2 pcs.
- ball valve for draining 1/2" 1 pc. 
- DN50 spigot saddle 1 pc.
</t>
        </is>
      </c>
      <c r="F3532" s="713" t="inlineStr">
        <is>
          <t xml:space="preserve">Vízmérőakna szerelvények Dunavarsányi Ipari Park Szolgáltató Kft. előírásai szerint!
Gépészeti szereléssel kiírás szerinti, vagy azzal egyenértékű kivitelben kompletten, a szerelvények alátámasztásával, fix megfogásával, szükséges idomokkal:
DN125-as méretű tüzivíz vízmérő és elzáró szerelvényei: 
- DN125 HAWLE karimás tolózár  göv. 2 db
- ürítő gömbcsap 1/2"    1 db   
DN50 kommunális vízmérő és elzáró szerelvényei:
- DN50  HAWLE karimás tolózár  göv. 2 db
- ürítő gömbcsap 1/2"    1 db   
- DN50 megfúró idom 1db
</t>
        </is>
      </c>
      <c r="G3532" s="998" t="n">
        <v>1</v>
      </c>
      <c r="H3532" s="856" t="inlineStr">
        <is>
          <t>item/klt</t>
        </is>
      </c>
      <c r="I3532" s="362" t="n"/>
      <c r="J3532" s="159" t="n">
        <v>0</v>
      </c>
      <c r="K3532" s="159" t="n">
        <v>0</v>
      </c>
      <c r="L3532" s="753">
        <f>J3532+K3532</f>
        <v/>
      </c>
      <c r="M3532" s="748">
        <f>L3532*(G3532+I3532)</f>
        <v/>
      </c>
      <c r="O3532" s="464">
        <f>ISBLANK(D3532)</f>
        <v/>
      </c>
      <c r="P3532" s="464">
        <f>ISBLANK(G3532)</f>
        <v/>
      </c>
      <c r="Q3532" s="464">
        <f>ISBLANK(M3532)</f>
        <v/>
      </c>
      <c r="R3532" s="464">
        <f>IF(AND(O3532=P3532,O3532=Q3532),,"!!!")</f>
        <v/>
      </c>
      <c r="T3532" s="464" t="n">
        <v>3521</v>
      </c>
    </row>
    <row customFormat="1" customHeight="1" ht="135" outlineLevel="1" r="3533" s="590">
      <c r="A3533" s="29" t="n"/>
      <c r="B3533" s="606" t="n">
        <v>500</v>
      </c>
      <c r="C3533" s="617" t="n">
        <v>542</v>
      </c>
      <c r="D3533" s="889" t="n">
        <v>12</v>
      </c>
      <c r="E3533" s="713" t="inlineStr">
        <is>
          <t>DN 100 surface hydrant 
HAWLE type NNY 16 traffic break-away design or a technically equivalent product, with self-sectioning option, dcutile cast-iron fittings and flanges, elbow with supporting foot and connected fittings, on concrete base:
- TCS 100 above-ground fire hydrant, HAWLE type 
 - HAWLE gate valve DN100           
 - D110 HDPE pipe, footed QN fitting
 - dislocation free flanges
 - surface box
With the technical content required by the insurer, which is the subject of further reconciliation.</t>
        </is>
      </c>
      <c r="F3533" s="713" t="inlineStr">
        <is>
          <t>DN 100 földfeletti tűzcsap elhelyezése 
HAWLE típusú NNY 16 kitörésbiztos, vagy azzal egyenértékű kivitelben, önállóan kiszakaszolható kivitelben, göv. idomok elhelyezésével, és karimás kötésével, talpas könyökidommal és csatlakozó idomokkal, beton megtámasztással :
- TCS 100 földfeletti tűzcsap HAWLE típus 
 - HAWLE tolózár DN100           
 - D110 KPE vezeték, talpas QN idom
 - Húzásbiztos karima
 - Csapszekrény
A biztosító által előírt műszaki tartalommal, melyet egyeztetni szükséges.</t>
        </is>
      </c>
      <c r="G3533" s="998" t="n">
        <v>7</v>
      </c>
      <c r="H3533" s="856" t="inlineStr">
        <is>
          <t>item/klt</t>
        </is>
      </c>
      <c r="I3533" s="362" t="n"/>
      <c r="J3533" s="159" t="n">
        <v>0</v>
      </c>
      <c r="K3533" s="159" t="n">
        <v>0</v>
      </c>
      <c r="L3533" s="753">
        <f>J3533+K3533</f>
        <v/>
      </c>
      <c r="M3533" s="748">
        <f>L3533*(G3533+I3533)</f>
        <v/>
      </c>
      <c r="O3533" s="464">
        <f>ISBLANK(D3533)</f>
        <v/>
      </c>
      <c r="P3533" s="464">
        <f>ISBLANK(G3533)</f>
        <v/>
      </c>
      <c r="Q3533" s="464">
        <f>ISBLANK(M3533)</f>
        <v/>
      </c>
      <c r="R3533" s="464">
        <f>IF(AND(O3533=P3533,O3533=Q3533),,"!!!")</f>
        <v/>
      </c>
      <c r="T3533" s="464" t="n">
        <v>3522</v>
      </c>
    </row>
    <row customFormat="1" customHeight="1" ht="33.75" outlineLevel="1" r="3534" s="590">
      <c r="A3534" s="29" t="n"/>
      <c r="B3534" s="606" t="n">
        <v>500</v>
      </c>
      <c r="C3534" s="617" t="n">
        <v>542</v>
      </c>
      <c r="D3534" s="889" t="n">
        <v>13</v>
      </c>
      <c r="E3534" s="713" t="inlineStr">
        <is>
          <t>DN100 fire hydrant box for the fittings, contents according to MSz standard for the previously described fire hydrants, with concrete base, mounted and labeled</t>
        </is>
      </c>
      <c r="F3534" s="713" t="inlineStr">
        <is>
          <t>DN100 tűzcsap szerelvényszekrény, MSz szerinti tartalommal előző tételben kíírt föld feletti tűzcsapokhoz, betonalappal, felszerelve, feliratokkal ellátva</t>
        </is>
      </c>
      <c r="G3534" s="998" t="n">
        <v>7</v>
      </c>
      <c r="H3534" s="856" t="inlineStr">
        <is>
          <t>item/klt</t>
        </is>
      </c>
      <c r="I3534" s="362" t="n"/>
      <c r="J3534" s="159" t="n">
        <v>0</v>
      </c>
      <c r="K3534" s="159" t="n">
        <v>0</v>
      </c>
      <c r="L3534" s="753">
        <f>J3534+K3534</f>
        <v/>
      </c>
      <c r="M3534" s="748">
        <f>L3534*(G3534+I3534)</f>
        <v/>
      </c>
      <c r="O3534" s="464">
        <f>ISBLANK(D3534)</f>
        <v/>
      </c>
      <c r="P3534" s="464">
        <f>ISBLANK(G3534)</f>
        <v/>
      </c>
      <c r="Q3534" s="464">
        <f>ISBLANK(M3534)</f>
        <v/>
      </c>
      <c r="R3534" s="464">
        <f>IF(AND(O3534=P3534,O3534=Q3534),,"!!!")</f>
        <v/>
      </c>
      <c r="T3534" s="464" t="n">
        <v>3523</v>
      </c>
    </row>
    <row customFormat="1" customHeight="1" ht="22.5" outlineLevel="1" r="3535" s="590">
      <c r="A3535" s="29" t="n"/>
      <c r="B3535" s="606" t="n">
        <v>500</v>
      </c>
      <c r="C3535" s="617" t="n">
        <v>542</v>
      </c>
      <c r="D3535" s="889" t="n">
        <v>14</v>
      </c>
      <c r="E3535" s="713" t="inlineStr">
        <is>
          <t>Preparing and documenting water yield measurement protocol for surface hydrant</t>
        </is>
      </c>
      <c r="F3535" s="713" t="inlineStr">
        <is>
          <t>Föld feletti tűzcsap vízhozam mérési jegyzőkönyv készítése és dokumentálása</t>
        </is>
      </c>
      <c r="G3535" s="998" t="n">
        <v>7</v>
      </c>
      <c r="H3535" s="856" t="inlineStr">
        <is>
          <t>item/klt</t>
        </is>
      </c>
      <c r="I3535" s="362" t="n"/>
      <c r="J3535" s="159" t="n">
        <v>0</v>
      </c>
      <c r="K3535" s="159" t="n">
        <v>0</v>
      </c>
      <c r="L3535" s="753">
        <f>J3535+K3535</f>
        <v/>
      </c>
      <c r="M3535" s="748">
        <f>L3535*(G3535+I3535)</f>
        <v/>
      </c>
      <c r="O3535" s="464">
        <f>ISBLANK(D3535)</f>
        <v/>
      </c>
      <c r="P3535" s="464">
        <f>ISBLANK(G3535)</f>
        <v/>
      </c>
      <c r="Q3535" s="464">
        <f>ISBLANK(M3535)</f>
        <v/>
      </c>
      <c r="R3535" s="464">
        <f>IF(AND(O3535=P3535,O3535=Q3535),,"!!!")</f>
        <v/>
      </c>
      <c r="T3535" s="464" t="n">
        <v>3524</v>
      </c>
    </row>
    <row customFormat="1" customHeight="1" ht="33.75" outlineLevel="1" r="3536" s="590">
      <c r="A3536" s="29" t="n"/>
      <c r="B3536" s="606" t="n">
        <v>500</v>
      </c>
      <c r="C3536" s="617" t="n">
        <v>542</v>
      </c>
      <c r="D3536" s="889" t="n">
        <v>15</v>
      </c>
      <c r="E3536" s="713" t="inlineStr">
        <is>
          <t>Manual excavation of the connection point, and surveying its technical features with regards to the pipe material to the dimension and to the top elevation</t>
        </is>
      </c>
      <c r="F3536" s="713" t="inlineStr">
        <is>
          <t>Meglévő csatlakozási pont kézi erővel történő feltárása és műszaki tartalmának bemérése (pozíció, anyag, dimenzió, csőtető szint)</t>
        </is>
      </c>
      <c r="G3536" s="998" t="n">
        <v>1</v>
      </c>
      <c r="H3536" s="856" t="inlineStr">
        <is>
          <t>item/klt</t>
        </is>
      </c>
      <c r="I3536" s="362" t="n"/>
      <c r="J3536" s="159" t="n">
        <v>0</v>
      </c>
      <c r="K3536" s="159" t="n">
        <v>0</v>
      </c>
      <c r="L3536" s="753">
        <f>J3536+K3536</f>
        <v/>
      </c>
      <c r="M3536" s="748">
        <f>L3536*(G3536+I3536)</f>
        <v/>
      </c>
      <c r="O3536" s="464">
        <f>ISBLANK(D3536)</f>
        <v/>
      </c>
      <c r="P3536" s="464">
        <f>ISBLANK(G3536)</f>
        <v/>
      </c>
      <c r="Q3536" s="464">
        <f>ISBLANK(M3536)</f>
        <v/>
      </c>
      <c r="R3536" s="464">
        <f>IF(AND(O3536=P3536,O3536=Q3536),,"!!!")</f>
        <v/>
      </c>
      <c r="T3536" s="464" t="n">
        <v>3525</v>
      </c>
    </row>
    <row customFormat="1" customHeight="1" ht="33.75" outlineLevel="1" r="3537" s="590">
      <c r="A3537" s="29" t="n"/>
      <c r="B3537" s="606" t="n">
        <v>500</v>
      </c>
      <c r="C3537" s="617" t="n">
        <v>542</v>
      </c>
      <c r="D3537" s="889" t="n">
        <v>16</v>
      </c>
      <c r="E3537" s="713" t="inlineStr">
        <is>
          <t>Connection to the existing system in D160 dimension, complete with the necessary equipments and fitting and with the dewatering of the existing system</t>
        </is>
      </c>
      <c r="F3537" s="713" t="inlineStr">
        <is>
          <t>Meglévő vízellátó rendszerre való csatlakozás D160 méretben, szükséges idomokkal és segédanyagokkal, meglévő rendszer víztelenítésével kompletten</t>
        </is>
      </c>
      <c r="G3537" s="998" t="n">
        <v>1</v>
      </c>
      <c r="H3537" s="856" t="inlineStr">
        <is>
          <t>item/klt</t>
        </is>
      </c>
      <c r="I3537" s="362" t="n"/>
      <c r="J3537" s="159" t="n">
        <v>0</v>
      </c>
      <c r="K3537" s="159" t="n">
        <v>0</v>
      </c>
      <c r="L3537" s="753">
        <f>J3537+K3537</f>
        <v/>
      </c>
      <c r="M3537" s="748">
        <f>L3537*(G3537+I3537)</f>
        <v/>
      </c>
      <c r="O3537" s="464">
        <f>ISBLANK(D3537)</f>
        <v/>
      </c>
      <c r="P3537" s="464">
        <f>ISBLANK(G3537)</f>
        <v/>
      </c>
      <c r="Q3537" s="464">
        <f>ISBLANK(M3537)</f>
        <v/>
      </c>
      <c r="R3537" s="464">
        <f>IF(AND(O3537=P3537,O3537=Q3537),,"!!!")</f>
        <v/>
      </c>
      <c r="T3537" s="464" t="n">
        <v>3526</v>
      </c>
    </row>
    <row customFormat="1" customHeight="1" ht="45" outlineLevel="1" r="3538" s="590">
      <c r="A3538" s="29" t="n"/>
      <c r="B3538" s="606" t="n">
        <v>500</v>
      </c>
      <c r="C3538" s="617" t="n">
        <v>542</v>
      </c>
      <c r="D3538" s="889" t="n">
        <v>17</v>
      </c>
      <c r="E3538" s="713" t="inlineStr">
        <is>
          <t>Installation of gate valve, in DN25 dimension (pressure rate PN10), underground installation, complete with installation kit, extension spindle and surface box.</t>
        </is>
      </c>
      <c r="F3538" s="713" t="inlineStr">
        <is>
          <t xml:space="preserve">Földbe fektetett tolózár DN25 méretben, PN10 nyomásfokozattal, beépítési készlettel, szárkihosszabbítóval, csapszekrénnyel kompletten
</t>
        </is>
      </c>
      <c r="G3538" s="998" t="n">
        <v>1</v>
      </c>
      <c r="H3538" s="856" t="inlineStr">
        <is>
          <t>item/klt</t>
        </is>
      </c>
      <c r="I3538" s="362" t="n"/>
      <c r="J3538" s="159" t="n">
        <v>0</v>
      </c>
      <c r="K3538" s="159" t="n">
        <v>0</v>
      </c>
      <c r="L3538" s="753">
        <f>J3538+K3538</f>
        <v/>
      </c>
      <c r="M3538" s="748">
        <f>L3538*(G3538+I3538)</f>
        <v/>
      </c>
      <c r="O3538" s="464">
        <f>ISBLANK(D3538)</f>
        <v/>
      </c>
      <c r="P3538" s="464">
        <f>ISBLANK(G3538)</f>
        <v/>
      </c>
      <c r="Q3538" s="464">
        <f>ISBLANK(M3538)</f>
        <v/>
      </c>
      <c r="R3538" s="464">
        <f>IF(AND(O3538=P3538,O3538=Q3538),,"!!!")</f>
        <v/>
      </c>
      <c r="T3538" s="464" t="n">
        <v>3527</v>
      </c>
    </row>
    <row customFormat="1" customHeight="1" ht="45" outlineLevel="1" r="3539" s="590">
      <c r="A3539" s="29" t="n"/>
      <c r="B3539" s="606" t="n">
        <v>500</v>
      </c>
      <c r="C3539" s="617" t="n">
        <v>542</v>
      </c>
      <c r="D3539" s="889" t="n">
        <v>18</v>
      </c>
      <c r="E3539" s="713" t="inlineStr">
        <is>
          <t>Installation of gate valve, in DN50 dimension (pressure rate PN10), underground installation, complete with installation kit, extension spindle and surface box.</t>
        </is>
      </c>
      <c r="F3539" s="713" t="inlineStr">
        <is>
          <t xml:space="preserve">Földbe fektetett tolózár DN50 méretben, PN10 nyomásfokozattal, beépítési készlettel, szárkihosszabbítóval, csapszekrénnyel kompletten
</t>
        </is>
      </c>
      <c r="G3539" s="998" t="n">
        <v>1</v>
      </c>
      <c r="H3539" s="856" t="inlineStr">
        <is>
          <t>item/klt</t>
        </is>
      </c>
      <c r="I3539" s="362" t="n"/>
      <c r="J3539" s="159" t="n">
        <v>0</v>
      </c>
      <c r="K3539" s="159" t="n">
        <v>0</v>
      </c>
      <c r="L3539" s="753">
        <f>J3539+K3539</f>
        <v/>
      </c>
      <c r="M3539" s="748">
        <f>L3539*(G3539+I3539)</f>
        <v/>
      </c>
      <c r="O3539" s="464">
        <f>ISBLANK(D3539)</f>
        <v/>
      </c>
      <c r="P3539" s="464">
        <f>ISBLANK(G3539)</f>
        <v/>
      </c>
      <c r="Q3539" s="464">
        <f>ISBLANK(M3539)</f>
        <v/>
      </c>
      <c r="R3539" s="464">
        <f>IF(AND(O3539=P3539,O3539=Q3539),,"!!!")</f>
        <v/>
      </c>
      <c r="T3539" s="464" t="n">
        <v>3528</v>
      </c>
    </row>
    <row customFormat="1" customHeight="1" ht="45" outlineLevel="1" r="3540" s="590">
      <c r="A3540" s="29" t="n"/>
      <c r="B3540" s="606" t="n">
        <v>500</v>
      </c>
      <c r="C3540" s="617" t="n">
        <v>542</v>
      </c>
      <c r="D3540" s="889" t="n">
        <v>19</v>
      </c>
      <c r="E3540" s="713" t="inlineStr">
        <is>
          <t>Installation of gate valve, in DN100 dimension (pressure rate PN10), underground installation, complete with installation kit, extension spindle and surface box.</t>
        </is>
      </c>
      <c r="F3540" s="713" t="inlineStr">
        <is>
          <t xml:space="preserve">Földbe fektetett tolózár DN100 méretben, PN10 nyomásfokozattal, beépítési készlettel, szárkihosszabbítóval, csapszekrénnyel kompletten
</t>
        </is>
      </c>
      <c r="G3540" s="998" t="n">
        <v>1</v>
      </c>
      <c r="H3540" s="856" t="inlineStr">
        <is>
          <t>item/klt</t>
        </is>
      </c>
      <c r="I3540" s="362" t="n"/>
      <c r="J3540" s="159" t="n">
        <v>0</v>
      </c>
      <c r="K3540" s="159" t="n">
        <v>0</v>
      </c>
      <c r="L3540" s="753">
        <f>J3540+K3540</f>
        <v/>
      </c>
      <c r="M3540" s="748">
        <f>L3540*(G3540+I3540)</f>
        <v/>
      </c>
      <c r="O3540" s="464">
        <f>ISBLANK(D3540)</f>
        <v/>
      </c>
      <c r="P3540" s="464">
        <f>ISBLANK(G3540)</f>
        <v/>
      </c>
      <c r="Q3540" s="464">
        <f>ISBLANK(M3540)</f>
        <v/>
      </c>
      <c r="R3540" s="464">
        <f>IF(AND(O3540=P3540,O3540=Q3540),,"!!!")</f>
        <v/>
      </c>
      <c r="T3540" s="464" t="n">
        <v>3529</v>
      </c>
    </row>
    <row customFormat="1" customHeight="1" ht="45" outlineLevel="1" r="3541" s="590">
      <c r="A3541" s="29" t="n"/>
      <c r="B3541" s="606" t="n">
        <v>500</v>
      </c>
      <c r="C3541" s="617" t="n">
        <v>542</v>
      </c>
      <c r="D3541" s="889" t="n">
        <v>20</v>
      </c>
      <c r="E3541" s="713" t="inlineStr">
        <is>
          <t>Installation of gate valve, in DN150 dimension (pressure rate PN10), underground installation, complete with installation kit, extension spindle and surface box.</t>
        </is>
      </c>
      <c r="F3541" s="713" t="inlineStr">
        <is>
          <t xml:space="preserve">Földbe fektetett tolózár DN150 méretben, PN10 nyomásfokozattal, beépítési készlettel, szárkihosszabbítóval, csapszekrénnyel kompletten
</t>
        </is>
      </c>
      <c r="G3541" s="998" t="n">
        <v>2</v>
      </c>
      <c r="H3541" s="856" t="inlineStr">
        <is>
          <t>item/klt</t>
        </is>
      </c>
      <c r="I3541" s="362" t="n"/>
      <c r="J3541" s="159" t="n">
        <v>0</v>
      </c>
      <c r="K3541" s="159" t="n">
        <v>0</v>
      </c>
      <c r="L3541" s="753">
        <f>J3541+K3541</f>
        <v/>
      </c>
      <c r="M3541" s="748">
        <f>L3541*(G3541+I3541)</f>
        <v/>
      </c>
      <c r="O3541" s="464">
        <f>ISBLANK(D3541)</f>
        <v/>
      </c>
      <c r="P3541" s="464">
        <f>ISBLANK(G3541)</f>
        <v/>
      </c>
      <c r="Q3541" s="464">
        <f>ISBLANK(M3541)</f>
        <v/>
      </c>
      <c r="R3541" s="464">
        <f>IF(AND(O3541=P3541,O3541=Q3541),,"!!!")</f>
        <v/>
      </c>
      <c r="T3541" s="464" t="n">
        <v>3530</v>
      </c>
    </row>
    <row customFormat="1" customHeight="1" ht="45" outlineLevel="1" r="3542" s="590">
      <c r="A3542" s="29" t="n"/>
      <c r="B3542" s="606" t="n">
        <v>500</v>
      </c>
      <c r="C3542" s="617" t="n">
        <v>542</v>
      </c>
      <c r="D3542" s="889" t="n">
        <v>21</v>
      </c>
      <c r="E3542" s="713" t="inlineStr">
        <is>
          <t>Installation of gate valve, in DN200 dimension (pressure rate PN10), underground installation, complete with installation kit, extension spindle and surface box.</t>
        </is>
      </c>
      <c r="F3542" s="713" t="inlineStr">
        <is>
          <t xml:space="preserve">Földbe fektetett tolózár DN200 méretben, PN10 nyomásfokozattal, beépítési készlettel, szárkihosszabbítóval, csapszekrénnyel kompletten
</t>
        </is>
      </c>
      <c r="G3542" s="998" t="n">
        <v>1</v>
      </c>
      <c r="H3542" s="856" t="inlineStr">
        <is>
          <t>item/klt</t>
        </is>
      </c>
      <c r="I3542" s="362" t="n"/>
      <c r="J3542" s="159" t="n">
        <v>0</v>
      </c>
      <c r="K3542" s="159" t="n">
        <v>0</v>
      </c>
      <c r="L3542" s="753">
        <f>J3542+K3542</f>
        <v/>
      </c>
      <c r="M3542" s="748">
        <f>L3542*(G3542+I3542)</f>
        <v/>
      </c>
      <c r="O3542" s="464">
        <f>ISBLANK(D3542)</f>
        <v/>
      </c>
      <c r="P3542" s="464">
        <f>ISBLANK(G3542)</f>
        <v/>
      </c>
      <c r="Q3542" s="464">
        <f>ISBLANK(M3542)</f>
        <v/>
      </c>
      <c r="R3542" s="464">
        <f>IF(AND(O3542=P3542,O3542=Q3542),,"!!!")</f>
        <v/>
      </c>
      <c r="T3542" s="464" t="n">
        <v>3531</v>
      </c>
    </row>
    <row customFormat="1" customHeight="1" ht="56.25" outlineLevel="1" r="3543" s="590">
      <c r="A3543" s="29" t="n"/>
      <c r="B3543" s="606" t="n">
        <v>500</v>
      </c>
      <c r="C3543" s="617" t="n">
        <v>542</v>
      </c>
      <c r="D3543" s="889" t="n">
        <v>22</v>
      </c>
      <c r="E3543" s="713" t="inlineStr">
        <is>
          <t>Installation of gate valve, in DN250 dimension (pressure rate PN10), underground installation, complete with installation kit, extension spindle and surface box.
With the technical content required by the insurer, which is the subject of further reconciliation.</t>
        </is>
      </c>
      <c r="F3543" s="713" t="inlineStr">
        <is>
          <t>Szerelvény aknában elhelyezett DN250 méretű PN16 tolózár és szerelési közdarab, szükséges beépítési anyagokkal, megtámasztással kompletten
A biztosító által előírt műszaki tartalommal, melyet egyeztetni szükséges.</t>
        </is>
      </c>
      <c r="G3543" s="998" t="n">
        <v>4</v>
      </c>
      <c r="H3543" s="856" t="inlineStr">
        <is>
          <t>item/klt</t>
        </is>
      </c>
      <c r="I3543" s="362" t="n"/>
      <c r="J3543" s="159" t="n">
        <v>0</v>
      </c>
      <c r="K3543" s="159" t="n">
        <v>0</v>
      </c>
      <c r="L3543" s="753">
        <f>J3543+K3543</f>
        <v/>
      </c>
      <c r="M3543" s="748">
        <f>L3543*(G3543+I3543)</f>
        <v/>
      </c>
      <c r="O3543" s="464">
        <f>ISBLANK(D3543)</f>
        <v/>
      </c>
      <c r="P3543" s="464">
        <f>ISBLANK(G3543)</f>
        <v/>
      </c>
      <c r="Q3543" s="464">
        <f>ISBLANK(M3543)</f>
        <v/>
      </c>
      <c r="R3543" s="464">
        <f>IF(AND(O3543=P3543,O3543=Q3543),,"!!!")</f>
        <v/>
      </c>
      <c r="T3543" s="464" t="n">
        <v>3532</v>
      </c>
    </row>
    <row customFormat="1" customHeight="1" ht="22.5" outlineLevel="1" r="3544" s="590">
      <c r="A3544" s="29" t="n"/>
      <c r="B3544" s="606" t="n">
        <v>500</v>
      </c>
      <c r="C3544" s="617" t="n">
        <v>542</v>
      </c>
      <c r="D3544" s="889" t="n">
        <v>23</v>
      </c>
      <c r="E3544" s="713" t="inlineStr">
        <is>
          <t>Preparing as-built plans and documentation based on geodetic survey</t>
        </is>
      </c>
      <c r="F3544" s="713" t="inlineStr">
        <is>
          <t>Megvalósulási tervek készítése és dokumentálása geodéziai bemérés alapján</t>
        </is>
      </c>
      <c r="G3544" s="998" t="n">
        <v>1</v>
      </c>
      <c r="H3544" s="856" t="inlineStr">
        <is>
          <t>item/klt</t>
        </is>
      </c>
      <c r="I3544" s="362" t="n"/>
      <c r="J3544" s="159" t="n">
        <v>0</v>
      </c>
      <c r="K3544" s="159" t="n">
        <v>0</v>
      </c>
      <c r="L3544" s="753">
        <f>J3544+K3544</f>
        <v/>
      </c>
      <c r="M3544" s="748">
        <f>L3544*(G3544+I3544)</f>
        <v/>
      </c>
      <c r="O3544" s="464">
        <f>ISBLANK(D3544)</f>
        <v/>
      </c>
      <c r="P3544" s="464">
        <f>ISBLANK(G3544)</f>
        <v/>
      </c>
      <c r="Q3544" s="464">
        <f>ISBLANK(M3544)</f>
        <v/>
      </c>
      <c r="R3544" s="464">
        <f>IF(AND(O3544=P3544,O3544=Q3544),,"!!!")</f>
        <v/>
      </c>
      <c r="T3544" s="464" t="n">
        <v>3533</v>
      </c>
    </row>
    <row customFormat="1" outlineLevel="1" r="3545" s="590">
      <c r="A3545" s="29" t="n"/>
      <c r="B3545" s="606" t="n">
        <v>500</v>
      </c>
      <c r="C3545" s="617" t="n">
        <v>542</v>
      </c>
      <c r="D3545" s="889" t="n">
        <v>24</v>
      </c>
      <c r="E3545" s="713" t="inlineStr">
        <is>
          <t>Executing pressure test as required by MSZ standards</t>
        </is>
      </c>
      <c r="F3545" s="713" t="inlineStr">
        <is>
          <t>Nyomáspróba az MSZ által előírt módon</t>
        </is>
      </c>
      <c r="G3545" s="998" t="n">
        <v>2603</v>
      </c>
      <c r="H3545" s="714" t="inlineStr">
        <is>
          <t>lm/fm</t>
        </is>
      </c>
      <c r="I3545" s="362" t="n"/>
      <c r="J3545" s="159" t="n">
        <v>0</v>
      </c>
      <c r="K3545" s="159" t="n">
        <v>0</v>
      </c>
      <c r="L3545" s="753">
        <f>J3545+K3545</f>
        <v/>
      </c>
      <c r="M3545" s="748">
        <f>L3545*(G3545+I3545)</f>
        <v/>
      </c>
      <c r="O3545" s="464">
        <f>ISBLANK(D3545)</f>
        <v/>
      </c>
      <c r="P3545" s="464">
        <f>ISBLANK(G3545)</f>
        <v/>
      </c>
      <c r="Q3545" s="464">
        <f>ISBLANK(M3545)</f>
        <v/>
      </c>
      <c r="R3545" s="464">
        <f>IF(AND(O3545=P3545,O3545=Q3545),,"!!!")</f>
        <v/>
      </c>
      <c r="T3545" s="464" t="n">
        <v>3534</v>
      </c>
    </row>
    <row customFormat="1" customHeight="1" ht="22.5" outlineLevel="1" r="3546" s="590">
      <c r="A3546" s="29" t="n"/>
      <c r="B3546" s="606" t="n">
        <v>500</v>
      </c>
      <c r="C3546" s="617" t="n">
        <v>542</v>
      </c>
      <c r="D3546" s="889" t="n">
        <v>25</v>
      </c>
      <c r="E3546" s="713" t="inlineStr">
        <is>
          <t>System decontamination and negative sample as required by MSZ standards</t>
        </is>
      </c>
      <c r="F3546" s="713" t="inlineStr">
        <is>
          <t>Rendszer fertőtlenítés és negatív vízminta az MSZ által előírt módon</t>
        </is>
      </c>
      <c r="G3546" s="998" t="n">
        <v>1</v>
      </c>
      <c r="H3546" s="856" t="inlineStr">
        <is>
          <t>item/klt</t>
        </is>
      </c>
      <c r="I3546" s="362" t="n"/>
      <c r="J3546" s="159" t="n">
        <v>0</v>
      </c>
      <c r="K3546" s="159" t="n">
        <v>0</v>
      </c>
      <c r="L3546" s="753">
        <f>J3546+K3546</f>
        <v/>
      </c>
      <c r="M3546" s="748">
        <f>L3546*(G3546+I3546)</f>
        <v/>
      </c>
      <c r="O3546" s="464">
        <f>ISBLANK(D3546)</f>
        <v/>
      </c>
      <c r="P3546" s="464">
        <f>ISBLANK(G3546)</f>
        <v/>
      </c>
      <c r="Q3546" s="464">
        <f>ISBLANK(M3546)</f>
        <v/>
      </c>
      <c r="R3546" s="464">
        <f>IF(AND(O3546=P3546,O3546=Q3546),,"!!!")</f>
        <v/>
      </c>
      <c r="T3546" s="464" t="n">
        <v>3535</v>
      </c>
    </row>
    <row customFormat="1" customHeight="1" ht="13.5" outlineLevel="1" r="3547" s="590" thickBot="1">
      <c r="A3547" s="29" t="n"/>
      <c r="B3547" s="606" t="n">
        <v>500</v>
      </c>
      <c r="C3547" s="617" t="n">
        <v>542</v>
      </c>
      <c r="D3547" s="889" t="n">
        <v>26</v>
      </c>
      <c r="E3547" s="713" t="inlineStr">
        <is>
          <t>Technical supervision from the related utilities.</t>
        </is>
      </c>
      <c r="F3547" s="713" t="inlineStr">
        <is>
          <t>Szakfelügyelet társközművek részéről.</t>
        </is>
      </c>
      <c r="G3547" s="998" t="n">
        <v>1</v>
      </c>
      <c r="H3547" s="856" t="inlineStr">
        <is>
          <t>item/klt</t>
        </is>
      </c>
      <c r="I3547" s="362" t="n"/>
      <c r="J3547" s="159" t="n">
        <v>0</v>
      </c>
      <c r="K3547" s="159" t="n">
        <v>0</v>
      </c>
      <c r="L3547" s="753">
        <f>J3547+K3547</f>
        <v/>
      </c>
      <c r="M3547" s="748">
        <f>L3547*(G3547+I3547)</f>
        <v/>
      </c>
      <c r="O3547" s="464">
        <f>ISBLANK(D3547)</f>
        <v/>
      </c>
      <c r="P3547" s="464">
        <f>ISBLANK(G3547)</f>
        <v/>
      </c>
      <c r="Q3547" s="464">
        <f>ISBLANK(M3547)</f>
        <v/>
      </c>
      <c r="R3547" s="464">
        <f>IF(AND(O3547=P3547,O3547=Q3547),,"!!!")</f>
        <v/>
      </c>
      <c r="T3547" s="464" t="n">
        <v>3536</v>
      </c>
    </row>
    <row customFormat="1" customHeight="1" ht="13.5" outlineLevel="1" r="3548" s="590" thickBot="1">
      <c r="A3548" s="588" t="n"/>
      <c r="B3548" s="622" t="n">
        <v>500</v>
      </c>
      <c r="C3548" s="623" t="n">
        <v>542</v>
      </c>
      <c r="D3548" s="89" t="n"/>
      <c r="E3548" s="91" t="inlineStr">
        <is>
          <t>Water supply system total</t>
        </is>
      </c>
      <c r="F3548" s="91" t="inlineStr">
        <is>
          <t>Vízellátás összesen</t>
        </is>
      </c>
      <c r="G3548" s="1007" t="n"/>
      <c r="H3548" s="294" t="n"/>
      <c r="I3548" s="452" t="n"/>
      <c r="J3548" s="134" t="n"/>
      <c r="K3548" s="134" t="n"/>
      <c r="L3548" s="225" t="n"/>
      <c r="M3548" s="226">
        <f>SUM(M3522:M3547)</f>
        <v/>
      </c>
      <c r="O3548" s="464">
        <f>ISBLANK(D3548)</f>
        <v/>
      </c>
      <c r="P3548" s="464">
        <f>ISBLANK(G3548)</f>
        <v/>
      </c>
      <c r="Q3548" s="464">
        <f>ISBLANK(M3548)</f>
        <v/>
      </c>
      <c r="R3548" s="464">
        <f>IF(AND(O3548=P3548,O3548=Q3548),,"!!!")</f>
        <v/>
      </c>
      <c r="T3548" s="464" t="n">
        <v>3537</v>
      </c>
    </row>
    <row customFormat="1" customHeight="1" ht="16.5" outlineLevel="1" r="3549" s="590" thickBot="1">
      <c r="A3549" s="584" t="n"/>
      <c r="B3549" s="660" t="n">
        <v>500</v>
      </c>
      <c r="C3549" s="661" t="inlineStr">
        <is>
          <t>542b</t>
        </is>
      </c>
      <c r="D3549" s="573" t="n"/>
      <c r="E3549" s="238" t="inlineStr">
        <is>
          <t xml:space="preserve">Irrigation supply system OPTIONAL see Options </t>
        </is>
      </c>
      <c r="F3549" s="238" t="inlineStr">
        <is>
          <t>Locsolóvíz ellátás OPCIONÁLISAN ld. Opciók</t>
        </is>
      </c>
      <c r="G3549" s="1040" t="n"/>
      <c r="H3549" s="186" t="n"/>
      <c r="I3549" s="366" t="n"/>
      <c r="J3549" s="181" t="n"/>
      <c r="K3549" s="182" t="n"/>
      <c r="L3549" s="238" t="n"/>
      <c r="M3549" s="239" t="n"/>
      <c r="N3549" s="590" t="n"/>
      <c r="O3549" s="464">
        <f>ISBLANK(D3549)</f>
        <v/>
      </c>
      <c r="P3549" s="464">
        <f>ISBLANK(G3549)</f>
        <v/>
      </c>
      <c r="Q3549" s="464">
        <f>ISBLANK(M3549)</f>
        <v/>
      </c>
      <c r="R3549" s="464">
        <f>IF(AND(O3549=P3549,O3549=Q3549),,"!!!")</f>
        <v/>
      </c>
      <c r="T3549" s="464" t="n">
        <v>3538</v>
      </c>
    </row>
    <row customFormat="1" customHeight="1" ht="15.75" outlineLevel="1" r="3550" s="590" thickBot="1">
      <c r="A3550" s="584" t="n"/>
      <c r="B3550" s="660" t="n">
        <v>500</v>
      </c>
      <c r="C3550" s="661" t="n">
        <v>543</v>
      </c>
      <c r="D3550" s="573" t="n"/>
      <c r="E3550" s="238" t="inlineStr">
        <is>
          <t>Gas supply systems</t>
        </is>
      </c>
      <c r="F3550" s="238" t="inlineStr">
        <is>
          <t>Gázellátás</t>
        </is>
      </c>
      <c r="G3550" s="1039" t="n"/>
      <c r="H3550" s="184" t="n"/>
      <c r="I3550" s="363" t="n"/>
      <c r="J3550" s="309" t="n"/>
      <c r="K3550" s="185" t="n"/>
      <c r="L3550" s="237" t="n"/>
      <c r="M3550" s="230" t="n"/>
      <c r="O3550" s="464">
        <f>ISBLANK(D3550)</f>
        <v/>
      </c>
      <c r="P3550" s="464">
        <f>ISBLANK(G3550)</f>
        <v/>
      </c>
      <c r="Q3550" s="464">
        <f>ISBLANK(M3550)</f>
        <v/>
      </c>
      <c r="R3550" s="464">
        <f>IF(AND(O3550=P3550,O3550=Q3550),,"!!!")</f>
        <v/>
      </c>
      <c r="T3550" s="464" t="n">
        <v>3539</v>
      </c>
    </row>
    <row customFormat="1" customHeight="1" ht="180" outlineLevel="1" r="3551" s="590">
      <c r="A3551" s="29" t="n"/>
      <c r="B3551" s="606" t="n">
        <v>500</v>
      </c>
      <c r="C3551" s="617" t="n">
        <v>543</v>
      </c>
      <c r="D3551" s="889" t="n">
        <v>1</v>
      </c>
      <c r="E3551" s="855" t="inlineStr">
        <is>
          <t>Construction of D110 size, SDR11, HDPE 100g pipeline. Thickness of covering soil layer is variable, should be at least 1.2 m to the final terrain level, protection for the time of construction should be provided. Excavation in an open trench with two sided vertical planking and safety railings. At the bottom of the trench, smooth bedding must be prepared.  Mechanical protection of the plastic pipe is to be provided with a 10 cm thin sand filling. Placement of a  plastic signaling ribbon 50 cm above the pipe, with the text 'GÁZVEZETÉK' is necessary along the entire pipeline. Refilling should be made with the smoothing and compaction of each layers up until Trg 95%, about the rate of compaction a protocol must be presented. Sampling at every 30 meter from the last and from an intermediate layer. The leftover soil must be deposited inside the area of the lot, transportation distance max. 350 m.
Operational pressure: 7,0-8,0 bar
Average depth of the pipeline: 1.2 m</t>
        </is>
      </c>
      <c r="F3551" s="855" t="inlineStr">
        <is>
          <t>D110 PE 100/G SDR11 földbe fektetett gázvezeték építése. Cső feletti takarás mértéke változó, a végleges terepszinthez képest : min 1,2 m legyen, építés ideje alatt a vezeték védelmét biztosítania kell. Földkiemelés kétoldali vízszintes pallózású dúcolt munkaárokból történik, biztonsági védőkorláttal. A munkaárok alján finom tükör, és ágyazati réteg készítendő. A műanyag vezeték műszaki védelmét 10 cm vastag homokterítéssel kell biztosítani. A földvisszatöltést rétegenkénti elterítéssel és tömörítéssel kell biztosítani. A földvisszatöltés előtt a csővezeték geodéziai nyíltárkos bemérését el kell készíteni. Tömörítés 95 %-ra (tömörségi mintavétel egy közbenső és az utolsó rétegből 1/30 m).
A csőtető felett 50 cm-re műanyag jelzőszalag - „GÁZVEZETÉK” felirattal - elhelyezése szükséges teljes hosszban. A kiszoruló földet deponálni kell telephelyen belül, 350 m-en belüli szállítással
Üzemi nyomás: 7,0-8,0 bar
Átlagos fektetési mélység 1.2 m</t>
        </is>
      </c>
      <c r="G3551" s="1038" t="n">
        <v>6</v>
      </c>
      <c r="H3551" s="714" t="inlineStr">
        <is>
          <t>lm/fm</t>
        </is>
      </c>
      <c r="I3551" s="361" t="n"/>
      <c r="J3551" s="159" t="n">
        <v>0</v>
      </c>
      <c r="K3551" s="159" t="n">
        <v>0</v>
      </c>
      <c r="L3551" s="753">
        <f>J3551+K3551</f>
        <v/>
      </c>
      <c r="M3551" s="748">
        <f>L3551*(G3551+I3551)</f>
        <v/>
      </c>
      <c r="O3551" s="464">
        <f>ISBLANK(D3551)</f>
        <v/>
      </c>
      <c r="P3551" s="464">
        <f>ISBLANK(G3551)</f>
        <v/>
      </c>
      <c r="Q3551" s="464">
        <f>ISBLANK(M3551)</f>
        <v/>
      </c>
      <c r="R3551" s="464">
        <f>IF(AND(O3551=P3551,O3551=Q3551),,"!!!")</f>
        <v/>
      </c>
      <c r="T3551" s="464" t="n">
        <v>3540</v>
      </c>
    </row>
    <row customFormat="1" customHeight="1" ht="180" outlineLevel="1" r="3552" s="590">
      <c r="A3552" s="29" t="n"/>
      <c r="B3552" s="606" t="n">
        <v>500</v>
      </c>
      <c r="C3552" s="617" t="n">
        <v>543</v>
      </c>
      <c r="D3552" s="889" t="n">
        <v>2</v>
      </c>
      <c r="E3552" s="713" t="inlineStr">
        <is>
          <t>Construction of D250 size, SDR11, HDPE 100g pipeline. Thickness of covering soil layer is variable, should be at least 1.2 m to the final terrain level, protection for the time of construction should be provided. Excavation in an open trench with two sided vertical planking and safety railings. At the bottom of the trench, smooth bedding must be prepared.  Mechanical protection of the plastic pipe is to be provided with a 10 cm thin sand filling. Placement of a  plastic signaling ribbon 50 cm above the pipe, with the text 'GÁZVEZETÉK' is necessary along the entire pipeline. Refilling should be made with the smoothing and compaction of each layers up until Trg 95%, about the rate of compaction a protocol must be presented. Sampling at every 30 meter from the last and from an intermediate layer. The leftover soil must be deposited inside the area of the lot, transportation distance max. 300 m.
Operational pressure: 300 mbar
Average depth of the pipeline: 1.2 m</t>
        </is>
      </c>
      <c r="F3552" s="713" t="inlineStr">
        <is>
          <t>D250 PE 100/G SDR11 földbe fektetett gázvezeték építése. Cső feletti takarás mértéke változó, a végleges terepszinthez képest : min 1,2 m legyen, építés ideje alatt a vezeték védelmét biztosítania kell. Földkiemelés kétoldali vízszintes pallózású dúcolt munkaárokból történik, biztonsági védőkorláttal. A munkaárok alján finom tükör, és ágyazati réteg készítendő. A műanyag vezeték műszaki védelmét 10 cm vastag homokterítéssel kell biztosítani. A földvisszatöltést rétegenkénti elterítéssel és tömörítéssel kell biztosítani. A földvisszatöltés előtt a csővezeték geodéziai nyíltárkos bemérését el kell készíteni. Tömörítés 95 %-ra (tömörségi mintavétel egy közbenső és az utolsó rétegből 1/30 m).
A csőtető felett 50 cm-re műanyag jelzőszalag - „GÁZVEZETÉK” felirattal - elhelyezése szükséges teljes hosszban. A kiszoruló földet deponálni kell telephelyen beül, 350m-en belüli szállítással
Üzemi nyomás: 300 mbar
Átlagos fektetési mélység 1.2 m</t>
        </is>
      </c>
      <c r="G3552" s="998" t="n">
        <v>210</v>
      </c>
      <c r="H3552" s="714" t="inlineStr">
        <is>
          <t>lm/fm</t>
        </is>
      </c>
      <c r="I3552" s="362" t="n"/>
      <c r="J3552" s="159" t="n">
        <v>0</v>
      </c>
      <c r="K3552" s="159" t="n">
        <v>0</v>
      </c>
      <c r="L3552" s="753">
        <f>J3552+K3552</f>
        <v/>
      </c>
      <c r="M3552" s="748">
        <f>L3552*(G3552+I3552)</f>
        <v/>
      </c>
      <c r="O3552" s="464">
        <f>ISBLANK(D3552)</f>
        <v/>
      </c>
      <c r="P3552" s="464">
        <f>ISBLANK(G3552)</f>
        <v/>
      </c>
      <c r="Q3552" s="464">
        <f>ISBLANK(M3552)</f>
        <v/>
      </c>
      <c r="R3552" s="464">
        <f>IF(AND(O3552=P3552,O3552=Q3552),,"!!!")</f>
        <v/>
      </c>
      <c r="T3552" s="464" t="n">
        <v>3541</v>
      </c>
    </row>
    <row customFormat="1" outlineLevel="1" r="3553" s="590">
      <c r="A3553" s="29" t="n"/>
      <c r="B3553" s="606" t="n">
        <v>500</v>
      </c>
      <c r="C3553" s="617" t="n">
        <v>543</v>
      </c>
      <c r="D3553" s="889" t="n">
        <v>3</v>
      </c>
      <c r="E3553" s="713" t="inlineStr">
        <is>
          <t>Mounting of D355 HDPE SDR17 casing pipe on the utility pipe</t>
        </is>
      </c>
      <c r="F3553" s="713" t="inlineStr">
        <is>
          <t>D355 KPE SDR17 védőcső fektetése</t>
        </is>
      </c>
      <c r="G3553" s="998" t="n">
        <v>27</v>
      </c>
      <c r="H3553" s="714" t="inlineStr">
        <is>
          <t>lm/fm</t>
        </is>
      </c>
      <c r="I3553" s="362" t="n"/>
      <c r="J3553" s="159" t="n">
        <v>0</v>
      </c>
      <c r="K3553" s="159" t="n">
        <v>0</v>
      </c>
      <c r="L3553" s="753">
        <f>J3553+K3553</f>
        <v/>
      </c>
      <c r="M3553" s="748">
        <f>L3553*(G3553+I3553)</f>
        <v/>
      </c>
      <c r="O3553" s="464">
        <f>ISBLANK(D3553)</f>
        <v/>
      </c>
      <c r="P3553" s="464">
        <f>ISBLANK(G3553)</f>
        <v/>
      </c>
      <c r="Q3553" s="464">
        <f>ISBLANK(M3553)</f>
        <v/>
      </c>
      <c r="R3553" s="464">
        <f>IF(AND(O3553=P3553,O3553=Q3553),,"!!!")</f>
        <v/>
      </c>
      <c r="T3553" s="464" t="n">
        <v>3542</v>
      </c>
    </row>
    <row customFormat="1" customHeight="1" ht="22.5" outlineLevel="1" r="3554" s="590">
      <c r="A3554" s="29" t="n"/>
      <c r="B3554" s="606" t="n">
        <v>500</v>
      </c>
      <c r="C3554" s="617" t="n">
        <v>543</v>
      </c>
      <c r="D3554" s="889" t="n">
        <v>4</v>
      </c>
      <c r="E3554" s="713" t="inlineStr">
        <is>
          <t>Provide sealing for D355 HDPE casing pipe, and equipping the sealed ends of the casing pipe with vent pipe</t>
        </is>
      </c>
      <c r="F3554" s="713" t="inlineStr">
        <is>
          <t>D355 KPE védőcső lezárása és kiszellőztetése</t>
        </is>
      </c>
      <c r="G3554" s="998" t="n">
        <v>5</v>
      </c>
      <c r="H3554" s="856" t="inlineStr">
        <is>
          <t>item/klt</t>
        </is>
      </c>
      <c r="I3554" s="362" t="n"/>
      <c r="J3554" s="159" t="n">
        <v>0</v>
      </c>
      <c r="K3554" s="159" t="n">
        <v>0</v>
      </c>
      <c r="L3554" s="753">
        <f>J3554+K3554</f>
        <v/>
      </c>
      <c r="M3554" s="748">
        <f>L3554*(G3554+I3554)</f>
        <v/>
      </c>
      <c r="O3554" s="464">
        <f>ISBLANK(D3554)</f>
        <v/>
      </c>
      <c r="P3554" s="464">
        <f>ISBLANK(G3554)</f>
        <v/>
      </c>
      <c r="Q3554" s="464">
        <f>ISBLANK(M3554)</f>
        <v/>
      </c>
      <c r="R3554" s="464">
        <f>IF(AND(O3554=P3554,O3554=Q3554),,"!!!")</f>
        <v/>
      </c>
      <c r="T3554" s="464" t="n">
        <v>3543</v>
      </c>
    </row>
    <row customFormat="1" customHeight="1" ht="22.5" outlineLevel="1" r="3555" s="590">
      <c r="A3555" s="29" t="n"/>
      <c r="B3555" s="606" t="n">
        <v>500</v>
      </c>
      <c r="C3555" s="617" t="n">
        <v>543</v>
      </c>
      <c r="D3555" s="889" t="n">
        <v>5</v>
      </c>
      <c r="E3555" s="713" t="inlineStr">
        <is>
          <t>Geodetic survey of the finished pipelines while still accessible in the open trenches, before refilling the soil.</t>
        </is>
      </c>
      <c r="F3555" s="713" t="inlineStr">
        <is>
          <t>A földvisszatöltés előtt csővezeték geodéziai nyíltárkos bemérése.</t>
        </is>
      </c>
      <c r="G3555" s="998" t="n">
        <v>1</v>
      </c>
      <c r="H3555" s="856" t="inlineStr">
        <is>
          <t>item/klt</t>
        </is>
      </c>
      <c r="I3555" s="362" t="n"/>
      <c r="J3555" s="159" t="n">
        <v>0</v>
      </c>
      <c r="K3555" s="159" t="n">
        <v>0</v>
      </c>
      <c r="L3555" s="753">
        <f>J3555+K3555</f>
        <v/>
      </c>
      <c r="M3555" s="748">
        <f>L3555*(G3555+I3555)</f>
        <v/>
      </c>
      <c r="O3555" s="464">
        <f>ISBLANK(D3555)</f>
        <v/>
      </c>
      <c r="P3555" s="464">
        <f>ISBLANK(G3555)</f>
        <v/>
      </c>
      <c r="Q3555" s="464">
        <f>ISBLANK(M3555)</f>
        <v/>
      </c>
      <c r="R3555" s="464">
        <f>IF(AND(O3555=P3555,O3555=Q3555),,"!!!")</f>
        <v/>
      </c>
      <c r="T3555" s="464" t="n">
        <v>3544</v>
      </c>
    </row>
    <row customFormat="1" customHeight="1" ht="33.75" outlineLevel="1" r="3556" s="590">
      <c r="A3556" s="29" t="n"/>
      <c r="B3556" s="606" t="n">
        <v>500</v>
      </c>
      <c r="C3556" s="617" t="n">
        <v>543</v>
      </c>
      <c r="D3556" s="889" t="n">
        <v>6</v>
      </c>
      <c r="E3556" s="713" t="inlineStr">
        <is>
          <t>Assembling a DN80 dimensioned vertical pipe section at the gas pressure regulating and metering station, with pressure rate PN16, complete with the necessary fittings and equipments</t>
        </is>
      </c>
      <c r="F3556" s="713" t="inlineStr">
        <is>
          <t>DN80 méretű felállás készítése a nyomásszabályzó és mérőállomásnál, PN16 nyomásfokozattal a szükséges idomokkal és szerelvényekkel együtt kompletten</t>
        </is>
      </c>
      <c r="G3556" s="998" t="n">
        <v>1</v>
      </c>
      <c r="H3556" s="856" t="inlineStr">
        <is>
          <t>item/klt</t>
        </is>
      </c>
      <c r="I3556" s="362" t="n"/>
      <c r="J3556" s="159" t="n">
        <v>0</v>
      </c>
      <c r="K3556" s="159" t="n">
        <v>0</v>
      </c>
      <c r="L3556" s="753">
        <f>J3556+K3556</f>
        <v/>
      </c>
      <c r="M3556" s="748">
        <f>L3556*(G3556+I3556)</f>
        <v/>
      </c>
      <c r="O3556" s="464">
        <f>ISBLANK(D3556)</f>
        <v/>
      </c>
      <c r="P3556" s="464">
        <f>ISBLANK(G3556)</f>
        <v/>
      </c>
      <c r="Q3556" s="464">
        <f>ISBLANK(M3556)</f>
        <v/>
      </c>
      <c r="R3556" s="464">
        <f>IF(AND(O3556=P3556,O3556=Q3556),,"!!!")</f>
        <v/>
      </c>
      <c r="T3556" s="464" t="n">
        <v>3545</v>
      </c>
    </row>
    <row customFormat="1" customHeight="1" ht="33.75" outlineLevel="1" r="3557" s="590">
      <c r="A3557" s="29" t="n"/>
      <c r="B3557" s="606" t="n">
        <v>500</v>
      </c>
      <c r="C3557" s="617" t="n">
        <v>543</v>
      </c>
      <c r="D3557" s="889" t="n">
        <v>7</v>
      </c>
      <c r="E3557" s="713" t="inlineStr">
        <is>
          <t>Assembling a DN150 dimensioned vertical pipe section at the gas pressure regulating and metering station, with pressure rate PN16, complete with the necessary fittings and equipments</t>
        </is>
      </c>
      <c r="F3557" s="713" t="inlineStr">
        <is>
          <t>DN150 méretű felállás készítése a nyomásszabályzó és mérőállomásnál, PN10 nyomásfokozattal a szükséges idomokkal és szerelvényekkel együtt kompletten</t>
        </is>
      </c>
      <c r="G3557" s="998" t="n">
        <v>1</v>
      </c>
      <c r="H3557" s="856" t="inlineStr">
        <is>
          <t>item/klt</t>
        </is>
      </c>
      <c r="I3557" s="362" t="n"/>
      <c r="J3557" s="159" t="n">
        <v>0</v>
      </c>
      <c r="K3557" s="159" t="n">
        <v>0</v>
      </c>
      <c r="L3557" s="753">
        <f>J3557+K3557</f>
        <v/>
      </c>
      <c r="M3557" s="748">
        <f>L3557*(G3557+I3557)</f>
        <v/>
      </c>
      <c r="O3557" s="464">
        <f>ISBLANK(D3557)</f>
        <v/>
      </c>
      <c r="P3557" s="464">
        <f>ISBLANK(G3557)</f>
        <v/>
      </c>
      <c r="Q3557" s="464">
        <f>ISBLANK(M3557)</f>
        <v/>
      </c>
      <c r="R3557" s="464">
        <f>IF(AND(O3557=P3557,O3557=Q3557),,"!!!")</f>
        <v/>
      </c>
      <c r="T3557" s="464" t="n">
        <v>3546</v>
      </c>
    </row>
    <row customFormat="1" customHeight="1" ht="33.75" outlineLevel="1" r="3558" s="590">
      <c r="A3558" s="29" t="n"/>
      <c r="B3558" s="606" t="n">
        <v>500</v>
      </c>
      <c r="C3558" s="617" t="n">
        <v>543</v>
      </c>
      <c r="D3558" s="889" t="n">
        <v>8</v>
      </c>
      <c r="E3558" s="713" t="inlineStr">
        <is>
          <t>Assembling a DN200 dimensioned vertical pipe section at the facade of the designed building, with pressure rate PN16, complete with the necessary fittings and equipments</t>
        </is>
      </c>
      <c r="F3558" s="713" t="inlineStr">
        <is>
          <t>DN200 méretű felállás készítése az épületnél, PN10 nyomásfokozattal a szükséges idomokkal és szerelvényekkel együtt kompletten</t>
        </is>
      </c>
      <c r="G3558" s="998" t="n">
        <v>1</v>
      </c>
      <c r="H3558" s="856" t="inlineStr">
        <is>
          <t>item/klt</t>
        </is>
      </c>
      <c r="I3558" s="362" t="n"/>
      <c r="J3558" s="159" t="n">
        <v>0</v>
      </c>
      <c r="K3558" s="159" t="n">
        <v>0</v>
      </c>
      <c r="L3558" s="753">
        <f>J3558+K3558</f>
        <v/>
      </c>
      <c r="M3558" s="748">
        <f>L3558*(G3558+I3558)</f>
        <v/>
      </c>
      <c r="O3558" s="464">
        <f>ISBLANK(D3558)</f>
        <v/>
      </c>
      <c r="P3558" s="464">
        <f>ISBLANK(G3558)</f>
        <v/>
      </c>
      <c r="Q3558" s="464">
        <f>ISBLANK(M3558)</f>
        <v/>
      </c>
      <c r="R3558" s="464">
        <f>IF(AND(O3558=P3558,O3558=Q3558),,"!!!")</f>
        <v/>
      </c>
      <c r="T3558" s="464" t="n">
        <v>3547</v>
      </c>
    </row>
    <row customFormat="1" customHeight="1" ht="22.5" outlineLevel="1" r="3559" s="590">
      <c r="A3559" s="29" t="n"/>
      <c r="B3559" s="606" t="n">
        <v>500</v>
      </c>
      <c r="C3559" s="617" t="n">
        <v>543</v>
      </c>
      <c r="D3559" s="889" t="n">
        <v>9</v>
      </c>
      <c r="E3559" s="713" t="inlineStr">
        <is>
          <t>HDPE-steel transition fitting, with PN16 pressure rate
D90/DN80</t>
        </is>
      </c>
      <c r="F3559" s="713" t="inlineStr">
        <is>
          <t>KPE-acél átmenet, PN16 nyomásfokozattal 
D90/DN80</t>
        </is>
      </c>
      <c r="G3559" s="998" t="n">
        <v>1</v>
      </c>
      <c r="H3559" s="856" t="inlineStr">
        <is>
          <t>item/klt</t>
        </is>
      </c>
      <c r="I3559" s="362" t="n"/>
      <c r="J3559" s="159" t="n">
        <v>0</v>
      </c>
      <c r="K3559" s="159" t="n">
        <v>0</v>
      </c>
      <c r="L3559" s="753">
        <f>J3559+K3559</f>
        <v/>
      </c>
      <c r="M3559" s="748">
        <f>L3559*(G3559+I3559)</f>
        <v/>
      </c>
      <c r="O3559" s="464">
        <f>ISBLANK(D3559)</f>
        <v/>
      </c>
      <c r="P3559" s="464">
        <f>ISBLANK(G3559)</f>
        <v/>
      </c>
      <c r="Q3559" s="464">
        <f>ISBLANK(M3559)</f>
        <v/>
      </c>
      <c r="R3559" s="464">
        <f>IF(AND(O3559=P3559,O3559=Q3559),,"!!!")</f>
        <v/>
      </c>
      <c r="T3559" s="464" t="n">
        <v>3548</v>
      </c>
    </row>
    <row customFormat="1" customHeight="1" ht="22.5" outlineLevel="1" r="3560" s="590">
      <c r="A3560" s="29" t="n"/>
      <c r="B3560" s="606" t="n">
        <v>500</v>
      </c>
      <c r="C3560" s="617" t="n">
        <v>543</v>
      </c>
      <c r="D3560" s="889" t="n">
        <v>10</v>
      </c>
      <c r="E3560" s="713" t="inlineStr">
        <is>
          <t>HDPE-steel transition fitting, with PN16 pressure rate
D160/DN150</t>
        </is>
      </c>
      <c r="F3560" s="713" t="inlineStr">
        <is>
          <t>KPE-acél átmenet, PN10 nyomásfokozattal
D160/DN150</t>
        </is>
      </c>
      <c r="G3560" s="998" t="n">
        <v>1</v>
      </c>
      <c r="H3560" s="856" t="inlineStr">
        <is>
          <t>item/klt</t>
        </is>
      </c>
      <c r="I3560" s="362" t="n"/>
      <c r="J3560" s="159" t="n">
        <v>0</v>
      </c>
      <c r="K3560" s="159" t="n">
        <v>0</v>
      </c>
      <c r="L3560" s="753">
        <f>J3560+K3560</f>
        <v/>
      </c>
      <c r="M3560" s="748">
        <f>L3560*(G3560+I3560)</f>
        <v/>
      </c>
      <c r="O3560" s="464">
        <f>ISBLANK(D3560)</f>
        <v/>
      </c>
      <c r="P3560" s="464">
        <f>ISBLANK(G3560)</f>
        <v/>
      </c>
      <c r="Q3560" s="464">
        <f>ISBLANK(M3560)</f>
        <v/>
      </c>
      <c r="R3560" s="464">
        <f>IF(AND(O3560=P3560,O3560=Q3560),,"!!!")</f>
        <v/>
      </c>
      <c r="T3560" s="464" t="n">
        <v>3549</v>
      </c>
    </row>
    <row customFormat="1" customHeight="1" ht="22.5" outlineLevel="1" r="3561" s="590">
      <c r="A3561" s="29" t="n"/>
      <c r="B3561" s="606" t="n">
        <v>500</v>
      </c>
      <c r="C3561" s="617" t="n">
        <v>543</v>
      </c>
      <c r="D3561" s="889" t="n">
        <v>11</v>
      </c>
      <c r="E3561" s="713" t="inlineStr">
        <is>
          <t>HDPE-steel transition fitting, with PN16 pressure rate
D225DN200</t>
        </is>
      </c>
      <c r="F3561" s="713" t="inlineStr">
        <is>
          <t>KPE-acél átmenet, PN10 nyomásfokozattal
D225/DN200</t>
        </is>
      </c>
      <c r="G3561" s="998" t="n">
        <v>1</v>
      </c>
      <c r="H3561" s="856" t="inlineStr">
        <is>
          <t>item/klt</t>
        </is>
      </c>
      <c r="I3561" s="362" t="n"/>
      <c r="J3561" s="159" t="n">
        <v>0</v>
      </c>
      <c r="K3561" s="159" t="n">
        <v>0</v>
      </c>
      <c r="L3561" s="753">
        <f>J3561+K3561</f>
        <v/>
      </c>
      <c r="M3561" s="748">
        <f>L3561*(G3561+I3561)</f>
        <v/>
      </c>
      <c r="O3561" s="464">
        <f>ISBLANK(D3561)</f>
        <v/>
      </c>
      <c r="P3561" s="464">
        <f>ISBLANK(G3561)</f>
        <v/>
      </c>
      <c r="Q3561" s="464">
        <f>ISBLANK(M3561)</f>
        <v/>
      </c>
      <c r="R3561" s="464">
        <f>IF(AND(O3561=P3561,O3561=Q3561),,"!!!")</f>
        <v/>
      </c>
      <c r="T3561" s="464" t="n">
        <v>3550</v>
      </c>
    </row>
    <row customFormat="1" customHeight="1" ht="180" outlineLevel="1" r="3562" s="590">
      <c r="A3562" s="29" t="n"/>
      <c r="B3562" s="606" t="n">
        <v>500</v>
      </c>
      <c r="C3562" s="617" t="n">
        <v>543</v>
      </c>
      <c r="D3562" s="889" t="n">
        <v>12</v>
      </c>
      <c r="E3562" s="713" t="inlineStr">
        <is>
          <t>FIORENTINI gas metering- and pressure regulating station, two branches with pre-filters, two pressure regulating branches, with measuring at the primer side, steel-sheet cabinet design. Connecting flanges according to DIN standard, PTZ gas volume corrector, installed complete with excavation works and auxiliary materials.
FIORENTINI MF80/RD6002
Pin=7,0-8,0 bar, Pout=300 mbar
Qg,max=1238,0 m3/h, Qg,min=2,1 m3/h
Gas meter :  G100 rotary meter with 1/100 rangeability
installation length: 241 mm, a temporary palcement fitting is required for the meter
Qm,max=1280,0 m3/h, Qm,min=20 m3/h
The station installed complete with grounding, surge protection, intrinsically safe covering as required, inspection possible from all side, with fence and necessary cautinary signages, and connected to BMS.</t>
        </is>
      </c>
      <c r="F3562" s="713" t="inlineStr">
        <is>
          <t>FIORENTINI gáznyomáscsökkentő- és mérőállomás, primer oldali méréssel, két szűrő és két nyomásszabályzó ággal, szekrényes kivitelben.
Nyomás- és hőmérséklet korrektorral, telepítéssel, szükséges földmunkával, szükséges segédanyagokkal együtt kompletten.
FIORENTINI MF80/RD6002
Pbe=7-8 bar, Pki=300 mbar
Qg,max=1238,0 m3/h, Qg,min=2,1 m3/h
Gázmérő : G100 1/100 forgódugattyús
Passzdarab beépítési hossza L=241 mm
Qmax=1280,0 m3/h
Qmin=2,0 m3/h
A berendezés szükség szerinti földelésével, villámvédelmével, érintésvédelemmel szikramentes  burkolatokkal körbejárhatóan, épületfelügyeletre kötve.</t>
        </is>
      </c>
      <c r="G3562" s="998" t="n">
        <v>1</v>
      </c>
      <c r="H3562" s="856" t="inlineStr">
        <is>
          <t>item/klt</t>
        </is>
      </c>
      <c r="I3562" s="362" t="n"/>
      <c r="J3562" s="159" t="n">
        <v>0</v>
      </c>
      <c r="K3562" s="159" t="n">
        <v>0</v>
      </c>
      <c r="L3562" s="753">
        <f>J3562+K3562</f>
        <v/>
      </c>
      <c r="M3562" s="748">
        <f>L3562*(G3562+I3562)</f>
        <v/>
      </c>
      <c r="O3562" s="464">
        <f>ISBLANK(D3562)</f>
        <v/>
      </c>
      <c r="P3562" s="464">
        <f>ISBLANK(G3562)</f>
        <v/>
      </c>
      <c r="Q3562" s="464">
        <f>ISBLANK(M3562)</f>
        <v/>
      </c>
      <c r="R3562" s="464">
        <f>IF(AND(O3562=P3562,O3562=Q3562),,"!!!")</f>
        <v/>
      </c>
      <c r="T3562" s="464" t="n">
        <v>3551</v>
      </c>
    </row>
    <row customFormat="1" customHeight="1" ht="33.75" outlineLevel="1" r="3563" s="590">
      <c r="A3563" s="29" t="n"/>
      <c r="B3563" s="606" t="n">
        <v>500</v>
      </c>
      <c r="C3563" s="617" t="n">
        <v>543</v>
      </c>
      <c r="D3563" s="889" t="n">
        <v>13</v>
      </c>
      <c r="E3563" s="713" t="inlineStr">
        <is>
          <t>Manual excavation of the connection point, and surveying its technical features with regards to the pipe material to the dimension and to the top elevation</t>
        </is>
      </c>
      <c r="F3563" s="713" t="inlineStr">
        <is>
          <t>Meglévő csatlakozási pont kézi erővel történő feltárása és műszaki tartalmának bemérése (anyag, dimenzió, csőtető szint)</t>
        </is>
      </c>
      <c r="G3563" s="998" t="n">
        <v>1</v>
      </c>
      <c r="H3563" s="856" t="inlineStr">
        <is>
          <t>item/klt</t>
        </is>
      </c>
      <c r="I3563" s="362" t="n"/>
      <c r="J3563" s="159" t="n">
        <v>0</v>
      </c>
      <c r="K3563" s="159" t="n">
        <v>0</v>
      </c>
      <c r="L3563" s="753">
        <f>J3563+K3563</f>
        <v/>
      </c>
      <c r="M3563" s="748">
        <f>L3563*(G3563+I3563)</f>
        <v/>
      </c>
      <c r="O3563" s="464">
        <f>ISBLANK(D3563)</f>
        <v/>
      </c>
      <c r="P3563" s="464">
        <f>ISBLANK(G3563)</f>
        <v/>
      </c>
      <c r="Q3563" s="464">
        <f>ISBLANK(M3563)</f>
        <v/>
      </c>
      <c r="R3563" s="464">
        <f>IF(AND(O3563=P3563,O3563=Q3563),,"!!!")</f>
        <v/>
      </c>
      <c r="T3563" s="464" t="n">
        <v>3552</v>
      </c>
    </row>
    <row customFormat="1" customHeight="1" ht="22.5" outlineLevel="1" r="3564" s="590">
      <c r="A3564" s="29" t="n"/>
      <c r="B3564" s="606" t="n">
        <v>500</v>
      </c>
      <c r="C3564" s="617" t="n">
        <v>543</v>
      </c>
      <c r="D3564" s="889" t="n">
        <v>14</v>
      </c>
      <c r="E3564" s="713" t="inlineStr">
        <is>
          <t>Connection to the existing system in D110 dimension, complete with the necessary equipments and fitting.</t>
        </is>
      </c>
      <c r="F3564" s="713" t="inlineStr">
        <is>
          <t>Meglévő rendszerre való csatlakozás D110 méretben, szükséges idomokkal és segédanyagokkal kompletten</t>
        </is>
      </c>
      <c r="G3564" s="998" t="n">
        <v>1</v>
      </c>
      <c r="H3564" s="856" t="inlineStr">
        <is>
          <t>item/klt</t>
        </is>
      </c>
      <c r="I3564" s="362" t="n"/>
      <c r="J3564" s="159" t="n">
        <v>0</v>
      </c>
      <c r="K3564" s="159" t="n">
        <v>0</v>
      </c>
      <c r="L3564" s="753">
        <f>J3564+K3564</f>
        <v/>
      </c>
      <c r="M3564" s="748">
        <f>L3564*(G3564+I3564)</f>
        <v/>
      </c>
      <c r="O3564" s="464">
        <f>ISBLANK(D3564)</f>
        <v/>
      </c>
      <c r="P3564" s="464">
        <f>ISBLANK(G3564)</f>
        <v/>
      </c>
      <c r="Q3564" s="464">
        <f>ISBLANK(M3564)</f>
        <v/>
      </c>
      <c r="R3564" s="464">
        <f>IF(AND(O3564=P3564,O3564=Q3564),,"!!!")</f>
        <v/>
      </c>
      <c r="T3564" s="464" t="n">
        <v>3553</v>
      </c>
    </row>
    <row customFormat="1" customHeight="1" ht="22.5" outlineLevel="1" r="3565" s="590">
      <c r="A3565" s="29" t="n"/>
      <c r="B3565" s="606" t="n">
        <v>500</v>
      </c>
      <c r="C3565" s="617" t="n">
        <v>543</v>
      </c>
      <c r="D3565" s="889" t="n">
        <v>15</v>
      </c>
      <c r="E3565" s="713" t="inlineStr">
        <is>
          <t>Preparing as-built plans and documentation based on geodetic survey</t>
        </is>
      </c>
      <c r="F3565" s="713" t="inlineStr">
        <is>
          <t>Megvalósulási tervek készítése és dokumentálása geodéziai bemérés alapján</t>
        </is>
      </c>
      <c r="G3565" s="998" t="n">
        <v>1</v>
      </c>
      <c r="H3565" s="856" t="inlineStr">
        <is>
          <t>item/klt</t>
        </is>
      </c>
      <c r="I3565" s="362" t="n"/>
      <c r="J3565" s="159" t="n">
        <v>0</v>
      </c>
      <c r="K3565" s="159" t="n">
        <v>0</v>
      </c>
      <c r="L3565" s="753">
        <f>J3565+K3565</f>
        <v/>
      </c>
      <c r="M3565" s="748">
        <f>L3565*(G3565+I3565)</f>
        <v/>
      </c>
      <c r="O3565" s="464">
        <f>ISBLANK(D3565)</f>
        <v/>
      </c>
      <c r="P3565" s="464">
        <f>ISBLANK(G3565)</f>
        <v/>
      </c>
      <c r="Q3565" s="464">
        <f>ISBLANK(M3565)</f>
        <v/>
      </c>
      <c r="R3565" s="464">
        <f>IF(AND(O3565=P3565,O3565=Q3565),,"!!!")</f>
        <v/>
      </c>
      <c r="T3565" s="464" t="n">
        <v>3554</v>
      </c>
    </row>
    <row customFormat="1" outlineLevel="1" r="3566" s="590">
      <c r="A3566" s="29" t="n"/>
      <c r="B3566" s="606" t="n">
        <v>500</v>
      </c>
      <c r="C3566" s="617" t="n">
        <v>543</v>
      </c>
      <c r="D3566" s="889" t="n">
        <v>16</v>
      </c>
      <c r="E3566" s="713" t="inlineStr">
        <is>
          <t>Executing pressure test as required by MSZ standards</t>
        </is>
      </c>
      <c r="F3566" s="713" t="inlineStr">
        <is>
          <t>Nyomáspróba az MSZ által előírt módon</t>
        </is>
      </c>
      <c r="G3566" s="998" t="n">
        <v>1</v>
      </c>
      <c r="H3566" s="856" t="inlineStr">
        <is>
          <t>item/klt</t>
        </is>
      </c>
      <c r="I3566" s="362" t="n"/>
      <c r="J3566" s="159" t="n">
        <v>0</v>
      </c>
      <c r="K3566" s="159" t="n">
        <v>0</v>
      </c>
      <c r="L3566" s="753">
        <f>J3566+K3566</f>
        <v/>
      </c>
      <c r="M3566" s="748">
        <f>L3566*(G3566+I3566)</f>
        <v/>
      </c>
      <c r="O3566" s="464">
        <f>ISBLANK(D3566)</f>
        <v/>
      </c>
      <c r="P3566" s="464">
        <f>ISBLANK(G3566)</f>
        <v/>
      </c>
      <c r="Q3566" s="464">
        <f>ISBLANK(M3566)</f>
        <v/>
      </c>
      <c r="R3566" s="464">
        <f>IF(AND(O3566=P3566,O3566=Q3566),,"!!!")</f>
        <v/>
      </c>
      <c r="T3566" s="464" t="n">
        <v>3555</v>
      </c>
    </row>
    <row customFormat="1" customHeight="1" ht="13.5" outlineLevel="1" r="3567" s="590" thickBot="1">
      <c r="A3567" s="29" t="n"/>
      <c r="B3567" s="606" t="n">
        <v>500</v>
      </c>
      <c r="C3567" s="617" t="n">
        <v>543</v>
      </c>
      <c r="D3567" s="889" t="n">
        <v>17</v>
      </c>
      <c r="E3567" s="713" t="inlineStr">
        <is>
          <t>MEO related administrative works for the licensing procedure</t>
        </is>
      </c>
      <c r="F3567" s="713" t="inlineStr">
        <is>
          <t>Gáz engedélyezés lefolytatása és egyéb MEO ügyintézések</t>
        </is>
      </c>
      <c r="G3567" s="998" t="n">
        <v>1</v>
      </c>
      <c r="H3567" s="856" t="inlineStr">
        <is>
          <t>item/klt</t>
        </is>
      </c>
      <c r="I3567" s="362" t="n"/>
      <c r="J3567" s="159" t="n">
        <v>0</v>
      </c>
      <c r="K3567" s="159" t="n">
        <v>0</v>
      </c>
      <c r="L3567" s="753">
        <f>J3567+K3567</f>
        <v/>
      </c>
      <c r="M3567" s="748">
        <f>L3567*(G3567+I3567)</f>
        <v/>
      </c>
      <c r="O3567" s="464">
        <f>ISBLANK(D3567)</f>
        <v/>
      </c>
      <c r="P3567" s="464">
        <f>ISBLANK(G3567)</f>
        <v/>
      </c>
      <c r="Q3567" s="464">
        <f>ISBLANK(M3567)</f>
        <v/>
      </c>
      <c r="R3567" s="464">
        <f>IF(AND(O3567=P3567,O3567=Q3567),,"!!!")</f>
        <v/>
      </c>
      <c r="T3567" s="464" t="n">
        <v>3556</v>
      </c>
    </row>
    <row customFormat="1" customHeight="1" ht="13.5" outlineLevel="1" r="3568" s="590" thickBot="1">
      <c r="A3568" s="588" t="n"/>
      <c r="B3568" s="622" t="n">
        <v>500</v>
      </c>
      <c r="C3568" s="623" t="n">
        <v>543</v>
      </c>
      <c r="D3568" s="89" t="n"/>
      <c r="E3568" s="91" t="inlineStr">
        <is>
          <t>Gas supply systems total</t>
        </is>
      </c>
      <c r="F3568" s="91" t="inlineStr">
        <is>
          <t>Gázellátás összesen</t>
        </is>
      </c>
      <c r="G3568" s="1007" t="n"/>
      <c r="H3568" s="294" t="n"/>
      <c r="I3568" s="452" t="n"/>
      <c r="J3568" s="134" t="n"/>
      <c r="K3568" s="134" t="n"/>
      <c r="L3568" s="225" t="n"/>
      <c r="M3568" s="226">
        <f>SUM(M3551:M3567)</f>
        <v/>
      </c>
      <c r="O3568" s="464">
        <f>ISBLANK(D3568)</f>
        <v/>
      </c>
      <c r="P3568" s="464">
        <f>ISBLANK(G3568)</f>
        <v/>
      </c>
      <c r="Q3568" s="464">
        <f>ISBLANK(M3568)</f>
        <v/>
      </c>
      <c r="R3568" s="464">
        <f>IF(AND(O3568=P3568,O3568=Q3568),,"!!!")</f>
        <v/>
      </c>
      <c r="T3568" s="464" t="n">
        <v>3557</v>
      </c>
    </row>
    <row customFormat="1" customHeight="1" ht="15.75" outlineLevel="1" r="3569" s="590" thickBot="1">
      <c r="A3569" s="581" t="n"/>
      <c r="B3569" s="631" t="n">
        <v>500</v>
      </c>
      <c r="C3569" s="632" t="n">
        <v>541</v>
      </c>
      <c r="D3569" s="566" t="n"/>
      <c r="E3569" s="99" t="inlineStr">
        <is>
          <t>Rainwater drainage system</t>
        </is>
      </c>
      <c r="F3569" s="99" t="inlineStr">
        <is>
          <t>Csapadékvíz elvezető rendszerek</t>
        </is>
      </c>
      <c r="G3569" s="1009" t="n"/>
      <c r="H3569" s="100" t="n"/>
      <c r="I3569" s="334" t="n"/>
      <c r="J3569" s="299" t="n"/>
      <c r="K3569" s="101" t="n"/>
      <c r="L3569" s="216" t="n"/>
      <c r="M3569" s="217" t="n"/>
      <c r="O3569" s="464">
        <f>ISBLANK(D3569)</f>
        <v/>
      </c>
      <c r="P3569" s="464">
        <f>ISBLANK(G3569)</f>
        <v/>
      </c>
      <c r="Q3569" s="464">
        <f>ISBLANK(M3569)</f>
        <v/>
      </c>
      <c r="R3569" s="464">
        <f>IF(AND(O3569=P3569,O3569=Q3569),,"!!!")</f>
        <v/>
      </c>
      <c r="T3569" s="464" t="n">
        <v>3558</v>
      </c>
    </row>
    <row customFormat="1" customHeight="1" ht="202.5" outlineLevel="1" r="3570" s="590">
      <c r="A3570" s="589" t="n"/>
      <c r="B3570" s="606" t="n">
        <v>500</v>
      </c>
      <c r="C3570" s="617" t="n">
        <v>541</v>
      </c>
      <c r="D3570" s="889" t="n">
        <v>1</v>
      </c>
      <c r="E3570" s="855" t="inlineStr">
        <is>
          <t>Construction of DN160 KG PVC SN4 pipeline, spigot connections with gasket sealing, watertight type, or in technically equivalent quality.
Pipe laying and foundation works can be done after the rough landscaping.Opened work trench section according to sample section drawing. Thickness of the covering layer above the pipe is variable, min. 1m. to the final terrain level, as defined in the longitudinal section, during the time of construction mechanical protection should be provided by the means of temporary refilling or railings. Excavation in an open trench with two sided vertical planking and safety railings. At the bottom of the trench smooth bedding must be prepared.  Mechanical protection of the pipe is to be provided with a 10cm thin sand filling or with a protective concrete beding if necessary. Refilling should be made with the smoothing and compaction of each layers up until Trg 95%, about the rate of compaction a protocol must be presented. Sampling at every 30 meter. The leftover soil must be deposited inside the area of the lot, transportation distance max. 350 m.
Average depth of the pipeline is between: 1.0-2,5 m</t>
        </is>
      </c>
      <c r="F3570" s="855" t="inlineStr">
        <is>
          <t>DN160 KG PVC vezeték építése gumigyűrűs kötéssel, vízzáró kivitelben, vagy ezzel egyenértékű anyagminőséggel. A vezetékfektetés az alapozási munkák és a durvatereprendezés után készülhet.
Munkaárok kialakítása mintakeresztszelvény szerint. Cső feletti takarás mértéke változó, a végleges terepszinthez képest min.: 1,0 m, hossz-szelvény szerint, építés ideje alatt a vezeték állagvédelmét - ideiglenes túltöltéssel vagy elkorlátozással szükség szerint biztosítani kell.  Földkiemelés kétoldali függőleges pallózású dúcolt munkaárokból történik, biztonsági védőkorláttal.
A munkaárok alján finom tükör, és ágyazati réteg készítendő. A vezeték műszaki védelmét 10 cm vastag homokterítéssel, ill. szükség szerint védő körülbetonozással kell biztosítani. A földvisszatöltést rétegenkénti elterítéssel és tömörítéssel –Trg 95%-ig- kell biztosítani, a tömörítés mértékét bizonylatolni kell, 30 méterenként vett mintával. A kiszoruló földet deponálni kell telephelyen beül, 350 m-en belüli szállítással
Fektetési málység: 1,0-2,5 m között változó</t>
        </is>
      </c>
      <c r="G3570" s="1041" t="n">
        <v>72</v>
      </c>
      <c r="H3570" s="188" t="inlineStr">
        <is>
          <t>lm/fm</t>
        </is>
      </c>
      <c r="I3570" s="367" t="n"/>
      <c r="J3570" s="189" t="n">
        <v>0</v>
      </c>
      <c r="K3570" s="189" t="n">
        <v>0</v>
      </c>
      <c r="L3570" s="767">
        <f>J3570+K3570</f>
        <v/>
      </c>
      <c r="M3570" s="748">
        <f>L3570*(G3570+I3570)</f>
        <v/>
      </c>
      <c r="O3570" s="464">
        <f>ISBLANK(D3570)</f>
        <v/>
      </c>
      <c r="P3570" s="464">
        <f>ISBLANK(G3570)</f>
        <v/>
      </c>
      <c r="Q3570" s="464">
        <f>ISBLANK(M3570)</f>
        <v/>
      </c>
      <c r="R3570" s="464">
        <f>IF(AND(O3570=P3570,O3570=Q3570),,"!!!")</f>
        <v/>
      </c>
      <c r="T3570" s="464" t="n">
        <v>3559</v>
      </c>
    </row>
    <row customFormat="1" customHeight="1" ht="22.5" outlineLevel="1" r="3571" s="590">
      <c r="A3571" s="589" t="n"/>
      <c r="B3571" s="606" t="n">
        <v>500</v>
      </c>
      <c r="C3571" s="617" t="n">
        <v>541</v>
      </c>
      <c r="D3571" s="889" t="n">
        <v>2</v>
      </c>
      <c r="E3571" s="713" t="inlineStr">
        <is>
          <t>as item no. 1, but
DN200 KG PVC pipe</t>
        </is>
      </c>
      <c r="F3571" s="713" t="inlineStr">
        <is>
          <t>mint az 1. sz tétel, de 
DN200 KG PVC csatorna</t>
        </is>
      </c>
      <c r="G3571" s="1042" t="n">
        <v>405</v>
      </c>
      <c r="H3571" s="714" t="inlineStr">
        <is>
          <t>lm/fm</t>
        </is>
      </c>
      <c r="I3571" s="368" t="n"/>
      <c r="J3571" s="189" t="n">
        <v>0</v>
      </c>
      <c r="K3571" s="189" t="n">
        <v>0</v>
      </c>
      <c r="L3571" s="767">
        <f>J3571+K3571</f>
        <v/>
      </c>
      <c r="M3571" s="748">
        <f>L3571*(G3571+I3571)</f>
        <v/>
      </c>
      <c r="O3571" s="464">
        <f>ISBLANK(D3571)</f>
        <v/>
      </c>
      <c r="P3571" s="464">
        <f>ISBLANK(G3571)</f>
        <v/>
      </c>
      <c r="Q3571" s="464">
        <f>ISBLANK(M3571)</f>
        <v/>
      </c>
      <c r="R3571" s="464">
        <f>IF(AND(O3571=P3571,O3571=Q3571),,"!!!")</f>
        <v/>
      </c>
      <c r="T3571" s="464" t="n">
        <v>3560</v>
      </c>
    </row>
    <row customFormat="1" customHeight="1" ht="22.5" outlineLevel="1" r="3572" s="590">
      <c r="A3572" s="589" t="n"/>
      <c r="B3572" s="606" t="n">
        <v>500</v>
      </c>
      <c r="C3572" s="617" t="n">
        <v>541</v>
      </c>
      <c r="D3572" s="889" t="n">
        <v>3</v>
      </c>
      <c r="E3572" s="713" t="inlineStr">
        <is>
          <t>as item no. 1, but
DN300 KG PVC pipe</t>
        </is>
      </c>
      <c r="F3572" s="713" t="inlineStr">
        <is>
          <t>mint az 1. sz tétel, de 
DN300 KG PVC csatorna</t>
        </is>
      </c>
      <c r="G3572" s="1042" t="n">
        <v>383</v>
      </c>
      <c r="H3572" s="714" t="inlineStr">
        <is>
          <t>lm/fm</t>
        </is>
      </c>
      <c r="I3572" s="368" t="n"/>
      <c r="J3572" s="189" t="n">
        <v>0</v>
      </c>
      <c r="K3572" s="189" t="n">
        <v>0</v>
      </c>
      <c r="L3572" s="767">
        <f>J3572+K3572</f>
        <v/>
      </c>
      <c r="M3572" s="748">
        <f>L3572*(G3572+I3572)</f>
        <v/>
      </c>
      <c r="O3572" s="464">
        <f>ISBLANK(D3572)</f>
        <v/>
      </c>
      <c r="P3572" s="464">
        <f>ISBLANK(G3572)</f>
        <v/>
      </c>
      <c r="Q3572" s="464">
        <f>ISBLANK(M3572)</f>
        <v/>
      </c>
      <c r="R3572" s="464">
        <f>IF(AND(O3572=P3572,O3572=Q3572),,"!!!")</f>
        <v/>
      </c>
      <c r="T3572" s="464" t="n">
        <v>3561</v>
      </c>
    </row>
    <row customFormat="1" customHeight="1" ht="22.5" outlineLevel="1" r="3573" s="590">
      <c r="A3573" s="589" t="n"/>
      <c r="B3573" s="606" t="n">
        <v>500</v>
      </c>
      <c r="C3573" s="617" t="n">
        <v>541</v>
      </c>
      <c r="D3573" s="889" t="n">
        <v>4</v>
      </c>
      <c r="E3573" s="713" t="inlineStr">
        <is>
          <t>as item no. 1, but
DN400 KG PVC pipe</t>
        </is>
      </c>
      <c r="F3573" s="713" t="inlineStr">
        <is>
          <t>mint az 1. sz tétel, de 
DN400 KG PVC csatorna</t>
        </is>
      </c>
      <c r="G3573" s="1042" t="n">
        <v>289</v>
      </c>
      <c r="H3573" s="714" t="inlineStr">
        <is>
          <t>lm/fm</t>
        </is>
      </c>
      <c r="I3573" s="368" t="n"/>
      <c r="J3573" s="189" t="n">
        <v>0</v>
      </c>
      <c r="K3573" s="189" t="n">
        <v>0</v>
      </c>
      <c r="L3573" s="767">
        <f>J3573+K3573</f>
        <v/>
      </c>
      <c r="M3573" s="748">
        <f>L3573*(G3573+I3573)</f>
        <v/>
      </c>
      <c r="O3573" s="464">
        <f>ISBLANK(D3573)</f>
        <v/>
      </c>
      <c r="P3573" s="464">
        <f>ISBLANK(G3573)</f>
        <v/>
      </c>
      <c r="Q3573" s="464">
        <f>ISBLANK(M3573)</f>
        <v/>
      </c>
      <c r="R3573" s="464">
        <f>IF(AND(O3573=P3573,O3573=Q3573),,"!!!")</f>
        <v/>
      </c>
      <c r="T3573" s="464" t="n">
        <v>3562</v>
      </c>
    </row>
    <row customFormat="1" customHeight="1" ht="22.5" outlineLevel="1" r="3574" s="590">
      <c r="A3574" s="589" t="n"/>
      <c r="B3574" s="606" t="n">
        <v>500</v>
      </c>
      <c r="C3574" s="617" t="n">
        <v>541</v>
      </c>
      <c r="D3574" s="889" t="n">
        <v>5</v>
      </c>
      <c r="E3574" s="713" t="inlineStr">
        <is>
          <t>as item no. 1, but
DN500 KG PVC pipe</t>
        </is>
      </c>
      <c r="F3574" s="713" t="inlineStr">
        <is>
          <t>mint az 1. sz tétel, de 
DN500 KG PVC csatorna</t>
        </is>
      </c>
      <c r="G3574" s="1042" t="n">
        <v>504</v>
      </c>
      <c r="H3574" s="714" t="inlineStr">
        <is>
          <t>lm/fm</t>
        </is>
      </c>
      <c r="I3574" s="368" t="n"/>
      <c r="J3574" s="189" t="n">
        <v>0</v>
      </c>
      <c r="K3574" s="189" t="n">
        <v>0</v>
      </c>
      <c r="L3574" s="767">
        <f>J3574+K3574</f>
        <v/>
      </c>
      <c r="M3574" s="748">
        <f>L3574*(G3574+I3574)</f>
        <v/>
      </c>
      <c r="O3574" s="464">
        <f>ISBLANK(D3574)</f>
        <v/>
      </c>
      <c r="P3574" s="464">
        <f>ISBLANK(G3574)</f>
        <v/>
      </c>
      <c r="Q3574" s="464">
        <f>ISBLANK(M3574)</f>
        <v/>
      </c>
      <c r="R3574" s="464">
        <f>IF(AND(O3574=P3574,O3574=Q3574),,"!!!")</f>
        <v/>
      </c>
      <c r="T3574" s="464" t="n">
        <v>3563</v>
      </c>
    </row>
    <row customFormat="1" customHeight="1" ht="22.5" outlineLevel="1" r="3575" s="590">
      <c r="A3575" s="589" t="n"/>
      <c r="B3575" s="606" t="n">
        <v>500</v>
      </c>
      <c r="C3575" s="617" t="n">
        <v>541</v>
      </c>
      <c r="D3575" s="889" t="n">
        <v>6</v>
      </c>
      <c r="E3575" s="713" t="inlineStr">
        <is>
          <t>as item no. 1, but
DN600 PRAGMA pipe</t>
        </is>
      </c>
      <c r="F3575" s="713" t="inlineStr">
        <is>
          <t>mint az 1. sz tétel, de 
DN600 PRAGMA csatorna</t>
        </is>
      </c>
      <c r="G3575" s="1042" t="n">
        <v>181</v>
      </c>
      <c r="H3575" s="714" t="inlineStr">
        <is>
          <t>lm/fm</t>
        </is>
      </c>
      <c r="I3575" s="368" t="n"/>
      <c r="J3575" s="189" t="n">
        <v>0</v>
      </c>
      <c r="K3575" s="189" t="n">
        <v>0</v>
      </c>
      <c r="L3575" s="767">
        <f>J3575+K3575</f>
        <v/>
      </c>
      <c r="M3575" s="748">
        <f>L3575*(G3575+I3575)</f>
        <v/>
      </c>
      <c r="O3575" s="464">
        <f>ISBLANK(D3575)</f>
        <v/>
      </c>
      <c r="P3575" s="464">
        <f>ISBLANK(G3575)</f>
        <v/>
      </c>
      <c r="Q3575" s="464">
        <f>ISBLANK(M3575)</f>
        <v/>
      </c>
      <c r="R3575" s="464">
        <f>IF(AND(O3575=P3575,O3575=Q3575),,"!!!")</f>
        <v/>
      </c>
      <c r="T3575" s="464" t="n">
        <v>3564</v>
      </c>
    </row>
    <row customFormat="1" customHeight="1" ht="22.5" outlineLevel="1" r="3576" s="590">
      <c r="A3576" s="589" t="n"/>
      <c r="B3576" s="606" t="n">
        <v>500</v>
      </c>
      <c r="C3576" s="617" t="n">
        <v>541</v>
      </c>
      <c r="D3576" s="889" t="n">
        <v>7</v>
      </c>
      <c r="E3576" s="713" t="inlineStr">
        <is>
          <t>as item no. 1, but
DN800 PRAGMA pipe</t>
        </is>
      </c>
      <c r="F3576" s="713" t="inlineStr">
        <is>
          <t>mint az 1. sz tétel, de 
DN800 PRAGMA csatorna</t>
        </is>
      </c>
      <c r="G3576" s="1042" t="n">
        <v>234</v>
      </c>
      <c r="H3576" s="714" t="inlineStr">
        <is>
          <t>lm/fm</t>
        </is>
      </c>
      <c r="I3576" s="368" t="n"/>
      <c r="J3576" s="189" t="n">
        <v>0</v>
      </c>
      <c r="K3576" s="189" t="n">
        <v>0</v>
      </c>
      <c r="L3576" s="767">
        <f>J3576+K3576</f>
        <v/>
      </c>
      <c r="M3576" s="748">
        <f>L3576*(G3576+I3576)</f>
        <v/>
      </c>
      <c r="O3576" s="464">
        <f>ISBLANK(D3576)</f>
        <v/>
      </c>
      <c r="P3576" s="464">
        <f>ISBLANK(G3576)</f>
        <v/>
      </c>
      <c r="Q3576" s="464">
        <f>ISBLANK(M3576)</f>
        <v/>
      </c>
      <c r="R3576" s="464">
        <f>IF(AND(O3576=P3576,O3576=Q3576),,"!!!")</f>
        <v/>
      </c>
      <c r="T3576" s="464" t="n">
        <v>3565</v>
      </c>
    </row>
    <row customFormat="1" customHeight="1" ht="22.5" outlineLevel="1" r="3577" s="590">
      <c r="A3577" s="589" t="n"/>
      <c r="B3577" s="606" t="n">
        <v>500</v>
      </c>
      <c r="C3577" s="617" t="n">
        <v>541</v>
      </c>
      <c r="D3577" s="889" t="n">
        <v>8</v>
      </c>
      <c r="E3577" s="713" t="inlineStr">
        <is>
          <t>as item no. 1, but
D200 HDPE pipe</t>
        </is>
      </c>
      <c r="F3577" s="713" t="inlineStr">
        <is>
          <t>mint az 1. sz tétel, de 
D200 KPE csatorna</t>
        </is>
      </c>
      <c r="G3577" s="1042" t="n">
        <v>62</v>
      </c>
      <c r="H3577" s="714" t="inlineStr">
        <is>
          <t>lm/fm</t>
        </is>
      </c>
      <c r="I3577" s="368" t="n"/>
      <c r="J3577" s="189" t="n">
        <v>0</v>
      </c>
      <c r="K3577" s="189" t="n">
        <v>0</v>
      </c>
      <c r="L3577" s="767">
        <f>J3577+K3577</f>
        <v/>
      </c>
      <c r="M3577" s="748">
        <f>L3577*(G3577+I3577)</f>
        <v/>
      </c>
      <c r="O3577" s="464">
        <f>ISBLANK(D3577)</f>
        <v/>
      </c>
      <c r="P3577" s="464">
        <f>ISBLANK(G3577)</f>
        <v/>
      </c>
      <c r="Q3577" s="464">
        <f>ISBLANK(M3577)</f>
        <v/>
      </c>
      <c r="R3577" s="464">
        <f>IF(AND(O3577=P3577,O3577=Q3577),,"!!!")</f>
        <v/>
      </c>
      <c r="T3577" s="464" t="n">
        <v>3566</v>
      </c>
    </row>
    <row customFormat="1" customHeight="1" ht="22.5" outlineLevel="1" r="3578" s="590">
      <c r="A3578" s="589" t="n"/>
      <c r="B3578" s="606" t="n">
        <v>500</v>
      </c>
      <c r="C3578" s="617" t="n">
        <v>541</v>
      </c>
      <c r="D3578" s="889" t="n">
        <v>9</v>
      </c>
      <c r="E3578" s="713" t="inlineStr">
        <is>
          <t>as item no. 1, but
D355 HDPE pipe</t>
        </is>
      </c>
      <c r="F3578" s="713" t="inlineStr">
        <is>
          <t>mint az 1. sz tétel, de 
D355 KPE csatorna</t>
        </is>
      </c>
      <c r="G3578" s="1042" t="n">
        <v>10</v>
      </c>
      <c r="H3578" s="714" t="inlineStr">
        <is>
          <t>lm/fm</t>
        </is>
      </c>
      <c r="I3578" s="368" t="n"/>
      <c r="J3578" s="189" t="n">
        <v>0</v>
      </c>
      <c r="K3578" s="189" t="n">
        <v>0</v>
      </c>
      <c r="L3578" s="767">
        <f>J3578+K3578</f>
        <v/>
      </c>
      <c r="M3578" s="748">
        <f>L3578*(G3578+I3578)</f>
        <v/>
      </c>
      <c r="O3578" s="464">
        <f>ISBLANK(D3578)</f>
        <v/>
      </c>
      <c r="P3578" s="464">
        <f>ISBLANK(G3578)</f>
        <v/>
      </c>
      <c r="Q3578" s="464">
        <f>ISBLANK(M3578)</f>
        <v/>
      </c>
      <c r="R3578" s="464">
        <f>IF(AND(O3578=P3578,O3578=Q3578),,"!!!")</f>
        <v/>
      </c>
      <c r="T3578" s="464" t="n">
        <v>3567</v>
      </c>
    </row>
    <row customFormat="1" customHeight="1" ht="22.5" outlineLevel="1" r="3579" s="590">
      <c r="A3579" s="589" t="n"/>
      <c r="B3579" s="606" t="n">
        <v>500</v>
      </c>
      <c r="C3579" s="617" t="n">
        <v>541</v>
      </c>
      <c r="D3579" s="889" t="n">
        <v>10</v>
      </c>
      <c r="E3579" s="713" t="inlineStr">
        <is>
          <t>as item no. 1, but
DN50 Stainless steel (1.4301) pressure pipe</t>
        </is>
      </c>
      <c r="F3579" s="713" t="inlineStr">
        <is>
          <t>mint az 1. sz tétel, de 
DN50 KO. 1.4301 cső</t>
        </is>
      </c>
      <c r="G3579" s="1042" t="n">
        <v>39</v>
      </c>
      <c r="H3579" s="714" t="inlineStr">
        <is>
          <t>lm/fm</t>
        </is>
      </c>
      <c r="I3579" s="368" t="n"/>
      <c r="J3579" s="189" t="n">
        <v>0</v>
      </c>
      <c r="K3579" s="189" t="n">
        <v>0</v>
      </c>
      <c r="L3579" s="767">
        <f>J3579+K3579</f>
        <v/>
      </c>
      <c r="M3579" s="748">
        <f>L3579*(G3579+I3579)</f>
        <v/>
      </c>
      <c r="O3579" s="464">
        <f>ISBLANK(D3579)</f>
        <v/>
      </c>
      <c r="P3579" s="464">
        <f>ISBLANK(G3579)</f>
        <v/>
      </c>
      <c r="Q3579" s="464">
        <f>ISBLANK(M3579)</f>
        <v/>
      </c>
      <c r="R3579" s="464">
        <f>IF(AND(O3579=P3579,O3579=Q3579),,"!!!")</f>
        <v/>
      </c>
      <c r="T3579" s="464" t="n">
        <v>3568</v>
      </c>
    </row>
    <row customFormat="1" customHeight="1" ht="22.5" outlineLevel="1" r="3580" s="590">
      <c r="A3580" s="589" t="n"/>
      <c r="B3580" s="606" t="n">
        <v>500</v>
      </c>
      <c r="C3580" s="617" t="n">
        <v>541</v>
      </c>
      <c r="D3580" s="889" t="n">
        <v>11</v>
      </c>
      <c r="E3580" s="713" t="inlineStr">
        <is>
          <t>Geodetic survey of the finished pipelines while still accessible in the open trenches, before refilling the soil.</t>
        </is>
      </c>
      <c r="F3580" s="713" t="inlineStr">
        <is>
          <t>A földvisszatöltés előtt csővezeték geodéziai nyíltárkos bemérése.</t>
        </is>
      </c>
      <c r="G3580" s="1042" t="n">
        <v>1</v>
      </c>
      <c r="H3580" s="714" t="inlineStr">
        <is>
          <t>item/klt</t>
        </is>
      </c>
      <c r="I3580" s="368" t="n"/>
      <c r="J3580" s="189" t="n">
        <v>0</v>
      </c>
      <c r="K3580" s="189" t="n">
        <v>0</v>
      </c>
      <c r="L3580" s="767">
        <f>J3580+K3580</f>
        <v/>
      </c>
      <c r="M3580" s="748">
        <f>L3580*(G3580+I3580)</f>
        <v/>
      </c>
      <c r="O3580" s="464">
        <f>ISBLANK(D3580)</f>
        <v/>
      </c>
      <c r="P3580" s="464">
        <f>ISBLANK(G3580)</f>
        <v/>
      </c>
      <c r="Q3580" s="464">
        <f>ISBLANK(M3580)</f>
        <v/>
      </c>
      <c r="R3580" s="464">
        <f>IF(AND(O3580=P3580,O3580=Q3580),,"!!!")</f>
        <v/>
      </c>
      <c r="T3580" s="464" t="n">
        <v>3569</v>
      </c>
    </row>
    <row customFormat="1" customHeight="1" ht="213.75" outlineLevel="1" r="3581" s="590">
      <c r="A3581" s="589" t="n"/>
      <c r="B3581" s="606" t="n">
        <v>500</v>
      </c>
      <c r="C3581" s="617" t="n">
        <v>541</v>
      </c>
      <c r="D3581" s="889" t="n">
        <v>12</v>
      </c>
      <c r="E3581" s="713" t="inlineStr">
        <is>
          <t>Cleaning and turning manhole chambers 
Manhole construction in sloped trench, from the rough landscape level. At the bottom of the trench, smooth surface, and a 20 cm thick sandy gravel bedding layer – compacted to 95% - must be created. Around the shaft, the refilling must be made by the smoothing and compacting of each layer, up to the level of the final terrain. Watertight and sulfate resistant concrete or technically equivalent solution can be applied for te construction. 
Drop inside the shaft may be max. 90 cm, above this height, a separate downcomer is required. Water- and gastight, lockable, „D” grade load capacity, D400 kN construction, diameter of 60cm hatch and frame must be installed. By the adjustment of the hatch , thicknes of the concrete leveling layer is max. 10 cm lehet. In the chamber palstic coated, in concrete embedded footpieces should be placed. Water tightness of lead-throughs in the walls is required.
   Internal diameter:  0,8 m
   Internal height: variable between 1,0 and 2,5 m</t>
        </is>
      </c>
      <c r="F3581" s="713" t="inlineStr">
        <is>
          <t>Tisztító és fordítóaknák  
Aknaépítés a tervezett durvatereprendezési szintről rézsűsen kiemelt munkagödörben.
A munkagödör alján finom tükör, és 20 cm vastagságú 95 %-ra tömörített homokos kavics ágyazati réteg készítendő.  A műtárgy melletti földvisszatöltés rétegenkénti elterítéssel és tömörítéssel készüljön a végleges terepszintig való feltöltéssel. A műtárgy vízzáró kialakítással, szulfátálló betonból, vagy azzal egyenértékű egyéb műszaki megoldással építhető. 
Az aknán belüli bukás mértéke max. 90 cm lehet, e felett a bekötéseknél külső ejtőcső építése szükséges. Víz és gázzáró, zárható kivitelű, 60 cm átmérőjű, „D” jelű közúti teherre méretezett D400 kN kialakítású aknafedlap és fedlapkeret elhelyezése szükséges. Az aknafedlap szintbe emelésénél az aknafedlap alatti rábetonozás mértéke max. 10 cm lehet. Az aknakamrában műanyagbevonatos bebetonozott lejáró hágcsó helyezendő el. A falon való csőátvezetés vízzáró kialakítása szükséges. 
   Belméret (átmérő):  0,8 m
   Belmagasság: 1,0-2,5 m között változó</t>
        </is>
      </c>
      <c r="G3581" s="1042" t="n">
        <v>29</v>
      </c>
      <c r="H3581" s="714" t="inlineStr">
        <is>
          <t>pcs./db</t>
        </is>
      </c>
      <c r="I3581" s="368" t="n"/>
      <c r="J3581" s="189" t="n">
        <v>0</v>
      </c>
      <c r="K3581" s="189" t="n">
        <v>0</v>
      </c>
      <c r="L3581" s="767">
        <f>J3581+K3581</f>
        <v/>
      </c>
      <c r="M3581" s="748">
        <f>L3581*(G3581+I3581)</f>
        <v/>
      </c>
      <c r="O3581" s="464">
        <f>ISBLANK(D3581)</f>
        <v/>
      </c>
      <c r="P3581" s="464">
        <f>ISBLANK(G3581)</f>
        <v/>
      </c>
      <c r="Q3581" s="464">
        <f>ISBLANK(M3581)</f>
        <v/>
      </c>
      <c r="R3581" s="464">
        <f>IF(AND(O3581=P3581,O3581=Q3581),,"!!!")</f>
        <v/>
      </c>
      <c r="T3581" s="464" t="n">
        <v>3570</v>
      </c>
    </row>
    <row customFormat="1" outlineLevel="1" r="3582" s="590">
      <c r="A3582" s="589" t="n"/>
      <c r="B3582" s="606" t="n">
        <v>500</v>
      </c>
      <c r="C3582" s="617" t="n">
        <v>541</v>
      </c>
      <c r="D3582" s="889" t="n">
        <v>13</v>
      </c>
      <c r="E3582" s="713" t="inlineStr">
        <is>
          <t>as item no. 12, but with grated cover</t>
        </is>
      </c>
      <c r="F3582" s="713" t="inlineStr">
        <is>
          <t>mint a 12. sz tétel, de víznyelős fedlappal</t>
        </is>
      </c>
      <c r="G3582" s="1042" t="n">
        <v>5</v>
      </c>
      <c r="H3582" s="714" t="inlineStr">
        <is>
          <t>pcs./db</t>
        </is>
      </c>
      <c r="I3582" s="368" t="n"/>
      <c r="J3582" s="189" t="n">
        <v>0</v>
      </c>
      <c r="K3582" s="189" t="n">
        <v>0</v>
      </c>
      <c r="L3582" s="767">
        <f>J3582+K3582</f>
        <v/>
      </c>
      <c r="M3582" s="748">
        <f>L3582*(G3582+I3582)</f>
        <v/>
      </c>
      <c r="O3582" s="464">
        <f>ISBLANK(D3582)</f>
        <v/>
      </c>
      <c r="P3582" s="464">
        <f>ISBLANK(G3582)</f>
        <v/>
      </c>
      <c r="Q3582" s="464">
        <f>ISBLANK(M3582)</f>
        <v/>
      </c>
      <c r="R3582" s="464">
        <f>IF(AND(O3582=P3582,O3582=Q3582),,"!!!")</f>
        <v/>
      </c>
      <c r="T3582" s="464" t="n">
        <v>3571</v>
      </c>
    </row>
    <row customFormat="1" outlineLevel="1" r="3583" s="590">
      <c r="A3583" s="589" t="n"/>
      <c r="B3583" s="606" t="n">
        <v>500</v>
      </c>
      <c r="C3583" s="617" t="n">
        <v>541</v>
      </c>
      <c r="D3583" s="889" t="n">
        <v>14</v>
      </c>
      <c r="E3583" s="713" t="inlineStr">
        <is>
          <t xml:space="preserve">as item no. 12, but with the internal chamber diameter of 1,0 m </t>
        </is>
      </c>
      <c r="F3583" s="713" t="inlineStr">
        <is>
          <t>mint a 12. sz tétel, de 1,0 m belmérettel</t>
        </is>
      </c>
      <c r="G3583" s="1042" t="n">
        <v>34</v>
      </c>
      <c r="H3583" s="714" t="inlineStr">
        <is>
          <t>pcs./db</t>
        </is>
      </c>
      <c r="I3583" s="368" t="n"/>
      <c r="J3583" s="189" t="n">
        <v>0</v>
      </c>
      <c r="K3583" s="189" t="n">
        <v>0</v>
      </c>
      <c r="L3583" s="767">
        <f>J3583+K3583</f>
        <v/>
      </c>
      <c r="M3583" s="748">
        <f>L3583*(G3583+I3583)</f>
        <v/>
      </c>
      <c r="O3583" s="464">
        <f>ISBLANK(D3583)</f>
        <v/>
      </c>
      <c r="P3583" s="464">
        <f>ISBLANK(G3583)</f>
        <v/>
      </c>
      <c r="Q3583" s="464">
        <f>ISBLANK(M3583)</f>
        <v/>
      </c>
      <c r="R3583" s="464">
        <f>IF(AND(O3583=P3583,O3583=Q3583),,"!!!")</f>
        <v/>
      </c>
      <c r="T3583" s="464" t="n">
        <v>3572</v>
      </c>
    </row>
    <row customFormat="1" customHeight="1" ht="22.5" outlineLevel="1" r="3584" s="590">
      <c r="A3584" s="589" t="n"/>
      <c r="B3584" s="606" t="n">
        <v>500</v>
      </c>
      <c r="C3584" s="617" t="n">
        <v>541</v>
      </c>
      <c r="D3584" s="889" t="n">
        <v>15</v>
      </c>
      <c r="E3584" s="713" t="inlineStr">
        <is>
          <t>as item no. 12, but with the internal chamber diameter of 1,0 m and with grated cover</t>
        </is>
      </c>
      <c r="F3584" s="713" t="inlineStr">
        <is>
          <t>mint a 12. sz tétel, de 1,0 m belmérettel, víznyelős fedlappal</t>
        </is>
      </c>
      <c r="G3584" s="1042" t="n">
        <v>13</v>
      </c>
      <c r="H3584" s="714" t="inlineStr">
        <is>
          <t>pcs./db</t>
        </is>
      </c>
      <c r="I3584" s="368" t="n"/>
      <c r="J3584" s="189" t="n">
        <v>0</v>
      </c>
      <c r="K3584" s="189" t="n">
        <v>0</v>
      </c>
      <c r="L3584" s="767">
        <f>J3584+K3584</f>
        <v/>
      </c>
      <c r="M3584" s="748">
        <f>L3584*(G3584+I3584)</f>
        <v/>
      </c>
      <c r="O3584" s="464">
        <f>ISBLANK(D3584)</f>
        <v/>
      </c>
      <c r="P3584" s="464">
        <f>ISBLANK(G3584)</f>
        <v/>
      </c>
      <c r="Q3584" s="464">
        <f>ISBLANK(M3584)</f>
        <v/>
      </c>
      <c r="R3584" s="464">
        <f>IF(AND(O3584=P3584,O3584=Q3584),,"!!!")</f>
        <v/>
      </c>
      <c r="T3584" s="464" t="n">
        <v>3573</v>
      </c>
    </row>
    <row customFormat="1" outlineLevel="1" r="3585" s="590">
      <c r="A3585" s="589" t="n"/>
      <c r="B3585" s="606" t="n">
        <v>500</v>
      </c>
      <c r="C3585" s="617" t="n">
        <v>541</v>
      </c>
      <c r="D3585" s="889" t="n">
        <v>16</v>
      </c>
      <c r="E3585" s="713" t="inlineStr">
        <is>
          <t xml:space="preserve">as item no. 12, but with the internal chamber diameter of 1,2 m </t>
        </is>
      </c>
      <c r="F3585" s="713" t="inlineStr">
        <is>
          <t>mint a 12. sz tétel, de 1,2 m belmérettel</t>
        </is>
      </c>
      <c r="G3585" s="1042" t="n">
        <v>8</v>
      </c>
      <c r="H3585" s="714" t="inlineStr">
        <is>
          <t>pcs./db</t>
        </is>
      </c>
      <c r="I3585" s="368" t="n"/>
      <c r="J3585" s="189" t="n">
        <v>0</v>
      </c>
      <c r="K3585" s="189" t="n">
        <v>0</v>
      </c>
      <c r="L3585" s="767">
        <f>J3585+K3585</f>
        <v/>
      </c>
      <c r="M3585" s="748">
        <f>L3585*(G3585+I3585)</f>
        <v/>
      </c>
      <c r="O3585" s="464">
        <f>ISBLANK(D3585)</f>
        <v/>
      </c>
      <c r="P3585" s="464">
        <f>ISBLANK(G3585)</f>
        <v/>
      </c>
      <c r="Q3585" s="464">
        <f>ISBLANK(M3585)</f>
        <v/>
      </c>
      <c r="R3585" s="464">
        <f>IF(AND(O3585=P3585,O3585=Q3585),,"!!!")</f>
        <v/>
      </c>
      <c r="T3585" s="464" t="n">
        <v>3574</v>
      </c>
    </row>
    <row customFormat="1" customHeight="1" ht="22.5" outlineLevel="1" r="3586" s="590">
      <c r="A3586" s="589" t="n"/>
      <c r="B3586" s="606" t="n">
        <v>500</v>
      </c>
      <c r="C3586" s="617" t="n">
        <v>541</v>
      </c>
      <c r="D3586" s="889" t="n">
        <v>17</v>
      </c>
      <c r="E3586" s="713" t="inlineStr">
        <is>
          <t>as item no. 12, but with the internal chamber diameter of 1,2 m and with grated cover</t>
        </is>
      </c>
      <c r="F3586" s="713" t="inlineStr">
        <is>
          <t>mint a 12. sz tétel, de 1,2 m belmérettel, víznyelős fedlappal</t>
        </is>
      </c>
      <c r="G3586" s="1042" t="n">
        <v>2</v>
      </c>
      <c r="H3586" s="714" t="inlineStr">
        <is>
          <t>pcs./db</t>
        </is>
      </c>
      <c r="I3586" s="368" t="n"/>
      <c r="J3586" s="189" t="n">
        <v>0</v>
      </c>
      <c r="K3586" s="189" t="n">
        <v>0</v>
      </c>
      <c r="L3586" s="767">
        <f>J3586+K3586</f>
        <v/>
      </c>
      <c r="M3586" s="748">
        <f>L3586*(G3586+I3586)</f>
        <v/>
      </c>
      <c r="O3586" s="464">
        <f>ISBLANK(D3586)</f>
        <v/>
      </c>
      <c r="P3586" s="464">
        <f>ISBLANK(G3586)</f>
        <v/>
      </c>
      <c r="Q3586" s="464">
        <f>ISBLANK(M3586)</f>
        <v/>
      </c>
      <c r="R3586" s="464">
        <f>IF(AND(O3586=P3586,O3586=Q3586),,"!!!")</f>
        <v/>
      </c>
      <c r="T3586" s="464" t="n">
        <v>3575</v>
      </c>
    </row>
    <row customFormat="1" outlineLevel="1" r="3587" s="590">
      <c r="A3587" s="589" t="n"/>
      <c r="B3587" s="606" t="n">
        <v>500</v>
      </c>
      <c r="C3587" s="617" t="n">
        <v>541</v>
      </c>
      <c r="D3587" s="889" t="n">
        <v>18</v>
      </c>
      <c r="E3587" s="713" t="inlineStr">
        <is>
          <t xml:space="preserve">as item no. 12, but with the internal chamber diameter of 1,5 m </t>
        </is>
      </c>
      <c r="F3587" s="713" t="inlineStr">
        <is>
          <t>mint a 12. sz tétel, de 1,5 m belmérettel</t>
        </is>
      </c>
      <c r="G3587" s="1042" t="n">
        <v>10</v>
      </c>
      <c r="H3587" s="714" t="inlineStr">
        <is>
          <t>pcs./db</t>
        </is>
      </c>
      <c r="I3587" s="368" t="n"/>
      <c r="J3587" s="189" t="n">
        <v>0</v>
      </c>
      <c r="K3587" s="189" t="n">
        <v>0</v>
      </c>
      <c r="L3587" s="767">
        <f>J3587+K3587</f>
        <v/>
      </c>
      <c r="M3587" s="748">
        <f>L3587*(G3587+I3587)</f>
        <v/>
      </c>
      <c r="O3587" s="464">
        <f>ISBLANK(D3587)</f>
        <v/>
      </c>
      <c r="P3587" s="464">
        <f>ISBLANK(G3587)</f>
        <v/>
      </c>
      <c r="Q3587" s="464">
        <f>ISBLANK(M3587)</f>
        <v/>
      </c>
      <c r="R3587" s="464">
        <f>IF(AND(O3587=P3587,O3587=Q3587),,"!!!")</f>
        <v/>
      </c>
      <c r="T3587" s="464" t="n">
        <v>3576</v>
      </c>
    </row>
    <row customFormat="1" customHeight="1" ht="123.75" outlineLevel="1" r="3588" s="590">
      <c r="A3588" s="589" t="n"/>
      <c r="B3588" s="606" t="n">
        <v>500</v>
      </c>
      <c r="C3588" s="617" t="n">
        <v>541</v>
      </c>
      <c r="D3588" s="889" t="n">
        <v>19</v>
      </c>
      <c r="E3588" s="713" t="inlineStr">
        <is>
          <t>Storm drain 
Construction of 50x50 cm internal size gully,  with ACO Drain Combipoint manhole cover (load bearing capacity 400kN).
Shaft construction in sloped trench, from the rough landscape level.
At the bottom of the trench, smooth surface, and a 20cm thick sandy gravel bedding layer – compacted to 95% - must be created. Around the shaft, the refilling must be made by the smoothing and compacting of each layer, up to the level of the final terrain. Watertight and sulfate resistant concrete or technically equivalent solution can be applied for te construction. Water- and gastight, lockable, „D” grade load capacity, D400 kN type hatch and frame must be installed.</t>
        </is>
      </c>
      <c r="F3588" s="713" t="inlineStr">
        <is>
          <t>Víznyelőaknák
50x50 cm belméretű víznyelőakna, 50x50 ACO Drain Combipoint öv. íves fedlappal. Aknaépítés a tervezett durvatereprendezési szintről rézsűsen kiemelt munkagödörben. A munkagödör alján finom tükör, és 20 cm vastagságú 95 %-ra tömörített homokos kavics ágyazati réteg készítendő.  A műtárgy melletti fölvisszatöltés rétegenkénti elterítéssel és tömörítéssel készüljön a végleges terepszintig való feltöltéssel. A műtárgy vízzáró kialakítással, szulfátálló betonból, vagy azzal egyenértékű egyéb műszaki megoldással építhető DN 200 csőcsatlakozással. „D” jelű közúti teherre méretezett kialakítású öv.rács (D 400kN teherbírású) és fedlapkeret elhelyezése szükséges.</t>
        </is>
      </c>
      <c r="G3588" s="1042" t="n">
        <v>4</v>
      </c>
      <c r="H3588" s="714" t="inlineStr">
        <is>
          <t>pcs./db</t>
        </is>
      </c>
      <c r="I3588" s="368" t="n"/>
      <c r="J3588" s="189" t="n">
        <v>0</v>
      </c>
      <c r="K3588" s="189" t="n">
        <v>0</v>
      </c>
      <c r="L3588" s="767">
        <f>J3588+K3588</f>
        <v/>
      </c>
      <c r="M3588" s="748">
        <f>L3588*(G3588+I3588)</f>
        <v/>
      </c>
      <c r="O3588" s="464">
        <f>ISBLANK(D3588)</f>
        <v/>
      </c>
      <c r="P3588" s="464">
        <f>ISBLANK(G3588)</f>
        <v/>
      </c>
      <c r="Q3588" s="464">
        <f>ISBLANK(M3588)</f>
        <v/>
      </c>
      <c r="R3588" s="464">
        <f>IF(AND(O3588=P3588,O3588=Q3588),,"!!!")</f>
        <v/>
      </c>
      <c r="T3588" s="464" t="n">
        <v>3577</v>
      </c>
    </row>
    <row customFormat="1" customHeight="1" ht="33.75" outlineLevel="1" r="3589" s="590">
      <c r="A3589" s="589" t="n"/>
      <c r="B3589" s="606" t="n">
        <v>500</v>
      </c>
      <c r="C3589" s="617" t="n">
        <v>541</v>
      </c>
      <c r="D3589" s="889" t="n">
        <v>20</v>
      </c>
      <c r="E3589" s="713" t="inlineStr">
        <is>
          <t>Filtration chamber with 1.0 m internal diameter, 1.5 m deep, perforated shaft bottom, with sand gravel filling up to 0.5 m height, geotextile protection, with cast iron manhole cover.</t>
        </is>
      </c>
      <c r="F3589" s="713" t="inlineStr">
        <is>
          <t>Szikkasztóakna 1,0 m belső átmérővel, 1,5 m mély, perforált aknafenékkel, 0,5 m-ig homokos kavics töltéssel, geotextilia védelemmel, öv. fedlappal.</t>
        </is>
      </c>
      <c r="G3589" s="1042" t="n">
        <v>4</v>
      </c>
      <c r="H3589" s="714" t="inlineStr">
        <is>
          <t>pcs./db</t>
        </is>
      </c>
      <c r="I3589" s="368" t="n"/>
      <c r="J3589" s="189" t="n">
        <v>0</v>
      </c>
      <c r="K3589" s="189" t="n">
        <v>0</v>
      </c>
      <c r="L3589" s="767">
        <f>J3589+K3589</f>
        <v/>
      </c>
      <c r="M3589" s="748">
        <f>L3589*(G3589+I3589)</f>
        <v/>
      </c>
      <c r="O3589" s="464">
        <f>ISBLANK(D3589)</f>
        <v/>
      </c>
      <c r="P3589" s="464">
        <f>ISBLANK(G3589)</f>
        <v/>
      </c>
      <c r="Q3589" s="464">
        <f>ISBLANK(M3589)</f>
        <v/>
      </c>
      <c r="R3589" s="464">
        <f>IF(AND(O3589=P3589,O3589=Q3589),,"!!!")</f>
        <v/>
      </c>
      <c r="T3589" s="464" t="n">
        <v>3578</v>
      </c>
    </row>
    <row customFormat="1" customHeight="1" ht="67.5" outlineLevel="1" r="3590" s="590">
      <c r="A3590" s="589" t="n"/>
      <c r="B3590" s="606" t="n">
        <v>500</v>
      </c>
      <c r="C3590" s="617" t="n">
        <v>541</v>
      </c>
      <c r="D3590" s="889" t="n">
        <v>21</v>
      </c>
      <c r="E3590" s="713" t="inlineStr">
        <is>
          <t>Construction of rainwater pump station chamber, with 1.6 m inside diameter. Constructed from prefabricated reinforced concrete ring elements, installation is to be preapared in open trench, in correlance with the instructions of manufacturer. With the necessary supplementary equipments included (cover, step irons, guide rails for the pumps).</t>
        </is>
      </c>
      <c r="F3590" s="713" t="inlineStr">
        <is>
          <t>Csapadékvíz átemelő akna építése kompletten,  1,6 m belső átmérővel. Építménye előregyártott vb. gyűrűelemekből, munkagödörben a gyártó által megadott műszaki paraméterek betartásával. A szükséges kiegészítő elemekkel (hágcsó, fedlapok,  stb.)</t>
        </is>
      </c>
      <c r="G3590" s="1042" t="n">
        <v>3</v>
      </c>
      <c r="H3590" s="714" t="inlineStr">
        <is>
          <t>item/klt</t>
        </is>
      </c>
      <c r="I3590" s="368" t="n"/>
      <c r="J3590" s="189" t="n">
        <v>0</v>
      </c>
      <c r="K3590" s="189" t="n">
        <v>0</v>
      </c>
      <c r="L3590" s="767">
        <f>J3590+K3590</f>
        <v/>
      </c>
      <c r="M3590" s="748">
        <f>L3590*(G3590+I3590)</f>
        <v/>
      </c>
      <c r="O3590" s="464">
        <f>ISBLANK(D3590)</f>
        <v/>
      </c>
      <c r="P3590" s="464">
        <f>ISBLANK(G3590)</f>
        <v/>
      </c>
      <c r="Q3590" s="464">
        <f>ISBLANK(M3590)</f>
        <v/>
      </c>
      <c r="R3590" s="464">
        <f>IF(AND(O3590=P3590,O3590=Q3590),,"!!!")</f>
        <v/>
      </c>
      <c r="T3590" s="464" t="n">
        <v>3579</v>
      </c>
    </row>
    <row customFormat="1" customHeight="1" ht="78.75" outlineLevel="1" r="3591" s="590">
      <c r="A3591" s="589" t="n"/>
      <c r="B3591" s="606" t="n">
        <v>500</v>
      </c>
      <c r="C3591" s="617" t="n">
        <v>541</v>
      </c>
      <c r="D3591" s="889" t="n">
        <v>22</v>
      </c>
      <c r="E3591" s="713" t="inlineStr">
        <is>
          <t>Construction of MOBA type chamber for the rainwater pump station, with 2.0 m inside diameter. Constructed from prefabricated reinforced concrete ring elements, installation is to be preapared in open trench, in correlance with the instructions of manufacturer. With the necessary supplementary equipments included (cover, step irons, guide rails for the pumps). The depth of the chamber is to be calculated according to the site plan</t>
        </is>
      </c>
      <c r="F3591" s="713" t="inlineStr">
        <is>
          <t>MOBA csapadékvíz átemelő akna építése kompletten, 2,0 m belső átmérővel. Építménye előregyártott vb. gyűrűelemekből, munkagödörben a gyártó által megadott műszaki paraméterek betartásával. A szükséges kiegészítő elemekkel (hágcsó, fedlapok, KO vezetőcső stb.). Az átemelő akna mélysége a kiadott helyszínrajz alapján számolandó</t>
        </is>
      </c>
      <c r="G3591" s="1042" t="n">
        <v>1</v>
      </c>
      <c r="H3591" s="714" t="inlineStr">
        <is>
          <t>item/klt</t>
        </is>
      </c>
      <c r="I3591" s="368" t="n"/>
      <c r="J3591" s="189" t="n">
        <v>0</v>
      </c>
      <c r="K3591" s="189" t="n">
        <v>0</v>
      </c>
      <c r="L3591" s="767">
        <f>J3591+K3591</f>
        <v/>
      </c>
      <c r="M3591" s="748">
        <f>L3591*(G3591+I3591)</f>
        <v/>
      </c>
      <c r="O3591" s="464">
        <f>ISBLANK(D3591)</f>
        <v/>
      </c>
      <c r="P3591" s="464">
        <f>ISBLANK(G3591)</f>
        <v/>
      </c>
      <c r="Q3591" s="464">
        <f>ISBLANK(M3591)</f>
        <v/>
      </c>
      <c r="R3591" s="464">
        <f>IF(AND(O3591=P3591,O3591=Q3591),,"!!!")</f>
        <v/>
      </c>
      <c r="T3591" s="464" t="n">
        <v>3580</v>
      </c>
    </row>
    <row customFormat="1" customHeight="1" ht="180" outlineLevel="1" r="3592" s="590">
      <c r="A3592" s="589" t="n"/>
      <c r="B3592" s="606" t="n">
        <v>500</v>
      </c>
      <c r="C3592" s="617" t="n">
        <v>541</v>
      </c>
      <c r="D3592" s="889" t="n">
        <v>23</v>
      </c>
      <c r="E3592" s="94" t="inlineStr">
        <is>
          <t>Rainwater pump station mechanical euipment
Installation of the lifting unit
- Jung UAK 55/4 C2 or equivalent submersible pump
- with DN150 dimensioned stainless steel pressure pipes and fittings and with stainless steel guide rails
- energy supply and electric distributor
- cable connection and inlet
- connectable to BMS, complete with factory standard control
- with necessary float switches (4 pieces), 
- for rainwater
Q= 45,0 l/sec
H= 5,0 m
P= 5,8 kW
U= 400 V, 50 Hz
- 2 pump units installed</t>
        </is>
      </c>
      <c r="F3592" s="713" t="inlineStr">
        <is>
          <t xml:space="preserve">Csapadékvíz átemelő gépészet
Átemelő gépészeti szerelése
- Jung UAK 55/4 C2 vagy egyenértékű búvárszivattyú
- elhelyezése és szerelése DN150 KO anyagú nyomócsővezetékkel, KO anyagú vezetőcsővel 
- elektromos elosztó berendezéssel
- kábel csatlakozással és bevezetéssel
- távfelügyeleti berendezésbe illeszthető kivitelben
gyári vezérléssel kompletten
- szükséges úszókapcsolókkal (4 db), 
- csapadékvízre
Q= 45,0 l/sec
H= 5,0 m
P= 5,8 kW
U= 400 V, 50 Hz
- beépítve 2 db szivattyú </t>
        </is>
      </c>
      <c r="G3592" s="1042" t="n">
        <v>1</v>
      </c>
      <c r="H3592" s="714" t="inlineStr">
        <is>
          <t>item/klt</t>
        </is>
      </c>
      <c r="I3592" s="368" t="n"/>
      <c r="J3592" s="189" t="n">
        <v>0</v>
      </c>
      <c r="K3592" s="189" t="n">
        <v>0</v>
      </c>
      <c r="L3592" s="767">
        <f>J3592+K3592</f>
        <v/>
      </c>
      <c r="M3592" s="748">
        <f>L3592*(G3592+I3592)</f>
        <v/>
      </c>
      <c r="O3592" s="464">
        <f>ISBLANK(D3592)</f>
        <v/>
      </c>
      <c r="P3592" s="464">
        <f>ISBLANK(G3592)</f>
        <v/>
      </c>
      <c r="Q3592" s="464">
        <f>ISBLANK(M3592)</f>
        <v/>
      </c>
      <c r="R3592" s="464">
        <f>IF(AND(O3592=P3592,O3592=Q3592),,"!!!")</f>
        <v/>
      </c>
      <c r="T3592" s="464" t="n">
        <v>3581</v>
      </c>
    </row>
    <row customFormat="1" customHeight="1" ht="180" outlineLevel="1" r="3593" s="590">
      <c r="A3593" s="589" t="n"/>
      <c r="B3593" s="606" t="n">
        <v>500</v>
      </c>
      <c r="C3593" s="617" t="n">
        <v>541</v>
      </c>
      <c r="D3593" s="889" t="n">
        <v>24</v>
      </c>
      <c r="E3593" s="713" t="inlineStr">
        <is>
          <t>Rainwater pump station mechanical euipment
Installation of the lifting unit
- PRIOX 50-500/11T or equivalent submersible pump
- with DN50 dimensioned stainless steel pressure pipes and fittings and with stainless steel guide rails
- energy supply and electric distributor
- cable connection and inlet
- connectable to BMS, complete with factory standard control
- with necessary float switches (4 pieces), 
- for rainwater
Q= 7,0 l/sec
H= 3,3 m
P= 1,4 kW
U= 400 V, 50 Hz
- 2 pump units installed</t>
        </is>
      </c>
      <c r="F3593" s="713" t="inlineStr">
        <is>
          <t xml:space="preserve">Csapadékvíz átemelő gépészet
Átemelő gépészeti szerelése
- PRIOX 50-500/11T  vagy egyenértékű búvárszivattyú
- elhelyezése és szerelése DN50 KO anyagú nyomócsővezetékkel, KO anyagú vezetőcsővel 
- elektromos elosztó berendezéssel
- kábel csatlakozással és bevezetéssel
- távfelügyeleti berendezésbe illeszthető kivitelben
gyári vezérléssel kompletten
- szükséges úszókapcsolókkal (4 db), 
- csapadékvízre
Q= 7,0 l/sec
H= 3,3 m
P= 1,4 kW
U= 400 V, 50 Hz
- beépítve 2 db szivattyú </t>
        </is>
      </c>
      <c r="G3593" s="1042" t="n">
        <v>3</v>
      </c>
      <c r="H3593" s="714" t="inlineStr">
        <is>
          <t>item/klt</t>
        </is>
      </c>
      <c r="I3593" s="368" t="n"/>
      <c r="J3593" s="189" t="n">
        <v>0</v>
      </c>
      <c r="K3593" s="189" t="n">
        <v>0</v>
      </c>
      <c r="L3593" s="767">
        <f>J3593+K3593</f>
        <v/>
      </c>
      <c r="M3593" s="748">
        <f>L3593*(G3593+I3593)</f>
        <v/>
      </c>
      <c r="O3593" s="464">
        <f>ISBLANK(D3593)</f>
        <v/>
      </c>
      <c r="P3593" s="464">
        <f>ISBLANK(G3593)</f>
        <v/>
      </c>
      <c r="Q3593" s="464">
        <f>ISBLANK(M3593)</f>
        <v/>
      </c>
      <c r="R3593" s="464">
        <f>IF(AND(O3593=P3593,O3593=Q3593),,"!!!")</f>
        <v/>
      </c>
      <c r="T3593" s="464" t="n">
        <v>3582</v>
      </c>
    </row>
    <row customFormat="1" customHeight="1" ht="22.5" outlineLevel="1" r="3594" s="590">
      <c r="A3594" s="589" t="n"/>
      <c r="B3594" s="606" t="n">
        <v>500</v>
      </c>
      <c r="C3594" s="617" t="n">
        <v>541</v>
      </c>
      <c r="D3594" s="889" t="n">
        <v>25</v>
      </c>
      <c r="E3594" s="713" t="inlineStr">
        <is>
          <t>OPTIONAL
Pump station connection to Building management system (BMS)</t>
        </is>
      </c>
      <c r="F3594" s="713" t="inlineStr">
        <is>
          <t>OPCIONÁLIS
Szivattyú állomás bekötése az épületfelügyeleti rendszerbe</t>
        </is>
      </c>
      <c r="G3594" s="1042" t="n">
        <v>4</v>
      </c>
      <c r="H3594" s="714" t="inlineStr">
        <is>
          <t>item/klt</t>
        </is>
      </c>
      <c r="I3594" s="368" t="n"/>
      <c r="J3594" s="189" t="n">
        <v>0</v>
      </c>
      <c r="K3594" s="189" t="n">
        <v>0</v>
      </c>
      <c r="L3594" s="767">
        <f>J3594+K3594</f>
        <v/>
      </c>
      <c r="M3594" s="748">
        <f>L3594*(G3594+I3594)</f>
        <v/>
      </c>
      <c r="O3594" s="464">
        <f>ISBLANK(D3594)</f>
        <v/>
      </c>
      <c r="P3594" s="464">
        <f>ISBLANK(G3594)</f>
        <v/>
      </c>
      <c r="Q3594" s="464">
        <f>ISBLANK(M3594)</f>
        <v/>
      </c>
      <c r="R3594" s="464">
        <f>IF(AND(O3594=P3594,O3594=Q3594),,"!!!")</f>
        <v/>
      </c>
      <c r="T3594" s="464" t="n">
        <v>3583</v>
      </c>
    </row>
    <row customFormat="1" customHeight="1" ht="270" outlineLevel="1" r="3595" s="590">
      <c r="A3595" s="589" t="n"/>
      <c r="B3595" s="606" t="n">
        <v>500</v>
      </c>
      <c r="C3595" s="617" t="n">
        <v>541</v>
      </c>
      <c r="D3595" s="889" t="n">
        <v>26</v>
      </c>
      <c r="E3595" s="94" t="inlineStr">
        <is>
          <t>HAURATON SKG 20 rainwater cleaning equipment for Q =20 l/sec throughput, SZOE= 2 mg/l  cleaning efficiency. 
The installable complete unit must be capable to the pre-treatment of oil contaminated rainwater diverted from the parking area and loading platforms. The unit must have a valid proof of applicability. Supplier must - beside the transportation, installation and commission of the applance - take care of the aquirement of necessary permits and documentation, the warranty certifications and conditions, and must conduct a test operation period as stipulated by the authorities, and must hand over a final operation manual to the operator, in which the treatment and neutralization and deposition method of hazardous, surplus materials is recorded. Water- and gastight, lockable, „D” grade load capacity hatch and must be installed. Water tightness of lead-throughs in the walls is required. Shaft construction can bedone in sloped trench, from the rough landscape level. Before the installation a proper bedding must be created, similarly.
Providing the extension of revision necks by factory manufactured parts up to the designed terrain level.
Providing the equipments inside the separation unit with additional reinforcements to counter the potential displacement of certain parts which may occur in case of an emergency situation.</t>
        </is>
      </c>
      <c r="F3595" s="713" t="inlineStr">
        <is>
          <t>HAURATON SKG 20 csapadékvíz-tisztító berendezés 
Q =20 l/sec hidraulikai terhelésre, SZOE=2mg/l  tisztítási értékkel, magasított kivitel, utószűrővel, felúszás elleni védelemmel, betontömbbel, ahhoz való lepántolással.
Az elhelyezendő komplett berendezés alkalmas kell legyen a gépkocsi parkoló és rakodó felületekről elvezetett olajjal szennyeződhető csapadékvizek előkezelésére. A beépítésre kerülő berendezés érvényes alkalmazási engedéllyel kell rendelkezzen. A szállítónak a berendezés szállításával, telepítésével és beüzemelésével egyidejűleg biztosítania kell az alkalmazási engedélyek, és gépkönyvek átadását, a garanciális és szavatossági feltételekkel, a hatósági előírások szerinti próbaüzemet le kell folytatnia, és a végleges kezelési utasítást az üzemeltetőnek át kell adnia, amelyben rögzítenie kell a veszélyes hulladéknak számító maradék anyagok szakszerű eltávolításának és elhelyezésének módját. Az aknafedlapok kialakítása víz és gázzáró, zárható kivitelű „D” jelű közúti teherre méretezett kialakítású kell legyen. A falon való csőátvezetések és a műtárgy vízzáró kialakítása szükséges. Aknaépítés ill. elhelyezés a tervezett durvatereprendezési szintről rézsűs munkagödörben történhet. Telepítés előtt a gyártó által előírt ágyazat kialakítása szükséges.
Revíziós nyaktagok gyári kihosszabbítása a terepszintre.
Olajfogó belsejében található úszómegvezetés kiegészítése ütközőkkel, havária eseti kimozdulás elkerülése miatt.</t>
        </is>
      </c>
      <c r="G3595" s="1042" t="n">
        <v>1</v>
      </c>
      <c r="H3595" s="714" t="inlineStr">
        <is>
          <t>item/klt</t>
        </is>
      </c>
      <c r="I3595" s="368" t="n"/>
      <c r="J3595" s="189" t="n">
        <v>0</v>
      </c>
      <c r="K3595" s="189" t="n">
        <v>0</v>
      </c>
      <c r="L3595" s="767">
        <f>J3595+K3595</f>
        <v/>
      </c>
      <c r="M3595" s="748">
        <f>L3595*(G3595+I3595)</f>
        <v/>
      </c>
      <c r="O3595" s="464">
        <f>ISBLANK(D3595)</f>
        <v/>
      </c>
      <c r="P3595" s="464">
        <f>ISBLANK(G3595)</f>
        <v/>
      </c>
      <c r="Q3595" s="464">
        <f>ISBLANK(M3595)</f>
        <v/>
      </c>
      <c r="R3595" s="464">
        <f>IF(AND(O3595=P3595,O3595=Q3595),,"!!!")</f>
        <v/>
      </c>
      <c r="T3595" s="464" t="n">
        <v>3584</v>
      </c>
    </row>
    <row customFormat="1" customHeight="1" ht="270" outlineLevel="1" r="3596" s="590">
      <c r="A3596" s="589" t="n"/>
      <c r="B3596" s="606" t="n">
        <v>500</v>
      </c>
      <c r="C3596" s="617" t="n">
        <v>541</v>
      </c>
      <c r="D3596" s="889" t="n">
        <v>27</v>
      </c>
      <c r="E3596" s="94" t="inlineStr">
        <is>
          <t>HAURATON SKG 35 rainwater cleaning equipment for Q =35 l/sec throughput, SZOE= 2 mg/l  cleaning efficiency. 
The installable complete unit must be capable to the pre-treatment of oil contaminated rainwater diverted from the parking area and loading platforms. The unit must have a valid proof of applicability. Supplier must - beside the transportation, installation and commission of the applance - take care of the aquirement of necessary permits and documentation, the warranty certifications and conditions, and must conduct a test operation period as stipulated by the authorities, and must hand over a final operation manual to the operator, in which the treatment and neutralization and deposition method of hazardous, surplus materials is recorded. Water- and gastight, lockable, „D” grade load capacity hatch and must be installed. Water tightness of lead-throughs in the walls is required. Shaft construction can bedone in sloped trench, from the rough landscape level. Before the installation a proper bedding must be created, similarly.
Providing the extension of revision necks by factory manufactured parts up to the designed terrain level.
Providing the equipments inside the separation unit with additional reinforcements to counter the potential displacement of certain parts which may occur in case of an emergency situation.</t>
        </is>
      </c>
      <c r="F3596" s="713" t="inlineStr">
        <is>
          <t>HAURATON SKG 35 csapadékvíz-tisztító berendezés 
Q =35 l/sec hidraulikai terhelésre, SZOE=2mg/l  tisztítási értékkel, magasított kivitel, utószűrővel, felúszás elleni védelemmel, betontömbbel, ahhoz való lepántolással.
Az elhelyezendő komplett berendezés alkalmas kell legyen a gépkocsi parkoló és rakodó felületekről elvezetett olajjal szennyeződhető csapadékvizek előkezelésére. A beépítésre kerülő berendezés érvényes alkalmazási engedéllyel kell rendelkezzen. A szállítónak a berendezés szállításával, telepítésével és beüzemelésével egyidejűleg biztosítania kell az alkalmazási engedélyek, és gépkönyvek átadását, a garanciális és szavatossági feltételekkel, a hatósági előírások szerinti próbaüzemet le kell folytatnia, és a végleges kezelési utasítást az üzemeltetőnek át kell adnia, amelyben rögzítenie kell a veszélyes hulladéknak számító maradék anyagok szakszerű eltávolításának és elhelyezésének módját. Az aknafedlapok kialakítása víz és gázzáró, zárható kivitelű „D” jelű közúti teherre méretezett kialakítású kell legyen. A falon való csőátvezetések és a műtárgy vízzáró kialakítása szükséges. Aknaépítés ill. elhelyezés a tervezett durvatereprendezési szintről rézsűs munkagödörben történhet. Telepítés előtt a gyártó által előírt ágyazat kialakítása szükséges.
Revíziós nyaktagok gyári kihosszabbítása a terepszintre.
Olajfogó belsejében található úszómegvezetés kiegészítése ütközőkkel, havária eseti kimozdulás elkerülése miatt.</t>
        </is>
      </c>
      <c r="G3596" s="1042" t="n">
        <v>1</v>
      </c>
      <c r="H3596" s="714" t="inlineStr">
        <is>
          <t>item/klt</t>
        </is>
      </c>
      <c r="I3596" s="368" t="n"/>
      <c r="J3596" s="189" t="n">
        <v>0</v>
      </c>
      <c r="K3596" s="189" t="n">
        <v>0</v>
      </c>
      <c r="L3596" s="767">
        <f>J3596+K3596</f>
        <v/>
      </c>
      <c r="M3596" s="748">
        <f>L3596*(G3596+I3596)</f>
        <v/>
      </c>
      <c r="O3596" s="464">
        <f>ISBLANK(D3596)</f>
        <v/>
      </c>
      <c r="P3596" s="464">
        <f>ISBLANK(G3596)</f>
        <v/>
      </c>
      <c r="Q3596" s="464">
        <f>ISBLANK(M3596)</f>
        <v/>
      </c>
      <c r="R3596" s="464">
        <f>IF(AND(O3596=P3596,O3596=Q3596),,"!!!")</f>
        <v/>
      </c>
      <c r="T3596" s="464" t="n">
        <v>3585</v>
      </c>
    </row>
    <row customFormat="1" customHeight="1" ht="270" outlineLevel="1" r="3597" s="590">
      <c r="A3597" s="589" t="n"/>
      <c r="B3597" s="606" t="n">
        <v>500</v>
      </c>
      <c r="C3597" s="617" t="n">
        <v>541</v>
      </c>
      <c r="D3597" s="889" t="n">
        <v>28</v>
      </c>
      <c r="E3597" s="94" t="inlineStr">
        <is>
          <t>HAURATON SKG 80 rainwater cleaning equipment for Q =80 l/sec throughput, SZOE= 2 mg/l  cleaning efficiency. 
The installable complete unit must be capable to the pre-treatment of oil contaminated rainwater diverted from the parking area and loading platforms. The unit must have a valid proof of applicability. Supplier must - beside the transportation, installation and commission of the applance - take care of the aquirement of necessary permits and documentation, the warranty certifications and conditions, and must conduct a test operation period as stipulated by the authorities, and must hand over a final operation manual to the operator, in which the treatment and neutralization and deposition method of hazardous, surplus materials is recorded. Water- and gastight, lockable, „D” grade load capacity hatch and must be installed. Water tightness of lead-throughs in the walls is required. Shaft construction can bedone in sloped trench, from the rough landscape level. Before the installation a proper bedding must be created, similarly.
Providing the extension of revision necks by factory manufactured parts up to the designed terrain level.
Providing the equipments inside the separation unit with additional reinforcements to counter the potential displacement of certain parts which may occur in case of an emergency situation.</t>
        </is>
      </c>
      <c r="F3597" s="713" t="inlineStr">
        <is>
          <t>HAURATON SKG 80 csapadékvíz-tisztító berendezés 
Q =80 l/sec hidraulikai terhelésre, SZOE=2mg/l  tisztítási értékkel, magasított kivitel, utószűrővel, felúszás elleni védelemmel, betontömbbel, ahhoz való lepántolással.
Az elhelyezendő komplett berendezés alkalmas kell legyen a gépkocsi parkoló és rakodó felületekről elvezetett olajjal szennyeződhető csapadékvizek előkezelésére. A beépítésre kerülő berendezés érvényes alkalmazási engedéllyel kell rendelkezzen. A szállítónak a berendezés szállításával, telepítésével és beüzemelésével egyidejűleg biztosítania kell az alkalmazási engedélyek, és gépkönyvek átadását, a garanciális és szavatossági feltételekkel, a hatósági előírások szerinti próbaüzemet le kell folytatnia, és a végleges kezelési utasítást az üzemeltetőnek át kell adnia, amelyben rögzítenie kell a veszélyes hulladéknak számító maradék anyagok szakszerű eltávolításának és elhelyezésének módját. Az aknafedlapok kialakítása víz és gázzáró, zárható kivitelű „D” jelű közúti teherre méretezett kialakítású kell legyen. A falon való csőátvezetések és a műtárgy vízzáró kialakítása szükséges. Aknaépítés ill. elhelyezés a tervezett durvatereprendezési szintről rézsűs munkagödörben történhet. Telepítés előtt a gyártó által előírt ágyazat kialakítása szükséges.
Revíziós nyaktagok gyári kihosszabbítása a terepszintre.
Olajfogó belsejében található úszómegvezetés kiegészítése ütközőkkel, havária eseti kimozdulás elkerülése miatt.</t>
        </is>
      </c>
      <c r="G3597" s="1042" t="n">
        <v>1</v>
      </c>
      <c r="H3597" s="714" t="inlineStr">
        <is>
          <t>item/klt</t>
        </is>
      </c>
      <c r="I3597" s="368" t="n"/>
      <c r="J3597" s="189" t="n">
        <v>0</v>
      </c>
      <c r="K3597" s="189" t="n">
        <v>0</v>
      </c>
      <c r="L3597" s="767">
        <f>J3597+K3597</f>
        <v/>
      </c>
      <c r="M3597" s="748">
        <f>L3597*(G3597+I3597)</f>
        <v/>
      </c>
      <c r="O3597" s="464">
        <f>ISBLANK(D3597)</f>
        <v/>
      </c>
      <c r="P3597" s="464">
        <f>ISBLANK(G3597)</f>
        <v/>
      </c>
      <c r="Q3597" s="464">
        <f>ISBLANK(M3597)</f>
        <v/>
      </c>
      <c r="R3597" s="464">
        <f>IF(AND(O3597=P3597,O3597=Q3597),,"!!!")</f>
        <v/>
      </c>
      <c r="T3597" s="464" t="n">
        <v>3586</v>
      </c>
    </row>
    <row customFormat="1" customHeight="1" ht="281.25" outlineLevel="1" r="3598" s="590">
      <c r="A3598" s="589" t="n"/>
      <c r="B3598" s="606" t="n">
        <v>500</v>
      </c>
      <c r="C3598" s="617" t="n">
        <v>541</v>
      </c>
      <c r="D3598" s="889" t="n">
        <v>29</v>
      </c>
      <c r="E3598" s="94" t="inlineStr">
        <is>
          <t>HAURATON SKG 300 rainwater cleaning equipment for Q =300 l/sec throughput, SZOE= 2 mg/l  cleaning efficiency. 
The installable complete unit must be capable to the pre-treatment of oil contaminated rainwater diverted from the parking area and loading platforms. The unit must have a valid proof of applicability. Supplier must - beside the transportation, installation and commission of the applance - take care of the aquirement of necessary permits and documentation, the warranty certifications and conditions, and must conduct a test operation period as stipulated by the authorities, and must hand over a final operation manual to the operator, in which the treatment and neutralization and deposition method of hazardous, surplus materials is recorded. Water- and gastight, lockable, „D” grade load capacity hatch and must be installed. Water tightness of lead-throughs in the walls is required. Shaft construction can bedone in sloped trench, from the rough landscape level. Before the installation a proper bedding must be created, similarly.
Providing the extension of revision necks by factory manufactured parts up to the designed terrain level.
Providing the equipments inside the separation unit with additional reinforcements to counter the potential displacement of certain parts which may occur in case of an emergency situation.</t>
        </is>
      </c>
      <c r="F3598" s="713" t="inlineStr">
        <is>
          <t xml:space="preserve">HAURATON SKG 300 csapadékvíz-tisztító berendezés 
Q =300 l/sec hidraulikai terhelésre, SZOE=2mg/l  tisztítási értékkel, magasított kivitel, utószűrővel, felúszás elleni védelemmel, betontömbbel, ahhoz való lepántolással.
Az elhelyezendő komplett berendezés alkalmas kell legyen a gépkocsi parkoló és rakodó felületekről elvezetett olajjal szennyeződhető csapadékvizek előkezelésére. A beépítésre kerülő berendezés érvényes alkalmazási engedéllyel kell rendelkezzen. A szállítónak a berendezés szállításával, telepítésével és beüzemelésével egyidejűleg biztosítania kell az alkalmazási engedélyek, és gépkönyvek átadását, a garanciális és szavatossági feltételekkel, a hatósági előírások szerinti próbaüzemet le kell folytatnia, és a végleges kezelési utasítást az üzemeltetőnek át kell adnia, amelyben rögzítenie kell a veszélyes hulladéknak számító maradék anyagok szakszerű eltávolításának és elhelyezésének módját. Az aknafedlapok kialakítása víz és gázzáró, zárható kivitelű „D” jelű közúti teherre méretezett kialakítású kell legyen. A falon való csőátvezetések és a műtárgy vízzáró kialakítása szükséges. Aknaépítés ill. elhelyezés a tervezett durvatereprendezési szintről rézsűs munkagödörben történhet. Telepítés előtt a gyártó által előírt ágyazat kialakítása szükséges.
Revíziós nyaktagok gyári kihosszabbítása a terepszintre.
Olajfogó belsejében található úszómegvezetés kiegészítése ütközőkkel, havária eseti kimozdulás elkerülése miatt.
</t>
        </is>
      </c>
      <c r="G3598" s="1042" t="n">
        <v>1</v>
      </c>
      <c r="H3598" s="714" t="inlineStr">
        <is>
          <t>item/klt</t>
        </is>
      </c>
      <c r="I3598" s="368" t="n"/>
      <c r="J3598" s="189" t="n">
        <v>0</v>
      </c>
      <c r="K3598" s="189" t="n">
        <v>0</v>
      </c>
      <c r="L3598" s="767">
        <f>J3598+K3598</f>
        <v/>
      </c>
      <c r="M3598" s="748">
        <f>L3598*(G3598+I3598)</f>
        <v/>
      </c>
      <c r="O3598" s="464">
        <f>ISBLANK(D3598)</f>
        <v/>
      </c>
      <c r="P3598" s="464">
        <f>ISBLANK(G3598)</f>
        <v/>
      </c>
      <c r="Q3598" s="464">
        <f>ISBLANK(M3598)</f>
        <v/>
      </c>
      <c r="R3598" s="464">
        <f>IF(AND(O3598=P3598,O3598=Q3598),,"!!!")</f>
        <v/>
      </c>
      <c r="T3598" s="464" t="n">
        <v>3587</v>
      </c>
    </row>
    <row customFormat="1" customHeight="1" ht="56.25" outlineLevel="1" r="3599" s="590">
      <c r="A3599" s="589" t="n"/>
      <c r="B3599" s="606" t="n">
        <v>500</v>
      </c>
      <c r="C3599" s="617" t="n">
        <v>541</v>
      </c>
      <c r="D3599" s="889" t="n">
        <v>30</v>
      </c>
      <c r="E3599" s="713" t="inlineStr">
        <is>
          <t xml:space="preserve">Designed detention (dry) pond (No. 1.) with the useful volume of 920 m3, (total soil removal is 950 m3, the removal of the upper 0,6 m is calculated at the rough terrain landspcaping) soil removal and relocation within the arae of the site is performed by machine work and with subsequent grassing (3500 m2) </t>
        </is>
      </c>
      <c r="F3599" s="713" t="inlineStr">
        <is>
          <t>Tervezett csapadékvíz tározó (1. jelű), 920 m3 hasznos térfogatú, nyílt tározó  (földkiemelés 950 m3, felső 0,6 talaj eltávolítása a durva tereprendezésénél kalkulálva)  földkiemelése és a telep területén belüli mozgatása gépi erővel, utólagos füvesítéssel (3500 m2).</t>
        </is>
      </c>
      <c r="G3599" s="1042" t="n">
        <v>1</v>
      </c>
      <c r="H3599" s="714" t="inlineStr">
        <is>
          <t>item/klt</t>
        </is>
      </c>
      <c r="I3599" s="368" t="n"/>
      <c r="J3599" s="189" t="n">
        <v>0</v>
      </c>
      <c r="K3599" s="189" t="n">
        <v>0</v>
      </c>
      <c r="L3599" s="767">
        <f>J3599+K3599</f>
        <v/>
      </c>
      <c r="M3599" s="748">
        <f>L3599*(G3599+I3599)</f>
        <v/>
      </c>
      <c r="O3599" s="464">
        <f>ISBLANK(D3599)</f>
        <v/>
      </c>
      <c r="P3599" s="464">
        <f>ISBLANK(G3599)</f>
        <v/>
      </c>
      <c r="Q3599" s="464">
        <f>ISBLANK(M3599)</f>
        <v/>
      </c>
      <c r="R3599" s="464">
        <f>IF(AND(O3599=P3599,O3599=Q3599),,"!!!")</f>
        <v/>
      </c>
      <c r="T3599" s="464" t="n">
        <v>3588</v>
      </c>
    </row>
    <row customFormat="1" customHeight="1" ht="78" outlineLevel="1" r="3600" s="590">
      <c r="A3600" s="589" t="n"/>
      <c r="B3600" s="655" t="n">
        <v>500</v>
      </c>
      <c r="C3600" s="656" t="n">
        <v>541</v>
      </c>
      <c r="D3600" s="598" t="n">
        <v>31</v>
      </c>
      <c r="E3600" s="857" t="inlineStr">
        <is>
          <t>Detention (dry) pond (No. 1.) extension during PHASE II. by providing addional useful volume (to the existing dry pond) of 1380 m3, (total soil removal is 1390 m3, the removal of the upper 0,6 m is calculated at the rough terrain landspcaping) soil removal and relocation within the arae of the site is performed by machine work and with subsequent grassing (3800 m2) 
- only info, in present Quotation not to be included!</t>
        </is>
      </c>
      <c r="F3600" s="857" t="inlineStr">
        <is>
          <t>Tervezett csapadékvíz tározó (1. jelű) bővítése a II. ütem során, 1380 m3 hasznos többlet térfogat létesítésével (földkiemelés 1390 m3, felső 0,6 talaj eltávolítása a durva tereprendezésénél kalkulálva) földkiemelése és a telep területén belüli mozgatása gépi erővel, utólagos füvesítéssel (3800 m2).
- csak info, jelen ajánlatkérésnek nem része!</t>
        </is>
      </c>
      <c r="G3600" s="1043" t="n">
        <v>0</v>
      </c>
      <c r="H3600" s="715" t="inlineStr">
        <is>
          <t>item/klt</t>
        </is>
      </c>
      <c r="I3600" s="368" t="n"/>
      <c r="J3600" s="189" t="n">
        <v>0</v>
      </c>
      <c r="K3600" s="189" t="n">
        <v>0</v>
      </c>
      <c r="L3600" s="767">
        <f>J3600+K3600</f>
        <v/>
      </c>
      <c r="M3600" s="748">
        <f>L3600*(G3600+I3600)</f>
        <v/>
      </c>
      <c r="O3600" s="464">
        <f>ISBLANK(D3600)</f>
        <v/>
      </c>
      <c r="P3600" s="464">
        <f>ISBLANK(G3600)</f>
        <v/>
      </c>
      <c r="Q3600" s="464">
        <f>ISBLANK(M3600)</f>
        <v/>
      </c>
      <c r="R3600" s="464">
        <f>IF(AND(O3600=P3600,O3600=Q3600),,"!!!")</f>
        <v/>
      </c>
      <c r="T3600" s="464" t="n">
        <v>3589</v>
      </c>
    </row>
    <row customFormat="1" customHeight="1" ht="56.25" outlineLevel="1" r="3601" s="590">
      <c r="A3601" s="589" t="n"/>
      <c r="B3601" s="606" t="n">
        <v>500</v>
      </c>
      <c r="C3601" s="617" t="n">
        <v>541</v>
      </c>
      <c r="D3601" s="889" t="n">
        <v>32</v>
      </c>
      <c r="E3601" s="713" t="inlineStr">
        <is>
          <t xml:space="preserve">Designed detention (dry) pond (No. 2.) with the useful volume of 2100 m3, (total soil removal is 2200 m3, the removal of the upper 0,6 m is calculated at the rough terrain landspcaping) soil removal and relocation within the arae of the site is performed by machine work and with subsequent grassing (7300 m2) </t>
        </is>
      </c>
      <c r="F3601" s="713" t="inlineStr">
        <is>
          <t>Tervezett csapadékvíz tározó 2, 2100 m3 hasznos térfogatú, nyílt tározó (földkiemelés 2200 m3, felső 0,6 talaj eltávolítása a durva tereprendezésénél kalkulálva)  földkiemelése és és a telep területén belüli mozgatása gépi erővel, utólagos füvesítéssel (7300 m2).</t>
        </is>
      </c>
      <c r="G3601" s="1042" t="n">
        <v>1</v>
      </c>
      <c r="H3601" s="714" t="inlineStr">
        <is>
          <t>item/klt</t>
        </is>
      </c>
      <c r="I3601" s="368" t="n"/>
      <c r="J3601" s="189" t="n">
        <v>0</v>
      </c>
      <c r="K3601" s="189" t="n">
        <v>0</v>
      </c>
      <c r="L3601" s="767">
        <f>J3601+K3601</f>
        <v/>
      </c>
      <c r="M3601" s="748">
        <f>L3601*(G3601+I3601)</f>
        <v/>
      </c>
      <c r="O3601" s="464">
        <f>ISBLANK(D3601)</f>
        <v/>
      </c>
      <c r="P3601" s="464">
        <f>ISBLANK(G3601)</f>
        <v/>
      </c>
      <c r="Q3601" s="464">
        <f>ISBLANK(M3601)</f>
        <v/>
      </c>
      <c r="R3601" s="464">
        <f>IF(AND(O3601=P3601,O3601=Q3601),,"!!!")</f>
        <v/>
      </c>
      <c r="T3601" s="464" t="n">
        <v>3590</v>
      </c>
    </row>
    <row customFormat="1" customHeight="1" ht="78.75" outlineLevel="1" r="3602" s="590">
      <c r="A3602" s="589" t="n"/>
      <c r="B3602" s="606" t="n">
        <v>500</v>
      </c>
      <c r="C3602" s="617" t="n">
        <v>541</v>
      </c>
      <c r="D3602" s="889" t="n">
        <v>33</v>
      </c>
      <c r="E3602" s="713" t="inlineStr">
        <is>
          <t>Bank protection of the area of the pipe connection to the designed, grass covered pond:
- 40x40x10 concrete tiles embedded in concrete (20 m2)
- 15 cm C30/37 XF3 grade concrete (30 m3)
- RENO mattress (20 m2)
- Geotextile (40 m2)</t>
        </is>
      </c>
      <c r="F3602" s="713" t="inlineStr">
        <is>
          <t xml:space="preserve">Tervezett, füvesített tározóba való becsatlakozás környezetének medervédelme:
- 40x40x10 beton burkolólap betonba rakva (20 m2)
- 15 cm C30/37 XF3 beton (30 m3)
- RENO matrac (20 m2)
- geotextilia (40 m2)
</t>
        </is>
      </c>
      <c r="G3602" s="1042" t="n">
        <v>3</v>
      </c>
      <c r="H3602" s="714" t="inlineStr">
        <is>
          <t>item/klt</t>
        </is>
      </c>
      <c r="I3602" s="368" t="n"/>
      <c r="J3602" s="189" t="n">
        <v>0</v>
      </c>
      <c r="K3602" s="189" t="n">
        <v>0</v>
      </c>
      <c r="L3602" s="767">
        <f>J3602+K3602</f>
        <v/>
      </c>
      <c r="M3602" s="748">
        <f>L3602*(G3602+I3602)</f>
        <v/>
      </c>
      <c r="O3602" s="464">
        <f>ISBLANK(D3602)</f>
        <v/>
      </c>
      <c r="P3602" s="464">
        <f>ISBLANK(G3602)</f>
        <v/>
      </c>
      <c r="Q3602" s="464">
        <f>ISBLANK(M3602)</f>
        <v/>
      </c>
      <c r="R3602" s="464">
        <f>IF(AND(O3602=P3602,O3602=Q3602),,"!!!")</f>
        <v/>
      </c>
      <c r="T3602" s="464" t="n">
        <v>3591</v>
      </c>
    </row>
    <row customFormat="1" customHeight="1" ht="78.75" outlineLevel="1" r="3603" s="590">
      <c r="A3603" s="589" t="n"/>
      <c r="B3603" s="606" t="n">
        <v>500</v>
      </c>
      <c r="C3603" s="617" t="n">
        <v>541</v>
      </c>
      <c r="D3603" s="889" t="n">
        <v>34</v>
      </c>
      <c r="E3603" s="713" t="inlineStr">
        <is>
          <t>Bank protection of the area of the pipe connection to the designed, grass covered pond:
- 40x40x10 concrete tiles embedded in concrete (30 m2)
- 15 cm C30/37 XF3 grade concrete (4 m3)
- RENO mattress (30 m2)
- Geotextile (60 m2)</t>
        </is>
      </c>
      <c r="F3603" s="713" t="inlineStr">
        <is>
          <t xml:space="preserve">Tervezett, füvesített tározóba való becsatlakozás környezetének medervédelme:
- 40x40x10 beton burkolólap betonba rakva (30 m2)
- 15cm C30/37 XF3 beton (4 m3)
-  RENO matrac (30 m2)
- geotextilia (60 m2)
</t>
        </is>
      </c>
      <c r="G3603" s="1042" t="n">
        <v>3</v>
      </c>
      <c r="H3603" s="714" t="inlineStr">
        <is>
          <t>item/klt</t>
        </is>
      </c>
      <c r="I3603" s="368" t="n"/>
      <c r="J3603" s="189" t="n">
        <v>0</v>
      </c>
      <c r="K3603" s="189" t="n">
        <v>0</v>
      </c>
      <c r="L3603" s="767">
        <f>J3603+K3603</f>
        <v/>
      </c>
      <c r="M3603" s="748">
        <f>L3603*(G3603+I3603)</f>
        <v/>
      </c>
      <c r="O3603" s="464">
        <f>ISBLANK(D3603)</f>
        <v/>
      </c>
      <c r="P3603" s="464">
        <f>ISBLANK(G3603)</f>
        <v/>
      </c>
      <c r="Q3603" s="464">
        <f>ISBLANK(M3603)</f>
        <v/>
      </c>
      <c r="R3603" s="464">
        <f>IF(AND(O3603=P3603,O3603=Q3603),,"!!!")</f>
        <v/>
      </c>
      <c r="T3603" s="464" t="n">
        <v>3592</v>
      </c>
    </row>
    <row customFormat="1" customHeight="1" ht="33.75" outlineLevel="1" r="3604" s="590">
      <c r="A3604" s="589" t="n"/>
      <c r="B3604" s="606" t="n">
        <v>500</v>
      </c>
      <c r="C3604" s="617" t="n">
        <v>541</v>
      </c>
      <c r="D3604" s="889" t="n">
        <v>35</v>
      </c>
      <c r="E3604" s="94" t="inlineStr">
        <is>
          <t>Providing the connection to rainwater detention pond with on-site monolithic concrete headwall, in DN500 dimension, by C30/37XF3 graded concrete, with the necessary installation equipments.</t>
        </is>
      </c>
      <c r="F3604" s="713" t="inlineStr">
        <is>
          <t>Csapadékvíz tározóhoz való csatlakozás helyszíni monolit beton kitorkolló fejjel, DN500-as méretben, C30/37XF3 betonminőséggel, szükséges telepítési segédanyagokkal.</t>
        </is>
      </c>
      <c r="G3604" s="1042" t="n">
        <v>2</v>
      </c>
      <c r="H3604" s="714" t="inlineStr">
        <is>
          <t>item/klt</t>
        </is>
      </c>
      <c r="I3604" s="368" t="n"/>
      <c r="J3604" s="189" t="n">
        <v>0</v>
      </c>
      <c r="K3604" s="189" t="n">
        <v>0</v>
      </c>
      <c r="L3604" s="767">
        <f>J3604+K3604</f>
        <v/>
      </c>
      <c r="M3604" s="748">
        <f>L3604*(G3604+I3604)</f>
        <v/>
      </c>
      <c r="O3604" s="464">
        <f>ISBLANK(D3604)</f>
        <v/>
      </c>
      <c r="P3604" s="464">
        <f>ISBLANK(G3604)</f>
        <v/>
      </c>
      <c r="Q3604" s="464">
        <f>ISBLANK(M3604)</f>
        <v/>
      </c>
      <c r="R3604" s="464">
        <f>IF(AND(O3604=P3604,O3604=Q3604),,"!!!")</f>
        <v/>
      </c>
      <c r="T3604" s="464" t="n">
        <v>3593</v>
      </c>
    </row>
    <row customFormat="1" customHeight="1" ht="33.75" outlineLevel="1" r="3605" s="590">
      <c r="A3605" s="589" t="n"/>
      <c r="B3605" s="606" t="n">
        <v>500</v>
      </c>
      <c r="C3605" s="617" t="n">
        <v>541</v>
      </c>
      <c r="D3605" s="889" t="n">
        <v>36</v>
      </c>
      <c r="E3605" s="94" t="inlineStr">
        <is>
          <t>Providing the connection to rainwater detention pond with on-site monolithic concrete headwall, in DN600 dimension, by C30/37XF3 graded concrete, with the necessary installation equipments.</t>
        </is>
      </c>
      <c r="F3605" s="713" t="inlineStr">
        <is>
          <t>Csapadékvíz tározóhoz való csatlakozás helyszíni monolit beton kitorkolló fejjel, DN600-as méretben, C30/37XF3 betonminőséggel, szükséges telepítési segédanyagokkal.</t>
        </is>
      </c>
      <c r="G3605" s="1042" t="n">
        <v>1</v>
      </c>
      <c r="H3605" s="714" t="inlineStr">
        <is>
          <t>item/klt</t>
        </is>
      </c>
      <c r="I3605" s="368" t="n"/>
      <c r="J3605" s="189" t="n">
        <v>0</v>
      </c>
      <c r="K3605" s="189" t="n">
        <v>0</v>
      </c>
      <c r="L3605" s="767">
        <f>J3605+K3605</f>
        <v/>
      </c>
      <c r="M3605" s="748">
        <f>L3605*(G3605+I3605)</f>
        <v/>
      </c>
      <c r="O3605" s="464">
        <f>ISBLANK(D3605)</f>
        <v/>
      </c>
      <c r="P3605" s="464">
        <f>ISBLANK(G3605)</f>
        <v/>
      </c>
      <c r="Q3605" s="464">
        <f>ISBLANK(M3605)</f>
        <v/>
      </c>
      <c r="R3605" s="464">
        <f>IF(AND(O3605=P3605,O3605=Q3605),,"!!!")</f>
        <v/>
      </c>
      <c r="T3605" s="464" t="n">
        <v>3594</v>
      </c>
    </row>
    <row customFormat="1" customHeight="1" ht="33.75" outlineLevel="1" r="3606" s="590">
      <c r="A3606" s="589" t="n"/>
      <c r="B3606" s="606" t="n">
        <v>500</v>
      </c>
      <c r="C3606" s="617" t="n">
        <v>541</v>
      </c>
      <c r="D3606" s="889" t="n">
        <v>37</v>
      </c>
      <c r="E3606" s="94" t="inlineStr">
        <is>
          <t>Providing the connection to rainwater detention pond with on-site monolithic concrete headwall, in DN800 dimension, by C30/37XF3 graded concrete, with the necessary installation equipments.</t>
        </is>
      </c>
      <c r="F3606" s="713" t="inlineStr">
        <is>
          <t>Csapadékvíz tározóhoz való csatlakozás helyszíni monolit beton kitorkolló fejjel, DN800-as méretben, C30/37XF3 betonminőséggel, szükséges telepítési segédanyagokkal.</t>
        </is>
      </c>
      <c r="G3606" s="1042" t="n">
        <v>2</v>
      </c>
      <c r="H3606" s="714" t="inlineStr">
        <is>
          <t>item/klt</t>
        </is>
      </c>
      <c r="I3606" s="368" t="n"/>
      <c r="J3606" s="189" t="n">
        <v>0</v>
      </c>
      <c r="K3606" s="189" t="n">
        <v>0</v>
      </c>
      <c r="L3606" s="767">
        <f>J3606+K3606</f>
        <v/>
      </c>
      <c r="M3606" s="748">
        <f>L3606*(G3606+I3606)</f>
        <v/>
      </c>
      <c r="O3606" s="464">
        <f>ISBLANK(D3606)</f>
        <v/>
      </c>
      <c r="P3606" s="464">
        <f>ISBLANK(G3606)</f>
        <v/>
      </c>
      <c r="Q3606" s="464">
        <f>ISBLANK(M3606)</f>
        <v/>
      </c>
      <c r="R3606" s="464">
        <f>IF(AND(O3606=P3606,O3606=Q3606),,"!!!")</f>
        <v/>
      </c>
      <c r="T3606" s="464" t="n">
        <v>3595</v>
      </c>
    </row>
    <row customFormat="1" customHeight="1" ht="33.75" outlineLevel="1" r="3607" s="590">
      <c r="A3607" s="589" t="n"/>
      <c r="B3607" s="606" t="n">
        <v>500</v>
      </c>
      <c r="C3607" s="617" t="n">
        <v>541</v>
      </c>
      <c r="D3607" s="889" t="n">
        <v>38</v>
      </c>
      <c r="E3607" s="94" t="inlineStr">
        <is>
          <t>Installation of HAURATON RECIFIX PRO 200 graded drainage channel with grates withstanding a load of 125 kN, connected to the rainwater drainage system</t>
        </is>
      </c>
      <c r="F3607" s="713" t="inlineStr">
        <is>
          <t>HAURATON RECIFIX PRO 200 rácsos folyóka készítése B125 kN teherbírású ráccsal, bekötve a csapadékvízelvezető rendszerbe</t>
        </is>
      </c>
      <c r="G3607" s="1042" t="n">
        <v>4</v>
      </c>
      <c r="H3607" s="714" t="inlineStr">
        <is>
          <t>lm/fm</t>
        </is>
      </c>
      <c r="I3607" s="368" t="n"/>
      <c r="J3607" s="189" t="n">
        <v>0</v>
      </c>
      <c r="K3607" s="189" t="n">
        <v>0</v>
      </c>
      <c r="L3607" s="767">
        <f>J3607+K3607</f>
        <v/>
      </c>
      <c r="M3607" s="748">
        <f>L3607*(G3607+I3607)</f>
        <v/>
      </c>
      <c r="O3607" s="464">
        <f>ISBLANK(D3607)</f>
        <v/>
      </c>
      <c r="P3607" s="464">
        <f>ISBLANK(G3607)</f>
        <v/>
      </c>
      <c r="Q3607" s="464">
        <f>ISBLANK(M3607)</f>
        <v/>
      </c>
      <c r="R3607" s="464">
        <f>IF(AND(O3607=P3607,O3607=Q3607),,"!!!")</f>
        <v/>
      </c>
      <c r="T3607" s="464" t="n">
        <v>3596</v>
      </c>
    </row>
    <row customFormat="1" customHeight="1" ht="33.75" outlineLevel="1" r="3608" s="590">
      <c r="A3608" s="589" t="n"/>
      <c r="B3608" s="606" t="n">
        <v>500</v>
      </c>
      <c r="C3608" s="617" t="n">
        <v>541</v>
      </c>
      <c r="D3608" s="889" t="n">
        <v>39</v>
      </c>
      <c r="E3608" s="94" t="inlineStr">
        <is>
          <t>Installation of HAURATON FASERFIX KS 200 graded drainage channel with grates withstanding a load of 400 kN, connected to the rainwater drainage system</t>
        </is>
      </c>
      <c r="F3608" s="713" t="inlineStr">
        <is>
          <t>HAURATON FASERFIX KS 200 rácsos folyóka készítése D400 kN teherbírású ráccsal, bekötve a csapadékvízelvezető rendszerbe</t>
        </is>
      </c>
      <c r="G3608" s="1042" t="n">
        <v>579</v>
      </c>
      <c r="H3608" s="714" t="inlineStr">
        <is>
          <t>lm/fm</t>
        </is>
      </c>
      <c r="I3608" s="368" t="n"/>
      <c r="J3608" s="189" t="n">
        <v>0</v>
      </c>
      <c r="K3608" s="189" t="n">
        <v>0</v>
      </c>
      <c r="L3608" s="767">
        <f>J3608+K3608</f>
        <v/>
      </c>
      <c r="M3608" s="748">
        <f>L3608*(G3608+I3608)</f>
        <v/>
      </c>
      <c r="O3608" s="464">
        <f>ISBLANK(D3608)</f>
        <v/>
      </c>
      <c r="P3608" s="464">
        <f>ISBLANK(G3608)</f>
        <v/>
      </c>
      <c r="Q3608" s="464">
        <f>ISBLANK(M3608)</f>
        <v/>
      </c>
      <c r="R3608" s="464">
        <f>IF(AND(O3608=P3608,O3608=Q3608),,"!!!")</f>
        <v/>
      </c>
      <c r="T3608" s="464" t="n">
        <v>3597</v>
      </c>
    </row>
    <row customFormat="1" customHeight="1" ht="33.75" outlineLevel="1" r="3609" s="590">
      <c r="A3609" s="589" t="n"/>
      <c r="B3609" s="606" t="n">
        <v>500</v>
      </c>
      <c r="C3609" s="617" t="n">
        <v>541</v>
      </c>
      <c r="D3609" s="889" t="n">
        <v>40</v>
      </c>
      <c r="E3609" s="713" t="inlineStr">
        <is>
          <t>Embedding of designed pipes in concrete, in two phases, with the necessary formwork and steel armature. Applied concrete grade: C30/37 XF3</t>
        </is>
      </c>
      <c r="F3609" s="713" t="inlineStr">
        <is>
          <t>Körülbetonozás a tervezett vezetékek körül, két ütemben, a szükséges zsaluzással, betonacéllal
C30/37 XF3</t>
        </is>
      </c>
      <c r="G3609" s="1042" t="n">
        <v>47</v>
      </c>
      <c r="H3609" s="714" t="inlineStr">
        <is>
          <t>m3</t>
        </is>
      </c>
      <c r="I3609" s="368" t="n"/>
      <c r="J3609" s="189" t="n">
        <v>0</v>
      </c>
      <c r="K3609" s="189" t="n">
        <v>0</v>
      </c>
      <c r="L3609" s="767">
        <f>J3609+K3609</f>
        <v/>
      </c>
      <c r="M3609" s="748">
        <f>L3609*(G3609+I3609)</f>
        <v/>
      </c>
      <c r="O3609" s="464">
        <f>ISBLANK(D3609)</f>
        <v/>
      </c>
      <c r="P3609" s="464">
        <f>ISBLANK(G3609)</f>
        <v/>
      </c>
      <c r="Q3609" s="464">
        <f>ISBLANK(M3609)</f>
        <v/>
      </c>
      <c r="R3609" s="464">
        <f>IF(AND(O3609=P3609,O3609=Q3609),,"!!!")</f>
        <v/>
      </c>
      <c r="T3609" s="464" t="n">
        <v>3598</v>
      </c>
    </row>
    <row customFormat="1" customHeight="1" ht="22.5" outlineLevel="1" r="3610" s="590">
      <c r="A3610" s="589" t="n"/>
      <c r="B3610" s="606" t="n">
        <v>500</v>
      </c>
      <c r="C3610" s="617" t="n">
        <v>541</v>
      </c>
      <c r="D3610" s="889" t="n">
        <v>41</v>
      </c>
      <c r="E3610" s="713" t="inlineStr">
        <is>
          <t>Additional landscaping above the drainage system "T 3-0" by machine work, and with subsequent grassing.</t>
        </is>
      </c>
      <c r="F3610" s="713" t="inlineStr">
        <is>
          <t>Lokális földfeltöltés T 3-0 vezeték felett gépi erővel, utólagos füvesítéssel</t>
        </is>
      </c>
      <c r="G3610" s="1042" t="n">
        <v>700</v>
      </c>
      <c r="H3610" s="714" t="inlineStr">
        <is>
          <t>m3</t>
        </is>
      </c>
      <c r="I3610" s="368" t="n"/>
      <c r="J3610" s="189" t="n">
        <v>0</v>
      </c>
      <c r="K3610" s="189" t="n">
        <v>0</v>
      </c>
      <c r="L3610" s="767">
        <f>J3610+K3610</f>
        <v/>
      </c>
      <c r="M3610" s="748">
        <f>L3610*(G3610+I3610)</f>
        <v/>
      </c>
      <c r="O3610" s="464">
        <f>ISBLANK(D3610)</f>
        <v/>
      </c>
      <c r="P3610" s="464">
        <f>ISBLANK(G3610)</f>
        <v/>
      </c>
      <c r="Q3610" s="464">
        <f>ISBLANK(M3610)</f>
        <v/>
      </c>
      <c r="R3610" s="464">
        <f>IF(AND(O3610=P3610,O3610=Q3610),,"!!!")</f>
        <v/>
      </c>
      <c r="T3610" s="464" t="n">
        <v>3599</v>
      </c>
    </row>
    <row customFormat="1" customHeight="1" ht="22.5" outlineLevel="1" r="3611" s="590">
      <c r="A3611" s="589" t="n"/>
      <c r="B3611" s="606" t="n">
        <v>500</v>
      </c>
      <c r="C3611" s="617" t="n">
        <v>541</v>
      </c>
      <c r="D3611" s="889" t="n">
        <v>42</v>
      </c>
      <c r="E3611" s="713" t="inlineStr">
        <is>
          <t>Preparing as-built plans and documentation based on geodetic survey</t>
        </is>
      </c>
      <c r="F3611" s="713" t="inlineStr">
        <is>
          <t>Megvalósulási tervek készítése és dokumentálása geodéziai bemérés alapján</t>
        </is>
      </c>
      <c r="G3611" s="1042" t="n">
        <v>1</v>
      </c>
      <c r="H3611" s="714" t="inlineStr">
        <is>
          <t>item/klt</t>
        </is>
      </c>
      <c r="I3611" s="368" t="n"/>
      <c r="J3611" s="189" t="n">
        <v>0</v>
      </c>
      <c r="K3611" s="189" t="n">
        <v>0</v>
      </c>
      <c r="L3611" s="767">
        <f>J3611+K3611</f>
        <v/>
      </c>
      <c r="M3611" s="748">
        <f>L3611*(G3611+I3611)</f>
        <v/>
      </c>
      <c r="O3611" s="464">
        <f>ISBLANK(D3611)</f>
        <v/>
      </c>
      <c r="P3611" s="464">
        <f>ISBLANK(G3611)</f>
        <v/>
      </c>
      <c r="Q3611" s="464">
        <f>ISBLANK(M3611)</f>
        <v/>
      </c>
      <c r="R3611" s="464">
        <f>IF(AND(O3611=P3611,O3611=Q3611),,"!!!")</f>
        <v/>
      </c>
      <c r="T3611" s="464" t="n">
        <v>3600</v>
      </c>
    </row>
    <row customFormat="1" customHeight="1" ht="33.75" outlineLevel="1" r="3612" s="590">
      <c r="A3612" s="589" t="inlineStr">
        <is>
          <t>x</t>
        </is>
      </c>
      <c r="B3612" s="606" t="n">
        <v>500</v>
      </c>
      <c r="C3612" s="617" t="n">
        <v>541</v>
      </c>
      <c r="D3612" s="889" t="n">
        <v>43</v>
      </c>
      <c r="E3612" s="713" t="inlineStr">
        <is>
          <t>Performing water tightness- and pressure test as required for pipes, manhole chambers and other equipment as required by the MSZ standards</t>
        </is>
      </c>
      <c r="F3612" s="713" t="inlineStr">
        <is>
          <t>Víztartási és nyomáspróba az MSZ által előírt módon vezetékekre, aknákra és berendezésekre</t>
        </is>
      </c>
      <c r="G3612" s="1042" t="n">
        <v>2179</v>
      </c>
      <c r="H3612" s="714" t="inlineStr">
        <is>
          <t>lm/fm</t>
        </is>
      </c>
      <c r="I3612" s="368" t="n"/>
      <c r="J3612" s="189" t="n">
        <v>0</v>
      </c>
      <c r="K3612" s="189" t="n">
        <v>0</v>
      </c>
      <c r="L3612" s="767">
        <f>J3612+K3612</f>
        <v/>
      </c>
      <c r="M3612" s="748">
        <f>L3612*(G3612+I3612)</f>
        <v/>
      </c>
      <c r="O3612" s="464">
        <f>ISBLANK(D3612)</f>
        <v/>
      </c>
      <c r="P3612" s="464">
        <f>ISBLANK(G3612)</f>
        <v/>
      </c>
      <c r="Q3612" s="464">
        <f>ISBLANK(M3612)</f>
        <v/>
      </c>
      <c r="R3612" s="464">
        <f>IF(AND(O3612=P3612,O3612=Q3612),,"!!!")</f>
        <v/>
      </c>
      <c r="T3612" s="464" t="n">
        <v>3601</v>
      </c>
    </row>
    <row customFormat="1" outlineLevel="1" r="3613" s="590">
      <c r="A3613" s="589" t="n"/>
      <c r="B3613" s="606" t="n">
        <v>500</v>
      </c>
      <c r="C3613" s="617" t="n">
        <v>541</v>
      </c>
      <c r="D3613" s="889" t="n">
        <v>44</v>
      </c>
      <c r="E3613" s="713" t="inlineStr">
        <is>
          <t>Technical supervision from the related utilities.</t>
        </is>
      </c>
      <c r="F3613" s="713" t="inlineStr">
        <is>
          <t>Szakfelügyelet társközművek részéről.</t>
        </is>
      </c>
      <c r="G3613" s="1042" t="n">
        <v>1</v>
      </c>
      <c r="H3613" s="714" t="inlineStr">
        <is>
          <t>item/klt</t>
        </is>
      </c>
      <c r="I3613" s="368" t="n"/>
      <c r="J3613" s="189" t="n">
        <v>0</v>
      </c>
      <c r="K3613" s="189" t="n">
        <v>0</v>
      </c>
      <c r="L3613" s="767">
        <f>J3613+K3613</f>
        <v/>
      </c>
      <c r="M3613" s="748">
        <f>L3613*(G3613+I3613)</f>
        <v/>
      </c>
      <c r="O3613" s="464">
        <f>ISBLANK(D3613)</f>
        <v/>
      </c>
      <c r="P3613" s="464">
        <f>ISBLANK(G3613)</f>
        <v/>
      </c>
      <c r="Q3613" s="464">
        <f>ISBLANK(M3613)</f>
        <v/>
      </c>
      <c r="R3613" s="464">
        <f>IF(AND(O3613=P3613,O3613=Q3613),,"!!!")</f>
        <v/>
      </c>
      <c r="T3613" s="464" t="n">
        <v>3602</v>
      </c>
    </row>
    <row customFormat="1" customHeight="1" ht="23.25" outlineLevel="1" r="3614" s="289" thickBot="1">
      <c r="A3614" s="589" t="inlineStr">
        <is>
          <t>x</t>
        </is>
      </c>
      <c r="B3614" s="606" t="n">
        <v>500</v>
      </c>
      <c r="C3614" s="617" t="n">
        <v>541</v>
      </c>
      <c r="D3614" s="889" t="n">
        <v>45</v>
      </c>
      <c r="E3614" s="716" t="inlineStr">
        <is>
          <t>Pallet storage rainwater drainage. 50 m suspended gutter channel with 18 m drain channel and fixings.</t>
        </is>
      </c>
      <c r="F3614" s="716" t="inlineStr">
        <is>
          <t>Raklaptároló csapadékvíz elvezetése. 50 m függőeresz csatorna 18 m lefolyócsatornával és rögzítésseivel.</t>
        </is>
      </c>
      <c r="G3614" s="1042" t="n">
        <v>1</v>
      </c>
      <c r="H3614" s="714" t="inlineStr">
        <is>
          <t>item/klt</t>
        </is>
      </c>
      <c r="I3614" s="368" t="n"/>
      <c r="J3614" s="189" t="n">
        <v>0</v>
      </c>
      <c r="K3614" s="189" t="n">
        <v>0</v>
      </c>
      <c r="L3614" s="767">
        <f>J3614+K3614</f>
        <v/>
      </c>
      <c r="M3614" s="748">
        <f>L3614*(G3614+I3614)</f>
        <v/>
      </c>
      <c r="O3614" s="464">
        <f>ISBLANK(D3614)</f>
        <v/>
      </c>
      <c r="P3614" s="464">
        <f>ISBLANK(G3614)</f>
        <v/>
      </c>
      <c r="Q3614" s="464">
        <f>ISBLANK(M3614)</f>
        <v/>
      </c>
      <c r="R3614" s="464">
        <f>IF(AND(O3614=P3614,O3614=Q3614),,"!!!")</f>
        <v/>
      </c>
      <c r="T3614" s="464" t="n">
        <v>3603</v>
      </c>
    </row>
    <row customFormat="1" customHeight="1" ht="13.5" outlineLevel="1" r="3615" s="590" thickBot="1">
      <c r="A3615" s="588" t="n"/>
      <c r="B3615" s="622" t="n">
        <v>500</v>
      </c>
      <c r="C3615" s="623" t="n">
        <v>541</v>
      </c>
      <c r="D3615" s="89" t="n"/>
      <c r="E3615" s="91" t="inlineStr">
        <is>
          <t>Rainwater drainage system</t>
        </is>
      </c>
      <c r="F3615" s="91" t="inlineStr">
        <is>
          <t>Csapadékvíz elvezető rendszerek</t>
        </is>
      </c>
      <c r="G3615" s="1007" t="n"/>
      <c r="H3615" s="294" t="n"/>
      <c r="I3615" s="452" t="n"/>
      <c r="J3615" s="134" t="n"/>
      <c r="K3615" s="134" t="n"/>
      <c r="L3615" s="225" t="n"/>
      <c r="M3615" s="226">
        <f>SUM(M3570:M3614)</f>
        <v/>
      </c>
      <c r="O3615" s="464">
        <f>ISBLANK(D3615)</f>
        <v/>
      </c>
      <c r="P3615" s="464">
        <f>ISBLANK(G3615)</f>
        <v/>
      </c>
      <c r="Q3615" s="464">
        <f>ISBLANK(M3615)</f>
        <v/>
      </c>
      <c r="R3615" s="464">
        <f>IF(AND(O3615=P3615,O3615=Q3615),,"!!!")</f>
        <v/>
      </c>
      <c r="T3615" s="464" t="n">
        <v>3604</v>
      </c>
    </row>
    <row customHeight="1" ht="34.9" r="3616" thickBot="1">
      <c r="A3616" s="373" t="n"/>
      <c r="B3616" s="601" t="n">
        <v>600</v>
      </c>
      <c r="C3616" s="602" t="n">
        <v>610</v>
      </c>
      <c r="D3616" s="431" t="n"/>
      <c r="E3616" s="21" t="inlineStr">
        <is>
          <t>Furnishings and furniture</t>
        </is>
      </c>
      <c r="F3616" s="21" t="inlineStr">
        <is>
          <t>Bútorozás</t>
        </is>
      </c>
      <c r="G3616" s="989" t="n"/>
      <c r="H3616" s="292" t="n"/>
      <c r="I3616" s="311" t="n"/>
      <c r="J3616" s="95" t="n"/>
      <c r="K3616" s="23" t="n"/>
      <c r="L3616" s="23" t="n"/>
      <c r="M3616" s="191">
        <f>SUMIF(D3618:D3627,"&gt;0",M3618:M3627)</f>
        <v/>
      </c>
      <c r="O3616" s="464">
        <f>ISBLANK(D3616)</f>
        <v/>
      </c>
      <c r="P3616" s="464">
        <f>ISBLANK(G3616)</f>
        <v/>
      </c>
      <c r="Q3616" s="464">
        <f>ISBLANK(M3616)</f>
        <v/>
      </c>
      <c r="R3616" s="464">
        <f>IF(AND(O3616=P3616,O3616=Q3616),,"!!!")</f>
        <v/>
      </c>
      <c r="T3616" s="464" t="n">
        <v>3605</v>
      </c>
    </row>
    <row customHeight="1" ht="16.5" outlineLevel="1" r="3617" thickBot="1">
      <c r="A3617" s="24" t="n"/>
      <c r="B3617" s="603" t="n"/>
      <c r="C3617" s="604" t="n"/>
      <c r="D3617" s="555" t="n"/>
      <c r="E3617" s="25" t="inlineStr">
        <is>
          <t>Note</t>
        </is>
      </c>
      <c r="F3617" s="26" t="inlineStr">
        <is>
          <t>Megjegyzés:</t>
        </is>
      </c>
      <c r="G3617" s="990" t="n"/>
      <c r="H3617" s="130" t="n"/>
      <c r="I3617" s="312" t="n"/>
      <c r="J3617" s="131" t="n"/>
      <c r="K3617" s="27" t="n"/>
      <c r="L3617" s="27" t="n"/>
      <c r="M3617" s="28" t="n"/>
      <c r="O3617" s="464">
        <f>ISBLANK(D3617)</f>
        <v/>
      </c>
      <c r="P3617" s="464">
        <f>ISBLANK(G3617)</f>
        <v/>
      </c>
      <c r="Q3617" s="464">
        <f>ISBLANK(M3617)</f>
        <v/>
      </c>
      <c r="R3617" s="464">
        <f>IF(AND(O3617=P3617,O3617=Q3617),,"!!!")</f>
        <v/>
      </c>
      <c r="T3617" s="464" t="n">
        <v>3606</v>
      </c>
    </row>
    <row customHeight="1" ht="15.75" outlineLevel="1" r="3618" thickBot="1">
      <c r="A3618" s="576" t="n"/>
      <c r="B3618" s="601" t="n">
        <v>600</v>
      </c>
      <c r="C3618" s="602" t="n">
        <v>611</v>
      </c>
      <c r="D3618" s="556" t="n"/>
      <c r="E3618" s="1" t="inlineStr">
        <is>
          <t>General furnishings and furniture</t>
        </is>
      </c>
      <c r="F3618" s="1" t="inlineStr">
        <is>
          <t>Általános bútorok</t>
        </is>
      </c>
      <c r="G3618" s="991" t="n"/>
      <c r="H3618" s="293" t="n"/>
      <c r="I3618" s="313" t="n"/>
      <c r="J3618" s="298" t="n"/>
      <c r="K3618" s="2" t="n"/>
      <c r="L3618" s="3" t="n"/>
      <c r="M3618" s="4" t="n"/>
      <c r="O3618" s="464">
        <f>ISBLANK(D3618)</f>
        <v/>
      </c>
      <c r="P3618" s="464">
        <f>ISBLANK(G3618)</f>
        <v/>
      </c>
      <c r="Q3618" s="464">
        <f>ISBLANK(M3618)</f>
        <v/>
      </c>
      <c r="R3618" s="464">
        <f>IF(AND(O3618=P3618,O3618=Q3618),,"!!!")</f>
        <v/>
      </c>
      <c r="T3618" s="464" t="n">
        <v>3607</v>
      </c>
    </row>
    <row customHeight="1" ht="25.5" outlineLevel="1" r="3619">
      <c r="A3619" s="29" t="n"/>
      <c r="B3619" s="606" t="n">
        <v>600</v>
      </c>
      <c r="C3619" s="617" t="n">
        <v>611</v>
      </c>
      <c r="D3619" s="889" t="n"/>
      <c r="E3619" s="50" t="inlineStr">
        <is>
          <t xml:space="preserve">Wardrobes
</t>
        </is>
      </c>
      <c r="F3619" s="50" t="inlineStr">
        <is>
          <t>Öltöző szekrények</t>
        </is>
      </c>
      <c r="G3619" s="995" t="n"/>
      <c r="H3619" s="68" t="n"/>
      <c r="I3619" s="462" t="n"/>
      <c r="J3619" s="301" t="n"/>
      <c r="K3619" s="301" t="n"/>
      <c r="L3619" s="301" t="n"/>
      <c r="M3619" s="537" t="n"/>
      <c r="O3619" s="464">
        <f>ISBLANK(D3619)</f>
        <v/>
      </c>
      <c r="P3619" s="464">
        <f>ISBLANK(G3619)</f>
        <v/>
      </c>
      <c r="Q3619" s="464">
        <f>ISBLANK(M3619)</f>
        <v/>
      </c>
      <c r="R3619" s="464">
        <f>IF(AND(O3619=P3619,O3619=Q3619),,"!!!")</f>
        <v/>
      </c>
      <c r="T3619" s="464" t="n">
        <v>3608</v>
      </c>
    </row>
    <row customHeight="1" ht="33.75" outlineLevel="1" r="3620">
      <c r="A3620" s="29" t="n"/>
      <c r="B3620" s="606" t="n">
        <v>600</v>
      </c>
      <c r="C3620" s="617" t="n">
        <v>611</v>
      </c>
      <c r="D3620" s="889" t="n">
        <v>1</v>
      </c>
      <c r="E3620" s="427" t="inlineStr">
        <is>
          <t>"Long - door sheet steel locker with two compartments, security lock
Typ: MetalBox Projekt 2
Dimension:  1800x600x500 mm</t>
        </is>
      </c>
      <c r="F3620" s="427" t="inlineStr">
        <is>
          <t>Hosszúajtós acéllemez öltözőszekrénykét rekesszel bizonsági zárral
Típus: MetaloBox Projekt2
Méret: 1800x600x500 mm</t>
        </is>
      </c>
      <c r="G3620" s="994" t="n">
        <v>116</v>
      </c>
      <c r="H3620" s="39" t="inlineStr">
        <is>
          <t>db</t>
        </is>
      </c>
      <c r="I3620" s="315" t="n"/>
      <c r="J3620" s="159" t="n">
        <v>0</v>
      </c>
      <c r="K3620" s="159" t="n">
        <v>0</v>
      </c>
      <c r="L3620" s="753">
        <f>J3620+K3620</f>
        <v/>
      </c>
      <c r="M3620" s="748">
        <f>L3620*(G3620+I3620)</f>
        <v/>
      </c>
      <c r="O3620" s="464">
        <f>ISBLANK(D3620)</f>
        <v/>
      </c>
      <c r="P3620" s="464">
        <f>ISBLANK(G3620)</f>
        <v/>
      </c>
      <c r="Q3620" s="464">
        <f>ISBLANK(M3620)</f>
        <v/>
      </c>
      <c r="R3620" s="464">
        <f>IF(AND(O3620=P3620,O3620=Q3620),,"!!!")</f>
        <v/>
      </c>
      <c r="T3620" s="464" t="n">
        <v>3609</v>
      </c>
    </row>
    <row customHeight="1" ht="33.75" outlineLevel="1" r="3621">
      <c r="A3621" s="29" t="n"/>
      <c r="B3621" s="613" t="n"/>
      <c r="C3621" s="617" t="n"/>
      <c r="D3621" s="889" t="n">
        <v>2</v>
      </c>
      <c r="E3621" s="427" t="inlineStr">
        <is>
          <t>"Z-door sheet steel locker with four compartments. With security lock
Type: MetaloBox Project Z2
Size: 1800x700x500 mm</t>
        </is>
      </c>
      <c r="F3621" s="427" t="inlineStr">
        <is>
          <t>Z-ajtós acéllemez öltözőszekrény négy rekesszel. bizonsági zárral
Típus: MetaloBox Projekt Z2
Méret: 1800x700x500 mm</t>
        </is>
      </c>
      <c r="G3621" s="994" t="n">
        <v>27</v>
      </c>
      <c r="H3621" s="39" t="inlineStr">
        <is>
          <t>db</t>
        </is>
      </c>
      <c r="I3621" s="315" t="n"/>
      <c r="J3621" s="159" t="n">
        <v>0</v>
      </c>
      <c r="K3621" s="159" t="n">
        <v>0</v>
      </c>
      <c r="L3621" s="753">
        <f>J3621+K3621</f>
        <v/>
      </c>
      <c r="M3621" s="748">
        <f>L3621*(G3621+I3621)</f>
        <v/>
      </c>
      <c r="O3621" s="464">
        <f>ISBLANK(D3621)</f>
        <v/>
      </c>
      <c r="P3621" s="464">
        <f>ISBLANK(G3621)</f>
        <v/>
      </c>
      <c r="Q3621" s="464">
        <f>ISBLANK(M3621)</f>
        <v/>
      </c>
      <c r="R3621" s="464">
        <f>IF(AND(O3621=P3621,O3621=Q3621),,"!!!")</f>
        <v/>
      </c>
      <c r="T3621" s="464" t="n">
        <v>3610</v>
      </c>
    </row>
    <row customHeight="1" ht="33.75" outlineLevel="1" r="3622">
      <c r="A3622" s="29" t="n"/>
      <c r="B3622" s="613" t="n"/>
      <c r="C3622" s="617" t="n"/>
      <c r="D3622" s="889" t="n">
        <v>3</v>
      </c>
      <c r="E3622" s="427" t="inlineStr">
        <is>
          <t xml:space="preserve">"Cloakroom bench
TypeM MetaloBox OP 2000
Size: 450x2000x330 mm </t>
        </is>
      </c>
      <c r="F3622" s="427" t="inlineStr">
        <is>
          <t>Öltözőpad
TípusM MetaloBox OP 2000
Méret:450x2000x330 mm</t>
        </is>
      </c>
      <c r="G3622" s="994" t="n">
        <v>25</v>
      </c>
      <c r="H3622" s="39" t="inlineStr">
        <is>
          <t>db</t>
        </is>
      </c>
      <c r="I3622" s="315" t="n"/>
      <c r="J3622" s="159" t="n">
        <v>0</v>
      </c>
      <c r="K3622" s="159" t="n">
        <v>0</v>
      </c>
      <c r="L3622" s="753">
        <f>J3622+K3622</f>
        <v/>
      </c>
      <c r="M3622" s="748">
        <f>L3622*(G3622+I3622)</f>
        <v/>
      </c>
      <c r="O3622" s="464">
        <f>ISBLANK(D3622)</f>
        <v/>
      </c>
      <c r="P3622" s="464">
        <f>ISBLANK(G3622)</f>
        <v/>
      </c>
      <c r="Q3622" s="464">
        <f>ISBLANK(M3622)</f>
        <v/>
      </c>
      <c r="R3622" s="464">
        <f>IF(AND(O3622=P3622,O3622=Q3622),,"!!!")</f>
        <v/>
      </c>
      <c r="T3622" s="464" t="n">
        <v>3611</v>
      </c>
    </row>
    <row outlineLevel="1" r="3623">
      <c r="A3623" s="29" t="n"/>
      <c r="B3623" s="613" t="n"/>
      <c r="C3623" s="617" t="n"/>
      <c r="D3623" s="889" t="n"/>
      <c r="E3623" s="88" t="inlineStr">
        <is>
          <t>Garden equipment</t>
        </is>
      </c>
      <c r="F3623" s="88" t="inlineStr">
        <is>
          <t>Kerti berendezések</t>
        </is>
      </c>
      <c r="G3623" s="994" t="n"/>
      <c r="H3623" s="39" t="n"/>
      <c r="I3623" s="315" t="n"/>
      <c r="J3623" s="159" t="n"/>
      <c r="K3623" s="159" t="n"/>
      <c r="L3623" s="753" t="n"/>
      <c r="M3623" s="748" t="n"/>
      <c r="O3623" s="464">
        <f>ISBLANK(D3623)</f>
        <v/>
      </c>
      <c r="P3623" s="464">
        <f>ISBLANK(G3623)</f>
        <v/>
      </c>
      <c r="Q3623" s="464">
        <f>ISBLANK(M3623)</f>
        <v/>
      </c>
      <c r="R3623" s="464">
        <f>IF(AND(O3623=P3623,O3623=Q3623),,"!!!")</f>
        <v/>
      </c>
      <c r="T3623" s="464" t="n">
        <v>3612</v>
      </c>
    </row>
    <row customHeight="1" ht="22.5" outlineLevel="1" r="3624">
      <c r="A3624" s="29" t="n"/>
      <c r="B3624" s="606" t="n">
        <v>600</v>
      </c>
      <c r="C3624" s="617" t="n">
        <v>611</v>
      </c>
      <c r="D3624" s="889" t="n">
        <v>4</v>
      </c>
      <c r="E3624" s="682" t="inlineStr">
        <is>
          <t xml:space="preserve">Garden benches
Typ:mmcite radium LRA130 </t>
        </is>
      </c>
      <c r="F3624" s="94" t="inlineStr">
        <is>
          <t xml:space="preserve">Kerti padok
Típus: mmcite radium LRA130 </t>
        </is>
      </c>
      <c r="G3624" s="994" t="n">
        <v>1</v>
      </c>
      <c r="H3624" s="39" t="inlineStr">
        <is>
          <t>db</t>
        </is>
      </c>
      <c r="I3624" s="315" t="n"/>
      <c r="J3624" s="159" t="n">
        <v>0</v>
      </c>
      <c r="K3624" s="159" t="n">
        <v>0</v>
      </c>
      <c r="L3624" s="753">
        <f>J3624+K3624</f>
        <v/>
      </c>
      <c r="M3624" s="748">
        <f>L3624*(G3624+I3624)</f>
        <v/>
      </c>
      <c r="O3624" s="464">
        <f>ISBLANK(D3624)</f>
        <v/>
      </c>
      <c r="P3624" s="464">
        <f>ISBLANK(G3624)</f>
        <v/>
      </c>
      <c r="Q3624" s="464">
        <f>ISBLANK(M3624)</f>
        <v/>
      </c>
      <c r="R3624" s="464">
        <f>IF(AND(O3624=P3624,O3624=Q3624),,"!!!")</f>
        <v/>
      </c>
      <c r="T3624" s="464" t="n">
        <v>3613</v>
      </c>
    </row>
    <row customHeight="1" ht="22.5" outlineLevel="1" r="3625">
      <c r="A3625" s="29" t="n"/>
      <c r="B3625" s="606" t="n">
        <v>600</v>
      </c>
      <c r="C3625" s="617" t="n">
        <v>611</v>
      </c>
      <c r="D3625" s="889" t="n">
        <v>5</v>
      </c>
      <c r="E3625" s="682" t="inlineStr">
        <is>
          <t xml:space="preserve">Waste collection containers
Typ: mmcite radium KR120 </t>
        </is>
      </c>
      <c r="F3625" s="94" t="inlineStr">
        <is>
          <t xml:space="preserve">Hulladékgyüjtő edények
'Típus: mmcite radium KR120 </t>
        </is>
      </c>
      <c r="G3625" s="994" t="n">
        <v>22</v>
      </c>
      <c r="H3625" s="39" t="inlineStr">
        <is>
          <t>db</t>
        </is>
      </c>
      <c r="I3625" s="315" t="n"/>
      <c r="J3625" s="159" t="n">
        <v>0</v>
      </c>
      <c r="K3625" s="159" t="n">
        <v>0</v>
      </c>
      <c r="L3625" s="753">
        <f>J3625+K3625</f>
        <v/>
      </c>
      <c r="M3625" s="748">
        <f>L3625*(G3625+I3625)</f>
        <v/>
      </c>
      <c r="O3625" s="464">
        <f>ISBLANK(D3625)</f>
        <v/>
      </c>
      <c r="P3625" s="464">
        <f>ISBLANK(G3625)</f>
        <v/>
      </c>
      <c r="Q3625" s="464">
        <f>ISBLANK(M3625)</f>
        <v/>
      </c>
      <c r="R3625" s="464">
        <f>IF(AND(O3625=P3625,O3625=Q3625),,"!!!")</f>
        <v/>
      </c>
      <c r="T3625" s="464" t="n">
        <v>3614</v>
      </c>
    </row>
    <row customHeight="1" ht="13.5" outlineLevel="1" r="3626" thickBot="1">
      <c r="A3626" s="29" t="n"/>
      <c r="B3626" s="606" t="n">
        <v>600</v>
      </c>
      <c r="C3626" s="617" t="n">
        <v>611</v>
      </c>
      <c r="D3626" s="889" t="n">
        <v>4</v>
      </c>
      <c r="E3626" s="672" t="inlineStr">
        <is>
          <t>ashtray</t>
        </is>
      </c>
      <c r="F3626" s="94" t="inlineStr">
        <is>
          <t>Hamutartók</t>
        </is>
      </c>
      <c r="G3626" s="994" t="n">
        <v>10</v>
      </c>
      <c r="H3626" s="39" t="inlineStr">
        <is>
          <t>db</t>
        </is>
      </c>
      <c r="I3626" s="315" t="n"/>
      <c r="J3626" s="159" t="n">
        <v>0</v>
      </c>
      <c r="K3626" s="159" t="n">
        <v>0</v>
      </c>
      <c r="L3626" s="753">
        <f>J3626+K3626</f>
        <v/>
      </c>
      <c r="M3626" s="748">
        <f>L3626*(G3626+I3626)</f>
        <v/>
      </c>
      <c r="O3626" s="464">
        <f>ISBLANK(D3626)</f>
        <v/>
      </c>
      <c r="P3626" s="464">
        <f>ISBLANK(G3626)</f>
        <v/>
      </c>
      <c r="Q3626" s="464">
        <f>ISBLANK(M3626)</f>
        <v/>
      </c>
      <c r="R3626" s="464">
        <f>IF(AND(O3626=P3626,O3626=Q3626),,"!!!")</f>
        <v/>
      </c>
      <c r="T3626" s="464" t="n">
        <v>3615</v>
      </c>
    </row>
    <row customHeight="1" ht="13.5" outlineLevel="1" r="3627" thickBot="1">
      <c r="A3627" s="33" t="n"/>
      <c r="B3627" s="609" t="n">
        <v>600</v>
      </c>
      <c r="C3627" s="625" t="n">
        <v>611</v>
      </c>
      <c r="D3627" s="431" t="n"/>
      <c r="E3627" s="60" t="inlineStr">
        <is>
          <t>General furnishings and furniture</t>
        </is>
      </c>
      <c r="F3627" s="60" t="inlineStr">
        <is>
          <t>Általános bútorok</t>
        </is>
      </c>
      <c r="G3627" s="993" t="n"/>
      <c r="H3627" s="294" t="n"/>
      <c r="I3627" s="452" t="n"/>
      <c r="J3627" s="95" t="n"/>
      <c r="K3627" s="23" t="n"/>
      <c r="L3627" s="194" t="n"/>
      <c r="M3627" s="203">
        <f>SUM(M3619:M3626)</f>
        <v/>
      </c>
      <c r="O3627" s="464">
        <f>ISBLANK(D3627)</f>
        <v/>
      </c>
      <c r="P3627" s="464">
        <f>ISBLANK(G3627)</f>
        <v/>
      </c>
      <c r="Q3627" s="464">
        <f>ISBLANK(M3627)</f>
        <v/>
      </c>
      <c r="R3627" s="464">
        <f>IF(AND(O3627=P3627,O3627=Q3627),,"!!!")</f>
        <v/>
      </c>
      <c r="T3627" s="464" t="n">
        <v>3616</v>
      </c>
    </row>
    <row customHeight="1" ht="34.9" r="3628" thickBot="1">
      <c r="A3628" s="373" t="inlineStr">
        <is>
          <t>x</t>
        </is>
      </c>
      <c r="B3628" s="697" t="n">
        <v>700</v>
      </c>
      <c r="C3628" s="717" t="inlineStr">
        <is>
          <t>740
740</t>
        </is>
      </c>
      <c r="D3628" s="718" t="n"/>
      <c r="E3628" s="719" t="inlineStr">
        <is>
          <t>Incidental buildings costs (Design)</t>
        </is>
      </c>
      <c r="F3628" s="719" t="inlineStr">
        <is>
          <t>Egyéb, építéssel kapcsolatos költségek (tervezés)</t>
        </is>
      </c>
      <c r="G3628" s="1044" t="n"/>
      <c r="H3628" s="720" t="n"/>
      <c r="I3628" s="721" t="n"/>
      <c r="J3628" s="722" t="n"/>
      <c r="K3628" s="722" t="n"/>
      <c r="L3628" s="722" t="n"/>
      <c r="M3628" s="723">
        <f>SUMIF(D3629:D3647,"&gt;0",M3629:M3647)</f>
        <v/>
      </c>
      <c r="O3628" s="464">
        <f>ISBLANK(D3628)</f>
        <v/>
      </c>
      <c r="P3628" s="464">
        <f>ISBLANK(G3628)</f>
        <v/>
      </c>
      <c r="Q3628" s="464">
        <f>ISBLANK(M3628)</f>
        <v/>
      </c>
      <c r="R3628" s="464">
        <f>IF(AND(O3628=P3628,O3628=Q3628),,"!!!")</f>
        <v/>
      </c>
      <c r="T3628" s="464" t="n">
        <v>3617</v>
      </c>
    </row>
    <row customHeight="1" ht="168.75" outlineLevel="1" r="3629">
      <c r="A3629" s="166" t="inlineStr">
        <is>
          <t>x</t>
        </is>
      </c>
      <c r="B3629" s="724" t="n">
        <v>700</v>
      </c>
      <c r="C3629" s="725" t="inlineStr">
        <is>
          <t>730
740</t>
        </is>
      </c>
      <c r="D3629" s="726" t="n"/>
      <c r="E3629" s="94" t="inlineStr">
        <is>
          <t xml:space="preserve">Construction Design
Content according to 191/2009 (IX. 15) gov't act
The Contractor shall produce drawings and documentation in details showing dimensions, sections, connection elements, calculations. Detail design shall be prepared in sufficient detail, by the Contractor, to permit construction and installation of facilities and shop design.  The Contractor shall make available to the Engineer for review, all such drawings and specifications during their development.
All Contractor’s Documents shall be delivered to the Engineer in 4 (four) hard copies, 1 electronic scanned copy bearing the signature and stamp of the Contractor and the Contractor's Representative and 1 electronic editable copy (AutoCad, Excel, Word as applicable).
</t>
        </is>
      </c>
      <c r="F3629" s="94" t="inlineStr">
        <is>
          <t xml:space="preserve">Kivitelezési tervezés
Tartalmi követelményei a 191/2009 (IX. 15) k.r. alapján 
Vállalkozó köteles részletes tervrajzokat és dokumentációt készíteni, bemutatva a méreteket, metszeteket, csatlakozó elemeket, számításokat. Vállalkozó részletes tervrajzokat készít megfelelő részletességgel, amelyek lehetővé teszik a létesítmény megvalósítását és a gyártmánytervek elkészítését.
Vállalkozó valamennyi Dokumentumát 4 (négy) nyomtatott példányban, 1 elektronikus szkennelt példányban, a Vállalkozó és a Vállalkozó Képviselőjének aláírásával és bélyegzőjével ellátva, valamint 1 elektronikus szerkeszthető példányban (AutoCad, Excel, Word) juttatja el a Mérnök részére.
</t>
        </is>
      </c>
      <c r="G3629" s="994" t="n"/>
      <c r="H3629" s="39" t="n"/>
      <c r="I3629" s="315" t="n"/>
      <c r="J3629" s="159" t="n"/>
      <c r="K3629" s="159" t="n"/>
      <c r="L3629" s="753" t="n"/>
      <c r="M3629" s="748">
        <f>SUM(M3630:M3645)</f>
        <v/>
      </c>
      <c r="O3629" s="464">
        <f>ISBLANK(D3629)</f>
        <v/>
      </c>
      <c r="P3629" s="464">
        <f>ISBLANK(G3629)</f>
        <v/>
      </c>
      <c r="Q3629" s="464">
        <f>ISBLANK(M3629)</f>
        <v/>
      </c>
      <c r="R3629" s="464">
        <f>IF(AND(O3629=P3629,O3629=Q3629),,"!!!")</f>
        <v/>
      </c>
      <c r="T3629" s="464" t="n">
        <v>3618</v>
      </c>
    </row>
    <row customFormat="1" customHeight="1" ht="24" outlineLevel="1" r="3630" s="290">
      <c r="A3630" s="164" t="inlineStr">
        <is>
          <t>x</t>
        </is>
      </c>
      <c r="B3630" s="724" t="n">
        <v>700</v>
      </c>
      <c r="C3630" s="725" t="inlineStr">
        <is>
          <t>730
740</t>
        </is>
      </c>
      <c r="D3630" s="889" t="n">
        <v>1</v>
      </c>
      <c r="E3630" s="94" t="inlineStr">
        <is>
          <t>General design coordination</t>
        </is>
      </c>
      <c r="F3630" s="94" t="inlineStr">
        <is>
          <t>Generáltervezői díj</t>
        </is>
      </c>
      <c r="G3630" s="994" t="n">
        <v>1</v>
      </c>
      <c r="H3630" s="39" t="inlineStr">
        <is>
          <t>unitprice</t>
        </is>
      </c>
      <c r="I3630" s="315" t="n"/>
      <c r="J3630" s="159" t="n">
        <v>0</v>
      </c>
      <c r="K3630" s="159" t="n">
        <v>0</v>
      </c>
      <c r="L3630" s="753">
        <f>J3630+K3630</f>
        <v/>
      </c>
      <c r="M3630" s="748">
        <f>L3630*(G3630+I3630)</f>
        <v/>
      </c>
      <c r="O3630" s="464">
        <f>ISBLANK(D3630)</f>
        <v/>
      </c>
      <c r="P3630" s="464">
        <f>ISBLANK(G3630)</f>
        <v/>
      </c>
      <c r="Q3630" s="464">
        <f>ISBLANK(M3630)</f>
        <v/>
      </c>
      <c r="R3630" s="464">
        <f>IF(AND(O3630=P3630,O3630=Q3630),,"!!!")</f>
        <v/>
      </c>
      <c r="T3630" s="464" t="n">
        <v>3619</v>
      </c>
    </row>
    <row customFormat="1" customHeight="1" ht="24" outlineLevel="1" r="3631" s="290">
      <c r="A3631" s="164" t="inlineStr">
        <is>
          <t>x</t>
        </is>
      </c>
      <c r="B3631" s="724" t="n">
        <v>700</v>
      </c>
      <c r="C3631" s="725" t="inlineStr">
        <is>
          <t>730
740</t>
        </is>
      </c>
      <c r="D3631" s="889" t="n">
        <v>2</v>
      </c>
      <c r="E3631" s="94" t="inlineStr">
        <is>
          <t>Architecture</t>
        </is>
      </c>
      <c r="F3631" s="94" t="inlineStr">
        <is>
          <t>Építész tervezés</t>
        </is>
      </c>
      <c r="G3631" s="994" t="n">
        <v>1</v>
      </c>
      <c r="H3631" s="39" t="inlineStr">
        <is>
          <t>unitprice</t>
        </is>
      </c>
      <c r="I3631" s="315" t="n"/>
      <c r="J3631" s="159" t="n">
        <v>0</v>
      </c>
      <c r="K3631" s="159" t="n">
        <v>0</v>
      </c>
      <c r="L3631" s="753">
        <f>J3631+K3631</f>
        <v/>
      </c>
      <c r="M3631" s="748">
        <f>L3631*(G3631+I3631)</f>
        <v/>
      </c>
      <c r="O3631" s="464">
        <f>ISBLANK(D3631)</f>
        <v/>
      </c>
      <c r="P3631" s="464">
        <f>ISBLANK(G3631)</f>
        <v/>
      </c>
      <c r="Q3631" s="464">
        <f>ISBLANK(M3631)</f>
        <v/>
      </c>
      <c r="R3631" s="464">
        <f>IF(AND(O3631=P3631,O3631=Q3631),,"!!!")</f>
        <v/>
      </c>
      <c r="T3631" s="464" t="n">
        <v>3620</v>
      </c>
    </row>
    <row customFormat="1" customHeight="1" ht="24" outlineLevel="1" r="3632" s="290">
      <c r="A3632" s="29" t="inlineStr">
        <is>
          <t>x</t>
        </is>
      </c>
      <c r="B3632" s="724" t="n">
        <v>700</v>
      </c>
      <c r="C3632" s="725" t="inlineStr">
        <is>
          <t>730
740</t>
        </is>
      </c>
      <c r="D3632" s="889" t="n">
        <v>3</v>
      </c>
      <c r="E3632" s="94" t="inlineStr">
        <is>
          <t>Superstructure / Structural engineering</t>
        </is>
      </c>
      <c r="F3632" s="94" t="inlineStr">
        <is>
          <t>Tartószerkezet tervezés</t>
        </is>
      </c>
      <c r="G3632" s="994" t="n">
        <v>1</v>
      </c>
      <c r="H3632" s="39" t="inlineStr">
        <is>
          <t>unitprice</t>
        </is>
      </c>
      <c r="I3632" s="315" t="n"/>
      <c r="J3632" s="159" t="n">
        <v>0</v>
      </c>
      <c r="K3632" s="159" t="n">
        <v>0</v>
      </c>
      <c r="L3632" s="753">
        <f>J3632+K3632</f>
        <v/>
      </c>
      <c r="M3632" s="748">
        <f>L3632*(G3632+I3632)</f>
        <v/>
      </c>
      <c r="O3632" s="464">
        <f>ISBLANK(D3632)</f>
        <v/>
      </c>
      <c r="P3632" s="464">
        <f>ISBLANK(G3632)</f>
        <v/>
      </c>
      <c r="Q3632" s="464">
        <f>ISBLANK(M3632)</f>
        <v/>
      </c>
      <c r="R3632" s="464">
        <f>IF(AND(O3632=P3632,O3632=Q3632),,"!!!")</f>
        <v/>
      </c>
      <c r="T3632" s="464" t="n">
        <v>3621</v>
      </c>
    </row>
    <row customFormat="1" customHeight="1" ht="24" outlineLevel="1" r="3633" s="290">
      <c r="A3633" s="29" t="inlineStr">
        <is>
          <t>x</t>
        </is>
      </c>
      <c r="B3633" s="724" t="n">
        <v>700</v>
      </c>
      <c r="C3633" s="725" t="inlineStr">
        <is>
          <t>730
740</t>
        </is>
      </c>
      <c r="D3633" s="889" t="n"/>
      <c r="E3633" s="94" t="inlineStr">
        <is>
          <t xml:space="preserve">Mechanical design </t>
        </is>
      </c>
      <c r="F3633" s="94" t="inlineStr">
        <is>
          <t>Gépészeti tervezés</t>
        </is>
      </c>
      <c r="G3633" s="994" t="n"/>
      <c r="H3633" s="39" t="n"/>
      <c r="I3633" s="315" t="n"/>
      <c r="J3633" s="159" t="n"/>
      <c r="K3633" s="159" t="n"/>
      <c r="L3633" s="753" t="n"/>
      <c r="M3633" s="748" t="n"/>
      <c r="O3633" s="464">
        <f>ISBLANK(D3633)</f>
        <v/>
      </c>
      <c r="P3633" s="464">
        <f>ISBLANK(G3633)</f>
        <v/>
      </c>
      <c r="Q3633" s="464">
        <f>ISBLANK(M3633)</f>
        <v/>
      </c>
      <c r="R3633" s="464">
        <f>IF(AND(O3633=P3633,O3633=Q3633),,"!!!")</f>
        <v/>
      </c>
      <c r="T3633" s="464" t="n">
        <v>3622</v>
      </c>
    </row>
    <row customFormat="1" customHeight="1" ht="22.15" outlineLevel="1" r="3634" s="290">
      <c r="A3634" s="29" t="n"/>
      <c r="B3634" s="724" t="n">
        <v>700</v>
      </c>
      <c r="C3634" s="725" t="inlineStr">
        <is>
          <t>730
740</t>
        </is>
      </c>
      <c r="D3634" s="889" t="n">
        <v>4</v>
      </c>
      <c r="E3634" s="597" t="inlineStr">
        <is>
          <t xml:space="preserve">Building engineering design </t>
        </is>
      </c>
      <c r="F3634" s="597" t="inlineStr">
        <is>
          <t>Épületgépészeti tervezés</t>
        </is>
      </c>
      <c r="G3634" s="994" t="n">
        <v>1</v>
      </c>
      <c r="H3634" s="39" t="inlineStr">
        <is>
          <t>unitprice</t>
        </is>
      </c>
      <c r="I3634" s="315" t="n"/>
      <c r="J3634" s="159" t="n">
        <v>0</v>
      </c>
      <c r="K3634" s="159" t="n">
        <v>0</v>
      </c>
      <c r="L3634" s="753">
        <f>J3634+K3634</f>
        <v/>
      </c>
      <c r="M3634" s="748">
        <f>L3634*(G3634+I3634)</f>
        <v/>
      </c>
      <c r="O3634" s="464">
        <f>ISBLANK(D3634)</f>
        <v/>
      </c>
      <c r="P3634" s="464">
        <f>ISBLANK(G3634)</f>
        <v/>
      </c>
      <c r="Q3634" s="464">
        <f>ISBLANK(M3634)</f>
        <v/>
      </c>
      <c r="R3634" s="464">
        <f>IF(AND(O3634=P3634,O3634=Q3634),,"!!!")</f>
        <v/>
      </c>
      <c r="T3634" s="464" t="n">
        <v>3623</v>
      </c>
    </row>
    <row customFormat="1" customHeight="1" ht="24" outlineLevel="1" r="3635" s="290">
      <c r="A3635" s="29" t="inlineStr">
        <is>
          <t>x</t>
        </is>
      </c>
      <c r="B3635" s="724" t="n">
        <v>700</v>
      </c>
      <c r="C3635" s="725" t="inlineStr">
        <is>
          <t>730
740</t>
        </is>
      </c>
      <c r="D3635" s="889" t="n">
        <v>5</v>
      </c>
      <c r="E3635" s="597" t="inlineStr">
        <is>
          <t xml:space="preserve">Steam engineering </t>
        </is>
      </c>
      <c r="F3635" s="597" t="inlineStr">
        <is>
          <t>Gőz tervezés</t>
        </is>
      </c>
      <c r="G3635" s="994" t="n">
        <v>1</v>
      </c>
      <c r="H3635" s="39" t="inlineStr">
        <is>
          <t>unitprice</t>
        </is>
      </c>
      <c r="I3635" s="315" t="n"/>
      <c r="J3635" s="159" t="n">
        <v>0</v>
      </c>
      <c r="K3635" s="159" t="n">
        <v>0</v>
      </c>
      <c r="L3635" s="753">
        <f>J3635+K3635</f>
        <v/>
      </c>
      <c r="M3635" s="748">
        <f>L3635*(G3635+I3635)</f>
        <v/>
      </c>
      <c r="O3635" s="464">
        <f>ISBLANK(D3635)</f>
        <v/>
      </c>
      <c r="P3635" s="464">
        <f>ISBLANK(G3635)</f>
        <v/>
      </c>
      <c r="Q3635" s="464">
        <f>ISBLANK(M3635)</f>
        <v/>
      </c>
      <c r="R3635" s="464">
        <f>IF(AND(O3635=P3635,O3635=Q3635),,"!!!")</f>
        <v/>
      </c>
      <c r="T3635" s="464" t="n">
        <v>3624</v>
      </c>
    </row>
    <row customFormat="1" customHeight="1" ht="24" outlineLevel="1" r="3636" s="290">
      <c r="A3636" s="29" t="inlineStr">
        <is>
          <t>x</t>
        </is>
      </c>
      <c r="B3636" s="724" t="n">
        <v>700</v>
      </c>
      <c r="C3636" s="725" t="inlineStr">
        <is>
          <t>730
740</t>
        </is>
      </c>
      <c r="D3636" s="889" t="n">
        <v>6</v>
      </c>
      <c r="E3636" s="597" t="inlineStr">
        <is>
          <t xml:space="preserve">Fire extinguishing system </t>
        </is>
      </c>
      <c r="F3636" s="597" t="inlineStr">
        <is>
          <t>Oltóberendezések</t>
        </is>
      </c>
      <c r="G3636" s="994" t="n">
        <v>1</v>
      </c>
      <c r="H3636" s="39" t="inlineStr">
        <is>
          <t>unitprice</t>
        </is>
      </c>
      <c r="I3636" s="315" t="n"/>
      <c r="J3636" s="159" t="n">
        <v>0</v>
      </c>
      <c r="K3636" s="159" t="n">
        <v>0</v>
      </c>
      <c r="L3636" s="753">
        <f>J3636+K3636</f>
        <v/>
      </c>
      <c r="M3636" s="748">
        <f>L3636*(G3636+I3636)</f>
        <v/>
      </c>
      <c r="O3636" s="464">
        <f>ISBLANK(D3636)</f>
        <v/>
      </c>
      <c r="P3636" s="464">
        <f>ISBLANK(G3636)</f>
        <v/>
      </c>
      <c r="Q3636" s="464">
        <f>ISBLANK(M3636)</f>
        <v/>
      </c>
      <c r="R3636" s="464">
        <f>IF(AND(O3636=P3636,O3636=Q3636),,"!!!")</f>
        <v/>
      </c>
      <c r="T3636" s="464" t="n">
        <v>3625</v>
      </c>
    </row>
    <row customFormat="1" customHeight="1" ht="24" outlineLevel="1" r="3637" s="290">
      <c r="A3637" s="29" t="inlineStr">
        <is>
          <t>x</t>
        </is>
      </c>
      <c r="B3637" s="724" t="n">
        <v>700</v>
      </c>
      <c r="C3637" s="725" t="inlineStr">
        <is>
          <t>730
740</t>
        </is>
      </c>
      <c r="D3637" s="889" t="n">
        <v>7</v>
      </c>
      <c r="E3637" s="597" t="inlineStr">
        <is>
          <t>Acoustics</t>
        </is>
      </c>
      <c r="F3637" s="597" t="inlineStr">
        <is>
          <t>Akusztika</t>
        </is>
      </c>
      <c r="G3637" s="994" t="n">
        <v>1</v>
      </c>
      <c r="H3637" s="39" t="inlineStr">
        <is>
          <t>unitprice</t>
        </is>
      </c>
      <c r="I3637" s="315" t="n"/>
      <c r="J3637" s="159" t="n">
        <v>0</v>
      </c>
      <c r="K3637" s="159" t="n">
        <v>0</v>
      </c>
      <c r="L3637" s="753">
        <f>J3637+K3637</f>
        <v/>
      </c>
      <c r="M3637" s="748">
        <f>L3637*(G3637+I3637)</f>
        <v/>
      </c>
      <c r="O3637" s="464">
        <f>ISBLANK(D3637)</f>
        <v/>
      </c>
      <c r="P3637" s="464">
        <f>ISBLANK(G3637)</f>
        <v/>
      </c>
      <c r="Q3637" s="464">
        <f>ISBLANK(M3637)</f>
        <v/>
      </c>
      <c r="R3637" s="464">
        <f>IF(AND(O3637=P3637,O3637=Q3637),,"!!!")</f>
        <v/>
      </c>
      <c r="T3637" s="464" t="n">
        <v>3626</v>
      </c>
    </row>
    <row customFormat="1" customHeight="1" ht="22.15" outlineLevel="1" r="3638" s="290">
      <c r="A3638" s="29" t="inlineStr">
        <is>
          <t>x</t>
        </is>
      </c>
      <c r="B3638" s="724" t="n">
        <v>700</v>
      </c>
      <c r="C3638" s="725" t="inlineStr">
        <is>
          <t>730
740</t>
        </is>
      </c>
      <c r="D3638" s="889" t="n"/>
      <c r="E3638" s="94" t="inlineStr">
        <is>
          <t>Electrical design</t>
        </is>
      </c>
      <c r="F3638" s="94" t="inlineStr">
        <is>
          <t>Építményvillamossági tervezés</t>
        </is>
      </c>
      <c r="G3638" s="994" t="n"/>
      <c r="H3638" s="39" t="n"/>
      <c r="I3638" s="315" t="n"/>
      <c r="J3638" s="159" t="n"/>
      <c r="K3638" s="159" t="n"/>
      <c r="L3638" s="753" t="n"/>
      <c r="M3638" s="748" t="n"/>
      <c r="O3638" s="464">
        <f>ISBLANK(D3638)</f>
        <v/>
      </c>
      <c r="P3638" s="464">
        <f>ISBLANK(G3638)</f>
        <v/>
      </c>
      <c r="Q3638" s="464">
        <f>ISBLANK(M3638)</f>
        <v/>
      </c>
      <c r="R3638" s="464">
        <f>IF(AND(O3638=P3638,O3638=Q3638),,"!!!")</f>
        <v/>
      </c>
      <c r="T3638" s="464" t="n">
        <v>3627</v>
      </c>
    </row>
    <row customFormat="1" customHeight="1" ht="24" outlineLevel="1" r="3639" s="290">
      <c r="A3639" s="29" t="inlineStr">
        <is>
          <t>x</t>
        </is>
      </c>
      <c r="B3639" s="724" t="n">
        <v>694</v>
      </c>
      <c r="C3639" s="725" t="inlineStr">
        <is>
          <t>730
734</t>
        </is>
      </c>
      <c r="D3639" s="889" t="n">
        <v>8</v>
      </c>
      <c r="E3639" s="727" t="inlineStr">
        <is>
          <t>Weak current systems</t>
        </is>
      </c>
      <c r="F3639" s="727" t="inlineStr">
        <is>
          <t>Gyengeáram</t>
        </is>
      </c>
      <c r="G3639" s="994" t="n">
        <v>1</v>
      </c>
      <c r="H3639" s="39" t="inlineStr">
        <is>
          <t>unitprice</t>
        </is>
      </c>
      <c r="I3639" s="315" t="n"/>
      <c r="J3639" s="159" t="n">
        <v>0</v>
      </c>
      <c r="K3639" s="159" t="n">
        <v>0</v>
      </c>
      <c r="L3639" s="753">
        <f>J3639+K3639</f>
        <v/>
      </c>
      <c r="M3639" s="748">
        <f>L3639*(G3639+I3639)</f>
        <v/>
      </c>
      <c r="O3639" s="464">
        <f>ISBLANK(D3639)</f>
        <v/>
      </c>
      <c r="P3639" s="464">
        <f>ISBLANK(G3639)</f>
        <v/>
      </c>
      <c r="Q3639" s="464">
        <f>ISBLANK(M3639)</f>
        <v/>
      </c>
      <c r="R3639" s="464">
        <f>IF(AND(O3639=P3639,O3639=Q3639),,"!!!")</f>
        <v/>
      </c>
      <c r="T3639" s="464" t="n">
        <v>3628</v>
      </c>
    </row>
    <row customFormat="1" customHeight="1" ht="24" outlineLevel="1" r="3640" s="290">
      <c r="A3640" s="29" t="inlineStr">
        <is>
          <t>x</t>
        </is>
      </c>
      <c r="B3640" s="724" t="n">
        <v>695</v>
      </c>
      <c r="C3640" s="725" t="inlineStr">
        <is>
          <t>730
735</t>
        </is>
      </c>
      <c r="D3640" s="889" t="n">
        <v>9</v>
      </c>
      <c r="E3640" s="727" t="inlineStr">
        <is>
          <t>Heavy current and medium/high voltage</t>
        </is>
      </c>
      <c r="F3640" s="727" t="inlineStr">
        <is>
          <t>Erősáram &amp; középfeszültég</t>
        </is>
      </c>
      <c r="G3640" s="994" t="n">
        <v>1</v>
      </c>
      <c r="H3640" s="39" t="inlineStr">
        <is>
          <t>unitprice</t>
        </is>
      </c>
      <c r="I3640" s="315" t="n"/>
      <c r="J3640" s="159" t="n">
        <v>0</v>
      </c>
      <c r="K3640" s="159" t="n">
        <v>0</v>
      </c>
      <c r="L3640" s="753">
        <f>J3640+K3640</f>
        <v/>
      </c>
      <c r="M3640" s="748">
        <f>L3640*(G3640+I3640)</f>
        <v/>
      </c>
      <c r="O3640" s="464">
        <f>ISBLANK(D3640)</f>
        <v/>
      </c>
      <c r="P3640" s="464">
        <f>ISBLANK(G3640)</f>
        <v/>
      </c>
      <c r="Q3640" s="464">
        <f>ISBLANK(M3640)</f>
        <v/>
      </c>
      <c r="R3640" s="464">
        <f>IF(AND(O3640=P3640,O3640=Q3640),,"!!!")</f>
        <v/>
      </c>
      <c r="T3640" s="464" t="n">
        <v>3629</v>
      </c>
    </row>
    <row customFormat="1" customHeight="1" ht="24" outlineLevel="1" r="3641" s="290">
      <c r="A3641" s="29" t="inlineStr">
        <is>
          <t>x</t>
        </is>
      </c>
      <c r="B3641" s="724" t="n">
        <v>696</v>
      </c>
      <c r="C3641" s="725" t="inlineStr">
        <is>
          <t>730
736</t>
        </is>
      </c>
      <c r="D3641" s="889" t="n">
        <v>11</v>
      </c>
      <c r="E3641" s="727" t="inlineStr">
        <is>
          <t>BMS</t>
        </is>
      </c>
      <c r="F3641" s="727" t="inlineStr">
        <is>
          <t>Épületautomatika</t>
        </is>
      </c>
      <c r="G3641" s="994" t="n">
        <v>1</v>
      </c>
      <c r="H3641" s="39" t="inlineStr">
        <is>
          <t>unitprice</t>
        </is>
      </c>
      <c r="I3641" s="315" t="n"/>
      <c r="J3641" s="159" t="n">
        <v>0</v>
      </c>
      <c r="K3641" s="159" t="n">
        <v>0</v>
      </c>
      <c r="L3641" s="753">
        <f>J3641+K3641</f>
        <v/>
      </c>
      <c r="M3641" s="748">
        <f>L3641*(G3641+I3641)</f>
        <v/>
      </c>
      <c r="O3641" s="464">
        <f>ISBLANK(D3641)</f>
        <v/>
      </c>
      <c r="P3641" s="464">
        <f>ISBLANK(G3641)</f>
        <v/>
      </c>
      <c r="Q3641" s="464">
        <f>ISBLANK(M3641)</f>
        <v/>
      </c>
      <c r="R3641" s="464">
        <f>IF(AND(O3641=P3641,O3641=Q3641),,"!!!")</f>
        <v/>
      </c>
      <c r="T3641" s="464" t="n">
        <v>3630</v>
      </c>
    </row>
    <row customFormat="1" customHeight="1" ht="24" outlineLevel="1" r="3642" s="290">
      <c r="A3642" s="29" t="inlineStr">
        <is>
          <t>x</t>
        </is>
      </c>
      <c r="B3642" s="724" t="n">
        <v>697</v>
      </c>
      <c r="C3642" s="725" t="inlineStr">
        <is>
          <t>730
737</t>
        </is>
      </c>
      <c r="D3642" s="889" t="n">
        <v>12</v>
      </c>
      <c r="E3642" s="94" t="inlineStr">
        <is>
          <t>External utilities</t>
        </is>
      </c>
      <c r="F3642" s="94" t="inlineStr">
        <is>
          <t>Közmű</t>
        </is>
      </c>
      <c r="G3642" s="994" t="n">
        <v>1</v>
      </c>
      <c r="H3642" s="39" t="inlineStr">
        <is>
          <t>unitprice</t>
        </is>
      </c>
      <c r="I3642" s="315" t="n"/>
      <c r="J3642" s="159" t="n">
        <v>0</v>
      </c>
      <c r="K3642" s="159" t="n">
        <v>0</v>
      </c>
      <c r="L3642" s="753">
        <f>J3642+K3642</f>
        <v/>
      </c>
      <c r="M3642" s="748">
        <f>L3642*(G3642+I3642)</f>
        <v/>
      </c>
      <c r="O3642" s="464">
        <f>ISBLANK(D3642)</f>
        <v/>
      </c>
      <c r="P3642" s="464">
        <f>ISBLANK(G3642)</f>
        <v/>
      </c>
      <c r="Q3642" s="464">
        <f>ISBLANK(M3642)</f>
        <v/>
      </c>
      <c r="R3642" s="464">
        <f>IF(AND(O3642=P3642,O3642=Q3642),,"!!!")</f>
        <v/>
      </c>
      <c r="T3642" s="464" t="n">
        <v>3631</v>
      </c>
    </row>
    <row customFormat="1" customHeight="1" ht="24" outlineLevel="1" r="3643" s="290">
      <c r="A3643" s="29" t="inlineStr">
        <is>
          <t>x</t>
        </is>
      </c>
      <c r="B3643" s="724" t="n">
        <v>698</v>
      </c>
      <c r="C3643" s="725" t="inlineStr">
        <is>
          <t>730
738</t>
        </is>
      </c>
      <c r="D3643" s="889" t="n">
        <v>13</v>
      </c>
      <c r="E3643" s="94" t="inlineStr">
        <is>
          <t>Road design</t>
        </is>
      </c>
      <c r="F3643" s="94" t="inlineStr">
        <is>
          <t>Út</t>
        </is>
      </c>
      <c r="G3643" s="994" t="n">
        <v>1</v>
      </c>
      <c r="H3643" s="39" t="inlineStr">
        <is>
          <t>unitprice</t>
        </is>
      </c>
      <c r="I3643" s="315" t="n"/>
      <c r="J3643" s="159" t="n">
        <v>0</v>
      </c>
      <c r="K3643" s="159" t="n">
        <v>0</v>
      </c>
      <c r="L3643" s="753">
        <f>J3643+K3643</f>
        <v/>
      </c>
      <c r="M3643" s="748">
        <f>L3643*(G3643+I3643)</f>
        <v/>
      </c>
      <c r="O3643" s="464">
        <f>ISBLANK(D3643)</f>
        <v/>
      </c>
      <c r="P3643" s="464">
        <f>ISBLANK(G3643)</f>
        <v/>
      </c>
      <c r="Q3643" s="464">
        <f>ISBLANK(M3643)</f>
        <v/>
      </c>
      <c r="R3643" s="464">
        <f>IF(AND(O3643=P3643,O3643=Q3643),,"!!!")</f>
        <v/>
      </c>
      <c r="T3643" s="464" t="n">
        <v>3632</v>
      </c>
    </row>
    <row customFormat="1" customHeight="1" ht="24" outlineLevel="1" r="3644" s="290">
      <c r="A3644" s="29" t="inlineStr">
        <is>
          <t>x</t>
        </is>
      </c>
      <c r="B3644" s="724" t="n">
        <v>699</v>
      </c>
      <c r="C3644" s="725" t="inlineStr">
        <is>
          <t>730
739</t>
        </is>
      </c>
      <c r="D3644" s="889" t="n">
        <v>14</v>
      </c>
      <c r="E3644" s="94" t="inlineStr">
        <is>
          <t>Fire protection</t>
        </is>
      </c>
      <c r="F3644" s="94" t="inlineStr">
        <is>
          <t>Tűzvédelmi tervezés</t>
        </is>
      </c>
      <c r="G3644" s="994" t="n">
        <v>1</v>
      </c>
      <c r="H3644" s="39" t="inlineStr">
        <is>
          <t>unitprice</t>
        </is>
      </c>
      <c r="I3644" s="315" t="n"/>
      <c r="J3644" s="159" t="n">
        <v>0</v>
      </c>
      <c r="K3644" s="159" t="n">
        <v>0</v>
      </c>
      <c r="L3644" s="753">
        <f>J3644+K3644</f>
        <v/>
      </c>
      <c r="M3644" s="748">
        <f>L3644*(G3644+I3644)</f>
        <v/>
      </c>
      <c r="O3644" s="464">
        <f>ISBLANK(D3644)</f>
        <v/>
      </c>
      <c r="P3644" s="464">
        <f>ISBLANK(G3644)</f>
        <v/>
      </c>
      <c r="Q3644" s="464">
        <f>ISBLANK(M3644)</f>
        <v/>
      </c>
      <c r="R3644" s="464">
        <f>IF(AND(O3644=P3644,O3644=Q3644),,"!!!")</f>
        <v/>
      </c>
      <c r="T3644" s="464" t="n">
        <v>3633</v>
      </c>
    </row>
    <row customFormat="1" customHeight="1" ht="24" outlineLevel="1" r="3645" s="290">
      <c r="A3645" s="29" t="inlineStr">
        <is>
          <t>x</t>
        </is>
      </c>
      <c r="B3645" s="724" t="n">
        <v>700</v>
      </c>
      <c r="C3645" s="725" t="inlineStr">
        <is>
          <t>730
740</t>
        </is>
      </c>
      <c r="D3645" s="889" t="n">
        <v>15</v>
      </c>
      <c r="E3645" s="94" t="inlineStr">
        <is>
          <t>Landscaping</t>
        </is>
      </c>
      <c r="F3645" s="94" t="inlineStr">
        <is>
          <t>Kert tervezés</t>
        </is>
      </c>
      <c r="G3645" s="994" t="n">
        <v>1</v>
      </c>
      <c r="H3645" s="39" t="inlineStr">
        <is>
          <t>unitprice</t>
        </is>
      </c>
      <c r="I3645" s="315" t="n"/>
      <c r="J3645" s="159" t="n">
        <v>0</v>
      </c>
      <c r="K3645" s="159" t="n">
        <v>0</v>
      </c>
      <c r="L3645" s="753">
        <f>J3645+K3645</f>
        <v/>
      </c>
      <c r="M3645" s="748">
        <f>L3645*(G3645+I3645)</f>
        <v/>
      </c>
      <c r="O3645" s="464">
        <f>ISBLANK(D3645)</f>
        <v/>
      </c>
      <c r="P3645" s="464">
        <f>ISBLANK(G3645)</f>
        <v/>
      </c>
      <c r="Q3645" s="464">
        <f>ISBLANK(M3645)</f>
        <v/>
      </c>
      <c r="R3645" s="464">
        <f>IF(AND(O3645=P3645,O3645=Q3645),,"!!!")</f>
        <v/>
      </c>
      <c r="T3645" s="464" t="n">
        <v>3634</v>
      </c>
    </row>
    <row customHeight="1" ht="24" outlineLevel="1" r="3646">
      <c r="A3646" s="29" t="inlineStr">
        <is>
          <t>x</t>
        </is>
      </c>
      <c r="B3646" s="724" t="n">
        <v>700</v>
      </c>
      <c r="C3646" s="725" t="inlineStr">
        <is>
          <t>730
740</t>
        </is>
      </c>
      <c r="D3646" s="889" t="n">
        <v>16</v>
      </c>
      <c r="E3646" s="671" t="inlineStr">
        <is>
          <t>As-built design and documentation</t>
        </is>
      </c>
      <c r="F3646" s="671" t="inlineStr">
        <is>
          <t>Megvalósulási terv és dokumentáció</t>
        </is>
      </c>
      <c r="G3646" s="994" t="n">
        <v>1</v>
      </c>
      <c r="H3646" s="39" t="inlineStr">
        <is>
          <t>unitprice</t>
        </is>
      </c>
      <c r="I3646" s="315" t="n"/>
      <c r="J3646" s="521" t="n">
        <v>0</v>
      </c>
      <c r="K3646" s="159" t="n">
        <v>0</v>
      </c>
      <c r="L3646" s="753">
        <f>J3646+K3646</f>
        <v/>
      </c>
      <c r="M3646" s="748">
        <f>L3646*(G3646+I3646)</f>
        <v/>
      </c>
      <c r="O3646" s="464">
        <f>ISBLANK(D3646)</f>
        <v/>
      </c>
      <c r="P3646" s="464">
        <f>ISBLANK(G3646)</f>
        <v/>
      </c>
      <c r="Q3646" s="464">
        <f>ISBLANK(M3646)</f>
        <v/>
      </c>
      <c r="R3646" s="464">
        <f>IF(AND(O3646=P3646,O3646=Q3646),,"!!!")</f>
        <v/>
      </c>
      <c r="T3646" s="464" t="n">
        <v>3635</v>
      </c>
    </row>
    <row customFormat="1" customHeight="1" ht="24.75" outlineLevel="1" r="3647" s="290" thickBot="1">
      <c r="A3647" s="457" t="inlineStr">
        <is>
          <t>x</t>
        </is>
      </c>
      <c r="B3647" s="728" t="n">
        <v>700</v>
      </c>
      <c r="C3647" s="729" t="inlineStr">
        <is>
          <t>730
740</t>
        </is>
      </c>
      <c r="D3647" s="894" t="n">
        <v>17</v>
      </c>
      <c r="E3647" s="730" t="inlineStr">
        <is>
          <t xml:space="preserve">Harmonisation of the construction design to the technology design (+completion of the construction design) </t>
        </is>
      </c>
      <c r="F3647" s="730" t="inlineStr">
        <is>
          <t>Kiviteli tervek harmonizálása a gyártási technológiával és beillesztése a kiviteli tervbe</t>
        </is>
      </c>
      <c r="G3647" s="1023" t="n">
        <v>1</v>
      </c>
      <c r="H3647" s="731" t="inlineStr">
        <is>
          <t>unitprice</t>
        </is>
      </c>
      <c r="I3647" s="534" t="n"/>
      <c r="J3647" s="541" t="n">
        <v>0</v>
      </c>
      <c r="K3647" s="541" t="n">
        <v>0</v>
      </c>
      <c r="L3647" s="542">
        <f>J3647+K3647</f>
        <v/>
      </c>
      <c r="M3647" s="524">
        <f>L3647*(G3647+I3647)</f>
        <v/>
      </c>
      <c r="O3647" s="464">
        <f>ISBLANK(D3647)</f>
        <v/>
      </c>
      <c r="P3647" s="464">
        <f>ISBLANK(G3647)</f>
        <v/>
      </c>
      <c r="Q3647" s="464">
        <f>ISBLANK(M3647)</f>
        <v/>
      </c>
      <c r="R3647" s="464">
        <f>IF(AND(O3647=P3647,O3647=Q3647),,"!!!")</f>
        <v/>
      </c>
      <c r="T3647" s="464" t="n">
        <v>3636</v>
      </c>
    </row>
    <row customHeight="1" ht="34.9" r="3648" thickBot="1">
      <c r="A3648" s="373" t="n"/>
      <c r="B3648" s="601" t="n">
        <v>400</v>
      </c>
      <c r="C3648" s="602" t="n">
        <v>471</v>
      </c>
      <c r="D3648" s="431" t="n"/>
      <c r="E3648" s="21" t="inlineStr">
        <is>
          <t>Function-, production related equipment and fitmets - Compressor room</t>
        </is>
      </c>
      <c r="F3648" s="21" t="inlineStr">
        <is>
          <t>Technológiai gépészet - Sűrített levegő gépház</t>
        </is>
      </c>
      <c r="G3648" s="1034" t="n"/>
      <c r="H3648" s="292" t="n"/>
      <c r="I3648" s="311" t="n"/>
      <c r="J3648" s="95" t="n"/>
      <c r="K3648" s="23" t="n"/>
      <c r="L3648" s="23" t="n"/>
      <c r="M3648" s="191">
        <f>SUMIF(D3650:D3831,"&gt;0",M3650:M3831)</f>
        <v/>
      </c>
      <c r="O3648" s="464">
        <f>ISBLANK(D3648)</f>
        <v/>
      </c>
      <c r="P3648" s="464">
        <f>ISBLANK(G3648)</f>
        <v/>
      </c>
      <c r="Q3648" s="464">
        <f>ISBLANK(M3648)</f>
        <v/>
      </c>
      <c r="R3648" s="464">
        <f>IF(AND(O3648=P3648,O3648=Q3648),,"!!!")</f>
        <v/>
      </c>
      <c r="T3648" s="464" t="n">
        <v>3637</v>
      </c>
    </row>
    <row customFormat="1" customHeight="1" ht="16.5" outlineLevel="1" r="3649" s="590" thickBot="1">
      <c r="A3649" s="45" t="n"/>
      <c r="B3649" s="612" t="n"/>
      <c r="C3649" s="630" t="n"/>
      <c r="D3649" s="565" t="n"/>
      <c r="E3649" s="96" t="inlineStr">
        <is>
          <t>Note</t>
        </is>
      </c>
      <c r="F3649" s="97" t="inlineStr">
        <is>
          <t>Megjegyzés:</t>
        </is>
      </c>
      <c r="G3649" s="1045" t="n"/>
      <c r="H3649" s="130" t="n"/>
      <c r="I3649" s="312" t="n"/>
      <c r="J3649" s="131" t="n"/>
      <c r="K3649" s="98" t="n"/>
      <c r="L3649" s="215" t="n"/>
      <c r="M3649" s="196" t="n"/>
      <c r="O3649" s="464">
        <f>ISBLANK(D3649)</f>
        <v/>
      </c>
      <c r="P3649" s="464">
        <f>ISBLANK(G3649)</f>
        <v/>
      </c>
      <c r="Q3649" s="464">
        <f>ISBLANK(M3649)</f>
        <v/>
      </c>
      <c r="R3649" s="464">
        <f>IF(AND(O3649=P3649,O3649=Q3649),,"!!!")</f>
        <v/>
      </c>
      <c r="T3649" s="464" t="n">
        <v>3638</v>
      </c>
    </row>
    <row customFormat="1" customHeight="1" ht="15.75" outlineLevel="1" r="3650" s="590" thickBot="1">
      <c r="A3650" s="581" t="n"/>
      <c r="B3650" s="631" t="n">
        <v>400</v>
      </c>
      <c r="C3650" s="629" t="n">
        <v>471</v>
      </c>
      <c r="D3650" s="566" t="n"/>
      <c r="E3650" s="99" t="inlineStr">
        <is>
          <t>Compressed air - Compressor room</t>
        </is>
      </c>
      <c r="F3650" s="99" t="inlineStr">
        <is>
          <t>Sűrített levegő - Gépház</t>
        </is>
      </c>
      <c r="G3650" s="1009" t="n"/>
      <c r="H3650" s="100" t="n"/>
      <c r="I3650" s="334" t="n"/>
      <c r="J3650" s="299" t="n"/>
      <c r="K3650" s="101" t="n"/>
      <c r="L3650" s="216" t="n"/>
      <c r="M3650" s="217" t="n"/>
      <c r="O3650" s="464">
        <f>ISBLANK(D3650)</f>
        <v/>
      </c>
      <c r="P3650" s="464">
        <f>ISBLANK(G3650)</f>
        <v/>
      </c>
      <c r="Q3650" s="464">
        <f>ISBLANK(M3650)</f>
        <v/>
      </c>
      <c r="R3650" s="464">
        <f>IF(AND(O3650=P3650,O3650=Q3650),,"!!!")</f>
        <v/>
      </c>
      <c r="T3650" s="464" t="n">
        <v>3639</v>
      </c>
    </row>
    <row customFormat="1" outlineLevel="1" r="3651" s="732">
      <c r="A3651" s="169" t="n"/>
      <c r="B3651" s="618" t="n"/>
      <c r="C3651" s="640" t="n"/>
      <c r="D3651" s="438" t="n"/>
      <c r="E3651" s="850" t="n"/>
      <c r="F3651" s="850" t="n"/>
      <c r="G3651" s="994" t="n"/>
      <c r="H3651" s="171" t="n"/>
      <c r="I3651" s="369" t="n"/>
      <c r="J3651" s="300" t="n"/>
      <c r="K3651" s="52" t="n"/>
      <c r="L3651" s="197" t="n"/>
      <c r="M3651" s="236" t="n"/>
      <c r="O3651" s="464">
        <f>ISBLANK(D3651)</f>
        <v/>
      </c>
      <c r="P3651" s="464">
        <f>ISBLANK(G3651)</f>
        <v/>
      </c>
      <c r="Q3651" s="464">
        <f>ISBLANK(M3651)</f>
        <v/>
      </c>
      <c r="R3651" s="464">
        <f>IF(AND(O3651=P3651,O3651=Q3651),,"!!!")</f>
        <v/>
      </c>
      <c r="T3651" s="464" t="n">
        <v>3640</v>
      </c>
    </row>
    <row customFormat="1" customHeight="1" ht="24" outlineLevel="1" r="3652" s="732">
      <c r="A3652" s="169" t="n"/>
      <c r="B3652" s="618" t="n"/>
      <c r="C3652" s="641" t="n"/>
      <c r="D3652" s="438" t="n"/>
      <c r="E3652" s="278" t="inlineStr">
        <is>
          <t>General comments and requirements valid for the entire section:</t>
        </is>
      </c>
      <c r="F3652" s="278" t="inlineStr">
        <is>
          <t>Egész fejezetre vonatkozó álltalános megjegyzések, elvárások:</t>
        </is>
      </c>
      <c r="G3652" s="994" t="n"/>
      <c r="H3652" s="171" t="n"/>
      <c r="I3652" s="369" t="n"/>
      <c r="J3652" s="300" t="n"/>
      <c r="K3652" s="52" t="n"/>
      <c r="L3652" s="197" t="n"/>
      <c r="M3652" s="236" t="n"/>
      <c r="O3652" s="464">
        <f>ISBLANK(D3652)</f>
        <v/>
      </c>
      <c r="P3652" s="464">
        <f>ISBLANK(G3652)</f>
        <v/>
      </c>
      <c r="Q3652" s="464">
        <f>ISBLANK(M3652)</f>
        <v/>
      </c>
      <c r="R3652" s="464">
        <f>IF(AND(O3652=P3652,O3652=Q3652),,"!!!")</f>
        <v/>
      </c>
      <c r="T3652" s="464" t="n">
        <v>3641</v>
      </c>
    </row>
    <row customFormat="1" customHeight="1" ht="36" outlineLevel="1" r="3653" s="732">
      <c r="A3653" s="169" t="n"/>
      <c r="B3653" s="618" t="n"/>
      <c r="C3653" s="641" t="n"/>
      <c r="D3653" s="438" t="n"/>
      <c r="E3653" s="279" t="inlineStr">
        <is>
          <t>SUPPORT: Supports, struts, hangers, clamps and brackets should be counted to and priced with the actual item!</t>
        </is>
      </c>
      <c r="F3653" s="279" t="inlineStr">
        <is>
          <t>TARTÓZÁS: Támaszokat, tartókat, függesztőket, bilincseket csővezetékekhez, és berendezésekhez, mindig az aktuális tételhez kell árazni!</t>
        </is>
      </c>
      <c r="G3653" s="994" t="n"/>
      <c r="H3653" s="171" t="n"/>
      <c r="I3653" s="369" t="n"/>
      <c r="J3653" s="300" t="n"/>
      <c r="K3653" s="52" t="n"/>
      <c r="L3653" s="197" t="n"/>
      <c r="M3653" s="236" t="n"/>
      <c r="O3653" s="464">
        <f>ISBLANK(D3653)</f>
        <v/>
      </c>
      <c r="P3653" s="464">
        <f>ISBLANK(G3653)</f>
        <v/>
      </c>
      <c r="Q3653" s="464">
        <f>ISBLANK(M3653)</f>
        <v/>
      </c>
      <c r="R3653" s="464">
        <f>IF(AND(O3653=P3653,O3653=Q3653),,"!!!")</f>
        <v/>
      </c>
      <c r="T3653" s="464" t="n">
        <v>3642</v>
      </c>
    </row>
    <row customFormat="1" customHeight="1" ht="144" outlineLevel="1" r="3654" s="732">
      <c r="A3654" s="169" t="n"/>
      <c r="B3654" s="618" t="n"/>
      <c r="C3654" s="641" t="n"/>
      <c r="D3654" s="438" t="n"/>
      <c r="E3654" s="172"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3654" s="172"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csatornaoldalon-vízoldalon, stb.
Csöveknél: tartók, csőbilincsek, idomok, kuplungok, hozaganyagok, tömítések, tűzgátló átvezetések, tűzgátló tömítések, stb.
Csővezetéki szerelvényeknél: ellenkarimák, csavarok, hollandik, menetes végeg v. menetvágások, tömítések, esetleges tartók, rögzítések, stb. anyagárait tartalmaznia kell!</t>
        </is>
      </c>
      <c r="G3654" s="994" t="n"/>
      <c r="H3654" s="171" t="n"/>
      <c r="I3654" s="369" t="n"/>
      <c r="J3654" s="300" t="n"/>
      <c r="K3654" s="52" t="n"/>
      <c r="L3654" s="197" t="n"/>
      <c r="M3654" s="236" t="n"/>
      <c r="O3654" s="464">
        <f>ISBLANK(D3654)</f>
        <v/>
      </c>
      <c r="P3654" s="464">
        <f>ISBLANK(G3654)</f>
        <v/>
      </c>
      <c r="Q3654" s="464">
        <f>ISBLANK(M3654)</f>
        <v/>
      </c>
      <c r="R3654" s="464">
        <f>IF(AND(O3654=P3654,O3654=Q3654),,"!!!")</f>
        <v/>
      </c>
      <c r="T3654" s="464" t="n">
        <v>3643</v>
      </c>
    </row>
    <row customFormat="1" customHeight="1" ht="216" outlineLevel="1" r="3655" s="732">
      <c r="A3655" s="169" t="n"/>
      <c r="B3655" s="618" t="n"/>
      <c r="C3655" s="641" t="n"/>
      <c r="D3655" s="438" t="n"/>
      <c r="E3655" s="172"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3655" s="172" t="inlineStr">
        <is>
          <t>Az egység munkadíjakat úgy kell meghatározni, hogy kompletten a tervek szerinti helyekre beépítve, működőképes állapotban átadható berendezéseket kapjunk végeredményűl. Nyomáspróbát, tömörségi próbát, próbaüzemet és beüzemelést az egység munkadíjaknak tartalmaznia kell.
Pl.: Berendezéseknél: Komplett élőmunkamennyiségét tartalmaznia kell a telepítéstől az összes csatlakozás elkészítéséig, szigetelések, javítófestések, szigetelések, burkolatok, stb. elkészítéséig.
Csöveknél: tartók előkészítésének, bilincsek előszerelésének, csövek helyére építésének, rögzítésének, csökapcsolatok technológiájának függvényében azok létrehozásának, stb. élőmunka árát.
Csővezetéki szerelvényeknél: ellenkarimák felhegesztésének, hollandis csatlakozók felszerelésének, menetvágások elkészítésének, tömítések elkészítésének, esetleges tartók és rögzítések, stb. elkészítésének élőmunka vonzatait kell árazni!</t>
        </is>
      </c>
      <c r="G3655" s="994" t="n"/>
      <c r="H3655" s="171" t="n"/>
      <c r="I3655" s="369" t="n"/>
      <c r="J3655" s="300" t="n"/>
      <c r="K3655" s="52" t="n"/>
      <c r="L3655" s="197" t="n"/>
      <c r="M3655" s="236" t="n"/>
      <c r="O3655" s="464">
        <f>ISBLANK(D3655)</f>
        <v/>
      </c>
      <c r="P3655" s="464">
        <f>ISBLANK(G3655)</f>
        <v/>
      </c>
      <c r="Q3655" s="464">
        <f>ISBLANK(M3655)</f>
        <v/>
      </c>
      <c r="R3655" s="464">
        <f>IF(AND(O3655=P3655,O3655=Q3655),,"!!!")</f>
        <v/>
      </c>
      <c r="T3655" s="464" t="n">
        <v>3644</v>
      </c>
    </row>
    <row customFormat="1" customHeight="1" ht="24" outlineLevel="1" r="3656" s="732">
      <c r="A3656" s="169" t="n"/>
      <c r="B3656" s="618" t="n"/>
      <c r="C3656" s="641" t="n"/>
      <c r="D3656" s="438" t="n"/>
      <c r="E3656" s="172" t="inlineStr">
        <is>
          <t>Bidder is obliged to produce a functioning and fully complete equipment construction.</t>
        </is>
      </c>
      <c r="F3656" s="172" t="inlineStr">
        <is>
          <t xml:space="preserve"> Az ajánlattevő köteles egy működőképes és egyben teljes komplett berendezés kivitelezést elkészíteni.</t>
        </is>
      </c>
      <c r="G3656" s="994" t="n"/>
      <c r="H3656" s="171" t="n"/>
      <c r="I3656" s="369" t="n"/>
      <c r="J3656" s="300" t="n"/>
      <c r="K3656" s="52" t="n"/>
      <c r="L3656" s="197" t="n"/>
      <c r="M3656" s="236" t="n"/>
      <c r="O3656" s="464">
        <f>ISBLANK(D3656)</f>
        <v/>
      </c>
      <c r="P3656" s="464">
        <f>ISBLANK(G3656)</f>
        <v/>
      </c>
      <c r="Q3656" s="464">
        <f>ISBLANK(M3656)</f>
        <v/>
      </c>
      <c r="R3656" s="464">
        <f>IF(AND(O3656=P3656,O3656=Q3656),,"!!!")</f>
        <v/>
      </c>
      <c r="T3656" s="464" t="n">
        <v>3645</v>
      </c>
    </row>
    <row customFormat="1" customHeight="1" ht="48" outlineLevel="1" r="3657" s="732">
      <c r="A3657" s="169" t="n"/>
      <c r="B3657" s="618" t="n"/>
      <c r="C3657" s="641" t="n"/>
      <c r="D3657" s="438" t="n"/>
      <c r="E3657" s="172" t="inlineStr">
        <is>
          <t>Every equipment components are considered together with all the auxiliary materials, supporting elements, consumables necessary for connection, even if they are not separately indicated in the quotation.</t>
        </is>
      </c>
      <c r="F3657" s="172" t="inlineStr">
        <is>
          <t xml:space="preserve"> Minden berendezés egységelemei minden esetben a csatlakozáshoz szükséges szerelési anyaggal, tartószerkezettel, fogyóeszközökkel értendők, még akkor is ha külön nincs részletezve a költségvetetésben.</t>
        </is>
      </c>
      <c r="G3657" s="994" t="n"/>
      <c r="H3657" s="171" t="n"/>
      <c r="I3657" s="369" t="n"/>
      <c r="J3657" s="300" t="n"/>
      <c r="K3657" s="52" t="n"/>
      <c r="L3657" s="197" t="n"/>
      <c r="M3657" s="236" t="n"/>
      <c r="O3657" s="464">
        <f>ISBLANK(D3657)</f>
        <v/>
      </c>
      <c r="P3657" s="464">
        <f>ISBLANK(G3657)</f>
        <v/>
      </c>
      <c r="Q3657" s="464">
        <f>ISBLANK(M3657)</f>
        <v/>
      </c>
      <c r="R3657" s="464">
        <f>IF(AND(O3657=P3657,O3657=Q3657),,"!!!")</f>
        <v/>
      </c>
      <c r="T3657" s="464" t="n">
        <v>3646</v>
      </c>
    </row>
    <row customFormat="1" customHeight="1" ht="36" outlineLevel="1" r="3658" s="732">
      <c r="A3658" s="169" t="n"/>
      <c r="B3658" s="618" t="n"/>
      <c r="C3658" s="641" t="n"/>
      <c r="D3658" s="438" t="n"/>
      <c r="E3658" s="172" t="inlineStr">
        <is>
          <t>Labels should be placed system-wise at equal distance, by every 10 meters. Cost included in the complete price offer.</t>
        </is>
      </c>
      <c r="F3658" s="172" t="inlineStr">
        <is>
          <t xml:space="preserve"> A felirati matricákat, magyar nyelven, rendszer szerint azonos távolságban 10m-ként kell elhelyezni. A költségeket az összárajánlat tartalmazza.</t>
        </is>
      </c>
      <c r="G3658" s="994" t="n"/>
      <c r="H3658" s="171" t="n"/>
      <c r="I3658" s="369" t="n"/>
      <c r="J3658" s="300" t="n"/>
      <c r="K3658" s="52" t="n"/>
      <c r="L3658" s="197" t="n"/>
      <c r="M3658" s="236" t="n"/>
      <c r="O3658" s="464">
        <f>ISBLANK(D3658)</f>
        <v/>
      </c>
      <c r="P3658" s="464">
        <f>ISBLANK(G3658)</f>
        <v/>
      </c>
      <c r="Q3658" s="464">
        <f>ISBLANK(M3658)</f>
        <v/>
      </c>
      <c r="R3658" s="464">
        <f>IF(AND(O3658=P3658,O3658=Q3658),,"!!!")</f>
        <v/>
      </c>
      <c r="T3658" s="464" t="n">
        <v>3647</v>
      </c>
    </row>
    <row customFormat="1" outlineLevel="1" r="3659" s="732">
      <c r="A3659" s="169" t="n"/>
      <c r="B3659" s="618" t="n"/>
      <c r="C3659" s="641" t="n"/>
      <c r="D3659" s="438" t="n"/>
      <c r="E3659" s="285" t="n"/>
      <c r="F3659" s="285" t="n"/>
      <c r="G3659" s="994" t="n"/>
      <c r="H3659" s="171" t="n"/>
      <c r="I3659" s="369" t="n"/>
      <c r="J3659" s="300" t="n"/>
      <c r="K3659" s="52" t="n"/>
      <c r="L3659" s="197" t="n"/>
      <c r="M3659" s="236" t="n"/>
      <c r="O3659" s="464">
        <f>ISBLANK(D3659)</f>
        <v/>
      </c>
      <c r="P3659" s="464">
        <f>ISBLANK(G3659)</f>
        <v/>
      </c>
      <c r="Q3659" s="464">
        <f>ISBLANK(M3659)</f>
        <v/>
      </c>
      <c r="R3659" s="464">
        <f>IF(AND(O3659=P3659,O3659=Q3659),,"!!!")</f>
        <v/>
      </c>
      <c r="T3659" s="464" t="n">
        <v>3648</v>
      </c>
    </row>
    <row customFormat="1" outlineLevel="1" r="3660" s="732">
      <c r="A3660" s="169" t="n"/>
      <c r="B3660" s="618" t="n"/>
      <c r="C3660" s="641" t="n"/>
      <c r="D3660" s="438" t="n"/>
      <c r="E3660" s="285" t="inlineStr">
        <is>
          <t>Compressed air, equipment</t>
        </is>
      </c>
      <c r="F3660" s="285" t="inlineStr">
        <is>
          <t>Sűrített levegő, berendezések</t>
        </is>
      </c>
      <c r="G3660" s="994" t="n"/>
      <c r="H3660" s="171" t="n"/>
      <c r="I3660" s="369" t="n"/>
      <c r="J3660" s="300" t="n"/>
      <c r="K3660" s="52" t="n"/>
      <c r="L3660" s="197" t="n"/>
      <c r="M3660" s="236" t="n"/>
      <c r="O3660" s="464">
        <f>ISBLANK(D3660)</f>
        <v/>
      </c>
      <c r="P3660" s="464">
        <f>ISBLANK(G3660)</f>
        <v/>
      </c>
      <c r="Q3660" s="464">
        <f>ISBLANK(M3660)</f>
        <v/>
      </c>
      <c r="R3660" s="464">
        <f>IF(AND(O3660=P3660,O3660=Q3660),,"!!!")</f>
        <v/>
      </c>
      <c r="T3660" s="464" t="n">
        <v>3649</v>
      </c>
    </row>
    <row customFormat="1" outlineLevel="1" r="3661" s="732">
      <c r="A3661" s="169" t="n"/>
      <c r="B3661" s="618" t="n"/>
      <c r="C3661" s="641" t="n"/>
      <c r="D3661" s="438" t="n"/>
      <c r="E3661" s="278" t="inlineStr">
        <is>
          <t>Compressors</t>
        </is>
      </c>
      <c r="F3661" s="278" t="inlineStr">
        <is>
          <t>Kompresszorok</t>
        </is>
      </c>
      <c r="G3661" s="994" t="n"/>
      <c r="H3661" s="171" t="n"/>
      <c r="I3661" s="369" t="n"/>
      <c r="J3661" s="300" t="n"/>
      <c r="K3661" s="52" t="n"/>
      <c r="L3661" s="197" t="n"/>
      <c r="M3661" s="236" t="n"/>
      <c r="O3661" s="464">
        <f>ISBLANK(D3661)</f>
        <v/>
      </c>
      <c r="P3661" s="464">
        <f>ISBLANK(G3661)</f>
        <v/>
      </c>
      <c r="Q3661" s="464">
        <f>ISBLANK(M3661)</f>
        <v/>
      </c>
      <c r="R3661" s="464">
        <f>IF(AND(O3661=P3661,O3661=Q3661),,"!!!")</f>
        <v/>
      </c>
      <c r="T3661" s="464" t="n">
        <v>3650</v>
      </c>
    </row>
    <row customFormat="1" customHeight="1" ht="135" outlineLevel="1" r="3662" s="732">
      <c r="A3662" s="29" t="n"/>
      <c r="B3662" s="606" t="n">
        <v>400</v>
      </c>
      <c r="C3662" s="617" t="n">
        <v>471</v>
      </c>
      <c r="D3662" s="426" t="n">
        <v>1</v>
      </c>
      <c r="E3662" s="173" t="inlineStr">
        <is>
          <t>Oil-injected rotary screw compressor
air cooled, with variable speed drive (VSD), built-in aftercooler with integrated water separator, automatical draining, integrated refrigerant dryer with bypass, compressed air oil separator, safety valve, high performance 2-stage intake air filter,  acoustic cladding, connection to building management system
- nominal end pressure [bar]: 8.5
- nominall power consumption [kW]: 132
- dimensions W/H/L [mm]: 1785/2020/2900
- weight [kg]: 2923
- manufacturer: Atlas Copco
- type: GA132-AFF-VSD-8,5bar</t>
        </is>
      </c>
      <c r="F3662" s="173" t="inlineStr">
        <is>
          <t>Olajbefecskendezéses csavarkompresszor
léghűtéses, változó fordulatszámvezérlésű (VSD), beépített utóhűtő integrált vízleválasztással, automatikus ürítéssel, integrált hűtveszárító megkerülő ággal, sűrített levegő olaj leválasztóval, biztonsági szeleppel, nagy teljesítményű kétfokozatú belépő levegő szűrővel, hangszigetelő burkolattal, épületfelügyeleti csatlakozással
- névleges végnyomás [bar]: 8.5
- névleges el. fogyasztás [kW]: 162,4
- méretek Sz/M/H [mm]: 1785/2020/2900
- tömeg [kg]: 2923
- gyártó Atlas Copco
- típus: GA132-AFF-VSD-8,5bar</t>
        </is>
      </c>
      <c r="G3662" s="994" t="n">
        <v>1</v>
      </c>
      <c r="H3662" s="39" t="inlineStr">
        <is>
          <t>pc/db</t>
        </is>
      </c>
      <c r="I3662" s="315" t="n"/>
      <c r="J3662" s="159" t="n">
        <v>0</v>
      </c>
      <c r="K3662" s="159" t="n">
        <v>0</v>
      </c>
      <c r="L3662" s="753">
        <f>J3662+K3662</f>
        <v/>
      </c>
      <c r="M3662" s="748">
        <f>L3662*(G3662+I3662)</f>
        <v/>
      </c>
      <c r="O3662" s="464">
        <f>ISBLANK(D3662)</f>
        <v/>
      </c>
      <c r="P3662" s="464">
        <f>ISBLANK(G3662)</f>
        <v/>
      </c>
      <c r="Q3662" s="464">
        <f>ISBLANK(M3662)</f>
        <v/>
      </c>
      <c r="R3662" s="464">
        <f>IF(AND(O3662=P3662,O3662=Q3662),,"!!!")</f>
        <v/>
      </c>
      <c r="T3662" s="464" t="n">
        <v>3651</v>
      </c>
    </row>
    <row customFormat="1" customHeight="1" ht="135" outlineLevel="1" r="3663" s="732">
      <c r="A3663" s="29" t="n"/>
      <c r="B3663" s="606" t="n">
        <v>400</v>
      </c>
      <c r="C3663" s="617" t="n">
        <v>471</v>
      </c>
      <c r="D3663" s="426" t="n">
        <v>2</v>
      </c>
      <c r="E3663" s="173" t="inlineStr">
        <is>
          <t>Oil-injected rotary screw compressor
air cooled, with built-in aftercooler with integrated water separator, automatical draining, integrated refrigerant dryer with bypass, compressed air oil separator, safety valve, high performance 2-stage intake air filter,  acoustic cladding, connection to building management system
- nominal end pressure [bar]: 8.5
- nominall power consumption [kW]: 113.9
- dimensions W/H/L [mm]: 1785/2020/2900
- weight [kg]: 3363
- manufacturer: Atlas Copco
- type: GA132-AFF-8,5bar</t>
        </is>
      </c>
      <c r="F3663" s="173" t="inlineStr">
        <is>
          <t>Olajbefecskendezéses csavarkompresszor
léghűtéses, beépített utóhűtő integrált vízleválasztással, automatikus ürítéssel, integrált hűtveszárító megkerülő ággal, sűrített levegő olaj leválasztóval, biztonsági szeleppel, nagy teljesítményű kétfokozatú belépő levegő szűrővel, hangszigetelő burkolattal, épületfelügyeleti csatlakozással
- névleges végnyomás [bar]: 8.5
- névleges el. fogyasztás [kW]: 153,9
- méretek Sz/M/H [mm]: 1785/2020/2900
- tömeg [kg]: 3363
- gyártó Atlas Copco
- típus: GA132-AFF-8,5bar</t>
        </is>
      </c>
      <c r="G3663" s="994" t="n">
        <v>1</v>
      </c>
      <c r="H3663" s="39" t="inlineStr">
        <is>
          <t>pc/db</t>
        </is>
      </c>
      <c r="I3663" s="315" t="n"/>
      <c r="J3663" s="159" t="n">
        <v>0</v>
      </c>
      <c r="K3663" s="159" t="n">
        <v>0</v>
      </c>
      <c r="L3663" s="753" t="n">
        <v>0</v>
      </c>
      <c r="M3663" s="748">
        <f>L3663*(G3663+I3663)</f>
        <v/>
      </c>
      <c r="O3663" s="464">
        <f>ISBLANK(D3663)</f>
        <v/>
      </c>
      <c r="P3663" s="464">
        <f>ISBLANK(G3663)</f>
        <v/>
      </c>
      <c r="Q3663" s="464">
        <f>ISBLANK(M3663)</f>
        <v/>
      </c>
      <c r="R3663" s="464">
        <f>IF(AND(O3663=P3663,O3663=Q3663),,"!!!")</f>
        <v/>
      </c>
      <c r="T3663" s="464" t="n">
        <v>3652</v>
      </c>
    </row>
    <row customFormat="1" customHeight="1" ht="101.25" outlineLevel="1" r="3664" s="732">
      <c r="A3664" s="29" t="n"/>
      <c r="B3664" s="606" t="n">
        <v>400</v>
      </c>
      <c r="C3664" s="617" t="n">
        <v>471</v>
      </c>
      <c r="D3664" s="426" t="n">
        <v>3</v>
      </c>
      <c r="E3664" s="173" t="inlineStr">
        <is>
          <t>Central control and monitoring unit
- single pressure point measurement
- time based, dual pressure operation
- time based system start/stop
- simple sequencing and priority management, timer based
- runnig hours equalization
- simultenaously controlled units, max.: 6
- manufaturer: Atlas Copco
- type: ES6</t>
        </is>
      </c>
      <c r="F3664" s="173" t="inlineStr">
        <is>
          <t>Központi vezérlő és felügyeleti rendszer
- egypontos nyomásmérés
- időalapú, két nyomássízintű működés
- időzíthető indítás/leállás
- sorrend és elsőbbség kezelés, időzítő alapú
- futásidő-kiegyenlítés
- egyszerre vezérelhető berendezések száma,, max.: 6
- gyártó: Atlas Copco
- típus: ES6</t>
        </is>
      </c>
      <c r="G3664" s="994" t="n">
        <v>1</v>
      </c>
      <c r="H3664" s="39" t="inlineStr">
        <is>
          <t>pc/db</t>
        </is>
      </c>
      <c r="I3664" s="315" t="n"/>
      <c r="J3664" s="159" t="n">
        <v>0</v>
      </c>
      <c r="K3664" s="159" t="n">
        <v>0</v>
      </c>
      <c r="L3664" s="753" t="n">
        <v>0</v>
      </c>
      <c r="M3664" s="748">
        <f>L3664*(G3664+I3664)</f>
        <v/>
      </c>
      <c r="O3664" s="464">
        <f>ISBLANK(D3664)</f>
        <v/>
      </c>
      <c r="P3664" s="464">
        <f>ISBLANK(G3664)</f>
        <v/>
      </c>
      <c r="Q3664" s="464">
        <f>ISBLANK(M3664)</f>
        <v/>
      </c>
      <c r="R3664" s="464">
        <f>IF(AND(O3664=P3664,O3664=Q3664),,"!!!")</f>
        <v/>
      </c>
      <c r="T3664" s="464" t="n">
        <v>3653</v>
      </c>
    </row>
    <row customFormat="1" outlineLevel="1" r="3665" s="732">
      <c r="A3665" s="29" t="n"/>
      <c r="B3665" s="613" t="n"/>
      <c r="C3665" s="617" t="n"/>
      <c r="D3665" s="889" t="n"/>
      <c r="E3665" s="173" t="n"/>
      <c r="F3665" s="173" t="n"/>
      <c r="G3665" s="994" t="n"/>
      <c r="H3665" s="39" t="n"/>
      <c r="I3665" s="315" t="n"/>
      <c r="J3665" s="159" t="n"/>
      <c r="K3665" s="159" t="n"/>
      <c r="L3665" s="753" t="n"/>
      <c r="M3665" s="512" t="n"/>
      <c r="O3665" s="464">
        <f>ISBLANK(D3665)</f>
        <v/>
      </c>
      <c r="P3665" s="464">
        <f>ISBLANK(G3665)</f>
        <v/>
      </c>
      <c r="Q3665" s="464">
        <f>ISBLANK(M3665)</f>
        <v/>
      </c>
      <c r="R3665" s="464">
        <f>IF(AND(O3665=P3665,O3665=Q3665),,"!!!")</f>
        <v/>
      </c>
      <c r="T3665" s="464" t="n">
        <v>3654</v>
      </c>
    </row>
    <row customFormat="1" outlineLevel="1" r="3666" s="732">
      <c r="A3666" s="29" t="n"/>
      <c r="B3666" s="613" t="n"/>
      <c r="C3666" s="617" t="n"/>
      <c r="D3666" s="889" t="n"/>
      <c r="E3666" s="764" t="inlineStr">
        <is>
          <t>Compressor accessories</t>
        </is>
      </c>
      <c r="F3666" s="764" t="inlineStr">
        <is>
          <t>Kompressor kiegészítők</t>
        </is>
      </c>
      <c r="G3666" s="994" t="n"/>
      <c r="H3666" s="39" t="n"/>
      <c r="I3666" s="315" t="n"/>
      <c r="J3666" s="159" t="n"/>
      <c r="K3666" s="159" t="n"/>
      <c r="L3666" s="753" t="n"/>
      <c r="M3666" s="512" t="n"/>
      <c r="O3666" s="464">
        <f>ISBLANK(D3666)</f>
        <v/>
      </c>
      <c r="P3666" s="464">
        <f>ISBLANK(G3666)</f>
        <v/>
      </c>
      <c r="Q3666" s="464">
        <f>ISBLANK(M3666)</f>
        <v/>
      </c>
      <c r="R3666" s="464">
        <f>IF(AND(O3666=P3666,O3666=Q3666),,"!!!")</f>
        <v/>
      </c>
      <c r="T3666" s="464" t="n">
        <v>3655</v>
      </c>
    </row>
    <row customFormat="1" customHeight="1" ht="112.5" outlineLevel="1" r="3667" s="732">
      <c r="A3667" s="29" t="n"/>
      <c r="B3667" s="606" t="n">
        <v>400</v>
      </c>
      <c r="C3667" s="617" t="n">
        <v>471</v>
      </c>
      <c r="D3667" s="426" t="n">
        <v>4</v>
      </c>
      <c r="E3667" s="173" t="inlineStr">
        <is>
          <t>Coalescent air filter
glass fiber medium to remove all kind of contamination form compressed air,with automatic and manual discharge valve, and differential pressure gauge, threaded connections
- filtrarion grade [µm]: 0.01
- nominal flow [l/s]: 550
- connection size: DN80
- weight [kg]: 13
- manufacturer: Atlas Copco
- type: UD550+</t>
        </is>
      </c>
      <c r="F3667" s="173" t="inlineStr">
        <is>
          <t>Koaleszcens szűrő
üvegszál szűrőanyaggal minden típusú szennyezőanyag eltávolítására sűrített levegőből, automata és kézi lefúvató szeleppel, nyomáskülönbség mérővel, menetes csatlakozással
- szűrési fokozat [µm]: 0.01
- névleges térfogatáram [l/s]: 550
- csatlakozási méret: DN80
- tömeg [kg]: 13
- gyártó: Atlas Copco
- típus: UD550+</t>
        </is>
      </c>
      <c r="G3667" s="994" t="n">
        <v>2</v>
      </c>
      <c r="H3667" s="39" t="inlineStr">
        <is>
          <t>pc/db</t>
        </is>
      </c>
      <c r="I3667" s="315" t="n"/>
      <c r="J3667" s="159" t="n">
        <v>0</v>
      </c>
      <c r="K3667" s="159" t="n">
        <v>0</v>
      </c>
      <c r="L3667" s="753" t="n">
        <v>0</v>
      </c>
      <c r="M3667" s="748">
        <f>L3667*(G3667+I3667)</f>
        <v/>
      </c>
      <c r="O3667" s="464">
        <f>ISBLANK(D3667)</f>
        <v/>
      </c>
      <c r="P3667" s="464">
        <f>ISBLANK(G3667)</f>
        <v/>
      </c>
      <c r="Q3667" s="464">
        <f>ISBLANK(M3667)</f>
        <v/>
      </c>
      <c r="R3667" s="464">
        <f>IF(AND(O3667=P3667,O3667=Q3667),,"!!!")</f>
        <v/>
      </c>
      <c r="T3667" s="464" t="n">
        <v>3656</v>
      </c>
    </row>
    <row customFormat="1" customHeight="1" ht="112.5" outlineLevel="1" r="3668" s="732">
      <c r="A3668" s="29" t="n"/>
      <c r="B3668" s="606" t="n">
        <v>400</v>
      </c>
      <c r="C3668" s="617" t="n">
        <v>471</v>
      </c>
      <c r="D3668" s="426" t="n">
        <v>5</v>
      </c>
      <c r="E3668" s="173" t="inlineStr">
        <is>
          <t>Oil vapor filter
to reduce hydrocarbons, odors and oil vapor compressed air, with activcated carbon filte,with threaded connections
- oil carry-over, max. [mg/m³]: 0.003
- nominal flow [l/s]: 550
- connection size: DN80
- weight [kg]:
- manufacturer: Atlas Copco
- type: QD550+
must be preceded with a water separation unit (DD or PD)!</t>
        </is>
      </c>
      <c r="F3668" s="173" t="inlineStr">
        <is>
          <t>Olajköd szűrő
szénhidrogének, szagok és olajgőz szűrésére sűrített levegőből, aktívszenes szűrővel, menetes csatlakozással
- olaj áthordás, max. [mg/m³]: 0.003
- névleges térfogatáram [l/s]: 550
- csatlakozási méret: DN80
- tömeg [kg]:
- gyártó: Atlas Copco
- típus: QD550+
vízleválasztó egységnek (DD vagy PD) kell megelőznie!</t>
        </is>
      </c>
      <c r="G3668" s="994" t="n">
        <v>2</v>
      </c>
      <c r="H3668" s="39" t="inlineStr">
        <is>
          <t>pc/db</t>
        </is>
      </c>
      <c r="I3668" s="315" t="n"/>
      <c r="J3668" s="159" t="n">
        <v>0</v>
      </c>
      <c r="K3668" s="159" t="n">
        <v>0</v>
      </c>
      <c r="L3668" s="753" t="n">
        <v>0</v>
      </c>
      <c r="M3668" s="748">
        <f>L3668*(G3668+I3668)</f>
        <v/>
      </c>
      <c r="O3668" s="464">
        <f>ISBLANK(D3668)</f>
        <v/>
      </c>
      <c r="P3668" s="464">
        <f>ISBLANK(G3668)</f>
        <v/>
      </c>
      <c r="Q3668" s="464">
        <f>ISBLANK(M3668)</f>
        <v/>
      </c>
      <c r="R3668" s="464">
        <f>IF(AND(O3668=P3668,O3668=Q3668),,"!!!")</f>
        <v/>
      </c>
      <c r="T3668" s="464" t="n">
        <v>3657</v>
      </c>
    </row>
    <row customFormat="1" customHeight="1" ht="101.25" outlineLevel="1" r="3669" s="732">
      <c r="A3669" s="29" t="n"/>
      <c r="B3669" s="606" t="n">
        <v>400</v>
      </c>
      <c r="C3669" s="617" t="n">
        <v>471</v>
      </c>
      <c r="D3669" s="426" t="n">
        <v>6</v>
      </c>
      <c r="E3669" s="173" t="inlineStr">
        <is>
          <t>Oil / water separator
Multistage separator for compressed air condensate, with oleophilic and activated carbon filters
- conedensate connection: 2xDN20
- drain: DN25
- dimensions W/H/L [mm]: 650/1100/945
- weight [kg]: 25
- manufacturer: Atlas Copco
- type: OSC 825 DIBT</t>
        </is>
      </c>
      <c r="F3669" s="173" t="inlineStr">
        <is>
          <t>Olaj / víz leválasztó
többlépcsős leválasztó sűrített levegő kondenzátumhoz, oleofil és aktívszenes szűrőkkel
- kondenzátum csatlakozás: 2xDN20
- csatorna: DN25
- méretek /H/L [mm]: 650/1100/945
- tömegt [kg]: 25
- gyártó: Atlas Copco
- típus: OSC 825 DIBT</t>
        </is>
      </c>
      <c r="G3669" s="994" t="n">
        <v>4</v>
      </c>
      <c r="H3669" s="39" t="inlineStr">
        <is>
          <t>pc/db</t>
        </is>
      </c>
      <c r="I3669" s="315" t="n"/>
      <c r="J3669" s="159" t="n">
        <v>0</v>
      </c>
      <c r="K3669" s="159" t="n">
        <v>0</v>
      </c>
      <c r="L3669" s="753" t="n">
        <v>0</v>
      </c>
      <c r="M3669" s="748">
        <f>L3669*(G3669+I3669)</f>
        <v/>
      </c>
      <c r="O3669" s="464">
        <f>ISBLANK(D3669)</f>
        <v/>
      </c>
      <c r="P3669" s="464">
        <f>ISBLANK(G3669)</f>
        <v/>
      </c>
      <c r="Q3669" s="464">
        <f>ISBLANK(M3669)</f>
        <v/>
      </c>
      <c r="R3669" s="464">
        <f>IF(AND(O3669=P3669,O3669=Q3669),,"!!!")</f>
        <v/>
      </c>
      <c r="T3669" s="464" t="n">
        <v>3658</v>
      </c>
    </row>
    <row customFormat="1" customHeight="1" ht="90" outlineLevel="1" r="3670" s="732">
      <c r="A3670" s="29" t="n"/>
      <c r="B3670" s="606" t="n">
        <v>400</v>
      </c>
      <c r="C3670" s="617" t="n">
        <v>471</v>
      </c>
      <c r="D3670" s="426" t="n">
        <v>7</v>
      </c>
      <c r="E3670" s="173" t="inlineStr">
        <is>
          <t>Automatic drain valve
electronically controlled condensate drain, with level sensors, for lossless and problem-free discharging
- connection size, inlet/outlet: DN15/DN8
- weight []kg]: 0.7
- power consumption [W]: 2 (230V)
- manufacturer: Atlas Copco
- type: EWD 1500</t>
        </is>
      </c>
      <c r="F3670" s="173" t="inlineStr">
        <is>
          <t>Automatikus ürítőszelep
elektronikusan vezérelt kondenzátum-leeresztő, szintérzékelőkkel, veszteség- és problémamentes kondenzátum üritéshe
- csatlakozó méret bemenet/kimenet: DN15/DN8
- tömeg []kg]: 0.7
- el. fogyasztás [W]: 2 (230V)
- gyártó: Atlas Copco
- típus: EWD 1500</t>
        </is>
      </c>
      <c r="G3670" s="994" t="n">
        <v>8</v>
      </c>
      <c r="H3670" s="39" t="inlineStr">
        <is>
          <t>pc/db</t>
        </is>
      </c>
      <c r="I3670" s="315" t="n"/>
      <c r="J3670" s="159" t="n">
        <v>0</v>
      </c>
      <c r="K3670" s="159" t="n">
        <v>0</v>
      </c>
      <c r="L3670" s="753" t="n">
        <v>0</v>
      </c>
      <c r="M3670" s="748">
        <f>L3670*(G3670+I3670)</f>
        <v/>
      </c>
      <c r="O3670" s="464">
        <f>ISBLANK(D3670)</f>
        <v/>
      </c>
      <c r="P3670" s="464">
        <f>ISBLANK(G3670)</f>
        <v/>
      </c>
      <c r="Q3670" s="464">
        <f>ISBLANK(M3670)</f>
        <v/>
      </c>
      <c r="R3670" s="464">
        <f>IF(AND(O3670=P3670,O3670=Q3670),,"!!!")</f>
        <v/>
      </c>
      <c r="T3670" s="464" t="n">
        <v>3659</v>
      </c>
    </row>
    <row customFormat="1" outlineLevel="1" r="3671" s="732">
      <c r="A3671" s="29" t="n"/>
      <c r="B3671" s="613" t="n"/>
      <c r="C3671" s="617" t="n"/>
      <c r="D3671" s="889" t="n"/>
      <c r="E3671" s="173" t="n"/>
      <c r="F3671" s="173" t="n"/>
      <c r="G3671" s="994" t="n"/>
      <c r="H3671" s="39" t="n"/>
      <c r="I3671" s="315" t="n"/>
      <c r="J3671" s="159" t="n"/>
      <c r="K3671" s="159" t="n"/>
      <c r="L3671" s="753" t="n"/>
      <c r="M3671" s="512" t="n"/>
      <c r="O3671" s="464">
        <f>ISBLANK(D3671)</f>
        <v/>
      </c>
      <c r="P3671" s="464">
        <f>ISBLANK(G3671)</f>
        <v/>
      </c>
      <c r="Q3671" s="464">
        <f>ISBLANK(M3671)</f>
        <v/>
      </c>
      <c r="R3671" s="464">
        <f>IF(AND(O3671=P3671,O3671=Q3671),,"!!!")</f>
        <v/>
      </c>
      <c r="T3671" s="464" t="n">
        <v>3660</v>
      </c>
    </row>
    <row customFormat="1" outlineLevel="1" r="3672" s="732">
      <c r="A3672" s="29" t="n"/>
      <c r="B3672" s="613" t="n"/>
      <c r="C3672" s="617" t="n"/>
      <c r="D3672" s="889" t="n"/>
      <c r="E3672" s="278" t="inlineStr">
        <is>
          <t>Piping</t>
        </is>
      </c>
      <c r="F3672" s="278" t="inlineStr">
        <is>
          <t>Csővezetékek</t>
        </is>
      </c>
      <c r="G3672" s="994" t="n"/>
      <c r="H3672" s="39" t="n"/>
      <c r="I3672" s="315" t="n"/>
      <c r="J3672" s="159" t="n"/>
      <c r="K3672" s="159" t="n"/>
      <c r="L3672" s="753" t="n"/>
      <c r="M3672" s="512" t="n"/>
      <c r="O3672" s="464">
        <f>ISBLANK(D3672)</f>
        <v/>
      </c>
      <c r="P3672" s="464">
        <f>ISBLANK(G3672)</f>
        <v/>
      </c>
      <c r="Q3672" s="464">
        <f>ISBLANK(M3672)</f>
        <v/>
      </c>
      <c r="R3672" s="464">
        <f>IF(AND(O3672=P3672,O3672=Q3672),,"!!!")</f>
        <v/>
      </c>
      <c r="T3672" s="464" t="n">
        <v>3661</v>
      </c>
    </row>
    <row customFormat="1" customHeight="1" ht="108" outlineLevel="1" r="3673" s="732">
      <c r="A3673" s="29" t="n"/>
      <c r="B3673" s="613" t="n"/>
      <c r="C3673" s="617" t="n"/>
      <c r="D3673" s="889" t="n"/>
      <c r="E3673" s="984" t="inlineStr">
        <is>
          <t xml:space="preserve">Geberit Mapress Stainless steel for gaseous media
CrNiMo Steel 1.4401 according to EN 10088,welded pipe pressfitting system with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t>
        </is>
      </c>
      <c r="F3673" s="984" t="inlineStr">
        <is>
          <t>Geberit Mapress rozsdamentes acél gáznemű közegekhez
CrNiMo acél, 1.4401 az EN 10088,szabvány szerint, hegesztett csőanyag, présfitting rendszerű közésekkel, 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t>
        </is>
      </c>
      <c r="G3673" s="994" t="n"/>
      <c r="H3673" s="39" t="n"/>
      <c r="I3673" s="315" t="n"/>
      <c r="J3673" s="159" t="n"/>
      <c r="K3673" s="159" t="n"/>
      <c r="L3673" s="753" t="n"/>
      <c r="M3673" s="512" t="n"/>
      <c r="O3673" s="464">
        <f>ISBLANK(D3673)</f>
        <v/>
      </c>
      <c r="P3673" s="464">
        <f>ISBLANK(G3673)</f>
        <v/>
      </c>
      <c r="Q3673" s="464">
        <f>ISBLANK(M3673)</f>
        <v/>
      </c>
      <c r="R3673" s="464">
        <f>IF(AND(O3673=P3673,O3673=Q3673),,"!!!")</f>
        <v/>
      </c>
      <c r="T3673" s="464" t="n">
        <v>3662</v>
      </c>
    </row>
    <row customFormat="1" customHeight="1" ht="60" outlineLevel="1" r="3674" s="732">
      <c r="A3674" s="29" t="n"/>
      <c r="B3674" s="613" t="n"/>
      <c r="C3674" s="617" t="n"/>
      <c r="D3674" s="889" t="n"/>
      <c r="E3674" s="272"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3674" s="271"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3674" s="994" t="n"/>
      <c r="H3674" s="39" t="n"/>
      <c r="I3674" s="315" t="n"/>
      <c r="J3674" s="159" t="n"/>
      <c r="K3674" s="159" t="n"/>
      <c r="L3674" s="753" t="n"/>
      <c r="M3674" s="512" t="n"/>
      <c r="O3674" s="464">
        <f>ISBLANK(D3674)</f>
        <v/>
      </c>
      <c r="P3674" s="464">
        <f>ISBLANK(G3674)</f>
        <v/>
      </c>
      <c r="Q3674" s="464">
        <f>ISBLANK(M3674)</f>
        <v/>
      </c>
      <c r="R3674" s="464">
        <f>IF(AND(O3674=P3674,O3674=Q3674),,"!!!")</f>
        <v/>
      </c>
      <c r="T3674" s="464" t="n">
        <v>3663</v>
      </c>
    </row>
    <row customFormat="1" outlineLevel="1" r="3675" s="732">
      <c r="A3675" s="29" t="n"/>
      <c r="B3675" s="613" t="n"/>
      <c r="C3675" s="617" t="n"/>
      <c r="D3675" s="889" t="n"/>
      <c r="E3675" s="116" t="n"/>
      <c r="F3675" s="116" t="n"/>
      <c r="G3675" s="994" t="n"/>
      <c r="H3675" s="39" t="n"/>
      <c r="I3675" s="315" t="n"/>
      <c r="J3675" s="159" t="n"/>
      <c r="K3675" s="159" t="n"/>
      <c r="L3675" s="753" t="n"/>
      <c r="M3675" s="512" t="n"/>
      <c r="O3675" s="464">
        <f>ISBLANK(D3675)</f>
        <v/>
      </c>
      <c r="P3675" s="464">
        <f>ISBLANK(G3675)</f>
        <v/>
      </c>
      <c r="Q3675" s="464">
        <f>ISBLANK(M3675)</f>
        <v/>
      </c>
      <c r="R3675" s="464">
        <f>IF(AND(O3675=P3675,O3675=Q3675),,"!!!")</f>
        <v/>
      </c>
      <c r="T3675" s="464" t="n">
        <v>3664</v>
      </c>
    </row>
    <row customFormat="1" outlineLevel="1" r="3676" s="732">
      <c r="A3676" s="29" t="n"/>
      <c r="B3676" s="613" t="n"/>
      <c r="C3676" s="617" t="n"/>
      <c r="D3676" s="889" t="n"/>
      <c r="E3676" s="539" t="inlineStr">
        <is>
          <t>Compressed air, stainless steel pipe</t>
        </is>
      </c>
      <c r="F3676" s="539" t="inlineStr">
        <is>
          <t>Sűrített levegő, rozsdamentes acélcső</t>
        </is>
      </c>
      <c r="G3676" s="994" t="n"/>
      <c r="H3676" s="39" t="n"/>
      <c r="I3676" s="315" t="n"/>
      <c r="J3676" s="159" t="n"/>
      <c r="K3676" s="159" t="n"/>
      <c r="L3676" s="753" t="n"/>
      <c r="M3676" s="512" t="n"/>
      <c r="O3676" s="464">
        <f>ISBLANK(D3676)</f>
        <v/>
      </c>
      <c r="P3676" s="464">
        <f>ISBLANK(G3676)</f>
        <v/>
      </c>
      <c r="Q3676" s="464">
        <f>ISBLANK(M3676)</f>
        <v/>
      </c>
      <c r="R3676" s="464">
        <f>IF(AND(O3676=P3676,O3676=Q3676),,"!!!")</f>
        <v/>
      </c>
      <c r="T3676" s="464" t="n">
        <v>3665</v>
      </c>
    </row>
    <row customFormat="1" outlineLevel="1" r="3677" s="732">
      <c r="A3677" s="29" t="n"/>
      <c r="B3677" s="606" t="n">
        <v>400</v>
      </c>
      <c r="C3677" s="617" t="n">
        <v>471</v>
      </c>
      <c r="D3677" s="426" t="n">
        <v>8</v>
      </c>
      <c r="E3677" s="173" t="inlineStr">
        <is>
          <t>DN100 (ø108x2)</t>
        </is>
      </c>
      <c r="F3677" s="173" t="inlineStr">
        <is>
          <t>DN100 (ø108x2)</t>
        </is>
      </c>
      <c r="G3677" s="994" t="n">
        <v>55</v>
      </c>
      <c r="H3677" s="39" t="inlineStr">
        <is>
          <t>fm</t>
        </is>
      </c>
      <c r="I3677" s="315" t="n"/>
      <c r="J3677" s="159" t="n">
        <v>0</v>
      </c>
      <c r="K3677" s="159" t="n">
        <v>0</v>
      </c>
      <c r="L3677" s="753" t="n">
        <v>0</v>
      </c>
      <c r="M3677" s="748">
        <f>L3677*(G3677+I3677)</f>
        <v/>
      </c>
      <c r="O3677" s="464">
        <f>ISBLANK(D3677)</f>
        <v/>
      </c>
      <c r="P3677" s="464">
        <f>ISBLANK(G3677)</f>
        <v/>
      </c>
      <c r="Q3677" s="464">
        <f>ISBLANK(M3677)</f>
        <v/>
      </c>
      <c r="R3677" s="464">
        <f>IF(AND(O3677=P3677,O3677=Q3677),,"!!!")</f>
        <v/>
      </c>
      <c r="T3677" s="464" t="n">
        <v>3666</v>
      </c>
    </row>
    <row customFormat="1" customHeight="1" ht="180" outlineLevel="1" r="3678" s="732">
      <c r="A3678" s="29" t="n"/>
      <c r="B3678" s="613" t="n"/>
      <c r="C3678" s="617" t="n"/>
      <c r="D3678" s="889" t="n"/>
      <c r="E3678" s="94" t="inlineStr">
        <is>
          <t>Steel pipe for water medium, general quality requirements
MSZ 29:1986 standard seamless steel pipe in sizes according to MSZ EN 10220:2003, with S235JR material quality or MSZ EN 10255 S-195-T or DIN 2440/2448.
With welded joints,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Painting of steel pipes (under insulation)
1 layer of repair-painintg of protective coated pipes with red-brownish 'Hammerite' paint
1 layer of cover painting of the entire pipe network with red-brownish 'Hammerite' paint (or technically equivalent).</t>
        </is>
      </c>
      <c r="F3678" s="94" t="inlineStr">
        <is>
          <t>Acélcső víz közeghez, általános minőségi elvárásai
MSZ 29:1986 szerinti varrat nélküli acélcső MSZ EN 10220:2003 szerinti méretben S235JR anyagminőséggel vagy MSZ EN 10255 S-195-T minőségben vagy DIN 2440/2448 szerinti minőségben.
Hegesztett kötésekkel, csőhajlításokkal, idomokkal,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
Acélcső festése (hőszigetelés alá)
1 rtg. Alapmázolt csövek visszajavítása vörösesbarna Hammerite festékkel
1 rtg. Fedőréteg felhordása a teljes csővezetéki hálózaton vörösesbarna Hammerite festékkel. Vagy vele műszakilag egyenértékűvel.</t>
        </is>
      </c>
      <c r="G3678" s="994" t="n"/>
      <c r="H3678" s="39" t="n"/>
      <c r="I3678" s="315" t="n"/>
      <c r="J3678" s="159" t="n"/>
      <c r="K3678" s="159" t="n"/>
      <c r="L3678" s="753" t="n"/>
      <c r="M3678" s="512" t="n"/>
      <c r="O3678" s="464">
        <f>ISBLANK(D3678)</f>
        <v/>
      </c>
      <c r="P3678" s="464">
        <f>ISBLANK(G3678)</f>
        <v/>
      </c>
      <c r="Q3678" s="464">
        <f>ISBLANK(M3678)</f>
        <v/>
      </c>
      <c r="R3678" s="464">
        <f>IF(AND(O3678=P3678,O3678=Q3678),,"!!!")</f>
        <v/>
      </c>
      <c r="T3678" s="464" t="n">
        <v>3667</v>
      </c>
    </row>
    <row customFormat="1" customHeight="1" ht="60" outlineLevel="1" r="3679" s="732">
      <c r="A3679" s="29" t="n"/>
      <c r="B3679" s="613" t="n"/>
      <c r="C3679" s="617" t="n"/>
      <c r="D3679" s="889" t="n"/>
      <c r="E3679" s="272"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3679" s="271"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3679" s="994" t="n"/>
      <c r="H3679" s="39" t="n"/>
      <c r="I3679" s="315" t="n"/>
      <c r="J3679" s="159" t="n"/>
      <c r="K3679" s="159" t="n"/>
      <c r="L3679" s="753" t="n"/>
      <c r="M3679" s="512" t="n"/>
      <c r="O3679" s="464">
        <f>ISBLANK(D3679)</f>
        <v/>
      </c>
      <c r="P3679" s="464">
        <f>ISBLANK(G3679)</f>
        <v/>
      </c>
      <c r="Q3679" s="464">
        <f>ISBLANK(M3679)</f>
        <v/>
      </c>
      <c r="R3679" s="464">
        <f>IF(AND(O3679=P3679,O3679=Q3679),,"!!!")</f>
        <v/>
      </c>
      <c r="T3679" s="464" t="n">
        <v>3668</v>
      </c>
    </row>
    <row customFormat="1" outlineLevel="1" r="3680" s="732">
      <c r="A3680" s="29" t="n"/>
      <c r="B3680" s="606" t="n">
        <v>400</v>
      </c>
      <c r="C3680" s="617" t="n">
        <v>471</v>
      </c>
      <c r="D3680" s="426" t="n">
        <v>9</v>
      </c>
      <c r="E3680" s="173" t="inlineStr">
        <is>
          <t>DN200</t>
        </is>
      </c>
      <c r="F3680" s="173" t="inlineStr">
        <is>
          <t>DN200</t>
        </is>
      </c>
      <c r="G3680" s="994" t="n">
        <v>19</v>
      </c>
      <c r="H3680" s="39" t="inlineStr">
        <is>
          <t>fm</t>
        </is>
      </c>
      <c r="I3680" s="315" t="n"/>
      <c r="J3680" s="159" t="n">
        <v>0</v>
      </c>
      <c r="K3680" s="159" t="n">
        <v>0</v>
      </c>
      <c r="L3680" s="753" t="n">
        <v>0</v>
      </c>
      <c r="M3680" s="748">
        <f>L3680*(G3680+I3680)</f>
        <v/>
      </c>
      <c r="O3680" s="464">
        <f>ISBLANK(D3680)</f>
        <v/>
      </c>
      <c r="P3680" s="464">
        <f>ISBLANK(G3680)</f>
        <v/>
      </c>
      <c r="Q3680" s="464">
        <f>ISBLANK(M3680)</f>
        <v/>
      </c>
      <c r="R3680" s="464">
        <f>IF(AND(O3680=P3680,O3680=Q3680),,"!!!")</f>
        <v/>
      </c>
      <c r="T3680" s="464" t="n">
        <v>3669</v>
      </c>
    </row>
    <row customFormat="1" outlineLevel="1" r="3681" s="732">
      <c r="A3681" s="29" t="n"/>
      <c r="B3681" s="613" t="n"/>
      <c r="C3681" s="617" t="n"/>
      <c r="D3681" s="889" t="n"/>
      <c r="E3681" s="764" t="inlineStr">
        <is>
          <t>Pipe accessories</t>
        </is>
      </c>
      <c r="F3681" s="764" t="inlineStr">
        <is>
          <t>Csővezetéki szerelvények</t>
        </is>
      </c>
      <c r="G3681" s="994" t="n"/>
      <c r="H3681" s="39" t="n"/>
      <c r="I3681" s="315" t="n"/>
      <c r="J3681" s="159" t="n"/>
      <c r="K3681" s="159" t="n"/>
      <c r="L3681" s="753" t="n"/>
      <c r="M3681" s="512" t="n"/>
      <c r="O3681" s="464">
        <f>ISBLANK(D3681)</f>
        <v/>
      </c>
      <c r="P3681" s="464">
        <f>ISBLANK(G3681)</f>
        <v/>
      </c>
      <c r="Q3681" s="464">
        <f>ISBLANK(M3681)</f>
        <v/>
      </c>
      <c r="R3681" s="464">
        <f>IF(AND(O3681=P3681,O3681=Q3681),,"!!!")</f>
        <v/>
      </c>
      <c r="T3681" s="464" t="n">
        <v>3670</v>
      </c>
    </row>
    <row customFormat="1" customHeight="1" ht="56.25" outlineLevel="1" r="3682" s="732">
      <c r="A3682" s="29" t="n"/>
      <c r="B3682" s="613" t="n"/>
      <c r="C3682" s="617" t="n"/>
      <c r="D3682" s="889" t="n"/>
      <c r="E3682" s="94" t="inlineStr">
        <is>
          <t>Flanged butterfly valve,
can be built in as end cap, shut-off valve with counterflanges, bolts and gaskets, installed according to design.
- manufacturer:
- type:</t>
        </is>
      </c>
      <c r="F3682" s="94" t="inlineStr">
        <is>
          <t>Karimás pillangószelep,
végelzáróként beépíthető elzárószelep, ellenkarimákkal, csavarokkal és tömítésekkel, felszerelve, terv szerinti helyekre.
- gyártó:
- típus:</t>
        </is>
      </c>
      <c r="G3682" s="994" t="n"/>
      <c r="H3682" s="39" t="n"/>
      <c r="I3682" s="315" t="n"/>
      <c r="J3682" s="159" t="n"/>
      <c r="K3682" s="159" t="n"/>
      <c r="L3682" s="753" t="n"/>
      <c r="M3682" s="512" t="n"/>
      <c r="O3682" s="464">
        <f>ISBLANK(D3682)</f>
        <v/>
      </c>
      <c r="P3682" s="464">
        <f>ISBLANK(G3682)</f>
        <v/>
      </c>
      <c r="Q3682" s="464">
        <f>ISBLANK(M3682)</f>
        <v/>
      </c>
      <c r="R3682" s="464">
        <f>IF(AND(O3682=P3682,O3682=Q3682),,"!!!")</f>
        <v/>
      </c>
      <c r="T3682" s="464" t="n">
        <v>3671</v>
      </c>
    </row>
    <row customFormat="1" outlineLevel="1" r="3683" s="732">
      <c r="A3683" s="29" t="n"/>
      <c r="B3683" s="606" t="n">
        <v>400</v>
      </c>
      <c r="C3683" s="617" t="n">
        <v>471</v>
      </c>
      <c r="D3683" s="426" t="n">
        <v>10</v>
      </c>
      <c r="E3683" s="94" t="inlineStr">
        <is>
          <t>DN100</t>
        </is>
      </c>
      <c r="F3683" s="94" t="inlineStr">
        <is>
          <t>DN100</t>
        </is>
      </c>
      <c r="G3683" s="994" t="n">
        <v>26</v>
      </c>
      <c r="H3683" s="39" t="inlineStr">
        <is>
          <t>pc/db</t>
        </is>
      </c>
      <c r="I3683" s="315" t="n"/>
      <c r="J3683" s="159" t="n">
        <v>0</v>
      </c>
      <c r="K3683" s="159" t="n">
        <v>0</v>
      </c>
      <c r="L3683" s="753" t="n">
        <v>0</v>
      </c>
      <c r="M3683" s="748">
        <f>L3683*(G3683+I3683)</f>
        <v/>
      </c>
      <c r="O3683" s="464">
        <f>ISBLANK(D3683)</f>
        <v/>
      </c>
      <c r="P3683" s="464">
        <f>ISBLANK(G3683)</f>
        <v/>
      </c>
      <c r="Q3683" s="464">
        <f>ISBLANK(M3683)</f>
        <v/>
      </c>
      <c r="R3683" s="464">
        <f>IF(AND(O3683=P3683,O3683=Q3683),,"!!!")</f>
        <v/>
      </c>
      <c r="T3683" s="464" t="n">
        <v>3672</v>
      </c>
    </row>
    <row customFormat="1" outlineLevel="1" r="3684" s="732">
      <c r="A3684" s="29" t="inlineStr">
        <is>
          <t>x</t>
        </is>
      </c>
      <c r="B3684" s="606" t="n">
        <v>400</v>
      </c>
      <c r="C3684" s="617" t="n">
        <v>471</v>
      </c>
      <c r="D3684" s="426" t="n">
        <v>11</v>
      </c>
      <c r="E3684" s="94" t="inlineStr">
        <is>
          <t>DN200</t>
        </is>
      </c>
      <c r="F3684" s="94" t="inlineStr">
        <is>
          <t>DN200</t>
        </is>
      </c>
      <c r="G3684" s="994" t="n">
        <v>7</v>
      </c>
      <c r="H3684" s="39" t="inlineStr">
        <is>
          <t>pc/db</t>
        </is>
      </c>
      <c r="I3684" s="315" t="n"/>
      <c r="J3684" s="159" t="n">
        <v>0</v>
      </c>
      <c r="K3684" s="159" t="n">
        <v>0</v>
      </c>
      <c r="L3684" s="753" t="n">
        <v>0</v>
      </c>
      <c r="M3684" s="748">
        <f>L3684*(G3684+I3684)</f>
        <v/>
      </c>
      <c r="O3684" s="464">
        <f>ISBLANK(D3684)</f>
        <v/>
      </c>
      <c r="P3684" s="464">
        <f>ISBLANK(G3684)</f>
        <v/>
      </c>
      <c r="Q3684" s="464">
        <f>ISBLANK(M3684)</f>
        <v/>
      </c>
      <c r="R3684" s="464">
        <f>IF(AND(O3684=P3684,O3684=Q3684),,"!!!")</f>
        <v/>
      </c>
      <c r="T3684" s="464" t="n">
        <v>3673</v>
      </c>
    </row>
    <row customFormat="1" customHeight="1" ht="45" outlineLevel="1" r="3685" s="732">
      <c r="A3685" s="29" t="n"/>
      <c r="B3685" s="606" t="n">
        <v>400</v>
      </c>
      <c r="C3685" s="617" t="n">
        <v>471</v>
      </c>
      <c r="D3685" s="426" t="n">
        <v>12</v>
      </c>
      <c r="E3685" s="704" t="inlineStr">
        <is>
          <t>Pressure gauge
With capillary pipe, isolating valve, complete with auxiliary materials.
1,6 accuracy class, D63mm</t>
        </is>
      </c>
      <c r="F3685" s="704" t="inlineStr">
        <is>
          <t>Nyomásmérő manométer
Impulzus vezetékekkel, leválasztó manométer gömbcsappal, szükséges segédanyagokkal kompletten.
1,6-os pontossági osztály, D63mm</t>
        </is>
      </c>
      <c r="G3685" s="994" t="n">
        <v>6</v>
      </c>
      <c r="H3685" s="39" t="inlineStr">
        <is>
          <t>pc/db</t>
        </is>
      </c>
      <c r="I3685" s="315" t="n"/>
      <c r="J3685" s="159" t="n">
        <v>0</v>
      </c>
      <c r="K3685" s="159" t="n">
        <v>0</v>
      </c>
      <c r="L3685" s="753" t="n">
        <v>0</v>
      </c>
      <c r="M3685" s="748">
        <f>L3685*(G3685+I3685)</f>
        <v/>
      </c>
      <c r="O3685" s="464">
        <f>ISBLANK(D3685)</f>
        <v/>
      </c>
      <c r="P3685" s="464">
        <f>ISBLANK(G3685)</f>
        <v/>
      </c>
      <c r="Q3685" s="464">
        <f>ISBLANK(M3685)</f>
        <v/>
      </c>
      <c r="R3685" s="464">
        <f>IF(AND(O3685=P3685,O3685=Q3685),,"!!!")</f>
        <v/>
      </c>
      <c r="T3685" s="464" t="n">
        <v>3674</v>
      </c>
    </row>
    <row customFormat="1" customHeight="1" ht="33.75" outlineLevel="1" r="3686" s="732">
      <c r="A3686" s="29" t="n"/>
      <c r="B3686" s="606" t="n">
        <v>400</v>
      </c>
      <c r="C3686" s="617" t="n">
        <v>471</v>
      </c>
      <c r="D3686" s="426" t="n">
        <v>13</v>
      </c>
      <c r="E3686" s="704" t="inlineStr">
        <is>
          <t>Preparation of installation points for pressure transmitters
completely installed according to deisgn
Pressure transmitter is specified in automation design!</t>
        </is>
      </c>
      <c r="F3686" s="704" t="inlineStr">
        <is>
          <t>Beépítési pont kialakítása nyomás távadók számára
 kompletten beépítve a terv szerinti helyekre. 
Nyomás távadót az automatika szakág tartalmazza!</t>
        </is>
      </c>
      <c r="G3686" s="994" t="n">
        <v>6</v>
      </c>
      <c r="H3686" s="39" t="inlineStr">
        <is>
          <t>pc/db</t>
        </is>
      </c>
      <c r="I3686" s="315" t="n"/>
      <c r="J3686" s="159" t="n">
        <v>0</v>
      </c>
      <c r="K3686" s="159" t="n">
        <v>0</v>
      </c>
      <c r="L3686" s="753" t="n">
        <v>0</v>
      </c>
      <c r="M3686" s="748">
        <f>L3686*(G3686+I3686)</f>
        <v/>
      </c>
      <c r="O3686" s="464">
        <f>ISBLANK(D3686)</f>
        <v/>
      </c>
      <c r="P3686" s="464">
        <f>ISBLANK(G3686)</f>
        <v/>
      </c>
      <c r="Q3686" s="464">
        <f>ISBLANK(M3686)</f>
        <v/>
      </c>
      <c r="R3686" s="464">
        <f>IF(AND(O3686=P3686,O3686=Q3686),,"!!!")</f>
        <v/>
      </c>
      <c r="T3686" s="464" t="n">
        <v>3675</v>
      </c>
    </row>
    <row customFormat="1" customHeight="1" ht="56.25" outlineLevel="1" r="3687" s="732">
      <c r="A3687" s="29" t="n"/>
      <c r="B3687" s="606" t="n">
        <v>400</v>
      </c>
      <c r="C3687" s="617" t="n">
        <v>471</v>
      </c>
      <c r="D3687" s="426" t="n">
        <v>14</v>
      </c>
      <c r="E3687" s="763" t="inlineStr">
        <is>
          <t>Temperature gauge
For 12mm bushing, 1/2" external thread, completely installed according to design.
- manufaturer:
- type:</t>
        </is>
      </c>
      <c r="F3687" s="763" t="inlineStr">
        <is>
          <t>Merülőhüvelyes hőmérő 
12mm-es merülőhüvelybe, 1/2" külső menettel, kompletten beépítve a terv szerinti helyekre.
- gyártó:
- típus:</t>
        </is>
      </c>
      <c r="G3687" s="994" t="n">
        <v>2</v>
      </c>
      <c r="H3687" s="39" t="inlineStr">
        <is>
          <t>pc/db</t>
        </is>
      </c>
      <c r="I3687" s="315" t="n"/>
      <c r="J3687" s="159" t="n">
        <v>0</v>
      </c>
      <c r="K3687" s="159" t="n">
        <v>0</v>
      </c>
      <c r="L3687" s="753" t="n">
        <v>0</v>
      </c>
      <c r="M3687" s="748">
        <f>L3687*(G3687+I3687)</f>
        <v/>
      </c>
      <c r="O3687" s="464">
        <f>ISBLANK(D3687)</f>
        <v/>
      </c>
      <c r="P3687" s="464">
        <f>ISBLANK(G3687)</f>
        <v/>
      </c>
      <c r="Q3687" s="464">
        <f>ISBLANK(M3687)</f>
        <v/>
      </c>
      <c r="R3687" s="464">
        <f>IF(AND(O3687=P3687,O3687=Q3687),,"!!!")</f>
        <v/>
      </c>
      <c r="T3687" s="464" t="n">
        <v>3676</v>
      </c>
    </row>
    <row customFormat="1" customHeight="1" ht="45" outlineLevel="1" r="3688" s="732">
      <c r="A3688" s="29" t="n"/>
      <c r="B3688" s="606" t="n">
        <v>400</v>
      </c>
      <c r="C3688" s="617" t="n">
        <v>471</v>
      </c>
      <c r="D3688" s="426" t="n">
        <v>15</v>
      </c>
      <c r="E3688" s="689" t="inlineStr">
        <is>
          <t>Bushing for temperature transmitters
For D10 bushing, 1/2" external thread, completely installed accoding to design. 
Temperature transmitter is specified in automation design!</t>
        </is>
      </c>
      <c r="F3688" s="689" t="inlineStr">
        <is>
          <t>Merülőhüvely kialakítása hőmérséklet távadók számára
D10-es merülőhüvelybe, 1/2" külső menettel, kompletten beépítve a terv szerinti helyekre. 
Hőmérséklet távadót az automatika szakág tartalmazza!</t>
        </is>
      </c>
      <c r="G3688" s="994" t="n">
        <v>2</v>
      </c>
      <c r="H3688" s="39" t="inlineStr">
        <is>
          <t>pc/db</t>
        </is>
      </c>
      <c r="I3688" s="315" t="n"/>
      <c r="J3688" s="159" t="n">
        <v>0</v>
      </c>
      <c r="K3688" s="159" t="n">
        <v>0</v>
      </c>
      <c r="L3688" s="753" t="n">
        <v>0</v>
      </c>
      <c r="M3688" s="748">
        <f>L3688*(G3688+I3688)</f>
        <v/>
      </c>
      <c r="O3688" s="464">
        <f>ISBLANK(D3688)</f>
        <v/>
      </c>
      <c r="P3688" s="464">
        <f>ISBLANK(G3688)</f>
        <v/>
      </c>
      <c r="Q3688" s="464">
        <f>ISBLANK(M3688)</f>
        <v/>
      </c>
      <c r="R3688" s="464">
        <f>IF(AND(O3688=P3688,O3688=Q3688),,"!!!")</f>
        <v/>
      </c>
      <c r="T3688" s="464" t="n">
        <v>3677</v>
      </c>
    </row>
    <row customFormat="1" customHeight="1" ht="146.25" outlineLevel="1" r="3689" s="732">
      <c r="A3689" s="29" t="inlineStr">
        <is>
          <t>x</t>
        </is>
      </c>
      <c r="B3689" s="606" t="n">
        <v>400</v>
      </c>
      <c r="C3689" s="617" t="n">
        <v>471</v>
      </c>
      <c r="D3689" s="426" t="n">
        <v>16</v>
      </c>
      <c r="E3689" s="94" t="inlineStr">
        <is>
          <t>Air storage tank
compressed air buffer, welded cylindrical galvanized steel tank, standing construction, flanged connections, discharging and pressure relief valves, pressure meters/sensors, complete with all necessary installation and operation permits
- volume [m³]: 5
- dimensions D/H [mm]:
- operational weight [kg]:
- pressure test weight (with water) [kg]:
- max. operation pressure [bar]: 11
- connection size: DN100
- manufacturer: Atlas Copco
- type: LV</t>
        </is>
      </c>
      <c r="F3689" s="94" t="inlineStr">
        <is>
          <t>Légtartály
sűrített levegő puffer, hegesztett álló horganyzott acéltartály, karimás csatlakozó csonkokkal, ürítő és biztonsági szerlvényekkel, nyomásmérőkkel és érzékelőkkel, felállítási és üzemeltetési engedéllyel
- térfogat [m³]: 5
- méretek D/H [mm]:
- üzemi tömeg [kg]:
- nyomáspróba tömeg (vízzel) [kg]:
- legnagyobb üzemi nyomás [bar]: 11
- csatlakozó méret: DN100
- gyártó: Atlas Copco
- típus: LV</t>
        </is>
      </c>
      <c r="G3689" s="994" t="n">
        <v>1</v>
      </c>
      <c r="H3689" s="39" t="inlineStr">
        <is>
          <t>pc/db</t>
        </is>
      </c>
      <c r="I3689" s="315" t="n"/>
      <c r="J3689" s="159" t="n">
        <v>0</v>
      </c>
      <c r="K3689" s="159" t="n">
        <v>0</v>
      </c>
      <c r="L3689" s="753" t="n">
        <v>0</v>
      </c>
      <c r="M3689" s="748">
        <f>L3689*(G3689+I3689)</f>
        <v/>
      </c>
      <c r="O3689" s="464">
        <f>ISBLANK(D3689)</f>
        <v/>
      </c>
      <c r="P3689" s="464">
        <f>ISBLANK(G3689)</f>
        <v/>
      </c>
      <c r="Q3689" s="464">
        <f>ISBLANK(M3689)</f>
        <v/>
      </c>
      <c r="R3689" s="464">
        <f>IF(AND(O3689=P3689,O3689=Q3689),,"!!!")</f>
        <v/>
      </c>
      <c r="T3689" s="464" t="n">
        <v>3678</v>
      </c>
    </row>
    <row customFormat="1" customHeight="1" ht="56.25" outlineLevel="1" r="3690" s="732">
      <c r="A3690" s="29" t="n"/>
      <c r="B3690" s="606" t="n">
        <v>400</v>
      </c>
      <c r="C3690" s="617" t="n">
        <v>471</v>
      </c>
      <c r="D3690" s="426" t="n">
        <v>17</v>
      </c>
      <c r="E3690" s="173" t="inlineStr">
        <is>
          <t>Drain pan construction from DN100 galvanized pipe, 1000mm long, with DN25 drain valve
consists of the following parts: 2pc. reducer DN100-DN25 , 1pc. 1000mm long galanized steel pipe, 2pc. DN25 ball valve, with closing cap,complete wit accessories</t>
        </is>
      </c>
      <c r="F3690" s="173" t="inlineStr">
        <is>
          <t>Ürítőedény készítése DN100 horganyzott acélcsőből, 1000 mm hosszban DN25 ürítőszeleppel_x000D_
A követekező részekből: 2 db szükítő DN100-DN25 , 1 db 1000 mm hosszú DN100  hg acélcső, 2 db DN25 golyóscsap, lezáró kupakkal, tartozékokkal</t>
        </is>
      </c>
      <c r="G3690" s="994" t="n">
        <v>2</v>
      </c>
      <c r="H3690" s="39" t="inlineStr">
        <is>
          <t>set/klt</t>
        </is>
      </c>
      <c r="I3690" s="315" t="n"/>
      <c r="J3690" s="159" t="n">
        <v>0</v>
      </c>
      <c r="K3690" s="159" t="n">
        <v>0</v>
      </c>
      <c r="L3690" s="753" t="n">
        <v>0</v>
      </c>
      <c r="M3690" s="748">
        <f>L3690*(G3690+I3690)</f>
        <v/>
      </c>
      <c r="O3690" s="464">
        <f>ISBLANK(D3690)</f>
        <v/>
      </c>
      <c r="P3690" s="464">
        <f>ISBLANK(G3690)</f>
        <v/>
      </c>
      <c r="Q3690" s="464">
        <f>ISBLANK(M3690)</f>
        <v/>
      </c>
      <c r="R3690" s="464">
        <f>IF(AND(O3690=P3690,O3690=Q3690),,"!!!")</f>
        <v/>
      </c>
      <c r="T3690" s="464" t="n">
        <v>3679</v>
      </c>
    </row>
    <row customFormat="1" customHeight="1" ht="33.75" outlineLevel="1" r="3691" s="732">
      <c r="A3691" s="29" t="n"/>
      <c r="B3691" s="606" t="n">
        <v>400</v>
      </c>
      <c r="C3691" s="617" t="n">
        <v>471</v>
      </c>
      <c r="D3691" s="426" t="n">
        <v>18</v>
      </c>
      <c r="E3691" s="173" t="inlineStr">
        <is>
          <t>Obtaining authorization for installation and construction, preparing and conducting the compressed air network's permit process, inclucing preparation and delivery of protocols to the client.</t>
        </is>
      </c>
      <c r="F3691" s="173" t="inlineStr">
        <is>
          <t>Felállítási és létesítési engedély beszerzés, sűrített levegős hálózat engedélyeztetése. Beleértve jegyzőkönyv készítése és átadása az építtető számára.</t>
        </is>
      </c>
      <c r="G3691" s="994" t="n">
        <v>1</v>
      </c>
      <c r="H3691" s="39" t="inlineStr">
        <is>
          <t>set/klt</t>
        </is>
      </c>
      <c r="I3691" s="315" t="n"/>
      <c r="J3691" s="159" t="n">
        <v>0</v>
      </c>
      <c r="K3691" s="159" t="n">
        <v>0</v>
      </c>
      <c r="L3691" s="753" t="n">
        <v>0</v>
      </c>
      <c r="M3691" s="748">
        <f>L3691*(G3691+I3691)</f>
        <v/>
      </c>
      <c r="O3691" s="464">
        <f>ISBLANK(D3691)</f>
        <v/>
      </c>
      <c r="P3691" s="464">
        <f>ISBLANK(G3691)</f>
        <v/>
      </c>
      <c r="Q3691" s="464">
        <f>ISBLANK(M3691)</f>
        <v/>
      </c>
      <c r="R3691" s="464">
        <f>IF(AND(O3691=P3691,O3691=Q3691),,"!!!")</f>
        <v/>
      </c>
      <c r="T3691" s="464" t="n">
        <v>3680</v>
      </c>
    </row>
    <row customFormat="1" outlineLevel="1" r="3692" s="732">
      <c r="A3692" s="29" t="n"/>
      <c r="B3692" s="606" t="n">
        <v>400</v>
      </c>
      <c r="C3692" s="617" t="n">
        <v>471</v>
      </c>
      <c r="D3692" s="426" t="n">
        <v>19</v>
      </c>
      <c r="E3692" s="732" t="inlineStr">
        <is>
          <t>Complete flow meter set for compressed air supply DN150, PN 16</t>
        </is>
      </c>
      <c r="F3692" s="732" t="inlineStr">
        <is>
          <t>Komplett mérő szerelvénysor a sűrített levegő ellátáshoz DN150, PN 16</t>
        </is>
      </c>
      <c r="G3692" s="994" t="n">
        <v>1</v>
      </c>
      <c r="H3692" s="39" t="inlineStr">
        <is>
          <t>pc/db</t>
        </is>
      </c>
      <c r="I3692" s="315" t="n"/>
      <c r="J3692" s="159" t="n">
        <v>0</v>
      </c>
      <c r="K3692" s="159" t="n">
        <v>0</v>
      </c>
      <c r="L3692" s="753" t="n">
        <v>0</v>
      </c>
      <c r="M3692" s="748">
        <f>L3692*(G3692+I3692)</f>
        <v/>
      </c>
      <c r="O3692" s="464">
        <f>ISBLANK(D3692)</f>
        <v/>
      </c>
      <c r="P3692" s="464">
        <f>ISBLANK(G3692)</f>
        <v/>
      </c>
      <c r="Q3692" s="464">
        <f>ISBLANK(M3692)</f>
        <v/>
      </c>
      <c r="R3692" s="464">
        <f>IF(AND(O3692=P3692,O3692=Q3692),,"!!!")</f>
        <v/>
      </c>
      <c r="T3692" s="464" t="n">
        <v>3681</v>
      </c>
    </row>
    <row customFormat="1" outlineLevel="1" r="3693" s="732">
      <c r="A3693" s="29" t="n"/>
      <c r="B3693" s="606" t="n">
        <v>400</v>
      </c>
      <c r="C3693" s="617" t="n">
        <v>471</v>
      </c>
      <c r="D3693" s="426" t="n">
        <v>20</v>
      </c>
      <c r="E3693" s="732" t="inlineStr">
        <is>
          <t>Pressure relief valve Dn20/25 Pset=12 bar</t>
        </is>
      </c>
      <c r="F3693" s="732" t="inlineStr">
        <is>
          <t>Biztonsági lefúvató szelep Dn20/25 Pbizt=12 bar</t>
        </is>
      </c>
      <c r="G3693" s="994" t="n">
        <v>5</v>
      </c>
      <c r="H3693" s="39" t="inlineStr">
        <is>
          <t>pc/db</t>
        </is>
      </c>
      <c r="I3693" s="315" t="n"/>
      <c r="J3693" s="159" t="n">
        <v>0</v>
      </c>
      <c r="K3693" s="159" t="n">
        <v>0</v>
      </c>
      <c r="L3693" s="753" t="n">
        <v>0</v>
      </c>
      <c r="M3693" s="748">
        <f>L3693*(G3693+I3693)</f>
        <v/>
      </c>
      <c r="O3693" s="464">
        <f>ISBLANK(D3693)</f>
        <v/>
      </c>
      <c r="P3693" s="464">
        <f>ISBLANK(G3693)</f>
        <v/>
      </c>
      <c r="Q3693" s="464">
        <f>ISBLANK(M3693)</f>
        <v/>
      </c>
      <c r="R3693" s="464">
        <f>IF(AND(O3693=P3693,O3693=Q3693),,"!!!")</f>
        <v/>
      </c>
      <c r="T3693" s="464" t="n">
        <v>3682</v>
      </c>
    </row>
    <row customFormat="1" customHeight="1" ht="123.75" outlineLevel="1" r="3694" s="174">
      <c r="A3694" s="29" t="n"/>
      <c r="B3694" s="606" t="n">
        <v>400</v>
      </c>
      <c r="C3694" s="617" t="n">
        <v>471</v>
      </c>
      <c r="D3694" s="426" t="n">
        <v>21</v>
      </c>
      <c r="E3694" s="173" t="inlineStr">
        <is>
          <t>Galvanised steel mounting rails in custom construction and grouped hangers, respectively.
Mounting rails preassembled in different lengths, including end caps, connectorsl, and threaded bolts.
Additional galvanising is not allowed.
Metal dowels, anchor bolts, threaded rods bolts and nuts and washers, grub screws should be included in flat rate prices
Manufacturer: Hilti
or technivallly equivalent 
Cost estimation only for informal purposes, exact quantiites will be finalized in execution design</t>
        </is>
      </c>
      <c r="F3694" s="173" t="inlineStr">
        <is>
          <t>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vagy vele egyenértékű 
Becslés ,a pontos mennyiség a kiviteli terv során kerül véglegesítésre</t>
        </is>
      </c>
      <c r="G3694" s="994" t="n">
        <v>2100</v>
      </c>
      <c r="H3694" s="39" t="inlineStr">
        <is>
          <t>kg</t>
        </is>
      </c>
      <c r="I3694" s="315" t="n"/>
      <c r="J3694" s="159" t="n">
        <v>0</v>
      </c>
      <c r="K3694" s="159" t="n">
        <v>0</v>
      </c>
      <c r="L3694" s="753" t="n">
        <v>0</v>
      </c>
      <c r="M3694" s="748">
        <f>L3694*(G3694+I3694)</f>
        <v/>
      </c>
      <c r="O3694" s="464">
        <f>ISBLANK(D3694)</f>
        <v/>
      </c>
      <c r="P3694" s="464">
        <f>ISBLANK(G3694)</f>
        <v/>
      </c>
      <c r="Q3694" s="464">
        <f>ISBLANK(M3694)</f>
        <v/>
      </c>
      <c r="R3694" s="464">
        <f>IF(AND(O3694=P3694,O3694=Q3694),,"!!!")</f>
        <v/>
      </c>
      <c r="T3694" s="464" t="n">
        <v>3683</v>
      </c>
    </row>
    <row customFormat="1" customHeight="1" ht="22.5" outlineLevel="1" r="3695" s="732">
      <c r="A3695" s="29" t="n"/>
      <c r="B3695" s="613" t="n"/>
      <c r="C3695" s="617" t="n"/>
      <c r="D3695" s="426" t="n"/>
      <c r="E3695" s="176" t="inlineStr">
        <is>
          <t>Installation design, commissioning, etc. of compressed air systems</t>
        </is>
      </c>
      <c r="F3695" s="176" t="inlineStr">
        <is>
          <t xml:space="preserve">Sűrített levegős rendszerek szerelési tervei, üzembe helyezése, stb, </t>
        </is>
      </c>
      <c r="G3695" s="994" t="n"/>
      <c r="H3695" s="39" t="n"/>
      <c r="I3695" s="315" t="n"/>
      <c r="J3695" s="159" t="n"/>
      <c r="K3695" s="159" t="n"/>
      <c r="L3695" s="753" t="n"/>
      <c r="M3695" s="512" t="n"/>
      <c r="O3695" s="464">
        <f>ISBLANK(D3695)</f>
        <v/>
      </c>
      <c r="P3695" s="464">
        <f>ISBLANK(G3695)</f>
        <v/>
      </c>
      <c r="Q3695" s="464">
        <f>ISBLANK(M3695)</f>
        <v/>
      </c>
      <c r="R3695" s="464">
        <f>IF(AND(O3695=P3695,O3695=Q3695),,"!!!")</f>
        <v/>
      </c>
      <c r="T3695" s="464" t="n">
        <v>3684</v>
      </c>
    </row>
    <row customFormat="1" outlineLevel="1" r="3696" s="732">
      <c r="A3696" s="29" t="n"/>
      <c r="B3696" s="606" t="n">
        <v>400</v>
      </c>
      <c r="C3696" s="617" t="n">
        <v>471</v>
      </c>
      <c r="D3696" s="426" t="n">
        <v>22</v>
      </c>
      <c r="E3696" s="173" t="inlineStr">
        <is>
          <t>Preparation of icomplete nstallation and detail design documentation</t>
        </is>
      </c>
      <c r="F3696" s="173" t="inlineStr">
        <is>
          <t>Az összes szerelési és részlet terv elkészítése</t>
        </is>
      </c>
      <c r="G3696" s="994" t="n">
        <v>1</v>
      </c>
      <c r="H3696" s="39" t="inlineStr">
        <is>
          <t>set/klt</t>
        </is>
      </c>
      <c r="I3696" s="315" t="n"/>
      <c r="J3696" s="159" t="n">
        <v>0</v>
      </c>
      <c r="K3696" s="159" t="n">
        <v>0</v>
      </c>
      <c r="L3696" s="753" t="n">
        <v>0</v>
      </c>
      <c r="M3696" s="748">
        <f>L3696*(G3696+I3696)</f>
        <v/>
      </c>
      <c r="O3696" s="464">
        <f>ISBLANK(D3696)</f>
        <v/>
      </c>
      <c r="P3696" s="464">
        <f>ISBLANK(G3696)</f>
        <v/>
      </c>
      <c r="Q3696" s="464">
        <f>ISBLANK(M3696)</f>
        <v/>
      </c>
      <c r="R3696" s="464">
        <f>IF(AND(O3696=P3696,O3696=Q3696),,"!!!")</f>
        <v/>
      </c>
      <c r="T3696" s="464" t="n">
        <v>3685</v>
      </c>
    </row>
    <row customFormat="1" customHeight="1" ht="22.5" outlineLevel="1" r="3697" s="732">
      <c r="A3697" s="29" t="n"/>
      <c r="B3697" s="606" t="n">
        <v>400</v>
      </c>
      <c r="C3697" s="617" t="n">
        <v>471</v>
      </c>
      <c r="D3697" s="426" t="n">
        <v>23</v>
      </c>
      <c r="E3697" s="173" t="inlineStr">
        <is>
          <t>preparation according to delivered execution design documents, 3 sets in printed form, 2 sets on CD,  in hungarian and english</t>
        </is>
      </c>
      <c r="F3697" s="173" t="inlineStr">
        <is>
          <t>az átadott kiviteli terveknek megfelelő kidolgozás, 3 pld nyomtatva, 2 pld CD, magyar és angol nyelven</t>
        </is>
      </c>
      <c r="G3697" s="994" t="n">
        <v>1</v>
      </c>
      <c r="H3697" s="39" t="inlineStr">
        <is>
          <t>set/klt</t>
        </is>
      </c>
      <c r="I3697" s="315" t="n"/>
      <c r="J3697" s="159" t="n">
        <v>0</v>
      </c>
      <c r="K3697" s="159" t="n">
        <v>0</v>
      </c>
      <c r="L3697" s="753" t="n">
        <v>0</v>
      </c>
      <c r="M3697" s="748">
        <f>L3697*(G3697+I3697)</f>
        <v/>
      </c>
      <c r="O3697" s="464">
        <f>ISBLANK(D3697)</f>
        <v/>
      </c>
      <c r="P3697" s="464">
        <f>ISBLANK(G3697)</f>
        <v/>
      </c>
      <c r="Q3697" s="464">
        <f>ISBLANK(M3697)</f>
        <v/>
      </c>
      <c r="R3697" s="464">
        <f>IF(AND(O3697=P3697,O3697=Q3697),,"!!!")</f>
        <v/>
      </c>
      <c r="T3697" s="464" t="n">
        <v>3686</v>
      </c>
    </row>
    <row customFormat="1" outlineLevel="1" r="3698" s="732">
      <c r="A3698" s="29" t="n"/>
      <c r="B3698" s="606" t="n">
        <v>400</v>
      </c>
      <c r="C3698" s="617" t="n">
        <v>471</v>
      </c>
      <c r="D3698" s="426" t="n">
        <v>24</v>
      </c>
      <c r="E3698" s="173" t="inlineStr">
        <is>
          <t>Collision check with Autodesk Navisworks</t>
        </is>
      </c>
      <c r="F3698" s="173" t="inlineStr">
        <is>
          <t>Ütközés vizsgálat Autodesk Navisworks segítségével</t>
        </is>
      </c>
      <c r="G3698" s="994" t="n">
        <v>1</v>
      </c>
      <c r="H3698" s="39" t="inlineStr">
        <is>
          <t>set/klt</t>
        </is>
      </c>
      <c r="I3698" s="315" t="n"/>
      <c r="J3698" s="159" t="n">
        <v>0</v>
      </c>
      <c r="K3698" s="159" t="n">
        <v>0</v>
      </c>
      <c r="L3698" s="753" t="n">
        <v>0</v>
      </c>
      <c r="M3698" s="748">
        <f>L3698*(G3698+I3698)</f>
        <v/>
      </c>
      <c r="O3698" s="464">
        <f>ISBLANK(D3698)</f>
        <v/>
      </c>
      <c r="P3698" s="464">
        <f>ISBLANK(G3698)</f>
        <v/>
      </c>
      <c r="Q3698" s="464">
        <f>ISBLANK(M3698)</f>
        <v/>
      </c>
      <c r="R3698" s="464">
        <f>IF(AND(O3698=P3698,O3698=Q3698),,"!!!")</f>
        <v/>
      </c>
      <c r="T3698" s="464" t="n">
        <v>3687</v>
      </c>
    </row>
    <row customFormat="1" customHeight="1" ht="22.5" outlineLevel="1" r="3699" s="732">
      <c r="A3699" s="29" t="n"/>
      <c r="B3699" s="606" t="n">
        <v>400</v>
      </c>
      <c r="C3699" s="617" t="n">
        <v>471</v>
      </c>
      <c r="D3699" s="426" t="n">
        <v>25</v>
      </c>
      <c r="E3699" s="173" t="inlineStr">
        <is>
          <t>Equipment inspection, facilitating the necessary coordination and technical presentations</t>
        </is>
      </c>
      <c r="F3699" s="173" t="inlineStr">
        <is>
          <t>Berendezések felülvizsgálata, a szükséges megbeszélések és műszaki ismertetések</t>
        </is>
      </c>
      <c r="G3699" s="994" t="n">
        <v>1</v>
      </c>
      <c r="H3699" s="39" t="inlineStr">
        <is>
          <t>set/klt</t>
        </is>
      </c>
      <c r="I3699" s="315" t="n"/>
      <c r="J3699" s="159" t="n">
        <v>0</v>
      </c>
      <c r="K3699" s="159" t="n">
        <v>0</v>
      </c>
      <c r="L3699" s="753" t="n">
        <v>0</v>
      </c>
      <c r="M3699" s="748">
        <f>L3699*(G3699+I3699)</f>
        <v/>
      </c>
      <c r="O3699" s="464">
        <f>ISBLANK(D3699)</f>
        <v/>
      </c>
      <c r="P3699" s="464">
        <f>ISBLANK(G3699)</f>
        <v/>
      </c>
      <c r="Q3699" s="464">
        <f>ISBLANK(M3699)</f>
        <v/>
      </c>
      <c r="R3699" s="464">
        <f>IF(AND(O3699=P3699,O3699=Q3699),,"!!!")</f>
        <v/>
      </c>
      <c r="T3699" s="464" t="n">
        <v>3688</v>
      </c>
    </row>
    <row customFormat="1" customHeight="1" ht="22.5" outlineLevel="1" r="3700" s="732">
      <c r="A3700" s="29" t="n"/>
      <c r="B3700" s="606" t="n">
        <v>400</v>
      </c>
      <c r="C3700" s="617" t="n">
        <v>471</v>
      </c>
      <c r="D3700" s="426" t="n">
        <v>26</v>
      </c>
      <c r="E3700" s="173" t="inlineStr">
        <is>
          <t>Coordination of authorization and technival review with the relecant authorities, w. certifications</t>
        </is>
      </c>
      <c r="F3700" s="173" t="inlineStr">
        <is>
          <t>Egyeztetés, engedéyeztetés és műszaki felülvizsgálat az illetékes hatóságokkal, bizonylatolva</t>
        </is>
      </c>
      <c r="G3700" s="994" t="n">
        <v>1</v>
      </c>
      <c r="H3700" s="39" t="inlineStr">
        <is>
          <t>set/klt</t>
        </is>
      </c>
      <c r="I3700" s="315" t="n"/>
      <c r="J3700" s="159" t="n">
        <v>0</v>
      </c>
      <c r="K3700" s="159" t="n">
        <v>0</v>
      </c>
      <c r="L3700" s="753" t="n">
        <v>0</v>
      </c>
      <c r="M3700" s="748">
        <f>L3700*(G3700+I3700)</f>
        <v/>
      </c>
      <c r="O3700" s="464">
        <f>ISBLANK(D3700)</f>
        <v/>
      </c>
      <c r="P3700" s="464">
        <f>ISBLANK(G3700)</f>
        <v/>
      </c>
      <c r="Q3700" s="464">
        <f>ISBLANK(M3700)</f>
        <v/>
      </c>
      <c r="R3700" s="464">
        <f>IF(AND(O3700=P3700,O3700=Q3700),,"!!!")</f>
        <v/>
      </c>
      <c r="T3700" s="464" t="n">
        <v>3689</v>
      </c>
    </row>
    <row customFormat="1" outlineLevel="1" r="3701" s="732">
      <c r="A3701" s="29" t="n"/>
      <c r="B3701" s="606" t="n">
        <v>400</v>
      </c>
      <c r="C3701" s="617" t="n">
        <v>471</v>
      </c>
      <c r="D3701" s="426" t="n">
        <v>27</v>
      </c>
      <c r="E3701" s="173" t="inlineStr">
        <is>
          <t>Oversight of loading and deareation</t>
        </is>
      </c>
      <c r="F3701" s="173" t="inlineStr">
        <is>
          <t>A töltés és légtelenítés ellenőrzése</t>
        </is>
      </c>
      <c r="G3701" s="994" t="n">
        <v>1</v>
      </c>
      <c r="H3701" s="39" t="inlineStr">
        <is>
          <t>set/klt</t>
        </is>
      </c>
      <c r="I3701" s="315" t="n"/>
      <c r="J3701" s="159" t="n">
        <v>0</v>
      </c>
      <c r="K3701" s="159" t="n">
        <v>0</v>
      </c>
      <c r="L3701" s="753" t="n">
        <v>0</v>
      </c>
      <c r="M3701" s="748">
        <f>L3701*(G3701+I3701)</f>
        <v/>
      </c>
      <c r="O3701" s="464">
        <f>ISBLANK(D3701)</f>
        <v/>
      </c>
      <c r="P3701" s="464">
        <f>ISBLANK(G3701)</f>
        <v/>
      </c>
      <c r="Q3701" s="464">
        <f>ISBLANK(M3701)</f>
        <v/>
      </c>
      <c r="R3701" s="464">
        <f>IF(AND(O3701=P3701,O3701=Q3701),,"!!!")</f>
        <v/>
      </c>
      <c r="T3701" s="464" t="n">
        <v>3690</v>
      </c>
    </row>
    <row customFormat="1" outlineLevel="1" r="3702" s="732">
      <c r="A3702" s="29" t="n"/>
      <c r="B3702" s="606" t="n">
        <v>400</v>
      </c>
      <c r="C3702" s="617" t="n">
        <v>471</v>
      </c>
      <c r="D3702" s="426" t="n">
        <v>28</v>
      </c>
      <c r="E3702" s="173" t="inlineStr">
        <is>
          <t>documented after the succesful pressure test</t>
        </is>
      </c>
      <c r="F3702" s="173" t="inlineStr">
        <is>
          <t>az elvégzett nyomáspróba után dokumentálva</t>
        </is>
      </c>
      <c r="G3702" s="994" t="n">
        <v>1</v>
      </c>
      <c r="H3702" s="39" t="inlineStr">
        <is>
          <t>set/klt</t>
        </is>
      </c>
      <c r="I3702" s="315" t="n"/>
      <c r="J3702" s="159" t="n">
        <v>0</v>
      </c>
      <c r="K3702" s="159" t="n">
        <v>0</v>
      </c>
      <c r="L3702" s="753" t="n">
        <v>0</v>
      </c>
      <c r="M3702" s="748">
        <f>L3702*(G3702+I3702)</f>
        <v/>
      </c>
      <c r="O3702" s="464">
        <f>ISBLANK(D3702)</f>
        <v/>
      </c>
      <c r="P3702" s="464">
        <f>ISBLANK(G3702)</f>
        <v/>
      </c>
      <c r="Q3702" s="464">
        <f>ISBLANK(M3702)</f>
        <v/>
      </c>
      <c r="R3702" s="464">
        <f>IF(AND(O3702=P3702,O3702=Q3702),,"!!!")</f>
        <v/>
      </c>
      <c r="T3702" s="464" t="n">
        <v>3691</v>
      </c>
    </row>
    <row customFormat="1" outlineLevel="1" r="3703" s="732">
      <c r="A3703" s="29" t="n"/>
      <c r="B3703" s="606" t="n">
        <v>400</v>
      </c>
      <c r="C3703" s="617" t="n">
        <v>471</v>
      </c>
      <c r="D3703" s="426" t="n">
        <v>29</v>
      </c>
      <c r="E3703" s="173" t="inlineStr">
        <is>
          <t>As-built documentation</t>
        </is>
      </c>
      <c r="F3703" s="173" t="inlineStr">
        <is>
          <t>Megvalósulási dokumentáció</t>
        </is>
      </c>
      <c r="G3703" s="994" t="n">
        <v>1</v>
      </c>
      <c r="H3703" s="39" t="inlineStr">
        <is>
          <t>set/klt</t>
        </is>
      </c>
      <c r="I3703" s="315" t="n"/>
      <c r="J3703" s="159" t="n">
        <v>0</v>
      </c>
      <c r="K3703" s="159" t="n">
        <v>0</v>
      </c>
      <c r="L3703" s="753" t="n">
        <v>0</v>
      </c>
      <c r="M3703" s="748">
        <f>L3703*(G3703+I3703)</f>
        <v/>
      </c>
      <c r="O3703" s="464">
        <f>ISBLANK(D3703)</f>
        <v/>
      </c>
      <c r="P3703" s="464">
        <f>ISBLANK(G3703)</f>
        <v/>
      </c>
      <c r="Q3703" s="464">
        <f>ISBLANK(M3703)</f>
        <v/>
      </c>
      <c r="R3703" s="464">
        <f>IF(AND(O3703=P3703,O3703=Q3703),,"!!!")</f>
        <v/>
      </c>
      <c r="T3703" s="464" t="n">
        <v>3692</v>
      </c>
    </row>
    <row customFormat="1" customHeight="1" ht="22.5" outlineLevel="1" r="3704" s="732">
      <c r="A3704" s="29" t="n"/>
      <c r="B3704" s="606" t="n">
        <v>400</v>
      </c>
      <c r="C3704" s="617" t="n">
        <v>471</v>
      </c>
      <c r="D3704" s="426" t="n">
        <v>30</v>
      </c>
      <c r="E3704" s="173" t="inlineStr">
        <is>
          <t>preparation of documents, 3 sets in printed form, 2 sets on CD,  in hungarian and english</t>
        </is>
      </c>
      <c r="F3704" s="173" t="inlineStr">
        <is>
          <t>Dokumentáció elkészítése 3 pld-ban, magyar és angol nyelven nyomtatva és 2 pld CD</t>
        </is>
      </c>
      <c r="G3704" s="994" t="n">
        <v>1</v>
      </c>
      <c r="H3704" s="39" t="inlineStr">
        <is>
          <t>set/klt</t>
        </is>
      </c>
      <c r="I3704" s="315" t="n"/>
      <c r="J3704" s="159" t="n">
        <v>0</v>
      </c>
      <c r="K3704" s="159" t="n">
        <v>0</v>
      </c>
      <c r="L3704" s="753" t="n">
        <v>0</v>
      </c>
      <c r="M3704" s="748">
        <f>L3704*(G3704+I3704)</f>
        <v/>
      </c>
      <c r="O3704" s="464">
        <f>ISBLANK(D3704)</f>
        <v/>
      </c>
      <c r="P3704" s="464">
        <f>ISBLANK(G3704)</f>
        <v/>
      </c>
      <c r="Q3704" s="464">
        <f>ISBLANK(M3704)</f>
        <v/>
      </c>
      <c r="R3704" s="464">
        <f>IF(AND(O3704=P3704,O3704=Q3704),,"!!!")</f>
        <v/>
      </c>
      <c r="T3704" s="464" t="n">
        <v>3693</v>
      </c>
    </row>
    <row customFormat="1" outlineLevel="1" r="3705" s="732">
      <c r="A3705" s="29" t="n"/>
      <c r="B3705" s="606" t="n">
        <v>400</v>
      </c>
      <c r="C3705" s="617" t="n">
        <v>471</v>
      </c>
      <c r="D3705" s="426" t="n">
        <v>31</v>
      </c>
      <c r="E3705" s="173" t="inlineStr">
        <is>
          <t>On-time training of operation personnel</t>
        </is>
      </c>
      <c r="F3705" s="173" t="inlineStr">
        <is>
          <t xml:space="preserve">A kezelőszemélyzet egyszeri betanítása </t>
        </is>
      </c>
      <c r="G3705" s="994" t="n">
        <v>1</v>
      </c>
      <c r="H3705" s="39" t="inlineStr">
        <is>
          <t>set/klt</t>
        </is>
      </c>
      <c r="I3705" s="315" t="n"/>
      <c r="J3705" s="159" t="n">
        <v>0</v>
      </c>
      <c r="K3705" s="159" t="n">
        <v>0</v>
      </c>
      <c r="L3705" s="753" t="n">
        <v>0</v>
      </c>
      <c r="M3705" s="748">
        <f>L3705*(G3705+I3705)</f>
        <v/>
      </c>
      <c r="O3705" s="464">
        <f>ISBLANK(D3705)</f>
        <v/>
      </c>
      <c r="P3705" s="464">
        <f>ISBLANK(G3705)</f>
        <v/>
      </c>
      <c r="Q3705" s="464">
        <f>ISBLANK(M3705)</f>
        <v/>
      </c>
      <c r="R3705" s="464">
        <f>IF(AND(O3705=P3705,O3705=Q3705),,"!!!")</f>
        <v/>
      </c>
      <c r="T3705" s="464" t="n">
        <v>3694</v>
      </c>
    </row>
    <row customFormat="1" outlineLevel="1" r="3706" s="732">
      <c r="A3706" s="29" t="n"/>
      <c r="B3706" s="606" t="n">
        <v>400</v>
      </c>
      <c r="C3706" s="617" t="n">
        <v>471</v>
      </c>
      <c r="D3706" s="426" t="n">
        <v>32</v>
      </c>
      <c r="E3706" s="173" t="inlineStr">
        <is>
          <t>Training protocol documentation</t>
        </is>
      </c>
      <c r="F3706" s="173" t="inlineStr">
        <is>
          <t>Betanítási jegyzőkönyv készítése</t>
        </is>
      </c>
      <c r="G3706" s="994" t="n">
        <v>1</v>
      </c>
      <c r="H3706" s="39" t="inlineStr">
        <is>
          <t>set/klt</t>
        </is>
      </c>
      <c r="I3706" s="315" t="n"/>
      <c r="J3706" s="159" t="n">
        <v>0</v>
      </c>
      <c r="K3706" s="159" t="n">
        <v>0</v>
      </c>
      <c r="L3706" s="753" t="n">
        <v>0</v>
      </c>
      <c r="M3706" s="748">
        <f>L3706*(G3706+I3706)</f>
        <v/>
      </c>
      <c r="O3706" s="464">
        <f>ISBLANK(D3706)</f>
        <v/>
      </c>
      <c r="P3706" s="464">
        <f>ISBLANK(G3706)</f>
        <v/>
      </c>
      <c r="Q3706" s="464">
        <f>ISBLANK(M3706)</f>
        <v/>
      </c>
      <c r="R3706" s="464">
        <f>IF(AND(O3706=P3706,O3706=Q3706),,"!!!")</f>
        <v/>
      </c>
      <c r="T3706" s="464" t="n">
        <v>3695</v>
      </c>
    </row>
    <row customFormat="1" outlineLevel="1" r="3707" s="732">
      <c r="A3707" s="29" t="n"/>
      <c r="B3707" s="606" t="n">
        <v>400</v>
      </c>
      <c r="C3707" s="617" t="n">
        <v>471</v>
      </c>
      <c r="D3707" s="426" t="n">
        <v>33</v>
      </c>
      <c r="E3707" s="173" t="inlineStr">
        <is>
          <t>Commissioning and initial setup of equipment</t>
        </is>
      </c>
      <c r="F3707" s="173" t="inlineStr">
        <is>
          <t>A berendezés üzembehelyezése és beszabályozása</t>
        </is>
      </c>
      <c r="G3707" s="994" t="n">
        <v>1</v>
      </c>
      <c r="H3707" s="39" t="inlineStr">
        <is>
          <t>set/klt</t>
        </is>
      </c>
      <c r="I3707" s="315" t="n"/>
      <c r="J3707" s="159" t="n">
        <v>0</v>
      </c>
      <c r="K3707" s="159" t="n">
        <v>0</v>
      </c>
      <c r="L3707" s="753" t="n">
        <v>0</v>
      </c>
      <c r="M3707" s="748">
        <f>L3707*(G3707+I3707)</f>
        <v/>
      </c>
      <c r="O3707" s="464">
        <f>ISBLANK(D3707)</f>
        <v/>
      </c>
      <c r="P3707" s="464">
        <f>ISBLANK(G3707)</f>
        <v/>
      </c>
      <c r="Q3707" s="464">
        <f>ISBLANK(M3707)</f>
        <v/>
      </c>
      <c r="R3707" s="464">
        <f>IF(AND(O3707=P3707,O3707=Q3707),,"!!!")</f>
        <v/>
      </c>
      <c r="T3707" s="464" t="n">
        <v>3696</v>
      </c>
    </row>
    <row customFormat="1" outlineLevel="1" r="3708" s="732">
      <c r="A3708" s="29" t="n"/>
      <c r="B3708" s="606" t="n">
        <v>400</v>
      </c>
      <c r="C3708" s="617" t="n">
        <v>471</v>
      </c>
      <c r="D3708" s="426" t="n">
        <v>34</v>
      </c>
      <c r="E3708" s="173" t="inlineStr">
        <is>
          <t>Pressure test</t>
        </is>
      </c>
      <c r="F3708" s="173" t="inlineStr">
        <is>
          <t>Nyomáspróba</t>
        </is>
      </c>
      <c r="G3708" s="994" t="n">
        <v>1</v>
      </c>
      <c r="H3708" s="39" t="inlineStr">
        <is>
          <t>set/klt</t>
        </is>
      </c>
      <c r="I3708" s="315" t="n"/>
      <c r="J3708" s="159" t="n">
        <v>0</v>
      </c>
      <c r="K3708" s="159" t="n">
        <v>0</v>
      </c>
      <c r="L3708" s="753" t="n">
        <v>0</v>
      </c>
      <c r="M3708" s="748">
        <f>L3708*(G3708+I3708)</f>
        <v/>
      </c>
      <c r="O3708" s="464">
        <f>ISBLANK(D3708)</f>
        <v/>
      </c>
      <c r="P3708" s="464">
        <f>ISBLANK(G3708)</f>
        <v/>
      </c>
      <c r="Q3708" s="464">
        <f>ISBLANK(M3708)</f>
        <v/>
      </c>
      <c r="R3708" s="464">
        <f>IF(AND(O3708=P3708,O3708=Q3708),,"!!!")</f>
        <v/>
      </c>
      <c r="T3708" s="464" t="n">
        <v>3697</v>
      </c>
    </row>
    <row customFormat="1" customHeight="1" ht="22.5" outlineLevel="1" r="3709" s="732">
      <c r="A3709" s="29" t="n"/>
      <c r="B3709" s="606" t="n">
        <v>400</v>
      </c>
      <c r="C3709" s="617" t="n">
        <v>471</v>
      </c>
      <c r="D3709" s="426" t="n">
        <v>35</v>
      </c>
      <c r="E3709" s="173" t="inlineStr">
        <is>
          <t>execution for the entire compressed air network according to regulations, protocolling</t>
        </is>
      </c>
      <c r="F3709" s="173" t="inlineStr">
        <is>
          <t>elvégzése az előírások szerint az egész sűrített levegős hálózatra, és jegyzőkönyv készítése</t>
        </is>
      </c>
      <c r="G3709" s="994" t="n">
        <v>1</v>
      </c>
      <c r="H3709" s="39" t="inlineStr">
        <is>
          <t>set/klt</t>
        </is>
      </c>
      <c r="I3709" s="315" t="n"/>
      <c r="J3709" s="159" t="n">
        <v>0</v>
      </c>
      <c r="K3709" s="159" t="n">
        <v>0</v>
      </c>
      <c r="L3709" s="753" t="n">
        <v>0</v>
      </c>
      <c r="M3709" s="748">
        <f>L3709*(G3709+I3709)</f>
        <v/>
      </c>
      <c r="O3709" s="464">
        <f>ISBLANK(D3709)</f>
        <v/>
      </c>
      <c r="P3709" s="464">
        <f>ISBLANK(G3709)</f>
        <v/>
      </c>
      <c r="Q3709" s="464">
        <f>ISBLANK(M3709)</f>
        <v/>
      </c>
      <c r="R3709" s="464">
        <f>IF(AND(O3709=P3709,O3709=Q3709),,"!!!")</f>
        <v/>
      </c>
      <c r="T3709" s="464" t="n">
        <v>3698</v>
      </c>
    </row>
    <row customFormat="1" outlineLevel="1" r="3710" s="732">
      <c r="A3710" s="29" t="n"/>
      <c r="B3710" s="606" t="n">
        <v>400</v>
      </c>
      <c r="C3710" s="617" t="n">
        <v>471</v>
      </c>
      <c r="D3710" s="426" t="n">
        <v>36</v>
      </c>
      <c r="E3710" s="173" t="inlineStr">
        <is>
          <t>Operation tests, tuning along with automation</t>
        </is>
      </c>
      <c r="F3710" s="173" t="inlineStr">
        <is>
          <t>Működés ellenőrzése, az automatikável közös beszabályozás</t>
        </is>
      </c>
      <c r="G3710" s="994" t="n">
        <v>1</v>
      </c>
      <c r="H3710" s="39" t="inlineStr">
        <is>
          <t>set/klt</t>
        </is>
      </c>
      <c r="I3710" s="315" t="n"/>
      <c r="J3710" s="159" t="n">
        <v>0</v>
      </c>
      <c r="K3710" s="159" t="n">
        <v>0</v>
      </c>
      <c r="L3710" s="753" t="n">
        <v>0</v>
      </c>
      <c r="M3710" s="748">
        <f>L3710*(G3710+I3710)</f>
        <v/>
      </c>
      <c r="O3710" s="464">
        <f>ISBLANK(D3710)</f>
        <v/>
      </c>
      <c r="P3710" s="464">
        <f>ISBLANK(G3710)</f>
        <v/>
      </c>
      <c r="Q3710" s="464">
        <f>ISBLANK(M3710)</f>
        <v/>
      </c>
      <c r="R3710" s="464">
        <f>IF(AND(O3710=P3710,O3710=Q3710),,"!!!")</f>
        <v/>
      </c>
      <c r="T3710" s="464" t="n">
        <v>3699</v>
      </c>
    </row>
    <row customFormat="1" outlineLevel="1" r="3711" s="732">
      <c r="A3711" s="29" t="n"/>
      <c r="B3711" s="606" t="n">
        <v>400</v>
      </c>
      <c r="C3711" s="617" t="n">
        <v>471</v>
      </c>
      <c r="D3711" s="426" t="n">
        <v>37</v>
      </c>
      <c r="E3711" s="173" t="inlineStr">
        <is>
          <t>Labeling and marking</t>
        </is>
      </c>
      <c r="F3711" s="173" t="inlineStr">
        <is>
          <t>Táblázás és feliratozás</t>
        </is>
      </c>
      <c r="G3711" s="994" t="n">
        <v>1</v>
      </c>
      <c r="H3711" s="39" t="inlineStr">
        <is>
          <t>set/klt</t>
        </is>
      </c>
      <c r="I3711" s="315" t="n"/>
      <c r="J3711" s="159" t="n">
        <v>0</v>
      </c>
      <c r="K3711" s="159" t="n">
        <v>0</v>
      </c>
      <c r="L3711" s="753" t="n">
        <v>0</v>
      </c>
      <c r="M3711" s="748">
        <f>L3711*(G3711+I3711)</f>
        <v/>
      </c>
      <c r="O3711" s="464">
        <f>ISBLANK(D3711)</f>
        <v/>
      </c>
      <c r="P3711" s="464">
        <f>ISBLANK(G3711)</f>
        <v/>
      </c>
      <c r="Q3711" s="464">
        <f>ISBLANK(M3711)</f>
        <v/>
      </c>
      <c r="R3711" s="464">
        <f>IF(AND(O3711=P3711,O3711=Q3711),,"!!!")</f>
        <v/>
      </c>
      <c r="T3711" s="464" t="n">
        <v>3700</v>
      </c>
    </row>
    <row customFormat="1" customHeight="1" ht="22.5" outlineLevel="1" r="3712" s="732">
      <c r="A3712" s="29" t="n"/>
      <c r="B3712" s="606" t="n">
        <v>400</v>
      </c>
      <c r="C3712" s="617" t="n">
        <v>471</v>
      </c>
      <c r="D3712" s="426" t="n">
        <v>38</v>
      </c>
      <c r="E3712" s="173" t="inlineStr">
        <is>
          <t>Lable plate size: 100x50 mm w. welded mounting kit
Manufacturer: Hilti</t>
        </is>
      </c>
      <c r="F3712" s="173" t="inlineStr">
        <is>
          <t>Táblaméret: 100x50 mm hegeszetett tartóval
Gyártó: Hilti</t>
        </is>
      </c>
      <c r="G3712" s="994" t="n">
        <v>1</v>
      </c>
      <c r="H3712" s="39" t="inlineStr">
        <is>
          <t>set/klt</t>
        </is>
      </c>
      <c r="I3712" s="315" t="n"/>
      <c r="J3712" s="159" t="n">
        <v>0</v>
      </c>
      <c r="K3712" s="159" t="n">
        <v>0</v>
      </c>
      <c r="L3712" s="753" t="n">
        <v>0</v>
      </c>
      <c r="M3712" s="748">
        <f>L3712*(G3712+I3712)</f>
        <v/>
      </c>
      <c r="O3712" s="464">
        <f>ISBLANK(D3712)</f>
        <v/>
      </c>
      <c r="P3712" s="464">
        <f>ISBLANK(G3712)</f>
        <v/>
      </c>
      <c r="Q3712" s="464">
        <f>ISBLANK(M3712)</f>
        <v/>
      </c>
      <c r="R3712" s="464">
        <f>IF(AND(O3712=P3712,O3712=Q3712),,"!!!")</f>
        <v/>
      </c>
      <c r="T3712" s="464" t="n">
        <v>3701</v>
      </c>
    </row>
    <row customFormat="1" outlineLevel="1" r="3713" s="732">
      <c r="A3713" s="29" t="n"/>
      <c r="B3713" s="606" t="n">
        <v>400</v>
      </c>
      <c r="C3713" s="617" t="n">
        <v>471</v>
      </c>
      <c r="D3713" s="426" t="n">
        <v>39</v>
      </c>
      <c r="E3713" s="173" t="inlineStr">
        <is>
          <t>Flow direction indication arrows according to DIN2404</t>
        </is>
      </c>
      <c r="F3713" s="173" t="inlineStr">
        <is>
          <t>Közeg áramlási irányának jelzése DIN2404 szerint</t>
        </is>
      </c>
      <c r="G3713" s="994" t="n">
        <v>1</v>
      </c>
      <c r="H3713" s="39" t="inlineStr">
        <is>
          <t>set/klt</t>
        </is>
      </c>
      <c r="I3713" s="315" t="n"/>
      <c r="J3713" s="159" t="n">
        <v>0</v>
      </c>
      <c r="K3713" s="159" t="n">
        <v>0</v>
      </c>
      <c r="L3713" s="753" t="n">
        <v>0</v>
      </c>
      <c r="M3713" s="748">
        <f>L3713*(G3713+I3713)</f>
        <v/>
      </c>
      <c r="O3713" s="464">
        <f>ISBLANK(D3713)</f>
        <v/>
      </c>
      <c r="P3713" s="464">
        <f>ISBLANK(G3713)</f>
        <v/>
      </c>
      <c r="Q3713" s="464">
        <f>ISBLANK(M3713)</f>
        <v/>
      </c>
      <c r="R3713" s="464">
        <f>IF(AND(O3713=P3713,O3713=Q3713),,"!!!")</f>
        <v/>
      </c>
      <c r="T3713" s="464" t="n">
        <v>3702</v>
      </c>
    </row>
    <row customFormat="1" customHeight="1" ht="22.5" outlineLevel="1" r="3714" s="732">
      <c r="A3714" s="29" t="n"/>
      <c r="B3714" s="606" t="n">
        <v>400</v>
      </c>
      <c r="C3714" s="617" t="n">
        <v>471</v>
      </c>
      <c r="D3714" s="426" t="n">
        <v>40</v>
      </c>
      <c r="E3714" s="173" t="inlineStr">
        <is>
          <t>Self adhesve flow direction display arrow
Size:230x40 mm</t>
        </is>
      </c>
      <c r="F3714" s="173" t="inlineStr">
        <is>
          <t>Öntapadós áramlásirány jelző nyíl 
Méret:230x40 mm</t>
        </is>
      </c>
      <c r="G3714" s="994" t="n">
        <v>1</v>
      </c>
      <c r="H3714" s="39" t="inlineStr">
        <is>
          <t>set/klt</t>
        </is>
      </c>
      <c r="I3714" s="315" t="n"/>
      <c r="J3714" s="159" t="n">
        <v>0</v>
      </c>
      <c r="K3714" s="159" t="n">
        <v>0</v>
      </c>
      <c r="L3714" s="753" t="n">
        <v>0</v>
      </c>
      <c r="M3714" s="748">
        <f>L3714*(G3714+I3714)</f>
        <v/>
      </c>
      <c r="O3714" s="464">
        <f>ISBLANK(D3714)</f>
        <v/>
      </c>
      <c r="P3714" s="464">
        <f>ISBLANK(G3714)</f>
        <v/>
      </c>
      <c r="Q3714" s="464">
        <f>ISBLANK(M3714)</f>
        <v/>
      </c>
      <c r="R3714" s="464">
        <f>IF(AND(O3714=P3714,O3714=Q3714),,"!!!")</f>
        <v/>
      </c>
      <c r="T3714" s="464" t="n">
        <v>3703</v>
      </c>
    </row>
    <row customFormat="1" customHeight="1" ht="13.5" outlineLevel="1" r="3715" s="732" thickBot="1">
      <c r="A3715" s="29" t="n"/>
      <c r="B3715" s="613" t="n"/>
      <c r="C3715" s="617" t="n"/>
      <c r="D3715" s="889" t="n"/>
      <c r="E3715" s="94" t="n"/>
      <c r="F3715" s="94" t="n"/>
      <c r="G3715" s="994" t="n"/>
      <c r="H3715" s="39" t="n"/>
      <c r="I3715" s="315" t="n"/>
      <c r="J3715" s="159" t="n"/>
      <c r="K3715" s="159" t="n"/>
      <c r="L3715" s="753" t="n"/>
      <c r="M3715" s="512" t="n"/>
      <c r="O3715" s="464">
        <f>ISBLANK(D3715)</f>
        <v/>
      </c>
      <c r="P3715" s="464">
        <f>ISBLANK(G3715)</f>
        <v/>
      </c>
      <c r="Q3715" s="464">
        <f>ISBLANK(M3715)</f>
        <v/>
      </c>
      <c r="R3715" s="464">
        <f>IF(AND(O3715=P3715,O3715=Q3715),,"!!!")</f>
        <v/>
      </c>
      <c r="T3715" s="464" t="n">
        <v>3704</v>
      </c>
    </row>
    <row customFormat="1" customHeight="1" ht="13.5" outlineLevel="1" r="3716" s="590" thickBot="1">
      <c r="A3716" s="40" t="n"/>
      <c r="B3716" s="622" t="n">
        <v>400</v>
      </c>
      <c r="C3716" s="623" t="n">
        <v>471</v>
      </c>
      <c r="D3716" s="434" t="n"/>
      <c r="E3716" s="91" t="inlineStr">
        <is>
          <t>Compressed air - Compressor room total</t>
        </is>
      </c>
      <c r="F3716" s="91" t="inlineStr">
        <is>
          <t>Sűrített levegő - Kompresszor gépház összesen</t>
        </is>
      </c>
      <c r="G3716" s="1007" t="n"/>
      <c r="H3716" s="294" t="n"/>
      <c r="I3716" s="452" t="n"/>
      <c r="J3716" s="95" t="n"/>
      <c r="K3716" s="95" t="n"/>
      <c r="L3716" s="213" t="n"/>
      <c r="M3716" s="226">
        <f>SUM(M3651:M3715)</f>
        <v/>
      </c>
      <c r="O3716" s="464">
        <f>ISBLANK(D3716)</f>
        <v/>
      </c>
      <c r="P3716" s="464">
        <f>ISBLANK(G3716)</f>
        <v/>
      </c>
      <c r="Q3716" s="464">
        <f>ISBLANK(M3716)</f>
        <v/>
      </c>
      <c r="R3716" s="464">
        <f>IF(AND(O3716=P3716,O3716=Q3716),,"!!!")</f>
        <v/>
      </c>
      <c r="T3716" s="464" t="n">
        <v>3705</v>
      </c>
    </row>
    <row customFormat="1" customHeight="1" ht="15.75" outlineLevel="1" r="3717" s="590" thickBot="1">
      <c r="A3717" s="581" t="n"/>
      <c r="B3717" s="631" t="n">
        <v>400</v>
      </c>
      <c r="C3717" s="629" t="n">
        <v>472</v>
      </c>
      <c r="D3717" s="566" t="n"/>
      <c r="E3717" s="99" t="inlineStr">
        <is>
          <t>Compressed air - Network</t>
        </is>
      </c>
      <c r="F3717" s="99" t="inlineStr">
        <is>
          <t>Sűrített levegő - Hálózat</t>
        </is>
      </c>
      <c r="G3717" s="1009" t="n"/>
      <c r="H3717" s="100" t="n"/>
      <c r="I3717" s="334" t="n"/>
      <c r="J3717" s="299" t="n"/>
      <c r="K3717" s="101" t="n"/>
      <c r="L3717" s="216" t="n"/>
      <c r="M3717" s="217" t="n"/>
      <c r="O3717" s="464">
        <f>ISBLANK(D3717)</f>
        <v/>
      </c>
      <c r="P3717" s="464">
        <f>ISBLANK(G3717)</f>
        <v/>
      </c>
      <c r="Q3717" s="464">
        <f>ISBLANK(M3717)</f>
        <v/>
      </c>
      <c r="R3717" s="464">
        <f>IF(AND(O3717=P3717,O3717=Q3717),,"!!!")</f>
        <v/>
      </c>
      <c r="T3717" s="464" t="n">
        <v>3706</v>
      </c>
    </row>
    <row customFormat="1" outlineLevel="1" r="3718" s="590">
      <c r="A3718" s="29" t="n"/>
      <c r="B3718" s="613" t="n"/>
      <c r="C3718" s="617" t="n"/>
      <c r="D3718" s="889" t="n"/>
      <c r="E3718" s="173" t="inlineStr">
        <is>
          <t>General comments and requirements valid for the entire section:</t>
        </is>
      </c>
      <c r="F3718" s="173" t="inlineStr">
        <is>
          <t>Egész fejezetre vonatkozó álltalános megjegyzések, elvárások:</t>
        </is>
      </c>
      <c r="G3718" s="994" t="n"/>
      <c r="H3718" s="39" t="n"/>
      <c r="I3718" s="315" t="n"/>
      <c r="J3718" s="159" t="n"/>
      <c r="K3718" s="159" t="n"/>
      <c r="L3718" s="753" t="n"/>
      <c r="M3718" s="512" t="n"/>
      <c r="O3718" s="464">
        <f>ISBLANK(D3718)</f>
        <v/>
      </c>
      <c r="P3718" s="464">
        <f>ISBLANK(G3718)</f>
        <v/>
      </c>
      <c r="Q3718" s="464">
        <f>ISBLANK(M3718)</f>
        <v/>
      </c>
      <c r="R3718" s="464">
        <f>IF(AND(O3718=P3718,O3718=Q3718),,"!!!")</f>
        <v/>
      </c>
      <c r="T3718" s="464" t="n">
        <v>3707</v>
      </c>
    </row>
    <row customFormat="1" customHeight="1" ht="36" outlineLevel="1" r="3719" s="590">
      <c r="A3719" s="29" t="n"/>
      <c r="B3719" s="613" t="n"/>
      <c r="C3719" s="617" t="n"/>
      <c r="D3719" s="889" t="n"/>
      <c r="E3719" s="173" t="inlineStr">
        <is>
          <t>SUPPORT: Supports, struts, hangers, clamps and brackets should be counted to and priced with the actual item!</t>
        </is>
      </c>
      <c r="F3719" s="173" t="inlineStr">
        <is>
          <t>TARTÓZÁS: Támaszokat, tartókat, függesztőket, bilincseket csővezetékekhez, és berendezésekhez, mindig az aktuális tételhez kell árazni!</t>
        </is>
      </c>
      <c r="G3719" s="994" t="n"/>
      <c r="H3719" s="39" t="n"/>
      <c r="I3719" s="315" t="n"/>
      <c r="J3719" s="159" t="n"/>
      <c r="K3719" s="159" t="n"/>
      <c r="L3719" s="753" t="n"/>
      <c r="M3719" s="512" t="n"/>
      <c r="O3719" s="464">
        <f>ISBLANK(D3719)</f>
        <v/>
      </c>
      <c r="P3719" s="464">
        <f>ISBLANK(G3719)</f>
        <v/>
      </c>
      <c r="Q3719" s="464">
        <f>ISBLANK(M3719)</f>
        <v/>
      </c>
      <c r="R3719" s="464">
        <f>IF(AND(O3719=P3719,O3719=Q3719),,"!!!")</f>
        <v/>
      </c>
      <c r="T3719" s="464" t="n">
        <v>3708</v>
      </c>
    </row>
    <row customFormat="1" customHeight="1" ht="144" outlineLevel="1" r="3720" s="590">
      <c r="A3720" s="29" t="n"/>
      <c r="B3720" s="613" t="n"/>
      <c r="C3720" s="617" t="n"/>
      <c r="D3720" s="889" t="n"/>
      <c r="E3720" s="173" t="inlineStr">
        <is>
          <t>Material flat prices should be specified so that they include the described equipment and other necessary auxiliary materials for a comlpete installation in one item!
E.g. the material price should cover: by appliances: supports, anchor bolts, clamps, connecting pieces on drainage / water side etc.
by pipes: supports, clamps, fittings, coupling elements, auxiliary materials, sealing gaskets, fire protective collars, etc.
by pipe accessories: counterflanges, bolts, union nuts, threaded rods or threadings, sealings, additonally needed supports, fixings, etc.</t>
        </is>
      </c>
      <c r="F3720" s="173" t="inlineStr">
        <is>
          <t>Az anyag egységárakat úgy kell meghatározni, hogy tartalmazza tételben leírt berendezéseket és az egyéb szükséges segéd anyagokkat is, hogy a komplett készre szereléshez tartalmazzon mindent!
Pl.: Berendezéseknél: tartók, dűbelek, bilincsek, csatlakozó elemek csatornaoldalon-vízoldalon, stb.
Csöveknél: tartók, csőbilincsek, idomok, kuplungok, hozaganyagok, tömítések, tűzgátló átvezetések, tűzgátló tömítések, stb.
Csővezetéki szerelvényeknél: ellenkarimák, csavarok, hollandik, menetes végeg v. menetvágások, tömítések, esetleges tartók, rögzítések, stb. anyagárait tartalmaznia kell!</t>
        </is>
      </c>
      <c r="G3720" s="994" t="n"/>
      <c r="H3720" s="39" t="n"/>
      <c r="I3720" s="315" t="n"/>
      <c r="J3720" s="159" t="n"/>
      <c r="K3720" s="159" t="n"/>
      <c r="L3720" s="753" t="n"/>
      <c r="M3720" s="512" t="n"/>
      <c r="O3720" s="464">
        <f>ISBLANK(D3720)</f>
        <v/>
      </c>
      <c r="P3720" s="464">
        <f>ISBLANK(G3720)</f>
        <v/>
      </c>
      <c r="Q3720" s="464">
        <f>ISBLANK(M3720)</f>
        <v/>
      </c>
      <c r="R3720" s="464">
        <f>IF(AND(O3720=P3720,O3720=Q3720),,"!!!")</f>
        <v/>
      </c>
      <c r="T3720" s="464" t="n">
        <v>3709</v>
      </c>
    </row>
    <row customFormat="1" customHeight="1" ht="216" outlineLevel="1" r="3721" s="590">
      <c r="A3721" s="29" t="n"/>
      <c r="B3721" s="613" t="n"/>
      <c r="C3721" s="617" t="n"/>
      <c r="D3721" s="889" t="n"/>
      <c r="E3721" s="173" t="inlineStr">
        <is>
          <t>Labor flat-rate prices should be specified so that the result is an equipment installed at the intended location and in operation-ready condition according to design documentation. Pressure, leakage tests, trial runs and commissioning should be included in flat-rate prices.
For example: by equipment: complete living labor expenses from installation to making all connections, insulation, repair-painting, cladding, etc.
by pipes: preparation of support construction, pre-assembly of clamps/brackets, pipe mounting position and coupling method dependent labor costs, etc.
by pipe accessories: welding of counterflanges, union nut assembly, preparation of thread cutting, sealing and additionally necessary supports/hangers, fixings, etc.</t>
        </is>
      </c>
      <c r="F3721" s="173" t="inlineStr">
        <is>
          <t>Az egység munkadíjakat úgy kell meghatározni, hogy kompletten a tervek szerinti helyekre beépítve, működőképes állapotban átadható berendezéseket kapjunk végeredményűl. Nyomáspróbát, tömörségi próbát, próbaüzemet és beüzemelést az egység munkadíjaknak tartalmaznia kell.
Pl.: Berendezéseknél: Komplett élőmunkamennyiségét tartalmaznia kell a telepítéstől az összes csatlakozás elkészítéséig, szigetelések, javítófestések, szigetelések, burkolatok, stb. elkészítéséig.
Csöveknél: tartók előkészítésének, bilincsek előszerelésének, csövek helyére építésének, rögzítésének, csökapcsolatok technológiájának függvényében azok létrehozásának, stb. élőmunka árát.
Csővezetéki szerelvényeknél: ellenkarimák felhegesztésének, hollandis csatlakozók felszerelésének, menetvágások elkészítésének, tömítések elkészítésének, esetleges tartók és rögzítések, stb. elkészítésének élőmunka vonzatait kell árazni!</t>
        </is>
      </c>
      <c r="G3721" s="994" t="n"/>
      <c r="H3721" s="39" t="n"/>
      <c r="I3721" s="315" t="n"/>
      <c r="J3721" s="159" t="n"/>
      <c r="K3721" s="159" t="n"/>
      <c r="L3721" s="753" t="n"/>
      <c r="M3721" s="512" t="n"/>
      <c r="O3721" s="464">
        <f>ISBLANK(D3721)</f>
        <v/>
      </c>
      <c r="P3721" s="464">
        <f>ISBLANK(G3721)</f>
        <v/>
      </c>
      <c r="Q3721" s="464">
        <f>ISBLANK(M3721)</f>
        <v/>
      </c>
      <c r="R3721" s="464">
        <f>IF(AND(O3721=P3721,O3721=Q3721),,"!!!")</f>
        <v/>
      </c>
      <c r="T3721" s="464" t="n">
        <v>3710</v>
      </c>
    </row>
    <row customFormat="1" customHeight="1" ht="22.5" outlineLevel="1" r="3722" s="590">
      <c r="A3722" s="29" t="n"/>
      <c r="B3722" s="613" t="n"/>
      <c r="C3722" s="617" t="n"/>
      <c r="D3722" s="889" t="n"/>
      <c r="E3722" s="173" t="inlineStr">
        <is>
          <t>Bidder is obliged to produce a functioning and fully complete equipment construction.</t>
        </is>
      </c>
      <c r="F3722" s="173" t="inlineStr">
        <is>
          <t xml:space="preserve"> Az ajánlattevő köteles egy működőképes és egyben teljes komplett berendezés kivitelezést elkészíteni.</t>
        </is>
      </c>
      <c r="G3722" s="994" t="n"/>
      <c r="H3722" s="39" t="n"/>
      <c r="I3722" s="315" t="n"/>
      <c r="J3722" s="159" t="n"/>
      <c r="K3722" s="159" t="n"/>
      <c r="L3722" s="753" t="n"/>
      <c r="M3722" s="512" t="n"/>
      <c r="O3722" s="464">
        <f>ISBLANK(D3722)</f>
        <v/>
      </c>
      <c r="P3722" s="464">
        <f>ISBLANK(G3722)</f>
        <v/>
      </c>
      <c r="Q3722" s="464">
        <f>ISBLANK(M3722)</f>
        <v/>
      </c>
      <c r="R3722" s="464">
        <f>IF(AND(O3722=P3722,O3722=Q3722),,"!!!")</f>
        <v/>
      </c>
      <c r="T3722" s="464" t="n">
        <v>3711</v>
      </c>
    </row>
    <row customFormat="1" customHeight="1" ht="45" outlineLevel="1" r="3723" s="590">
      <c r="A3723" s="29" t="n"/>
      <c r="B3723" s="613" t="n"/>
      <c r="C3723" s="617" t="n"/>
      <c r="D3723" s="889" t="n"/>
      <c r="E3723" s="173" t="inlineStr">
        <is>
          <t>Every equipment components are considered together with all the auxiliary materials, supporting elements, consumables necessary for connection, even if they are not separately indicated in the quotation.</t>
        </is>
      </c>
      <c r="F3723" s="173" t="inlineStr">
        <is>
          <t xml:space="preserve"> Minden berendezés egységelemei minden esetben a csatlakozáshoz szükséges szerelési anyaggal, tartószerkezettel, fogyóeszközökkel értendők, még akkor is ha külön nincs részletezve a költségvetetésben.</t>
        </is>
      </c>
      <c r="G3723" s="994" t="n"/>
      <c r="H3723" s="39" t="n"/>
      <c r="I3723" s="315" t="n"/>
      <c r="J3723" s="159" t="n"/>
      <c r="K3723" s="159" t="n"/>
      <c r="L3723" s="753" t="n"/>
      <c r="M3723" s="512" t="n"/>
      <c r="O3723" s="464">
        <f>ISBLANK(D3723)</f>
        <v/>
      </c>
      <c r="P3723" s="464">
        <f>ISBLANK(G3723)</f>
        <v/>
      </c>
      <c r="Q3723" s="464">
        <f>ISBLANK(M3723)</f>
        <v/>
      </c>
      <c r="R3723" s="464">
        <f>IF(AND(O3723=P3723,O3723=Q3723),,"!!!")</f>
        <v/>
      </c>
      <c r="T3723" s="464" t="n">
        <v>3712</v>
      </c>
    </row>
    <row customFormat="1" customHeight="1" ht="33.75" outlineLevel="1" r="3724" s="590">
      <c r="A3724" s="29" t="n"/>
      <c r="B3724" s="613" t="n"/>
      <c r="C3724" s="617" t="n"/>
      <c r="D3724" s="889" t="n"/>
      <c r="E3724" s="173" t="inlineStr">
        <is>
          <t>Labels should be placed system-wise at equal distance, by every 10 meters. Cost included in the complete price offer.</t>
        </is>
      </c>
      <c r="F3724" s="173" t="inlineStr">
        <is>
          <t xml:space="preserve"> A felirati matricákat, magyar nyelven, rendszer szerint azonos távolságban 10m-ként kell elhelyezni. A költségeket az összárajánlat tartalmazza.</t>
        </is>
      </c>
      <c r="G3724" s="994" t="n"/>
      <c r="H3724" s="39" t="n"/>
      <c r="I3724" s="315" t="n"/>
      <c r="J3724" s="159" t="n"/>
      <c r="K3724" s="159" t="n"/>
      <c r="L3724" s="753" t="n"/>
      <c r="M3724" s="512" t="n"/>
      <c r="O3724" s="464">
        <f>ISBLANK(D3724)</f>
        <v/>
      </c>
      <c r="P3724" s="464">
        <f>ISBLANK(G3724)</f>
        <v/>
      </c>
      <c r="Q3724" s="464">
        <f>ISBLANK(M3724)</f>
        <v/>
      </c>
      <c r="R3724" s="464">
        <f>IF(AND(O3724=P3724,O3724=Q3724),,"!!!")</f>
        <v/>
      </c>
      <c r="T3724" s="464" t="n">
        <v>3713</v>
      </c>
    </row>
    <row customFormat="1" outlineLevel="1" r="3725" s="590">
      <c r="A3725" s="29" t="n"/>
      <c r="B3725" s="613" t="n"/>
      <c r="C3725" s="617" t="n"/>
      <c r="D3725" s="889" t="n"/>
      <c r="E3725" s="173" t="inlineStr">
        <is>
          <t>Piping</t>
        </is>
      </c>
      <c r="F3725" s="173" t="inlineStr">
        <is>
          <t>Csővezetékek</t>
        </is>
      </c>
      <c r="G3725" s="994" t="n"/>
      <c r="H3725" s="39" t="n"/>
      <c r="I3725" s="315" t="n"/>
      <c r="J3725" s="159" t="n"/>
      <c r="K3725" s="159" t="n"/>
      <c r="L3725" s="753" t="n"/>
      <c r="M3725" s="512" t="n"/>
      <c r="O3725" s="464">
        <f>ISBLANK(D3725)</f>
        <v/>
      </c>
      <c r="P3725" s="464">
        <f>ISBLANK(G3725)</f>
        <v/>
      </c>
      <c r="Q3725" s="464">
        <f>ISBLANK(M3725)</f>
        <v/>
      </c>
      <c r="R3725" s="464">
        <f>IF(AND(O3725=P3725,O3725=Q3725),,"!!!")</f>
        <v/>
      </c>
      <c r="T3725" s="464" t="n">
        <v>3714</v>
      </c>
    </row>
    <row customFormat="1" customHeight="1" ht="90" outlineLevel="1" r="3726" s="590">
      <c r="A3726" s="29" t="n"/>
      <c r="B3726" s="613" t="n"/>
      <c r="C3726" s="617" t="n"/>
      <c r="D3726" s="889" t="n"/>
      <c r="E3726" s="173" t="inlineStr">
        <is>
          <t xml:space="preserve">Geberit Mapress Stainless steel for gaseous media
CrNiMo Steel 1.4401 according to EN 10088,welded pipe pressfitting system with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t>
        </is>
      </c>
      <c r="F3726" s="173" t="inlineStr">
        <is>
          <t>Geberit Mapress rozsdamentes acél gáznemű közegekhez
CrNiMo acél, 1.4401 az EN 10088,szabvány szerint, hegesztett csőanyag, présfitting rendszerű közésekkel, 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t>
        </is>
      </c>
      <c r="G3726" s="994" t="n"/>
      <c r="H3726" s="39" t="n"/>
      <c r="I3726" s="315" t="n"/>
      <c r="J3726" s="159" t="n"/>
      <c r="K3726" s="159" t="n"/>
      <c r="L3726" s="753" t="n"/>
      <c r="M3726" s="512" t="n"/>
      <c r="O3726" s="464">
        <f>ISBLANK(D3726)</f>
        <v/>
      </c>
      <c r="P3726" s="464">
        <f>ISBLANK(G3726)</f>
        <v/>
      </c>
      <c r="Q3726" s="464">
        <f>ISBLANK(M3726)</f>
        <v/>
      </c>
      <c r="R3726" s="464">
        <f>IF(AND(O3726=P3726,O3726=Q3726),,"!!!")</f>
        <v/>
      </c>
      <c r="T3726" s="464" t="n">
        <v>3715</v>
      </c>
    </row>
    <row customFormat="1" customHeight="1" ht="60" outlineLevel="1" r="3727" s="590">
      <c r="A3727" s="29" t="n"/>
      <c r="B3727" s="613" t="n"/>
      <c r="C3727" s="617" t="n"/>
      <c r="D3727" s="889" t="n"/>
      <c r="E3727" s="173"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3727" s="173"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3727" s="994" t="n"/>
      <c r="H3727" s="39" t="n"/>
      <c r="I3727" s="315" t="n"/>
      <c r="J3727" s="159" t="n"/>
      <c r="K3727" s="159" t="n"/>
      <c r="L3727" s="753" t="n"/>
      <c r="M3727" s="512" t="n"/>
      <c r="O3727" s="464">
        <f>ISBLANK(D3727)</f>
        <v/>
      </c>
      <c r="P3727" s="464">
        <f>ISBLANK(G3727)</f>
        <v/>
      </c>
      <c r="Q3727" s="464">
        <f>ISBLANK(M3727)</f>
        <v/>
      </c>
      <c r="R3727" s="464">
        <f>IF(AND(O3727=P3727,O3727=Q3727),,"!!!")</f>
        <v/>
      </c>
      <c r="T3727" s="464" t="n">
        <v>3716</v>
      </c>
    </row>
    <row customFormat="1" outlineLevel="1" r="3728" s="590">
      <c r="A3728" s="29" t="n"/>
      <c r="B3728" s="613" t="n"/>
      <c r="C3728" s="617" t="n"/>
      <c r="D3728" s="889" t="n"/>
      <c r="E3728" s="173" t="n"/>
      <c r="F3728" s="173" t="n"/>
      <c r="G3728" s="994" t="n"/>
      <c r="H3728" s="39" t="n"/>
      <c r="I3728" s="315" t="n"/>
      <c r="J3728" s="159" t="n"/>
      <c r="K3728" s="159" t="n"/>
      <c r="L3728" s="753" t="n"/>
      <c r="M3728" s="512" t="n"/>
      <c r="O3728" s="464">
        <f>ISBLANK(D3728)</f>
        <v/>
      </c>
      <c r="P3728" s="464">
        <f>ISBLANK(G3728)</f>
        <v/>
      </c>
      <c r="Q3728" s="464">
        <f>ISBLANK(M3728)</f>
        <v/>
      </c>
      <c r="R3728" s="464">
        <f>IF(AND(O3728=P3728,O3728=Q3728),,"!!!")</f>
        <v/>
      </c>
      <c r="T3728" s="464" t="n">
        <v>3717</v>
      </c>
    </row>
    <row customFormat="1" outlineLevel="1" r="3729" s="590">
      <c r="A3729" s="29" t="n"/>
      <c r="B3729" s="613" t="n"/>
      <c r="C3729" s="617" t="n"/>
      <c r="D3729" s="889" t="n"/>
      <c r="E3729" s="173" t="inlineStr">
        <is>
          <t>Compressed air, stainless steel pipe</t>
        </is>
      </c>
      <c r="F3729" s="173" t="inlineStr">
        <is>
          <t>Sűrített levegő, rozsdamentes acélcső</t>
        </is>
      </c>
      <c r="G3729" s="994" t="n"/>
      <c r="H3729" s="39" t="n"/>
      <c r="I3729" s="315" t="n"/>
      <c r="J3729" s="159" t="n"/>
      <c r="K3729" s="159" t="n"/>
      <c r="L3729" s="753" t="n"/>
      <c r="M3729" s="512" t="n"/>
      <c r="O3729" s="464">
        <f>ISBLANK(D3729)</f>
        <v/>
      </c>
      <c r="P3729" s="464">
        <f>ISBLANK(G3729)</f>
        <v/>
      </c>
      <c r="Q3729" s="464">
        <f>ISBLANK(M3729)</f>
        <v/>
      </c>
      <c r="R3729" s="464">
        <f>IF(AND(O3729=P3729,O3729=Q3729),,"!!!")</f>
        <v/>
      </c>
      <c r="T3729" s="464" t="n">
        <v>3718</v>
      </c>
    </row>
    <row customFormat="1" outlineLevel="1" r="3730" s="590">
      <c r="A3730" s="29" t="n"/>
      <c r="B3730" s="606" t="n">
        <v>400</v>
      </c>
      <c r="C3730" s="617" t="n">
        <v>472</v>
      </c>
      <c r="D3730" s="426" t="n">
        <v>41</v>
      </c>
      <c r="E3730" s="173" t="inlineStr">
        <is>
          <t>DN12 (ø13x1)</t>
        </is>
      </c>
      <c r="F3730" s="173" t="inlineStr">
        <is>
          <t>DN12 (ø13x1)</t>
        </is>
      </c>
      <c r="G3730" s="994" t="n">
        <v>0</v>
      </c>
      <c r="H3730" s="39" t="inlineStr">
        <is>
          <t>fm</t>
        </is>
      </c>
      <c r="I3730" s="315" t="n"/>
      <c r="J3730" s="159" t="n">
        <v>0</v>
      </c>
      <c r="K3730" s="159" t="n">
        <v>0</v>
      </c>
      <c r="L3730" s="753" t="n">
        <v>0</v>
      </c>
      <c r="M3730" s="748">
        <f>L3730*(G3730+I3730)</f>
        <v/>
      </c>
      <c r="O3730" s="464">
        <f>ISBLANK(D3730)</f>
        <v/>
      </c>
      <c r="P3730" s="464">
        <f>ISBLANK(G3730)</f>
        <v/>
      </c>
      <c r="Q3730" s="464">
        <f>ISBLANK(M3730)</f>
        <v/>
      </c>
      <c r="R3730" s="464">
        <f>IF(AND(O3730=P3730,O3730=Q3730),,"!!!")</f>
        <v/>
      </c>
      <c r="T3730" s="464" t="n">
        <v>3719</v>
      </c>
    </row>
    <row customFormat="1" outlineLevel="1" r="3731" s="590">
      <c r="A3731" s="29" t="n"/>
      <c r="B3731" s="606" t="n">
        <v>400</v>
      </c>
      <c r="C3731" s="617" t="n">
        <v>472</v>
      </c>
      <c r="D3731" s="426" t="n">
        <v>42</v>
      </c>
      <c r="E3731" s="173" t="inlineStr">
        <is>
          <t>DN15 (ø16x1)</t>
        </is>
      </c>
      <c r="F3731" s="173" t="inlineStr">
        <is>
          <t>DN15 (ø16x1)</t>
        </is>
      </c>
      <c r="G3731" s="994" t="n">
        <v>0</v>
      </c>
      <c r="H3731" s="39" t="inlineStr">
        <is>
          <t>fm</t>
        </is>
      </c>
      <c r="I3731" s="315" t="n"/>
      <c r="J3731" s="159" t="n">
        <v>0</v>
      </c>
      <c r="K3731" s="159" t="n">
        <v>0</v>
      </c>
      <c r="L3731" s="753" t="n">
        <v>0</v>
      </c>
      <c r="M3731" s="748">
        <f>L3731*(G3731+I3731)</f>
        <v/>
      </c>
      <c r="O3731" s="464">
        <f>ISBLANK(D3731)</f>
        <v/>
      </c>
      <c r="P3731" s="464">
        <f>ISBLANK(G3731)</f>
        <v/>
      </c>
      <c r="Q3731" s="464">
        <f>ISBLANK(M3731)</f>
        <v/>
      </c>
      <c r="R3731" s="464">
        <f>IF(AND(O3731=P3731,O3731=Q3731),,"!!!")</f>
        <v/>
      </c>
      <c r="T3731" s="464" t="n">
        <v>3720</v>
      </c>
    </row>
    <row customFormat="1" outlineLevel="1" r="3732" s="590">
      <c r="A3732" s="29" t="n"/>
      <c r="B3732" s="606" t="n">
        <v>400</v>
      </c>
      <c r="C3732" s="617" t="n">
        <v>472</v>
      </c>
      <c r="D3732" s="426" t="n">
        <v>43</v>
      </c>
      <c r="E3732" s="173" t="inlineStr">
        <is>
          <t>DN20 (ø22x1.2)</t>
        </is>
      </c>
      <c r="F3732" s="173" t="inlineStr">
        <is>
          <t>DN20 (ø22x1.2)</t>
        </is>
      </c>
      <c r="G3732" s="994" t="n">
        <v>1912</v>
      </c>
      <c r="H3732" s="39" t="inlineStr">
        <is>
          <t>fm</t>
        </is>
      </c>
      <c r="I3732" s="315" t="n"/>
      <c r="J3732" s="159" t="n">
        <v>0</v>
      </c>
      <c r="K3732" s="159" t="n">
        <v>0</v>
      </c>
      <c r="L3732" s="753" t="n">
        <v>0</v>
      </c>
      <c r="M3732" s="748">
        <f>L3732*(G3732+I3732)</f>
        <v/>
      </c>
      <c r="O3732" s="464">
        <f>ISBLANK(D3732)</f>
        <v/>
      </c>
      <c r="P3732" s="464">
        <f>ISBLANK(G3732)</f>
        <v/>
      </c>
      <c r="Q3732" s="464">
        <f>ISBLANK(M3732)</f>
        <v/>
      </c>
      <c r="R3732" s="464">
        <f>IF(AND(O3732=P3732,O3732=Q3732),,"!!!")</f>
        <v/>
      </c>
      <c r="T3732" s="464" t="n">
        <v>3721</v>
      </c>
    </row>
    <row customFormat="1" outlineLevel="1" r="3733" s="590">
      <c r="A3733" s="29" t="n"/>
      <c r="B3733" s="606" t="n">
        <v>400</v>
      </c>
      <c r="C3733" s="617" t="n">
        <v>472</v>
      </c>
      <c r="D3733" s="426" t="n">
        <v>44</v>
      </c>
      <c r="E3733" s="173" t="inlineStr">
        <is>
          <t>DN25 (ø28x1.2)</t>
        </is>
      </c>
      <c r="F3733" s="173" t="inlineStr">
        <is>
          <t>DN25 (ø28x1.2)</t>
        </is>
      </c>
      <c r="G3733" s="994" t="n">
        <v>20</v>
      </c>
      <c r="H3733" s="39" t="inlineStr">
        <is>
          <t>fm</t>
        </is>
      </c>
      <c r="I3733" s="315" t="n"/>
      <c r="J3733" s="159" t="n">
        <v>0</v>
      </c>
      <c r="K3733" s="159" t="n">
        <v>0</v>
      </c>
      <c r="L3733" s="753" t="n">
        <v>0</v>
      </c>
      <c r="M3733" s="748">
        <f>L3733*(G3733+I3733)</f>
        <v/>
      </c>
      <c r="O3733" s="464">
        <f>ISBLANK(D3733)</f>
        <v/>
      </c>
      <c r="P3733" s="464">
        <f>ISBLANK(G3733)</f>
        <v/>
      </c>
      <c r="Q3733" s="464">
        <f>ISBLANK(M3733)</f>
        <v/>
      </c>
      <c r="R3733" s="464">
        <f>IF(AND(O3733=P3733,O3733=Q3733),,"!!!")</f>
        <v/>
      </c>
      <c r="T3733" s="464" t="n">
        <v>3722</v>
      </c>
    </row>
    <row customFormat="1" outlineLevel="1" r="3734" s="590">
      <c r="A3734" s="29" t="n"/>
      <c r="B3734" s="606" t="n">
        <v>400</v>
      </c>
      <c r="C3734" s="617" t="n">
        <v>472</v>
      </c>
      <c r="D3734" s="426" t="n">
        <v>45</v>
      </c>
      <c r="E3734" s="173" t="inlineStr">
        <is>
          <t>DN32 (ø35x1.5)</t>
        </is>
      </c>
      <c r="F3734" s="173" t="inlineStr">
        <is>
          <t>DN32 (ø35x1.5)</t>
        </is>
      </c>
      <c r="G3734" s="994" t="n">
        <v>2</v>
      </c>
      <c r="H3734" s="39" t="inlineStr">
        <is>
          <t>fm</t>
        </is>
      </c>
      <c r="I3734" s="315" t="n"/>
      <c r="J3734" s="159" t="n">
        <v>0</v>
      </c>
      <c r="K3734" s="159" t="n">
        <v>0</v>
      </c>
      <c r="L3734" s="753" t="n">
        <v>0</v>
      </c>
      <c r="M3734" s="748">
        <f>L3734*(G3734+I3734)</f>
        <v/>
      </c>
      <c r="O3734" s="464">
        <f>ISBLANK(D3734)</f>
        <v/>
      </c>
      <c r="P3734" s="464">
        <f>ISBLANK(G3734)</f>
        <v/>
      </c>
      <c r="Q3734" s="464">
        <f>ISBLANK(M3734)</f>
        <v/>
      </c>
      <c r="R3734" s="464">
        <f>IF(AND(O3734=P3734,O3734=Q3734),,"!!!")</f>
        <v/>
      </c>
      <c r="T3734" s="464" t="n">
        <v>3723</v>
      </c>
    </row>
    <row customFormat="1" outlineLevel="1" r="3735" s="590">
      <c r="A3735" s="29" t="n"/>
      <c r="B3735" s="606" t="n">
        <v>400</v>
      </c>
      <c r="C3735" s="617" t="n">
        <v>472</v>
      </c>
      <c r="D3735" s="426" t="n">
        <v>46</v>
      </c>
      <c r="E3735" s="173" t="inlineStr">
        <is>
          <t>DN40 (ø42x1.5)</t>
        </is>
      </c>
      <c r="F3735" s="173" t="inlineStr">
        <is>
          <t>DN40 (ø42x1.5)</t>
        </is>
      </c>
      <c r="G3735" s="994" t="n">
        <v>0</v>
      </c>
      <c r="H3735" s="39" t="inlineStr">
        <is>
          <t>fm</t>
        </is>
      </c>
      <c r="I3735" s="315" t="n"/>
      <c r="J3735" s="159" t="n">
        <v>0</v>
      </c>
      <c r="K3735" s="159" t="n">
        <v>0</v>
      </c>
      <c r="L3735" s="753" t="n">
        <v>0</v>
      </c>
      <c r="M3735" s="748">
        <f>L3735*(G3735+I3735)</f>
        <v/>
      </c>
      <c r="O3735" s="464">
        <f>ISBLANK(D3735)</f>
        <v/>
      </c>
      <c r="P3735" s="464">
        <f>ISBLANK(G3735)</f>
        <v/>
      </c>
      <c r="Q3735" s="464">
        <f>ISBLANK(M3735)</f>
        <v/>
      </c>
      <c r="R3735" s="464">
        <f>IF(AND(O3735=P3735,O3735=Q3735),,"!!!")</f>
        <v/>
      </c>
      <c r="T3735" s="464" t="n">
        <v>3724</v>
      </c>
    </row>
    <row customFormat="1" outlineLevel="1" r="3736" s="590">
      <c r="A3736" s="29" t="n"/>
      <c r="B3736" s="606" t="n">
        <v>400</v>
      </c>
      <c r="C3736" s="617" t="n">
        <v>472</v>
      </c>
      <c r="D3736" s="426" t="n">
        <v>47</v>
      </c>
      <c r="E3736" s="173" t="inlineStr">
        <is>
          <t>DN50 (ø54x1.5)</t>
        </is>
      </c>
      <c r="F3736" s="173" t="inlineStr">
        <is>
          <t>DN50 (ø54x1.5)</t>
        </is>
      </c>
      <c r="G3736" s="994" t="n">
        <v>335</v>
      </c>
      <c r="H3736" s="39" t="inlineStr">
        <is>
          <t>fm</t>
        </is>
      </c>
      <c r="I3736" s="315" t="n"/>
      <c r="J3736" s="159" t="n">
        <v>0</v>
      </c>
      <c r="K3736" s="159" t="n">
        <v>0</v>
      </c>
      <c r="L3736" s="753" t="n">
        <v>0</v>
      </c>
      <c r="M3736" s="748">
        <f>L3736*(G3736+I3736)</f>
        <v/>
      </c>
      <c r="O3736" s="464">
        <f>ISBLANK(D3736)</f>
        <v/>
      </c>
      <c r="P3736" s="464">
        <f>ISBLANK(G3736)</f>
        <v/>
      </c>
      <c r="Q3736" s="464">
        <f>ISBLANK(M3736)</f>
        <v/>
      </c>
      <c r="R3736" s="464">
        <f>IF(AND(O3736=P3736,O3736=Q3736),,"!!!")</f>
        <v/>
      </c>
      <c r="T3736" s="464" t="n">
        <v>3725</v>
      </c>
    </row>
    <row customFormat="1" outlineLevel="1" r="3737" s="590">
      <c r="A3737" s="29" t="n"/>
      <c r="B3737" s="606" t="n">
        <v>400</v>
      </c>
      <c r="C3737" s="617" t="n">
        <v>472</v>
      </c>
      <c r="D3737" s="426" t="n">
        <v>48</v>
      </c>
      <c r="E3737" s="173" t="inlineStr">
        <is>
          <t>DN65 (ø76.1x2)</t>
        </is>
      </c>
      <c r="F3737" s="173" t="inlineStr">
        <is>
          <t>DN65 (ø76.1x2)</t>
        </is>
      </c>
      <c r="G3737" s="994" t="n">
        <v>160</v>
      </c>
      <c r="H3737" s="39" t="inlineStr">
        <is>
          <t>fm</t>
        </is>
      </c>
      <c r="I3737" s="315" t="n"/>
      <c r="J3737" s="159" t="n">
        <v>0</v>
      </c>
      <c r="K3737" s="159" t="n">
        <v>0</v>
      </c>
      <c r="L3737" s="753" t="n">
        <v>0</v>
      </c>
      <c r="M3737" s="748">
        <f>L3737*(G3737+I3737)</f>
        <v/>
      </c>
      <c r="O3737" s="464">
        <f>ISBLANK(D3737)</f>
        <v/>
      </c>
      <c r="P3737" s="464">
        <f>ISBLANK(G3737)</f>
        <v/>
      </c>
      <c r="Q3737" s="464">
        <f>ISBLANK(M3737)</f>
        <v/>
      </c>
      <c r="R3737" s="464">
        <f>IF(AND(O3737=P3737,O3737=Q3737),,"!!!")</f>
        <v/>
      </c>
      <c r="T3737" s="464" t="n">
        <v>3726</v>
      </c>
    </row>
    <row customFormat="1" outlineLevel="1" r="3738" s="590">
      <c r="A3738" s="29" t="n"/>
      <c r="B3738" s="606" t="n">
        <v>400</v>
      </c>
      <c r="C3738" s="617" t="n">
        <v>472</v>
      </c>
      <c r="D3738" s="426" t="n">
        <v>49</v>
      </c>
      <c r="E3738" s="173" t="inlineStr">
        <is>
          <t>DN80 (ø88.9x2)</t>
        </is>
      </c>
      <c r="F3738" s="173" t="inlineStr">
        <is>
          <t>DN80 (ø88.9x2)</t>
        </is>
      </c>
      <c r="G3738" s="994" t="n">
        <v>75</v>
      </c>
      <c r="H3738" s="39" t="inlineStr">
        <is>
          <t>fm</t>
        </is>
      </c>
      <c r="I3738" s="315" t="n"/>
      <c r="J3738" s="159" t="n">
        <v>0</v>
      </c>
      <c r="K3738" s="159" t="n">
        <v>0</v>
      </c>
      <c r="L3738" s="753" t="n">
        <v>0</v>
      </c>
      <c r="M3738" s="748">
        <f>L3738*(G3738+I3738)</f>
        <v/>
      </c>
      <c r="O3738" s="464">
        <f>ISBLANK(D3738)</f>
        <v/>
      </c>
      <c r="P3738" s="464">
        <f>ISBLANK(G3738)</f>
        <v/>
      </c>
      <c r="Q3738" s="464">
        <f>ISBLANK(M3738)</f>
        <v/>
      </c>
      <c r="R3738" s="464">
        <f>IF(AND(O3738=P3738,O3738=Q3738),,"!!!")</f>
        <v/>
      </c>
      <c r="T3738" s="464" t="n">
        <v>3727</v>
      </c>
    </row>
    <row customFormat="1" outlineLevel="1" r="3739" s="590">
      <c r="A3739" s="29" t="n"/>
      <c r="B3739" s="606" t="n">
        <v>400</v>
      </c>
      <c r="C3739" s="617" t="n">
        <v>472</v>
      </c>
      <c r="D3739" s="426" t="n">
        <v>50</v>
      </c>
      <c r="E3739" s="173" t="inlineStr">
        <is>
          <t>DN100 (ø108x2)</t>
        </is>
      </c>
      <c r="F3739" s="173" t="inlineStr">
        <is>
          <t>DN100 (ø108x2)</t>
        </is>
      </c>
      <c r="G3739" s="994" t="n">
        <v>495</v>
      </c>
      <c r="H3739" s="39" t="inlineStr">
        <is>
          <t>fm</t>
        </is>
      </c>
      <c r="I3739" s="315" t="n"/>
      <c r="J3739" s="159" t="n">
        <v>0</v>
      </c>
      <c r="K3739" s="159" t="n">
        <v>0</v>
      </c>
      <c r="L3739" s="753" t="n">
        <v>0</v>
      </c>
      <c r="M3739" s="748">
        <f>L3739*(G3739+I3739)</f>
        <v/>
      </c>
      <c r="O3739" s="464">
        <f>ISBLANK(D3739)</f>
        <v/>
      </c>
      <c r="P3739" s="464">
        <f>ISBLANK(G3739)</f>
        <v/>
      </c>
      <c r="Q3739" s="464">
        <f>ISBLANK(M3739)</f>
        <v/>
      </c>
      <c r="R3739" s="464">
        <f>IF(AND(O3739=P3739,O3739=Q3739),,"!!!")</f>
        <v/>
      </c>
      <c r="T3739" s="464" t="n">
        <v>3728</v>
      </c>
    </row>
    <row customFormat="1" customHeight="1" ht="90" outlineLevel="1" r="3740" s="590">
      <c r="A3740" s="29" t="n"/>
      <c r="B3740" s="613" t="n"/>
      <c r="C3740" s="617" t="n"/>
      <c r="D3740" s="889" t="n"/>
      <c r="E3740" s="173" t="inlineStr">
        <is>
          <t>Stainless steel for gaseous media
CrNiMo Steel 1.4401 according to EN 10088,welded pipe pressfitting system with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t>
        </is>
      </c>
      <c r="F3740" s="173" t="inlineStr">
        <is>
          <t>Rozsdamentes acél gáznemű közegekhez
CrNiMo acél, 1.4401 az EN 10088,szabvány szerint, hegesztett csőanyag, présfitting rendszerű kötésekkel, 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t>
        </is>
      </c>
      <c r="G3740" s="994" t="n"/>
      <c r="H3740" s="39" t="n"/>
      <c r="I3740" s="315" t="n"/>
      <c r="J3740" s="159" t="n"/>
      <c r="K3740" s="159" t="n"/>
      <c r="L3740" s="753" t="n"/>
      <c r="M3740" s="512" t="n"/>
      <c r="O3740" s="464">
        <f>ISBLANK(D3740)</f>
        <v/>
      </c>
      <c r="P3740" s="464">
        <f>ISBLANK(G3740)</f>
        <v/>
      </c>
      <c r="Q3740" s="464">
        <f>ISBLANK(M3740)</f>
        <v/>
      </c>
      <c r="R3740" s="464">
        <f>IF(AND(O3740=P3740,O3740=Q3740),,"!!!")</f>
        <v/>
      </c>
      <c r="T3740" s="464" t="n">
        <v>3729</v>
      </c>
    </row>
    <row customFormat="1" customHeight="1" ht="60" outlineLevel="1" r="3741" s="590">
      <c r="A3741" s="29" t="n"/>
      <c r="B3741" s="613" t="n"/>
      <c r="C3741" s="617" t="n"/>
      <c r="D3741" s="889" t="n"/>
      <c r="E3741" s="173" t="inlineStr">
        <is>
          <t>Support construction general quality requirements:
Complete support construction in a distance defined in design and technical description, for which galvanised steel clamps/brackets, supports/hangers should be used with vibration and noise insulating rubber inlays.</t>
        </is>
      </c>
      <c r="F3741" s="173" t="inlineStr">
        <is>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is>
      </c>
      <c r="G3741" s="994" t="n"/>
      <c r="H3741" s="39" t="n"/>
      <c r="I3741" s="315" t="n"/>
      <c r="J3741" s="159" t="n"/>
      <c r="K3741" s="159" t="n"/>
      <c r="L3741" s="753" t="n"/>
      <c r="M3741" s="512" t="n"/>
      <c r="O3741" s="464">
        <f>ISBLANK(D3741)</f>
        <v/>
      </c>
      <c r="P3741" s="464">
        <f>ISBLANK(G3741)</f>
        <v/>
      </c>
      <c r="Q3741" s="464">
        <f>ISBLANK(M3741)</f>
        <v/>
      </c>
      <c r="R3741" s="464">
        <f>IF(AND(O3741=P3741,O3741=Q3741),,"!!!")</f>
        <v/>
      </c>
      <c r="T3741" s="464" t="n">
        <v>3730</v>
      </c>
    </row>
    <row customFormat="1" outlineLevel="1" r="3742" s="590">
      <c r="A3742" s="29" t="n"/>
      <c r="B3742" s="606" t="n">
        <v>400</v>
      </c>
      <c r="C3742" s="617" t="n">
        <v>472</v>
      </c>
      <c r="D3742" s="426" t="n">
        <v>51</v>
      </c>
      <c r="E3742" s="173" t="inlineStr">
        <is>
          <t>DN150</t>
        </is>
      </c>
      <c r="F3742" s="173" t="inlineStr">
        <is>
          <t xml:space="preserve">DN150 </t>
        </is>
      </c>
      <c r="G3742" s="994" t="n">
        <v>572</v>
      </c>
      <c r="H3742" s="39" t="inlineStr">
        <is>
          <t>fm</t>
        </is>
      </c>
      <c r="I3742" s="315" t="n"/>
      <c r="J3742" s="159" t="n">
        <v>0</v>
      </c>
      <c r="K3742" s="159" t="n">
        <v>0</v>
      </c>
      <c r="L3742" s="753" t="n">
        <v>0</v>
      </c>
      <c r="M3742" s="748">
        <f>L3742*(G3742+I3742)</f>
        <v/>
      </c>
      <c r="O3742" s="464">
        <f>ISBLANK(D3742)</f>
        <v/>
      </c>
      <c r="P3742" s="464">
        <f>ISBLANK(G3742)</f>
        <v/>
      </c>
      <c r="Q3742" s="464">
        <f>ISBLANK(M3742)</f>
        <v/>
      </c>
      <c r="R3742" s="464">
        <f>IF(AND(O3742=P3742,O3742=Q3742),,"!!!")</f>
        <v/>
      </c>
      <c r="T3742" s="464" t="n">
        <v>3731</v>
      </c>
    </row>
    <row customFormat="1" outlineLevel="1" r="3743" s="590">
      <c r="A3743" s="29" t="inlineStr">
        <is>
          <t>x</t>
        </is>
      </c>
      <c r="B3743" s="606" t="n">
        <v>400</v>
      </c>
      <c r="C3743" s="608" t="n">
        <v>472</v>
      </c>
      <c r="D3743" s="426" t="n">
        <v>52</v>
      </c>
      <c r="E3743" s="173" t="inlineStr">
        <is>
          <t>DN200</t>
        </is>
      </c>
      <c r="F3743" s="173" t="inlineStr">
        <is>
          <t>DN200</t>
        </is>
      </c>
      <c r="G3743" s="994" t="n">
        <v>99</v>
      </c>
      <c r="H3743" s="39" t="inlineStr">
        <is>
          <t>fm</t>
        </is>
      </c>
      <c r="I3743" s="315" t="n"/>
      <c r="J3743" s="159" t="n">
        <v>0</v>
      </c>
      <c r="K3743" s="159" t="n">
        <v>0</v>
      </c>
      <c r="L3743" s="753" t="n">
        <v>0</v>
      </c>
      <c r="M3743" s="748">
        <f>L3743*(G3743+I3743)</f>
        <v/>
      </c>
      <c r="O3743" s="464">
        <f>ISBLANK(D3743)</f>
        <v/>
      </c>
      <c r="P3743" s="464">
        <f>ISBLANK(G3743)</f>
        <v/>
      </c>
      <c r="Q3743" s="464">
        <f>ISBLANK(M3743)</f>
        <v/>
      </c>
      <c r="R3743" s="464">
        <f>IF(AND(O3743=P3743,O3743=Q3743),,"!!!")</f>
        <v/>
      </c>
      <c r="T3743" s="464" t="n">
        <v>3732</v>
      </c>
    </row>
    <row customFormat="1" outlineLevel="1" r="3744" s="590">
      <c r="A3744" s="29" t="n"/>
      <c r="B3744" s="613" t="n"/>
      <c r="C3744" s="617" t="n"/>
      <c r="D3744" s="889" t="n"/>
      <c r="E3744" s="173" t="inlineStr">
        <is>
          <t>Pipe accessories</t>
        </is>
      </c>
      <c r="F3744" s="173" t="inlineStr">
        <is>
          <t>Csővezetéki szerelvények</t>
        </is>
      </c>
      <c r="G3744" s="994" t="n"/>
      <c r="H3744" s="39" t="n"/>
      <c r="I3744" s="315" t="n"/>
      <c r="J3744" s="159" t="n"/>
      <c r="K3744" s="159" t="n"/>
      <c r="L3744" s="753" t="n"/>
      <c r="M3744" s="512" t="n"/>
      <c r="O3744" s="464">
        <f>ISBLANK(D3744)</f>
        <v/>
      </c>
      <c r="P3744" s="464">
        <f>ISBLANK(G3744)</f>
        <v/>
      </c>
      <c r="Q3744" s="464">
        <f>ISBLANK(M3744)</f>
        <v/>
      </c>
      <c r="R3744" s="464">
        <f>IF(AND(O3744=P3744,O3744=Q3744),,"!!!")</f>
        <v/>
      </c>
      <c r="T3744" s="464" t="n">
        <v>3733</v>
      </c>
    </row>
    <row customFormat="1" customHeight="1" ht="56.25" outlineLevel="1" r="3745" s="590">
      <c r="A3745" s="29" t="n"/>
      <c r="B3745" s="613" t="n"/>
      <c r="C3745" s="617" t="n"/>
      <c r="D3745" s="889" t="n"/>
      <c r="E3745" s="173" t="inlineStr">
        <is>
          <t>Flanged butterfly valve,
can be built in as end cap, shut-off valve with counterflanges, bolts and gaskets, installed according to design.
- manufacturer:
- type:</t>
        </is>
      </c>
      <c r="F3745" s="173" t="inlineStr">
        <is>
          <t>Karimás pillangószelep,
végelzáróként beépíthető elzárószelep, ellenkarimákkal, csavarokkal és tömítésekkel, felszerelve, terv szerinti helyekre.
- gyártó:
- típus:</t>
        </is>
      </c>
      <c r="G3745" s="994" t="n"/>
      <c r="H3745" s="39" t="n"/>
      <c r="I3745" s="315" t="n"/>
      <c r="J3745" s="159" t="n"/>
      <c r="K3745" s="159" t="n"/>
      <c r="L3745" s="753" t="n"/>
      <c r="M3745" s="512" t="n"/>
      <c r="O3745" s="464">
        <f>ISBLANK(D3745)</f>
        <v/>
      </c>
      <c r="P3745" s="464">
        <f>ISBLANK(G3745)</f>
        <v/>
      </c>
      <c r="Q3745" s="464">
        <f>ISBLANK(M3745)</f>
        <v/>
      </c>
      <c r="R3745" s="464">
        <f>IF(AND(O3745=P3745,O3745=Q3745),,"!!!")</f>
        <v/>
      </c>
      <c r="T3745" s="464" t="n">
        <v>3734</v>
      </c>
    </row>
    <row customFormat="1" outlineLevel="1" r="3746" s="590">
      <c r="A3746" s="29" t="n"/>
      <c r="B3746" s="606" t="n">
        <v>400</v>
      </c>
      <c r="C3746" s="617" t="n">
        <v>472</v>
      </c>
      <c r="D3746" s="426" t="n">
        <v>53</v>
      </c>
      <c r="E3746" s="173" t="inlineStr">
        <is>
          <t>DN50</t>
        </is>
      </c>
      <c r="F3746" s="173" t="inlineStr">
        <is>
          <t>DN50</t>
        </is>
      </c>
      <c r="G3746" s="994" t="n">
        <v>7</v>
      </c>
      <c r="H3746" s="39" t="inlineStr">
        <is>
          <t>pc/db</t>
        </is>
      </c>
      <c r="I3746" s="315" t="n"/>
      <c r="J3746" s="159" t="n">
        <v>0</v>
      </c>
      <c r="K3746" s="159" t="n">
        <v>0</v>
      </c>
      <c r="L3746" s="753" t="n">
        <v>0</v>
      </c>
      <c r="M3746" s="748">
        <f>L3746*(G3746+I3746)</f>
        <v/>
      </c>
      <c r="O3746" s="464">
        <f>ISBLANK(D3746)</f>
        <v/>
      </c>
      <c r="P3746" s="464">
        <f>ISBLANK(G3746)</f>
        <v/>
      </c>
      <c r="Q3746" s="464">
        <f>ISBLANK(M3746)</f>
        <v/>
      </c>
      <c r="R3746" s="464">
        <f>IF(AND(O3746=P3746,O3746=Q3746),,"!!!")</f>
        <v/>
      </c>
      <c r="T3746" s="464" t="n">
        <v>3735</v>
      </c>
    </row>
    <row customFormat="1" outlineLevel="1" r="3747" s="590">
      <c r="A3747" s="29" t="n"/>
      <c r="B3747" s="606" t="n">
        <v>400</v>
      </c>
      <c r="C3747" s="617" t="n">
        <v>472</v>
      </c>
      <c r="D3747" s="426" t="n">
        <v>54</v>
      </c>
      <c r="E3747" s="173" t="inlineStr">
        <is>
          <t>DN65</t>
        </is>
      </c>
      <c r="F3747" s="173" t="inlineStr">
        <is>
          <t>DN65</t>
        </is>
      </c>
      <c r="G3747" s="994" t="n">
        <v>1</v>
      </c>
      <c r="H3747" s="39" t="inlineStr">
        <is>
          <t>pc/db</t>
        </is>
      </c>
      <c r="I3747" s="315" t="n"/>
      <c r="J3747" s="159" t="n">
        <v>0</v>
      </c>
      <c r="K3747" s="159" t="n">
        <v>0</v>
      </c>
      <c r="L3747" s="753" t="n">
        <v>0</v>
      </c>
      <c r="M3747" s="748">
        <f>L3747*(G3747+I3747)</f>
        <v/>
      </c>
      <c r="O3747" s="464">
        <f>ISBLANK(D3747)</f>
        <v/>
      </c>
      <c r="P3747" s="464">
        <f>ISBLANK(G3747)</f>
        <v/>
      </c>
      <c r="Q3747" s="464">
        <f>ISBLANK(M3747)</f>
        <v/>
      </c>
      <c r="R3747" s="464">
        <f>IF(AND(O3747=P3747,O3747=Q3747),,"!!!")</f>
        <v/>
      </c>
      <c r="T3747" s="464" t="n">
        <v>3736</v>
      </c>
    </row>
    <row customFormat="1" outlineLevel="1" r="3748" s="590">
      <c r="A3748" s="29" t="n"/>
      <c r="B3748" s="606" t="n">
        <v>400</v>
      </c>
      <c r="C3748" s="617" t="n">
        <v>472</v>
      </c>
      <c r="D3748" s="426" t="n">
        <v>55</v>
      </c>
      <c r="E3748" s="173" t="inlineStr">
        <is>
          <t>DN80</t>
        </is>
      </c>
      <c r="F3748" s="173" t="inlineStr">
        <is>
          <t>DN80</t>
        </is>
      </c>
      <c r="G3748" s="994" t="n">
        <v>5</v>
      </c>
      <c r="H3748" s="39" t="inlineStr">
        <is>
          <t>pc/db</t>
        </is>
      </c>
      <c r="I3748" s="315" t="n"/>
      <c r="J3748" s="159" t="n">
        <v>0</v>
      </c>
      <c r="K3748" s="159" t="n">
        <v>0</v>
      </c>
      <c r="L3748" s="753" t="n">
        <v>0</v>
      </c>
      <c r="M3748" s="748">
        <f>L3748*(G3748+I3748)</f>
        <v/>
      </c>
      <c r="O3748" s="464">
        <f>ISBLANK(D3748)</f>
        <v/>
      </c>
      <c r="P3748" s="464">
        <f>ISBLANK(G3748)</f>
        <v/>
      </c>
      <c r="Q3748" s="464">
        <f>ISBLANK(M3748)</f>
        <v/>
      </c>
      <c r="R3748" s="464">
        <f>IF(AND(O3748=P3748,O3748=Q3748),,"!!!")</f>
        <v/>
      </c>
      <c r="T3748" s="464" t="n">
        <v>3737</v>
      </c>
    </row>
    <row customFormat="1" outlineLevel="1" r="3749" s="590">
      <c r="A3749" s="29" t="n"/>
      <c r="B3749" s="606" t="n">
        <v>400</v>
      </c>
      <c r="C3749" s="617" t="n">
        <v>472</v>
      </c>
      <c r="D3749" s="426" t="n">
        <v>56</v>
      </c>
      <c r="E3749" s="173" t="inlineStr">
        <is>
          <t>DN100</t>
        </is>
      </c>
      <c r="F3749" s="173" t="inlineStr">
        <is>
          <t>DN100</t>
        </is>
      </c>
      <c r="G3749" s="994" t="n">
        <v>46</v>
      </c>
      <c r="H3749" s="39" t="inlineStr">
        <is>
          <t>pc/db</t>
        </is>
      </c>
      <c r="I3749" s="315" t="n"/>
      <c r="J3749" s="159" t="n">
        <v>0</v>
      </c>
      <c r="K3749" s="159" t="n">
        <v>0</v>
      </c>
      <c r="L3749" s="753" t="n">
        <v>0</v>
      </c>
      <c r="M3749" s="748">
        <f>L3749*(G3749+I3749)</f>
        <v/>
      </c>
      <c r="O3749" s="464">
        <f>ISBLANK(D3749)</f>
        <v/>
      </c>
      <c r="P3749" s="464">
        <f>ISBLANK(G3749)</f>
        <v/>
      </c>
      <c r="Q3749" s="464">
        <f>ISBLANK(M3749)</f>
        <v/>
      </c>
      <c r="R3749" s="464">
        <f>IF(AND(O3749=P3749,O3749=Q3749),,"!!!")</f>
        <v/>
      </c>
      <c r="T3749" s="464" t="n">
        <v>3738</v>
      </c>
    </row>
    <row customFormat="1" outlineLevel="1" r="3750" s="590">
      <c r="A3750" s="29" t="n"/>
      <c r="B3750" s="606" t="n">
        <v>400</v>
      </c>
      <c r="C3750" s="617" t="n">
        <v>472</v>
      </c>
      <c r="D3750" s="426" t="n">
        <v>57</v>
      </c>
      <c r="E3750" s="173" t="inlineStr">
        <is>
          <t>DN125</t>
        </is>
      </c>
      <c r="F3750" s="173" t="inlineStr">
        <is>
          <t>DN125</t>
        </is>
      </c>
      <c r="G3750" s="994" t="n">
        <v>0</v>
      </c>
      <c r="H3750" s="39" t="inlineStr">
        <is>
          <t>pc/db</t>
        </is>
      </c>
      <c r="I3750" s="315" t="n"/>
      <c r="J3750" s="159" t="n">
        <v>0</v>
      </c>
      <c r="K3750" s="159" t="n">
        <v>0</v>
      </c>
      <c r="L3750" s="753" t="n">
        <v>0</v>
      </c>
      <c r="M3750" s="748">
        <f>L3750*(G3750+I3750)</f>
        <v/>
      </c>
      <c r="O3750" s="464">
        <f>ISBLANK(D3750)</f>
        <v/>
      </c>
      <c r="P3750" s="464">
        <f>ISBLANK(G3750)</f>
        <v/>
      </c>
      <c r="Q3750" s="464">
        <f>ISBLANK(M3750)</f>
        <v/>
      </c>
      <c r="R3750" s="464">
        <f>IF(AND(O3750=P3750,O3750=Q3750),,"!!!")</f>
        <v/>
      </c>
      <c r="T3750" s="464" t="n">
        <v>3739</v>
      </c>
    </row>
    <row customFormat="1" outlineLevel="1" r="3751" s="590">
      <c r="A3751" s="29" t="n"/>
      <c r="B3751" s="606" t="n">
        <v>400</v>
      </c>
      <c r="C3751" s="617" t="n">
        <v>472</v>
      </c>
      <c r="D3751" s="426" t="n">
        <v>58</v>
      </c>
      <c r="E3751" s="173" t="inlineStr">
        <is>
          <t>DN150</t>
        </is>
      </c>
      <c r="F3751" s="173" t="inlineStr">
        <is>
          <t>DN150</t>
        </is>
      </c>
      <c r="G3751" s="994" t="n">
        <v>39</v>
      </c>
      <c r="H3751" s="39" t="inlineStr">
        <is>
          <t>pc/db</t>
        </is>
      </c>
      <c r="I3751" s="315" t="n"/>
      <c r="J3751" s="159" t="n">
        <v>0</v>
      </c>
      <c r="K3751" s="159" t="n">
        <v>0</v>
      </c>
      <c r="L3751" s="753" t="n">
        <v>0</v>
      </c>
      <c r="M3751" s="748">
        <f>L3751*(G3751+I3751)</f>
        <v/>
      </c>
      <c r="O3751" s="464">
        <f>ISBLANK(D3751)</f>
        <v/>
      </c>
      <c r="P3751" s="464">
        <f>ISBLANK(G3751)</f>
        <v/>
      </c>
      <c r="Q3751" s="464">
        <f>ISBLANK(M3751)</f>
        <v/>
      </c>
      <c r="R3751" s="464">
        <f>IF(AND(O3751=P3751,O3751=Q3751),,"!!!")</f>
        <v/>
      </c>
      <c r="T3751" s="464" t="n">
        <v>3740</v>
      </c>
    </row>
    <row customFormat="1" outlineLevel="1" r="3752" s="590">
      <c r="A3752" s="29" t="inlineStr">
        <is>
          <t>x</t>
        </is>
      </c>
      <c r="B3752" s="606" t="n">
        <v>400</v>
      </c>
      <c r="C3752" s="608" t="n">
        <v>472</v>
      </c>
      <c r="D3752" s="426" t="n">
        <v>59</v>
      </c>
      <c r="E3752" s="173" t="inlineStr">
        <is>
          <t>DN200</t>
        </is>
      </c>
      <c r="F3752" s="173" t="inlineStr">
        <is>
          <t>DN200</t>
        </is>
      </c>
      <c r="G3752" s="994" t="n">
        <v>2</v>
      </c>
      <c r="H3752" s="39" t="inlineStr">
        <is>
          <t>pc/db</t>
        </is>
      </c>
      <c r="I3752" s="315" t="n"/>
      <c r="J3752" s="159" t="n">
        <v>0</v>
      </c>
      <c r="K3752" s="159" t="n">
        <v>0</v>
      </c>
      <c r="L3752" s="753" t="n">
        <v>0</v>
      </c>
      <c r="M3752" s="748">
        <f>L3752*(G3752+I3752)</f>
        <v/>
      </c>
      <c r="O3752" s="464">
        <f>ISBLANK(D3752)</f>
        <v/>
      </c>
      <c r="P3752" s="464">
        <f>ISBLANK(G3752)</f>
        <v/>
      </c>
      <c r="Q3752" s="464">
        <f>ISBLANK(M3752)</f>
        <v/>
      </c>
      <c r="R3752" s="464">
        <f>IF(AND(O3752=P3752,O3752=Q3752),,"!!!")</f>
        <v/>
      </c>
      <c r="T3752" s="464" t="n">
        <v>3741</v>
      </c>
    </row>
    <row customFormat="1" customHeight="1" ht="45" outlineLevel="1" r="3753" s="590">
      <c r="A3753" s="29" t="n"/>
      <c r="B3753" s="613" t="n"/>
      <c r="C3753" s="617" t="n"/>
      <c r="D3753" s="889" t="n"/>
      <c r="E3753" s="173" t="inlineStr">
        <is>
          <t>Ball valve
Internal/internal threaded connection, without drain
- manufacturer:
- type:</t>
        </is>
      </c>
      <c r="F3753" s="173" t="inlineStr">
        <is>
          <t>Gömbcsap
Belső/belső menetes csatlakozással, ürítőcsonk nélkül
- gyártó:
- típus:</t>
        </is>
      </c>
      <c r="G3753" s="994" t="n"/>
      <c r="H3753" s="39" t="n"/>
      <c r="I3753" s="315" t="n"/>
      <c r="J3753" s="159" t="n"/>
      <c r="K3753" s="159" t="n"/>
      <c r="L3753" s="753" t="n"/>
      <c r="M3753" s="512" t="n"/>
      <c r="O3753" s="464">
        <f>ISBLANK(D3753)</f>
        <v/>
      </c>
      <c r="P3753" s="464">
        <f>ISBLANK(G3753)</f>
        <v/>
      </c>
      <c r="Q3753" s="464">
        <f>ISBLANK(M3753)</f>
        <v/>
      </c>
      <c r="R3753" s="464">
        <f>IF(AND(O3753=P3753,O3753=Q3753),,"!!!")</f>
        <v/>
      </c>
      <c r="T3753" s="464" t="n">
        <v>3742</v>
      </c>
    </row>
    <row customFormat="1" outlineLevel="1" r="3754" s="590">
      <c r="A3754" s="29" t="n"/>
      <c r="B3754" s="606" t="n">
        <v>400</v>
      </c>
      <c r="C3754" s="617" t="n">
        <v>472</v>
      </c>
      <c r="D3754" s="426" t="n">
        <v>60</v>
      </c>
      <c r="E3754" s="173" t="inlineStr">
        <is>
          <t>DN20</t>
        </is>
      </c>
      <c r="F3754" s="173" t="inlineStr">
        <is>
          <t>DN20</t>
        </is>
      </c>
      <c r="G3754" s="994" t="n">
        <v>193</v>
      </c>
      <c r="H3754" s="39" t="inlineStr">
        <is>
          <t>pc/db</t>
        </is>
      </c>
      <c r="I3754" s="315" t="n"/>
      <c r="J3754" s="159" t="n">
        <v>0</v>
      </c>
      <c r="K3754" s="159" t="n">
        <v>0</v>
      </c>
      <c r="L3754" s="753" t="n">
        <v>0</v>
      </c>
      <c r="M3754" s="748">
        <f>L3754*(G3754+I3754)</f>
        <v/>
      </c>
      <c r="O3754" s="464">
        <f>ISBLANK(D3754)</f>
        <v/>
      </c>
      <c r="P3754" s="464">
        <f>ISBLANK(G3754)</f>
        <v/>
      </c>
      <c r="Q3754" s="464">
        <f>ISBLANK(M3754)</f>
        <v/>
      </c>
      <c r="R3754" s="464">
        <f>IF(AND(O3754=P3754,O3754=Q3754),,"!!!")</f>
        <v/>
      </c>
      <c r="T3754" s="464" t="n">
        <v>3743</v>
      </c>
    </row>
    <row customFormat="1" outlineLevel="1" r="3755" s="590">
      <c r="A3755" s="29" t="n"/>
      <c r="B3755" s="606" t="n">
        <v>400</v>
      </c>
      <c r="C3755" s="617" t="n">
        <v>472</v>
      </c>
      <c r="D3755" s="426" t="n">
        <v>61</v>
      </c>
      <c r="E3755" s="173" t="inlineStr">
        <is>
          <t>DN32</t>
        </is>
      </c>
      <c r="F3755" s="173" t="inlineStr">
        <is>
          <t>DN32</t>
        </is>
      </c>
      <c r="G3755" s="994" t="n">
        <v>3</v>
      </c>
      <c r="H3755" s="39" t="inlineStr">
        <is>
          <t>pc/db</t>
        </is>
      </c>
      <c r="I3755" s="315" t="n"/>
      <c r="J3755" s="159" t="n">
        <v>0</v>
      </c>
      <c r="K3755" s="159" t="n">
        <v>0</v>
      </c>
      <c r="L3755" s="753" t="n">
        <v>0</v>
      </c>
      <c r="M3755" s="748">
        <f>L3755*(G3755+I3755)</f>
        <v/>
      </c>
      <c r="O3755" s="464">
        <f>ISBLANK(D3755)</f>
        <v/>
      </c>
      <c r="P3755" s="464">
        <f>ISBLANK(G3755)</f>
        <v/>
      </c>
      <c r="Q3755" s="464">
        <f>ISBLANK(M3755)</f>
        <v/>
      </c>
      <c r="R3755" s="464">
        <f>IF(AND(O3755=P3755,O3755=Q3755),,"!!!")</f>
        <v/>
      </c>
      <c r="T3755" s="464" t="n">
        <v>3744</v>
      </c>
    </row>
    <row customFormat="1" customHeight="1" ht="90" outlineLevel="1" r="3756" s="590">
      <c r="A3756" s="29" t="n"/>
      <c r="B3756" s="606" t="n">
        <v>400</v>
      </c>
      <c r="C3756" s="617" t="n">
        <v>472</v>
      </c>
      <c r="D3756" s="426" t="n">
        <v>62</v>
      </c>
      <c r="E3756" s="173" t="inlineStr">
        <is>
          <t>Pressure control valve
directly controlled diaphragm regulator with lockable rotary knob, internal/internal thread, for installation in any position
- pressure set range [bar]: 0.5-7
- operating pressure [bar]: 1-10
- connection size: DN20
- manufacturer: Festo
- type: MS-LR</t>
        </is>
      </c>
      <c r="F3756" s="173" t="inlineStr">
        <is>
          <t>Nyomásszabályzó szelep
közvetlen működésű menbrán szabályzószelep, rögzíthető forgógombbal, belső/belső menetes, tetszőleges állású  beépítésre
- beállítási tartomány [bar]: 0.5-7
- működési tartomány [bar]: 1-10
- csatlakozó méret: DN20
- gyártó: Festo
- típus: MS-LR</t>
        </is>
      </c>
      <c r="G3756" s="994" t="n">
        <v>98</v>
      </c>
      <c r="H3756" s="39" t="inlineStr">
        <is>
          <t>pc/db</t>
        </is>
      </c>
      <c r="I3756" s="315" t="n"/>
      <c r="J3756" s="159" t="n">
        <v>0</v>
      </c>
      <c r="K3756" s="159" t="n">
        <v>0</v>
      </c>
      <c r="L3756" s="753" t="n">
        <v>0</v>
      </c>
      <c r="M3756" s="748">
        <f>L3756*(G3756+I3756)</f>
        <v/>
      </c>
      <c r="O3756" s="464">
        <f>ISBLANK(D3756)</f>
        <v/>
      </c>
      <c r="P3756" s="464">
        <f>ISBLANK(G3756)</f>
        <v/>
      </c>
      <c r="Q3756" s="464">
        <f>ISBLANK(M3756)</f>
        <v/>
      </c>
      <c r="R3756" s="464">
        <f>IF(AND(O3756=P3756,O3756=Q3756),,"!!!")</f>
        <v/>
      </c>
      <c r="T3756" s="464" t="n">
        <v>3745</v>
      </c>
    </row>
    <row customFormat="1" customHeight="1" ht="146.25" outlineLevel="1" r="3757" s="590">
      <c r="A3757" s="29" t="n"/>
      <c r="B3757" s="606" t="n">
        <v>400</v>
      </c>
      <c r="C3757" s="617" t="n">
        <v>472</v>
      </c>
      <c r="D3757" s="426" t="n">
        <v>63</v>
      </c>
      <c r="E3757" s="94" t="inlineStr">
        <is>
          <t>Air storage tank
compressed air buffer, welded cylindrical galvanized steel tank, standing construction, flanged connections, discharging and pressure relief valves, pressure meters/sensors, complete with all necessary installation and operation permits
- volume [m³]: 5
- dimensions D/H [mm]:
- operational weight [kg]:
- pressure test weight (with water) [kg]:
- max. operation pressure [bar]: 11
- connection size: DN100
- manufacturer: Atlas Copco
- type: LV</t>
        </is>
      </c>
      <c r="F3757" s="94" t="inlineStr">
        <is>
          <t>Légtartály
sűrített levegő puffer, hegesztett álló horganyzott acéltartály, karimás csatlakozó csonkokkal, ürítő és biztonsági szerlvényekkel, nyomásmérőkkel és érzékelőkkel, felállítási és üzemeltetési engedéllyel
- térfogat [m³]: 5
- méretek D/H [mm]:
- üzemi tömeg [kg]:
- nyomáspróba tömeg (vízzel) [kg]:
- legnagyobb üzemi nyomás [bar]: 11
- csatlakozó méret: DN100
- gyártó: Atlas Copco
- típus: LV</t>
        </is>
      </c>
      <c r="G3757" s="994" t="n">
        <v>1</v>
      </c>
      <c r="H3757" s="39" t="inlineStr">
        <is>
          <t>pc/db</t>
        </is>
      </c>
      <c r="I3757" s="315" t="n"/>
      <c r="J3757" s="159" t="n">
        <v>0</v>
      </c>
      <c r="K3757" s="159" t="n">
        <v>0</v>
      </c>
      <c r="L3757" s="753" t="n">
        <v>0</v>
      </c>
      <c r="M3757" s="748">
        <f>L3757*(G3757+I3757)</f>
        <v/>
      </c>
      <c r="O3757" s="464">
        <f>ISBLANK(D3757)</f>
        <v/>
      </c>
      <c r="P3757" s="464">
        <f>ISBLANK(G3757)</f>
        <v/>
      </c>
      <c r="Q3757" s="464">
        <f>ISBLANK(M3757)</f>
        <v/>
      </c>
      <c r="R3757" s="464">
        <f>IF(AND(O3757=P3757,O3757=Q3757),,"!!!")</f>
        <v/>
      </c>
      <c r="T3757" s="464" t="n">
        <v>3746</v>
      </c>
    </row>
    <row customFormat="1" customHeight="1" ht="33.75" outlineLevel="1" r="3758" s="590">
      <c r="A3758" s="29" t="n"/>
      <c r="B3758" s="606" t="n">
        <v>400</v>
      </c>
      <c r="C3758" s="617" t="n">
        <v>472</v>
      </c>
      <c r="D3758" s="426" t="n">
        <v>64</v>
      </c>
      <c r="E3758" s="173" t="inlineStr">
        <is>
          <t>Construction of compressed air drops with DN25 shut-off valve, complete
Flat rate price, shouldn't be included in combined offer</t>
        </is>
      </c>
      <c r="F3758" s="173" t="inlineStr">
        <is>
          <t>Sűrített levegő leállás készítése DN25 elzáróval, kompletten.
Egységár, nem kell szerepeltetni az összesített ajánlatban</t>
        </is>
      </c>
      <c r="G3758" s="994" t="n">
        <v>1</v>
      </c>
      <c r="H3758" s="39" t="inlineStr">
        <is>
          <t>pc/db</t>
        </is>
      </c>
      <c r="I3758" s="315" t="n"/>
      <c r="J3758" s="159" t="n">
        <v>0</v>
      </c>
      <c r="K3758" s="159" t="n">
        <v>0</v>
      </c>
      <c r="L3758" s="753" t="n">
        <v>0</v>
      </c>
      <c r="M3758" s="748">
        <f>L3758*(G3758+I3758)</f>
        <v/>
      </c>
      <c r="O3758" s="464">
        <f>ISBLANK(D3758)</f>
        <v/>
      </c>
      <c r="P3758" s="464">
        <f>ISBLANK(G3758)</f>
        <v/>
      </c>
      <c r="Q3758" s="464">
        <f>ISBLANK(M3758)</f>
        <v/>
      </c>
      <c r="R3758" s="464">
        <f>IF(AND(O3758=P3758,O3758=Q3758),,"!!!")</f>
        <v/>
      </c>
      <c r="T3758" s="464" t="n">
        <v>3747</v>
      </c>
    </row>
    <row customFormat="1" customHeight="1" ht="33.75" outlineLevel="1" r="3759" s="590">
      <c r="A3759" s="29" t="n"/>
      <c r="B3759" s="606" t="n">
        <v>400</v>
      </c>
      <c r="C3759" s="617" t="n">
        <v>472</v>
      </c>
      <c r="D3759" s="426" t="n">
        <v>65</v>
      </c>
      <c r="E3759" s="173" t="inlineStr">
        <is>
          <t>Construction of compressed air drops with DN32 shut-off valve, complete
Flat rate price, shouldn't be included in combined offer</t>
        </is>
      </c>
      <c r="F3759" s="173" t="inlineStr">
        <is>
          <t>Sűrített levegő leállás készítése DN32. elzáróval, kompletten.
Egységár, nem kell szerepeltetni az összesített ajánlatban</t>
        </is>
      </c>
      <c r="G3759" s="994" t="n">
        <v>1</v>
      </c>
      <c r="H3759" s="39" t="inlineStr">
        <is>
          <t>pc/db</t>
        </is>
      </c>
      <c r="I3759" s="315" t="n"/>
      <c r="J3759" s="159" t="n">
        <v>0</v>
      </c>
      <c r="K3759" s="159" t="n">
        <v>0</v>
      </c>
      <c r="L3759" s="753" t="n">
        <v>0</v>
      </c>
      <c r="M3759" s="748">
        <f>L3759*(G3759+I3759)</f>
        <v/>
      </c>
      <c r="O3759" s="464">
        <f>ISBLANK(D3759)</f>
        <v/>
      </c>
      <c r="P3759" s="464">
        <f>ISBLANK(G3759)</f>
        <v/>
      </c>
      <c r="Q3759" s="464">
        <f>ISBLANK(M3759)</f>
        <v/>
      </c>
      <c r="R3759" s="464">
        <f>IF(AND(O3759=P3759,O3759=Q3759),,"!!!")</f>
        <v/>
      </c>
      <c r="T3759" s="464" t="n">
        <v>3748</v>
      </c>
    </row>
    <row customFormat="1" customHeight="1" ht="33.75" outlineLevel="1" r="3760" s="590">
      <c r="A3760" s="29" t="n"/>
      <c r="B3760" s="606" t="n">
        <v>400</v>
      </c>
      <c r="C3760" s="617" t="n">
        <v>472</v>
      </c>
      <c r="D3760" s="426" t="n">
        <v>66</v>
      </c>
      <c r="E3760" s="173" t="inlineStr">
        <is>
          <t>Construction of compressed air drops with DN50 shut-off valve, complete
Flat rate price, shouldn't be included in combined offer</t>
        </is>
      </c>
      <c r="F3760" s="173" t="inlineStr">
        <is>
          <t>Sűrített levegő leállás készítése DN50 elzáróval, kompletten.
Egységár, nem kell szerepeltetni az összesített ajánlatban</t>
        </is>
      </c>
      <c r="G3760" s="994" t="n">
        <v>1</v>
      </c>
      <c r="H3760" s="39" t="inlineStr">
        <is>
          <t>pc/db</t>
        </is>
      </c>
      <c r="I3760" s="315" t="n"/>
      <c r="J3760" s="159" t="n">
        <v>0</v>
      </c>
      <c r="K3760" s="159" t="n">
        <v>0</v>
      </c>
      <c r="L3760" s="753" t="n">
        <v>0</v>
      </c>
      <c r="M3760" s="748">
        <f>L3760*(G3760+I3760)</f>
        <v/>
      </c>
      <c r="O3760" s="464">
        <f>ISBLANK(D3760)</f>
        <v/>
      </c>
      <c r="P3760" s="464">
        <f>ISBLANK(G3760)</f>
        <v/>
      </c>
      <c r="Q3760" s="464">
        <f>ISBLANK(M3760)</f>
        <v/>
      </c>
      <c r="R3760" s="464">
        <f>IF(AND(O3760=P3760,O3760=Q3760),,"!!!")</f>
        <v/>
      </c>
      <c r="T3760" s="464" t="n">
        <v>3749</v>
      </c>
    </row>
    <row customFormat="1" customHeight="1" ht="56.25" outlineLevel="1" r="3761" s="590">
      <c r="A3761" s="29" t="n"/>
      <c r="B3761" s="606" t="n">
        <v>400</v>
      </c>
      <c r="C3761" s="617" t="n">
        <v>472</v>
      </c>
      <c r="D3761" s="426" t="n">
        <v>67</v>
      </c>
      <c r="E3761" s="173" t="inlineStr">
        <is>
          <t>Drain pan construction from DN100 galvanized pipe, 1000mm long, with DN25 drain valve
consists of the following parts: 2pc. reducer DN100-DN25 , 1pc. 1000mm long galanized steel pipe, 2pc. DN25 ball valve, with closing cap,complete wit accessories</t>
        </is>
      </c>
      <c r="F3761" s="173" t="inlineStr">
        <is>
          <t>Ürítőedény készítése DN100 horganyzott acélcsőből, 1000 mm hosszban DN25 ürítőszeleppel_x000D_
A követekező részekből: 2 db szükítő DN100-DN25 , 1 db 1000 mm hosszú DN100  hg acélcső, 2 db DN25 golyóscsap, lezáró kupakkal, tartozékokkal</t>
        </is>
      </c>
      <c r="G3761" s="994" t="n">
        <v>25</v>
      </c>
      <c r="H3761" s="39" t="inlineStr">
        <is>
          <t>set/klt</t>
        </is>
      </c>
      <c r="I3761" s="315" t="n"/>
      <c r="J3761" s="159" t="n">
        <v>0</v>
      </c>
      <c r="K3761" s="159" t="n">
        <v>0</v>
      </c>
      <c r="L3761" s="753" t="n">
        <v>0</v>
      </c>
      <c r="M3761" s="748">
        <f>L3761*(G3761+I3761)</f>
        <v/>
      </c>
      <c r="O3761" s="464">
        <f>ISBLANK(D3761)</f>
        <v/>
      </c>
      <c r="P3761" s="464">
        <f>ISBLANK(G3761)</f>
        <v/>
      </c>
      <c r="Q3761" s="464">
        <f>ISBLANK(M3761)</f>
        <v/>
      </c>
      <c r="R3761" s="464">
        <f>IF(AND(O3761=P3761,O3761=Q3761),,"!!!")</f>
        <v/>
      </c>
      <c r="T3761" s="464" t="n">
        <v>3750</v>
      </c>
    </row>
    <row customFormat="1" customHeight="1" ht="33.75" outlineLevel="1" r="3762" s="590">
      <c r="A3762" s="29" t="n"/>
      <c r="B3762" s="606" t="n">
        <v>400</v>
      </c>
      <c r="C3762" s="617" t="n">
        <v>472</v>
      </c>
      <c r="D3762" s="426" t="n">
        <v>68</v>
      </c>
      <c r="E3762" s="173" t="inlineStr">
        <is>
          <t>Obtaining authorization for installation and construction, preparing and conducting the compressed air network's permit process, inclucing preparation and delivery of protocols to the client.</t>
        </is>
      </c>
      <c r="F3762" s="173" t="inlineStr">
        <is>
          <t>Felállítási és létesítési engedély beszerzés, sűrített levegős hálózat engedélyeztetése. Beleértve jegyzőkönyv készítése és átadása az építtető számára.</t>
        </is>
      </c>
      <c r="G3762" s="994" t="n">
        <v>1</v>
      </c>
      <c r="H3762" s="39" t="inlineStr">
        <is>
          <t>set/klt</t>
        </is>
      </c>
      <c r="I3762" s="315" t="n"/>
      <c r="J3762" s="159" t="n">
        <v>0</v>
      </c>
      <c r="K3762" s="159" t="n">
        <v>0</v>
      </c>
      <c r="L3762" s="753" t="n">
        <v>0</v>
      </c>
      <c r="M3762" s="748">
        <f>L3762*(G3762+I3762)</f>
        <v/>
      </c>
      <c r="O3762" s="464">
        <f>ISBLANK(D3762)</f>
        <v/>
      </c>
      <c r="P3762" s="464">
        <f>ISBLANK(G3762)</f>
        <v/>
      </c>
      <c r="Q3762" s="464">
        <f>ISBLANK(M3762)</f>
        <v/>
      </c>
      <c r="R3762" s="464">
        <f>IF(AND(O3762=P3762,O3762=Q3762),,"!!!")</f>
        <v/>
      </c>
      <c r="T3762" s="464" t="n">
        <v>3751</v>
      </c>
    </row>
    <row customFormat="1" customHeight="1" ht="123.75" outlineLevel="1" r="3763" s="138">
      <c r="A3763" s="29" t="n"/>
      <c r="B3763" s="606" t="n">
        <v>400</v>
      </c>
      <c r="C3763" s="617" t="n">
        <v>472</v>
      </c>
      <c r="D3763" s="426" t="n">
        <v>69</v>
      </c>
      <c r="E3763" s="173" t="inlineStr">
        <is>
          <t>Galvanised steel mounting rails in custom construction and grouped hangers, respectively.
Mounting rails preassembled in different lengths, including end caps, connectorsl, and threaded bolts.
Additional galvanising is not allowed.
Metal dowels, anchor bolts, threaded rods bolts and nuts and washers, grub screws should be included in flat rate prices
Manufacturer: Hilti
or technivallly equivalent 
Cost estimation only for informal purposes, exact quantiites will be finalized in execution design</t>
        </is>
      </c>
      <c r="F3763" s="173" t="inlineStr">
        <is>
          <t>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vagy vele egyenértékű 
Becslés ,a pontos mennyiség a kiviteli terv során kerül véglegesítésre</t>
        </is>
      </c>
      <c r="G3763" s="994" t="n">
        <v>13895</v>
      </c>
      <c r="H3763" s="39" t="inlineStr">
        <is>
          <t>kg</t>
        </is>
      </c>
      <c r="I3763" s="315" t="n"/>
      <c r="J3763" s="159" t="n">
        <v>0</v>
      </c>
      <c r="K3763" s="159" t="n">
        <v>0</v>
      </c>
      <c r="L3763" s="753" t="n">
        <v>0</v>
      </c>
      <c r="M3763" s="748">
        <f>L3763*(G3763+I3763)</f>
        <v/>
      </c>
      <c r="O3763" s="464">
        <f>ISBLANK(D3763)</f>
        <v/>
      </c>
      <c r="P3763" s="464">
        <f>ISBLANK(G3763)</f>
        <v/>
      </c>
      <c r="Q3763" s="464">
        <f>ISBLANK(M3763)</f>
        <v/>
      </c>
      <c r="R3763" s="464">
        <f>IF(AND(O3763=P3763,O3763=Q3763),,"!!!")</f>
        <v/>
      </c>
      <c r="T3763" s="464" t="n">
        <v>3752</v>
      </c>
    </row>
    <row customFormat="1" customHeight="1" ht="22.5" outlineLevel="1" r="3764" s="590">
      <c r="A3764" s="29" t="n"/>
      <c r="B3764" s="613" t="n"/>
      <c r="C3764" s="617" t="n"/>
      <c r="D3764" s="426" t="n"/>
      <c r="E3764" s="176" t="inlineStr">
        <is>
          <t>Installation design, commissioning, etc. of compressed air systems</t>
        </is>
      </c>
      <c r="F3764" s="176" t="inlineStr">
        <is>
          <t xml:space="preserve">Sűrített levegős rendszerek szerelési tervei, üzembe helyezése, stb, </t>
        </is>
      </c>
      <c r="G3764" s="994" t="n"/>
      <c r="H3764" s="39" t="n"/>
      <c r="I3764" s="315" t="n"/>
      <c r="J3764" s="159" t="n"/>
      <c r="K3764" s="159" t="n"/>
      <c r="L3764" s="753" t="n"/>
      <c r="M3764" s="512" t="n"/>
      <c r="O3764" s="464">
        <f>ISBLANK(D3764)</f>
        <v/>
      </c>
      <c r="P3764" s="464">
        <f>ISBLANK(G3764)</f>
        <v/>
      </c>
      <c r="Q3764" s="464">
        <f>ISBLANK(M3764)</f>
        <v/>
      </c>
      <c r="R3764" s="464">
        <f>IF(AND(O3764=P3764,O3764=Q3764),,"!!!")</f>
        <v/>
      </c>
      <c r="T3764" s="464" t="n">
        <v>3753</v>
      </c>
    </row>
    <row customFormat="1" outlineLevel="1" r="3765" s="590">
      <c r="A3765" s="29" t="n"/>
      <c r="B3765" s="606" t="n">
        <v>400</v>
      </c>
      <c r="C3765" s="617" t="n">
        <v>472</v>
      </c>
      <c r="D3765" s="426" t="n">
        <v>70</v>
      </c>
      <c r="E3765" s="173" t="inlineStr">
        <is>
          <t>Preparation of icomplete nstallation and detail design documentation</t>
        </is>
      </c>
      <c r="F3765" s="173" t="inlineStr">
        <is>
          <t>Az összes szerelési és részlet terv elkészítése</t>
        </is>
      </c>
      <c r="G3765" s="994" t="n">
        <v>1</v>
      </c>
      <c r="H3765" s="39" t="inlineStr">
        <is>
          <t>set/klt</t>
        </is>
      </c>
      <c r="I3765" s="315" t="n"/>
      <c r="J3765" s="159" t="n">
        <v>0</v>
      </c>
      <c r="K3765" s="159" t="n">
        <v>0</v>
      </c>
      <c r="L3765" s="753" t="n">
        <v>0</v>
      </c>
      <c r="M3765" s="748">
        <f>L3765*(G3765+I3765)</f>
        <v/>
      </c>
      <c r="O3765" s="464">
        <f>ISBLANK(D3765)</f>
        <v/>
      </c>
      <c r="P3765" s="464">
        <f>ISBLANK(G3765)</f>
        <v/>
      </c>
      <c r="Q3765" s="464">
        <f>ISBLANK(M3765)</f>
        <v/>
      </c>
      <c r="R3765" s="464">
        <f>IF(AND(O3765=P3765,O3765=Q3765),,"!!!")</f>
        <v/>
      </c>
      <c r="T3765" s="464" t="n">
        <v>3754</v>
      </c>
    </row>
    <row customFormat="1" customHeight="1" ht="22.5" outlineLevel="1" r="3766" s="590">
      <c r="A3766" s="29" t="n"/>
      <c r="B3766" s="606" t="n">
        <v>400</v>
      </c>
      <c r="C3766" s="617" t="n">
        <v>472</v>
      </c>
      <c r="D3766" s="426" t="n">
        <v>71</v>
      </c>
      <c r="E3766" s="173" t="inlineStr">
        <is>
          <t>preparation according to delivered execution design documents, 3 sets in printed form, 2 sets on CD,  in hungarian and english</t>
        </is>
      </c>
      <c r="F3766" s="173" t="inlineStr">
        <is>
          <t>az átadott kiviteli terveknek megfelelő kidolgozás, 3 pld nyomtatva, 2 pld CD, magyar és angol nyelven</t>
        </is>
      </c>
      <c r="G3766" s="994" t="n">
        <v>1</v>
      </c>
      <c r="H3766" s="39" t="inlineStr">
        <is>
          <t>set/klt</t>
        </is>
      </c>
      <c r="I3766" s="315" t="n"/>
      <c r="J3766" s="159" t="n">
        <v>0</v>
      </c>
      <c r="K3766" s="159" t="n">
        <v>0</v>
      </c>
      <c r="L3766" s="753" t="n">
        <v>0</v>
      </c>
      <c r="M3766" s="748">
        <f>L3766*(G3766+I3766)</f>
        <v/>
      </c>
      <c r="O3766" s="464">
        <f>ISBLANK(D3766)</f>
        <v/>
      </c>
      <c r="P3766" s="464">
        <f>ISBLANK(G3766)</f>
        <v/>
      </c>
      <c r="Q3766" s="464">
        <f>ISBLANK(M3766)</f>
        <v/>
      </c>
      <c r="R3766" s="464">
        <f>IF(AND(O3766=P3766,O3766=Q3766),,"!!!")</f>
        <v/>
      </c>
      <c r="T3766" s="464" t="n">
        <v>3755</v>
      </c>
    </row>
    <row customFormat="1" outlineLevel="1" r="3767" s="590">
      <c r="A3767" s="29" t="n"/>
      <c r="B3767" s="606" t="n">
        <v>400</v>
      </c>
      <c r="C3767" s="617" t="n">
        <v>472</v>
      </c>
      <c r="D3767" s="426" t="n">
        <v>72</v>
      </c>
      <c r="E3767" s="173" t="inlineStr">
        <is>
          <t>Collision check with Autodesk Navisworks</t>
        </is>
      </c>
      <c r="F3767" s="173" t="inlineStr">
        <is>
          <t>Ütközés vizsgálat Autodesk Navisworks segítségével</t>
        </is>
      </c>
      <c r="G3767" s="994" t="n">
        <v>1</v>
      </c>
      <c r="H3767" s="39" t="inlineStr">
        <is>
          <t>set/klt</t>
        </is>
      </c>
      <c r="I3767" s="315" t="n"/>
      <c r="J3767" s="159" t="n">
        <v>0</v>
      </c>
      <c r="K3767" s="159" t="n">
        <v>0</v>
      </c>
      <c r="L3767" s="753" t="n">
        <v>0</v>
      </c>
      <c r="M3767" s="748">
        <f>L3767*(G3767+I3767)</f>
        <v/>
      </c>
      <c r="O3767" s="464">
        <f>ISBLANK(D3767)</f>
        <v/>
      </c>
      <c r="P3767" s="464">
        <f>ISBLANK(G3767)</f>
        <v/>
      </c>
      <c r="Q3767" s="464">
        <f>ISBLANK(M3767)</f>
        <v/>
      </c>
      <c r="R3767" s="464">
        <f>IF(AND(O3767=P3767,O3767=Q3767),,"!!!")</f>
        <v/>
      </c>
      <c r="T3767" s="464" t="n">
        <v>3756</v>
      </c>
    </row>
    <row customFormat="1" customHeight="1" ht="22.5" outlineLevel="1" r="3768" s="590">
      <c r="A3768" s="29" t="n"/>
      <c r="B3768" s="606" t="n">
        <v>400</v>
      </c>
      <c r="C3768" s="617" t="n">
        <v>472</v>
      </c>
      <c r="D3768" s="426" t="n">
        <v>73</v>
      </c>
      <c r="E3768" s="173" t="inlineStr">
        <is>
          <t>Equipment inspection, facilitating the necessary coordination and technical presentations</t>
        </is>
      </c>
      <c r="F3768" s="173" t="inlineStr">
        <is>
          <t>Berendezések felülvizsgálata, a szükséges megbeszélések és műszaki ismertetések</t>
        </is>
      </c>
      <c r="G3768" s="994" t="n">
        <v>1</v>
      </c>
      <c r="H3768" s="39" t="inlineStr">
        <is>
          <t>set/klt</t>
        </is>
      </c>
      <c r="I3768" s="315" t="n"/>
      <c r="J3768" s="159" t="n">
        <v>0</v>
      </c>
      <c r="K3768" s="159" t="n">
        <v>0</v>
      </c>
      <c r="L3768" s="753" t="n">
        <v>0</v>
      </c>
      <c r="M3768" s="748">
        <f>L3768*(G3768+I3768)</f>
        <v/>
      </c>
      <c r="O3768" s="464">
        <f>ISBLANK(D3768)</f>
        <v/>
      </c>
      <c r="P3768" s="464">
        <f>ISBLANK(G3768)</f>
        <v/>
      </c>
      <c r="Q3768" s="464">
        <f>ISBLANK(M3768)</f>
        <v/>
      </c>
      <c r="R3768" s="464">
        <f>IF(AND(O3768=P3768,O3768=Q3768),,"!!!")</f>
        <v/>
      </c>
      <c r="T3768" s="464" t="n">
        <v>3757</v>
      </c>
    </row>
    <row customFormat="1" customHeight="1" ht="22.5" outlineLevel="1" r="3769" s="590">
      <c r="A3769" s="29" t="n"/>
      <c r="B3769" s="606" t="n">
        <v>400</v>
      </c>
      <c r="C3769" s="617" t="n">
        <v>472</v>
      </c>
      <c r="D3769" s="426" t="n">
        <v>74</v>
      </c>
      <c r="E3769" s="173" t="inlineStr">
        <is>
          <t>Coordination of authorization and technival review with the relecant authorities, w. certifications</t>
        </is>
      </c>
      <c r="F3769" s="173" t="inlineStr">
        <is>
          <t>Egyeztetés, engedéyeztetés és műszaki felülvizsgálat az illetékes hatóságokkal, bizonylatolva</t>
        </is>
      </c>
      <c r="G3769" s="994" t="n">
        <v>1</v>
      </c>
      <c r="H3769" s="39" t="inlineStr">
        <is>
          <t>set/klt</t>
        </is>
      </c>
      <c r="I3769" s="315" t="n"/>
      <c r="J3769" s="159" t="n">
        <v>0</v>
      </c>
      <c r="K3769" s="159" t="n">
        <v>0</v>
      </c>
      <c r="L3769" s="753" t="n">
        <v>0</v>
      </c>
      <c r="M3769" s="748">
        <f>L3769*(G3769+I3769)</f>
        <v/>
      </c>
      <c r="O3769" s="464">
        <f>ISBLANK(D3769)</f>
        <v/>
      </c>
      <c r="P3769" s="464">
        <f>ISBLANK(G3769)</f>
        <v/>
      </c>
      <c r="Q3769" s="464">
        <f>ISBLANK(M3769)</f>
        <v/>
      </c>
      <c r="R3769" s="464">
        <f>IF(AND(O3769=P3769,O3769=Q3769),,"!!!")</f>
        <v/>
      </c>
      <c r="T3769" s="464" t="n">
        <v>3758</v>
      </c>
    </row>
    <row customFormat="1" outlineLevel="1" r="3770" s="590">
      <c r="A3770" s="29" t="n"/>
      <c r="B3770" s="606" t="n">
        <v>400</v>
      </c>
      <c r="C3770" s="617" t="n">
        <v>472</v>
      </c>
      <c r="D3770" s="426" t="n">
        <v>75</v>
      </c>
      <c r="E3770" s="173" t="inlineStr">
        <is>
          <t>Oversight of loading and deareation</t>
        </is>
      </c>
      <c r="F3770" s="173" t="inlineStr">
        <is>
          <t>A töltés és légtelenítés ellenőrzése</t>
        </is>
      </c>
      <c r="G3770" s="994" t="n">
        <v>1</v>
      </c>
      <c r="H3770" s="39" t="inlineStr">
        <is>
          <t>set/klt</t>
        </is>
      </c>
      <c r="I3770" s="315" t="n"/>
      <c r="J3770" s="159" t="n">
        <v>0</v>
      </c>
      <c r="K3770" s="159" t="n">
        <v>0</v>
      </c>
      <c r="L3770" s="753" t="n">
        <v>0</v>
      </c>
      <c r="M3770" s="748">
        <f>L3770*(G3770+I3770)</f>
        <v/>
      </c>
      <c r="O3770" s="464">
        <f>ISBLANK(D3770)</f>
        <v/>
      </c>
      <c r="P3770" s="464">
        <f>ISBLANK(G3770)</f>
        <v/>
      </c>
      <c r="Q3770" s="464">
        <f>ISBLANK(M3770)</f>
        <v/>
      </c>
      <c r="R3770" s="464">
        <f>IF(AND(O3770=P3770,O3770=Q3770),,"!!!")</f>
        <v/>
      </c>
      <c r="T3770" s="464" t="n">
        <v>3759</v>
      </c>
    </row>
    <row customFormat="1" outlineLevel="1" r="3771" s="590">
      <c r="A3771" s="29" t="n"/>
      <c r="B3771" s="606" t="n">
        <v>400</v>
      </c>
      <c r="C3771" s="617" t="n">
        <v>472</v>
      </c>
      <c r="D3771" s="426" t="n">
        <v>76</v>
      </c>
      <c r="E3771" s="173" t="inlineStr">
        <is>
          <t>documented after the succesful pressure test</t>
        </is>
      </c>
      <c r="F3771" s="173" t="inlineStr">
        <is>
          <t>az elvégzett nyomáspróba után dokumentálva</t>
        </is>
      </c>
      <c r="G3771" s="994" t="n">
        <v>1</v>
      </c>
      <c r="H3771" s="39" t="inlineStr">
        <is>
          <t>set/klt</t>
        </is>
      </c>
      <c r="I3771" s="315" t="n"/>
      <c r="J3771" s="159" t="n">
        <v>0</v>
      </c>
      <c r="K3771" s="159" t="n">
        <v>0</v>
      </c>
      <c r="L3771" s="753" t="n">
        <v>0</v>
      </c>
      <c r="M3771" s="748">
        <f>L3771*(G3771+I3771)</f>
        <v/>
      </c>
      <c r="O3771" s="464">
        <f>ISBLANK(D3771)</f>
        <v/>
      </c>
      <c r="P3771" s="464">
        <f>ISBLANK(G3771)</f>
        <v/>
      </c>
      <c r="Q3771" s="464">
        <f>ISBLANK(M3771)</f>
        <v/>
      </c>
      <c r="R3771" s="464">
        <f>IF(AND(O3771=P3771,O3771=Q3771),,"!!!")</f>
        <v/>
      </c>
      <c r="T3771" s="464" t="n">
        <v>3760</v>
      </c>
    </row>
    <row customFormat="1" outlineLevel="1" r="3772" s="590">
      <c r="A3772" s="29" t="n"/>
      <c r="B3772" s="606" t="n">
        <v>400</v>
      </c>
      <c r="C3772" s="617" t="n">
        <v>472</v>
      </c>
      <c r="D3772" s="426" t="n">
        <v>77</v>
      </c>
      <c r="E3772" s="173" t="inlineStr">
        <is>
          <t>As-built documentation</t>
        </is>
      </c>
      <c r="F3772" s="173" t="inlineStr">
        <is>
          <t>Megvalósulási dokumentáció</t>
        </is>
      </c>
      <c r="G3772" s="994" t="n">
        <v>1</v>
      </c>
      <c r="H3772" s="39" t="inlineStr">
        <is>
          <t>set/klt</t>
        </is>
      </c>
      <c r="I3772" s="315" t="n"/>
      <c r="J3772" s="159" t="n">
        <v>0</v>
      </c>
      <c r="K3772" s="159" t="n">
        <v>0</v>
      </c>
      <c r="L3772" s="753" t="n">
        <v>0</v>
      </c>
      <c r="M3772" s="748">
        <f>L3772*(G3772+I3772)</f>
        <v/>
      </c>
      <c r="O3772" s="464">
        <f>ISBLANK(D3772)</f>
        <v/>
      </c>
      <c r="P3772" s="464">
        <f>ISBLANK(G3772)</f>
        <v/>
      </c>
      <c r="Q3772" s="464">
        <f>ISBLANK(M3772)</f>
        <v/>
      </c>
      <c r="R3772" s="464">
        <f>IF(AND(O3772=P3772,O3772=Q3772),,"!!!")</f>
        <v/>
      </c>
      <c r="T3772" s="464" t="n">
        <v>3761</v>
      </c>
    </row>
    <row customFormat="1" customHeight="1" ht="22.5" outlineLevel="1" r="3773" s="590">
      <c r="A3773" s="29" t="n"/>
      <c r="B3773" s="606" t="n">
        <v>400</v>
      </c>
      <c r="C3773" s="617" t="n">
        <v>472</v>
      </c>
      <c r="D3773" s="426" t="n">
        <v>78</v>
      </c>
      <c r="E3773" s="173" t="inlineStr">
        <is>
          <t>preparation of documents, 3 sets in printed form, 2 sets on CD,  in hungarian and english</t>
        </is>
      </c>
      <c r="F3773" s="173" t="inlineStr">
        <is>
          <t>Dokumentáció elkészítése 3 pld-ban, magyar és angol nyelven nyomtatva és 2 pld CD</t>
        </is>
      </c>
      <c r="G3773" s="994" t="n">
        <v>1</v>
      </c>
      <c r="H3773" s="39" t="inlineStr">
        <is>
          <t>set/klt</t>
        </is>
      </c>
      <c r="I3773" s="315" t="n"/>
      <c r="J3773" s="159" t="n">
        <v>0</v>
      </c>
      <c r="K3773" s="159" t="n">
        <v>0</v>
      </c>
      <c r="L3773" s="753" t="n">
        <v>0</v>
      </c>
      <c r="M3773" s="748">
        <f>L3773*(G3773+I3773)</f>
        <v/>
      </c>
      <c r="O3773" s="464">
        <f>ISBLANK(D3773)</f>
        <v/>
      </c>
      <c r="P3773" s="464">
        <f>ISBLANK(G3773)</f>
        <v/>
      </c>
      <c r="Q3773" s="464">
        <f>ISBLANK(M3773)</f>
        <v/>
      </c>
      <c r="R3773" s="464">
        <f>IF(AND(O3773=P3773,O3773=Q3773),,"!!!")</f>
        <v/>
      </c>
      <c r="T3773" s="464" t="n">
        <v>3762</v>
      </c>
    </row>
    <row customFormat="1" outlineLevel="1" r="3774" s="590">
      <c r="A3774" s="29" t="n"/>
      <c r="B3774" s="606" t="n">
        <v>400</v>
      </c>
      <c r="C3774" s="617" t="n">
        <v>472</v>
      </c>
      <c r="D3774" s="426" t="n">
        <v>79</v>
      </c>
      <c r="E3774" s="173" t="inlineStr">
        <is>
          <t>On-time training of operation personnel</t>
        </is>
      </c>
      <c r="F3774" s="173" t="inlineStr">
        <is>
          <t xml:space="preserve">A kezelőszemélyzet egyszeri betanítása </t>
        </is>
      </c>
      <c r="G3774" s="994" t="n">
        <v>1</v>
      </c>
      <c r="H3774" s="39" t="inlineStr">
        <is>
          <t>set/klt</t>
        </is>
      </c>
      <c r="I3774" s="315" t="n"/>
      <c r="J3774" s="159" t="n">
        <v>0</v>
      </c>
      <c r="K3774" s="159" t="n">
        <v>0</v>
      </c>
      <c r="L3774" s="753" t="n">
        <v>0</v>
      </c>
      <c r="M3774" s="748">
        <f>L3774*(G3774+I3774)</f>
        <v/>
      </c>
      <c r="O3774" s="464">
        <f>ISBLANK(D3774)</f>
        <v/>
      </c>
      <c r="P3774" s="464">
        <f>ISBLANK(G3774)</f>
        <v/>
      </c>
      <c r="Q3774" s="464">
        <f>ISBLANK(M3774)</f>
        <v/>
      </c>
      <c r="R3774" s="464">
        <f>IF(AND(O3774=P3774,O3774=Q3774),,"!!!")</f>
        <v/>
      </c>
      <c r="T3774" s="464" t="n">
        <v>3763</v>
      </c>
    </row>
    <row customFormat="1" outlineLevel="1" r="3775" s="590">
      <c r="A3775" s="29" t="n"/>
      <c r="B3775" s="606" t="n">
        <v>400</v>
      </c>
      <c r="C3775" s="617" t="n">
        <v>472</v>
      </c>
      <c r="D3775" s="426" t="n">
        <v>80</v>
      </c>
      <c r="E3775" s="173" t="inlineStr">
        <is>
          <t>Training protocol documentation</t>
        </is>
      </c>
      <c r="F3775" s="173" t="inlineStr">
        <is>
          <t>Betanítási jegyzőkönyv készítése</t>
        </is>
      </c>
      <c r="G3775" s="994" t="n">
        <v>1</v>
      </c>
      <c r="H3775" s="39" t="inlineStr">
        <is>
          <t>set/klt</t>
        </is>
      </c>
      <c r="I3775" s="315" t="n"/>
      <c r="J3775" s="159" t="n">
        <v>0</v>
      </c>
      <c r="K3775" s="159" t="n">
        <v>0</v>
      </c>
      <c r="L3775" s="753" t="n">
        <v>0</v>
      </c>
      <c r="M3775" s="748">
        <f>L3775*(G3775+I3775)</f>
        <v/>
      </c>
      <c r="O3775" s="464">
        <f>ISBLANK(D3775)</f>
        <v/>
      </c>
      <c r="P3775" s="464">
        <f>ISBLANK(G3775)</f>
        <v/>
      </c>
      <c r="Q3775" s="464">
        <f>ISBLANK(M3775)</f>
        <v/>
      </c>
      <c r="R3775" s="464">
        <f>IF(AND(O3775=P3775,O3775=Q3775),,"!!!")</f>
        <v/>
      </c>
      <c r="T3775" s="464" t="n">
        <v>3764</v>
      </c>
    </row>
    <row customFormat="1" outlineLevel="1" r="3776" s="590">
      <c r="A3776" s="29" t="n"/>
      <c r="B3776" s="606" t="n">
        <v>400</v>
      </c>
      <c r="C3776" s="617" t="n">
        <v>472</v>
      </c>
      <c r="D3776" s="426" t="n">
        <v>81</v>
      </c>
      <c r="E3776" s="173" t="inlineStr">
        <is>
          <t>Commissioning and initial setup of equipment</t>
        </is>
      </c>
      <c r="F3776" s="173" t="inlineStr">
        <is>
          <t>A berendezés üzembehelyezése és beszabályozása</t>
        </is>
      </c>
      <c r="G3776" s="994" t="n">
        <v>1</v>
      </c>
      <c r="H3776" s="39" t="inlineStr">
        <is>
          <t>set/klt</t>
        </is>
      </c>
      <c r="I3776" s="315" t="n"/>
      <c r="J3776" s="159" t="n">
        <v>0</v>
      </c>
      <c r="K3776" s="159" t="n">
        <v>0</v>
      </c>
      <c r="L3776" s="753" t="n">
        <v>0</v>
      </c>
      <c r="M3776" s="748">
        <f>L3776*(G3776+I3776)</f>
        <v/>
      </c>
      <c r="O3776" s="464">
        <f>ISBLANK(D3776)</f>
        <v/>
      </c>
      <c r="P3776" s="464">
        <f>ISBLANK(G3776)</f>
        <v/>
      </c>
      <c r="Q3776" s="464">
        <f>ISBLANK(M3776)</f>
        <v/>
      </c>
      <c r="R3776" s="464">
        <f>IF(AND(O3776=P3776,O3776=Q3776),,"!!!")</f>
        <v/>
      </c>
      <c r="T3776" s="464" t="n">
        <v>3765</v>
      </c>
    </row>
    <row customFormat="1" outlineLevel="1" r="3777" s="590">
      <c r="A3777" s="29" t="n"/>
      <c r="B3777" s="606" t="n">
        <v>400</v>
      </c>
      <c r="C3777" s="617" t="n">
        <v>472</v>
      </c>
      <c r="D3777" s="426" t="n">
        <v>82</v>
      </c>
      <c r="E3777" s="173" t="inlineStr">
        <is>
          <t>Pressure test</t>
        </is>
      </c>
      <c r="F3777" s="173" t="inlineStr">
        <is>
          <t>Nyomáspróba</t>
        </is>
      </c>
      <c r="G3777" s="994" t="n">
        <v>1</v>
      </c>
      <c r="H3777" s="39" t="inlineStr">
        <is>
          <t>set/klt</t>
        </is>
      </c>
      <c r="I3777" s="315" t="n"/>
      <c r="J3777" s="159" t="n">
        <v>0</v>
      </c>
      <c r="K3777" s="159" t="n">
        <v>0</v>
      </c>
      <c r="L3777" s="753" t="n">
        <v>0</v>
      </c>
      <c r="M3777" s="748">
        <f>L3777*(G3777+I3777)</f>
        <v/>
      </c>
      <c r="O3777" s="464">
        <f>ISBLANK(D3777)</f>
        <v/>
      </c>
      <c r="P3777" s="464">
        <f>ISBLANK(G3777)</f>
        <v/>
      </c>
      <c r="Q3777" s="464">
        <f>ISBLANK(M3777)</f>
        <v/>
      </c>
      <c r="R3777" s="464">
        <f>IF(AND(O3777=P3777,O3777=Q3777),,"!!!")</f>
        <v/>
      </c>
      <c r="T3777" s="464" t="n">
        <v>3766</v>
      </c>
    </row>
    <row customFormat="1" customHeight="1" ht="22.5" outlineLevel="1" r="3778" s="590">
      <c r="A3778" s="29" t="n"/>
      <c r="B3778" s="606" t="n">
        <v>400</v>
      </c>
      <c r="C3778" s="617" t="n">
        <v>472</v>
      </c>
      <c r="D3778" s="426" t="n">
        <v>83</v>
      </c>
      <c r="E3778" s="173" t="inlineStr">
        <is>
          <t>execution for the entire compressed air network according to regulations, protocolling</t>
        </is>
      </c>
      <c r="F3778" s="173" t="inlineStr">
        <is>
          <t>elvégzése az előírások szerint az egész sűrített levegős hálózatra, és jegyzőkönyv készítése</t>
        </is>
      </c>
      <c r="G3778" s="994" t="n">
        <v>1</v>
      </c>
      <c r="H3778" s="39" t="inlineStr">
        <is>
          <t>set/klt</t>
        </is>
      </c>
      <c r="I3778" s="315" t="n"/>
      <c r="J3778" s="159" t="n">
        <v>0</v>
      </c>
      <c r="K3778" s="159" t="n">
        <v>0</v>
      </c>
      <c r="L3778" s="753" t="n">
        <v>0</v>
      </c>
      <c r="M3778" s="748">
        <f>L3778*(G3778+I3778)</f>
        <v/>
      </c>
      <c r="O3778" s="464">
        <f>ISBLANK(D3778)</f>
        <v/>
      </c>
      <c r="P3778" s="464">
        <f>ISBLANK(G3778)</f>
        <v/>
      </c>
      <c r="Q3778" s="464">
        <f>ISBLANK(M3778)</f>
        <v/>
      </c>
      <c r="R3778" s="464">
        <f>IF(AND(O3778=P3778,O3778=Q3778),,"!!!")</f>
        <v/>
      </c>
      <c r="T3778" s="464" t="n">
        <v>3767</v>
      </c>
    </row>
    <row customFormat="1" outlineLevel="1" r="3779" s="590">
      <c r="A3779" s="29" t="n"/>
      <c r="B3779" s="606" t="n">
        <v>400</v>
      </c>
      <c r="C3779" s="617" t="n">
        <v>472</v>
      </c>
      <c r="D3779" s="426" t="n">
        <v>84</v>
      </c>
      <c r="E3779" s="173" t="inlineStr">
        <is>
          <t>Operation tests, tuning along with automation</t>
        </is>
      </c>
      <c r="F3779" s="173" t="inlineStr">
        <is>
          <t>Működés ellenőrzése, az automatikável közös beszabályozás</t>
        </is>
      </c>
      <c r="G3779" s="994" t="n">
        <v>1</v>
      </c>
      <c r="H3779" s="39" t="inlineStr">
        <is>
          <t>set/klt</t>
        </is>
      </c>
      <c r="I3779" s="315" t="n"/>
      <c r="J3779" s="159" t="n">
        <v>0</v>
      </c>
      <c r="K3779" s="159" t="n">
        <v>0</v>
      </c>
      <c r="L3779" s="753" t="n">
        <v>0</v>
      </c>
      <c r="M3779" s="748">
        <f>L3779*(G3779+I3779)</f>
        <v/>
      </c>
      <c r="O3779" s="464">
        <f>ISBLANK(D3779)</f>
        <v/>
      </c>
      <c r="P3779" s="464">
        <f>ISBLANK(G3779)</f>
        <v/>
      </c>
      <c r="Q3779" s="464">
        <f>ISBLANK(M3779)</f>
        <v/>
      </c>
      <c r="R3779" s="464">
        <f>IF(AND(O3779=P3779,O3779=Q3779),,"!!!")</f>
        <v/>
      </c>
      <c r="T3779" s="464" t="n">
        <v>3768</v>
      </c>
    </row>
    <row customFormat="1" outlineLevel="1" r="3780" s="590">
      <c r="A3780" s="29" t="n"/>
      <c r="B3780" s="606" t="n">
        <v>400</v>
      </c>
      <c r="C3780" s="617" t="n">
        <v>472</v>
      </c>
      <c r="D3780" s="426" t="n">
        <v>85</v>
      </c>
      <c r="E3780" s="173" t="inlineStr">
        <is>
          <t>Labeling and marking</t>
        </is>
      </c>
      <c r="F3780" s="173" t="inlineStr">
        <is>
          <t>Táblázás és feliratozás</t>
        </is>
      </c>
      <c r="G3780" s="994" t="n">
        <v>1</v>
      </c>
      <c r="H3780" s="39" t="inlineStr">
        <is>
          <t>set/klt</t>
        </is>
      </c>
      <c r="I3780" s="315" t="n"/>
      <c r="J3780" s="159" t="n">
        <v>0</v>
      </c>
      <c r="K3780" s="159" t="n">
        <v>0</v>
      </c>
      <c r="L3780" s="753" t="n">
        <v>0</v>
      </c>
      <c r="M3780" s="748">
        <f>L3780*(G3780+I3780)</f>
        <v/>
      </c>
      <c r="O3780" s="464">
        <f>ISBLANK(D3780)</f>
        <v/>
      </c>
      <c r="P3780" s="464">
        <f>ISBLANK(G3780)</f>
        <v/>
      </c>
      <c r="Q3780" s="464">
        <f>ISBLANK(M3780)</f>
        <v/>
      </c>
      <c r="R3780" s="464">
        <f>IF(AND(O3780=P3780,O3780=Q3780),,"!!!")</f>
        <v/>
      </c>
      <c r="T3780" s="464" t="n">
        <v>3769</v>
      </c>
    </row>
    <row customFormat="1" customHeight="1" ht="22.5" outlineLevel="1" r="3781" s="590">
      <c r="A3781" s="29" t="n"/>
      <c r="B3781" s="606" t="n">
        <v>400</v>
      </c>
      <c r="C3781" s="617" t="n">
        <v>472</v>
      </c>
      <c r="D3781" s="426" t="n">
        <v>86</v>
      </c>
      <c r="E3781" s="173" t="inlineStr">
        <is>
          <t>Lable plate size: 100x50 mm w. welded mounting kit
Manufacturer: Hilti</t>
        </is>
      </c>
      <c r="F3781" s="173" t="inlineStr">
        <is>
          <t>Táblaméret: 100x50 mm hegeszetett tartóval
Gyártó: Hilti</t>
        </is>
      </c>
      <c r="G3781" s="994" t="n">
        <v>1</v>
      </c>
      <c r="H3781" s="39" t="inlineStr">
        <is>
          <t>set/klt</t>
        </is>
      </c>
      <c r="I3781" s="315" t="n"/>
      <c r="J3781" s="159" t="n">
        <v>0</v>
      </c>
      <c r="K3781" s="159" t="n">
        <v>0</v>
      </c>
      <c r="L3781" s="753" t="n">
        <v>0</v>
      </c>
      <c r="M3781" s="748">
        <f>L3781*(G3781+I3781)</f>
        <v/>
      </c>
      <c r="O3781" s="464">
        <f>ISBLANK(D3781)</f>
        <v/>
      </c>
      <c r="P3781" s="464">
        <f>ISBLANK(G3781)</f>
        <v/>
      </c>
      <c r="Q3781" s="464">
        <f>ISBLANK(M3781)</f>
        <v/>
      </c>
      <c r="R3781" s="464">
        <f>IF(AND(O3781=P3781,O3781=Q3781),,"!!!")</f>
        <v/>
      </c>
      <c r="T3781" s="464" t="n">
        <v>3770</v>
      </c>
    </row>
    <row customFormat="1" outlineLevel="1" r="3782" s="590">
      <c r="A3782" s="29" t="n"/>
      <c r="B3782" s="606" t="n">
        <v>400</v>
      </c>
      <c r="C3782" s="617" t="n">
        <v>472</v>
      </c>
      <c r="D3782" s="426" t="n">
        <v>87</v>
      </c>
      <c r="E3782" s="173" t="inlineStr">
        <is>
          <t>Flow direction indication arrows according to DIN2404</t>
        </is>
      </c>
      <c r="F3782" s="173" t="inlineStr">
        <is>
          <t>Közeg áramlási irányának jelzése DIN2404 szerint</t>
        </is>
      </c>
      <c r="G3782" s="994" t="n">
        <v>1</v>
      </c>
      <c r="H3782" s="39" t="inlineStr">
        <is>
          <t>set/klt</t>
        </is>
      </c>
      <c r="I3782" s="315" t="n"/>
      <c r="J3782" s="159" t="n">
        <v>0</v>
      </c>
      <c r="K3782" s="159" t="n">
        <v>0</v>
      </c>
      <c r="L3782" s="753" t="n">
        <v>0</v>
      </c>
      <c r="M3782" s="748">
        <f>L3782*(G3782+I3782)</f>
        <v/>
      </c>
      <c r="O3782" s="464">
        <f>ISBLANK(D3782)</f>
        <v/>
      </c>
      <c r="P3782" s="464">
        <f>ISBLANK(G3782)</f>
        <v/>
      </c>
      <c r="Q3782" s="464">
        <f>ISBLANK(M3782)</f>
        <v/>
      </c>
      <c r="R3782" s="464">
        <f>IF(AND(O3782=P3782,O3782=Q3782),,"!!!")</f>
        <v/>
      </c>
      <c r="T3782" s="464" t="n">
        <v>3771</v>
      </c>
    </row>
    <row customFormat="1" customHeight="1" ht="23.25" outlineLevel="1" r="3783" s="590" thickBot="1">
      <c r="A3783" s="29" t="n"/>
      <c r="B3783" s="606" t="n">
        <v>400</v>
      </c>
      <c r="C3783" s="617" t="n">
        <v>472</v>
      </c>
      <c r="D3783" s="426" t="n">
        <v>88</v>
      </c>
      <c r="E3783" s="173" t="inlineStr">
        <is>
          <t>Self adhesve flow direction display arrow
Size:230x40 mm</t>
        </is>
      </c>
      <c r="F3783" s="173" t="inlineStr">
        <is>
          <t>Öntapadós áramlásirány jelző nyíl 
Méret:230x40 mm</t>
        </is>
      </c>
      <c r="G3783" s="994" t="n">
        <v>1</v>
      </c>
      <c r="H3783" s="39" t="inlineStr">
        <is>
          <t>set/klt</t>
        </is>
      </c>
      <c r="I3783" s="315" t="n"/>
      <c r="J3783" s="159" t="n">
        <v>0</v>
      </c>
      <c r="K3783" s="159" t="n">
        <v>0</v>
      </c>
      <c r="L3783" s="753" t="n">
        <v>0</v>
      </c>
      <c r="M3783" s="748">
        <f>L3783*(G3783+I3783)</f>
        <v/>
      </c>
      <c r="O3783" s="464">
        <f>ISBLANK(D3783)</f>
        <v/>
      </c>
      <c r="P3783" s="464">
        <f>ISBLANK(G3783)</f>
        <v/>
      </c>
      <c r="Q3783" s="464">
        <f>ISBLANK(M3783)</f>
        <v/>
      </c>
      <c r="R3783" s="464">
        <f>IF(AND(O3783=P3783,O3783=Q3783),,"!!!")</f>
        <v/>
      </c>
      <c r="T3783" s="464" t="n">
        <v>3772</v>
      </c>
    </row>
    <row customFormat="1" customHeight="1" ht="13.5" outlineLevel="1" r="3784" s="590" thickBot="1">
      <c r="A3784" s="40" t="n"/>
      <c r="B3784" s="622" t="n">
        <v>400</v>
      </c>
      <c r="C3784" s="623" t="n">
        <v>472</v>
      </c>
      <c r="D3784" s="434" t="n"/>
      <c r="E3784" s="91" t="inlineStr">
        <is>
          <t>Compressed air total</t>
        </is>
      </c>
      <c r="F3784" s="91" t="inlineStr">
        <is>
          <t>Sűrített levegő összesen</t>
        </is>
      </c>
      <c r="G3784" s="1007" t="n"/>
      <c r="H3784" s="294" t="n"/>
      <c r="I3784" s="452" t="n"/>
      <c r="J3784" s="95" t="n"/>
      <c r="K3784" s="95" t="n"/>
      <c r="L3784" s="213" t="n"/>
      <c r="M3784" s="226">
        <f>SUM(M3718:M3783)</f>
        <v/>
      </c>
      <c r="O3784" s="464">
        <f>ISBLANK(D3784)</f>
        <v/>
      </c>
      <c r="P3784" s="464">
        <f>ISBLANK(G3784)</f>
        <v/>
      </c>
      <c r="Q3784" s="464">
        <f>ISBLANK(M3784)</f>
        <v/>
      </c>
      <c r="R3784" s="464">
        <f>IF(AND(O3784=P3784,O3784=Q3784),,"!!!")</f>
        <v/>
      </c>
      <c r="T3784" s="464" t="n">
        <v>3773</v>
      </c>
    </row>
    <row customFormat="1" customHeight="1" ht="15.75" outlineLevel="1" r="3785" s="590" thickBot="1">
      <c r="A3785" s="581" t="n"/>
      <c r="B3785" s="631" t="n">
        <v>400</v>
      </c>
      <c r="C3785" s="629" t="n">
        <v>473</v>
      </c>
      <c r="D3785" s="566" t="n"/>
      <c r="E3785" s="99" t="inlineStr">
        <is>
          <t>Other</t>
        </is>
      </c>
      <c r="F3785" s="99" t="inlineStr">
        <is>
          <t>Egyéb</t>
        </is>
      </c>
      <c r="G3785" s="1009" t="n"/>
      <c r="H3785" s="100" t="n"/>
      <c r="I3785" s="334" t="n"/>
      <c r="J3785" s="299" t="n"/>
      <c r="K3785" s="101" t="n"/>
      <c r="L3785" s="216" t="n"/>
      <c r="M3785" s="217" t="n"/>
      <c r="O3785" s="464">
        <f>ISBLANK(D3785)</f>
        <v/>
      </c>
      <c r="P3785" s="464">
        <f>ISBLANK(G3785)</f>
        <v/>
      </c>
      <c r="Q3785" s="464">
        <f>ISBLANK(M3785)</f>
        <v/>
      </c>
      <c r="R3785" s="464">
        <f>IF(AND(O3785=P3785,O3785=Q3785),,"!!!")</f>
        <v/>
      </c>
      <c r="T3785" s="464" t="n">
        <v>3774</v>
      </c>
    </row>
    <row customFormat="1" outlineLevel="1" r="3786" s="590">
      <c r="A3786" s="170" t="n"/>
      <c r="B3786" s="618" t="n"/>
      <c r="C3786" s="640" t="n"/>
      <c r="D3786" s="829" t="n"/>
      <c r="E3786" s="428" t="n"/>
      <c r="F3786" s="428" t="n"/>
      <c r="G3786" s="994" t="n"/>
      <c r="H3786" s="39" t="n"/>
      <c r="I3786" s="315" t="n"/>
      <c r="J3786" s="159" t="n"/>
      <c r="K3786" s="159" t="n"/>
      <c r="L3786" s="753" t="n"/>
      <c r="M3786" s="748" t="n"/>
      <c r="O3786" s="464">
        <f>ISBLANK(D3786)</f>
        <v/>
      </c>
      <c r="P3786" s="464">
        <f>ISBLANK(G3786)</f>
        <v/>
      </c>
      <c r="Q3786" s="464">
        <f>ISBLANK(M3786)</f>
        <v/>
      </c>
      <c r="R3786" s="464">
        <f>IF(AND(O3786=P3786,O3786=Q3786),,"!!!")</f>
        <v/>
      </c>
      <c r="T3786" s="464" t="n">
        <v>3775</v>
      </c>
    </row>
    <row customFormat="1" outlineLevel="1" r="3787" s="590">
      <c r="A3787" s="170" t="n"/>
      <c r="B3787" s="618" t="n"/>
      <c r="C3787" s="641" t="n"/>
      <c r="D3787" s="829" t="n"/>
      <c r="E3787" s="50" t="inlineStr">
        <is>
          <t>Comments to Mechanical Design</t>
        </is>
      </c>
      <c r="F3787" s="50" t="inlineStr">
        <is>
          <t>Megjegyzések gépészethez</t>
        </is>
      </c>
      <c r="G3787" s="994" t="n"/>
      <c r="H3787" s="39" t="n"/>
      <c r="I3787" s="315" t="n"/>
      <c r="J3787" s="159" t="n"/>
      <c r="K3787" s="159" t="n"/>
      <c r="L3787" s="753" t="n"/>
      <c r="M3787" s="748" t="n"/>
      <c r="O3787" s="464">
        <f>ISBLANK(D3787)</f>
        <v/>
      </c>
      <c r="P3787" s="464">
        <f>ISBLANK(G3787)</f>
        <v/>
      </c>
      <c r="Q3787" s="464">
        <f>ISBLANK(M3787)</f>
        <v/>
      </c>
      <c r="R3787" s="464">
        <f>IF(AND(O3787=P3787,O3787=Q3787),,"!!!")</f>
        <v/>
      </c>
      <c r="T3787" s="464" t="n">
        <v>3776</v>
      </c>
    </row>
    <row customFormat="1" outlineLevel="1" r="3788" s="590">
      <c r="A3788" s="170" t="n"/>
      <c r="B3788" s="618" t="n"/>
      <c r="C3788" s="641" t="n"/>
      <c r="D3788" s="829" t="n"/>
      <c r="E3788" s="428" t="n"/>
      <c r="F3788" s="428" t="n"/>
      <c r="G3788" s="994" t="n"/>
      <c r="H3788" s="39" t="n"/>
      <c r="I3788" s="315" t="n"/>
      <c r="J3788" s="159" t="n"/>
      <c r="K3788" s="159" t="n"/>
      <c r="L3788" s="753" t="n"/>
      <c r="M3788" s="748" t="n"/>
      <c r="O3788" s="464">
        <f>ISBLANK(D3788)</f>
        <v/>
      </c>
      <c r="P3788" s="464">
        <f>ISBLANK(G3788)</f>
        <v/>
      </c>
      <c r="Q3788" s="464">
        <f>ISBLANK(M3788)</f>
        <v/>
      </c>
      <c r="R3788" s="464">
        <f>IF(AND(O3788=P3788,O3788=Q3788),,"!!!")</f>
        <v/>
      </c>
      <c r="T3788" s="464" t="n">
        <v>3777</v>
      </c>
    </row>
    <row customFormat="1" outlineLevel="1" r="3789" s="590">
      <c r="A3789" s="170" t="n"/>
      <c r="B3789" s="618" t="n"/>
      <c r="C3789" s="641" t="n"/>
      <c r="D3789" s="829" t="n"/>
      <c r="E3789" s="286" t="inlineStr">
        <is>
          <t>GENERAL TECHNICAL CONDITIONS</t>
        </is>
      </c>
      <c r="F3789" s="286" t="inlineStr">
        <is>
          <t>ÁLTALÁNOS MŰSZAKI FELTÉTELEK</t>
        </is>
      </c>
      <c r="G3789" s="994" t="n"/>
      <c r="H3789" s="39" t="n"/>
      <c r="I3789" s="315" t="n"/>
      <c r="J3789" s="159" t="n"/>
      <c r="K3789" s="159" t="n"/>
      <c r="L3789" s="753" t="n"/>
      <c r="M3789" s="748" t="n"/>
      <c r="O3789" s="464">
        <f>ISBLANK(D3789)</f>
        <v/>
      </c>
      <c r="P3789" s="464">
        <f>ISBLANK(G3789)</f>
        <v/>
      </c>
      <c r="Q3789" s="464">
        <f>ISBLANK(M3789)</f>
        <v/>
      </c>
      <c r="R3789" s="464">
        <f>IF(AND(O3789=P3789,O3789=Q3789),,"!!!")</f>
        <v/>
      </c>
      <c r="T3789" s="464" t="n">
        <v>3778</v>
      </c>
    </row>
    <row customFormat="1" customHeight="1" ht="22.5" outlineLevel="1" r="3790" s="590">
      <c r="A3790" s="170" t="n"/>
      <c r="B3790" s="618" t="n"/>
      <c r="C3790" s="641" t="n"/>
      <c r="D3790" s="829" t="n"/>
      <c r="E3790" s="94" t="inlineStr">
        <is>
          <t>In case of doubt regarding content and/or interpretation a reconciliation is required</t>
        </is>
      </c>
      <c r="F3790" s="94" t="inlineStr">
        <is>
          <t>Esetleges tartami és értelmi eltérés estetén a tételt le kell egyeztetni.</t>
        </is>
      </c>
      <c r="G3790" s="994" t="n"/>
      <c r="H3790" s="39" t="n"/>
      <c r="I3790" s="315" t="n"/>
      <c r="J3790" s="159" t="n"/>
      <c r="K3790" s="159" t="n"/>
      <c r="L3790" s="753" t="n"/>
      <c r="M3790" s="748" t="n"/>
      <c r="O3790" s="464">
        <f>ISBLANK(D3790)</f>
        <v/>
      </c>
      <c r="P3790" s="464">
        <f>ISBLANK(G3790)</f>
        <v/>
      </c>
      <c r="Q3790" s="464">
        <f>ISBLANK(M3790)</f>
        <v/>
      </c>
      <c r="R3790" s="464">
        <f>IF(AND(O3790=P3790,O3790=Q3790),,"!!!")</f>
        <v/>
      </c>
      <c r="T3790" s="464" t="n">
        <v>3779</v>
      </c>
    </row>
    <row customFormat="1" customHeight="1" ht="45" outlineLevel="1" r="3791" s="590">
      <c r="A3791" s="170" t="n"/>
      <c r="B3791" s="618" t="n"/>
      <c r="C3791" s="641" t="n"/>
      <c r="D3791" s="829" t="n"/>
      <c r="E3791" s="94" t="inlineStr">
        <is>
          <t>Equipment specificaions were issued for the sake of correct and thorough technical infomation, replacement with an equipment having comparable parameters is possible. Differences require item-wise co-ordination with designer and client</t>
        </is>
      </c>
      <c r="F3791" s="94" t="inlineStr">
        <is>
          <t>A megadott berendezések gyártmányai típusai csak a korrekt és teljes körű műszaki tájékoztatás miatt kerültek meghatározásra, hasonló paraméterű berendezésekkel kiválthatóak. Az eltéréseket a tervezővel és a beruházóval tételesen kell egyeztetni.</t>
        </is>
      </c>
      <c r="G3791" s="994" t="n"/>
      <c r="H3791" s="39" t="n"/>
      <c r="I3791" s="315" t="n"/>
      <c r="J3791" s="159" t="n"/>
      <c r="K3791" s="159" t="n"/>
      <c r="L3791" s="753" t="n"/>
      <c r="M3791" s="748" t="n"/>
      <c r="O3791" s="464">
        <f>ISBLANK(D3791)</f>
        <v/>
      </c>
      <c r="P3791" s="464">
        <f>ISBLANK(G3791)</f>
        <v/>
      </c>
      <c r="Q3791" s="464">
        <f>ISBLANK(M3791)</f>
        <v/>
      </c>
      <c r="R3791" s="464">
        <f>IF(AND(O3791=P3791,O3791=Q3791),,"!!!")</f>
        <v/>
      </c>
      <c r="T3791" s="464" t="n">
        <v>3780</v>
      </c>
    </row>
    <row customFormat="1" customHeight="1" ht="22.5" outlineLevel="1" r="3792" s="590">
      <c r="A3792" s="170" t="n"/>
      <c r="B3792" s="618" t="n"/>
      <c r="C3792" s="641" t="n"/>
      <c r="D3792" s="829" t="n"/>
      <c r="E3792" s="94" t="inlineStr">
        <is>
          <t>Insted of machines, appliances selected in design, matchable products are allowed to be built in.</t>
        </is>
      </c>
      <c r="F3792" s="94" t="inlineStr">
        <is>
          <t>A tervben szereplő gépek, berendezések helyett velük egyenértékű is beépíthető.</t>
        </is>
      </c>
      <c r="G3792" s="994" t="n"/>
      <c r="H3792" s="39" t="n"/>
      <c r="I3792" s="315" t="n"/>
      <c r="J3792" s="159" t="n"/>
      <c r="K3792" s="159" t="n"/>
      <c r="L3792" s="753" t="n"/>
      <c r="M3792" s="748" t="n"/>
      <c r="O3792" s="464">
        <f>ISBLANK(D3792)</f>
        <v/>
      </c>
      <c r="P3792" s="464">
        <f>ISBLANK(G3792)</f>
        <v/>
      </c>
      <c r="Q3792" s="464">
        <f>ISBLANK(M3792)</f>
        <v/>
      </c>
      <c r="R3792" s="464">
        <f>IF(AND(O3792=P3792,O3792=Q3792),,"!!!")</f>
        <v/>
      </c>
      <c r="T3792" s="464" t="n">
        <v>3781</v>
      </c>
    </row>
    <row customFormat="1" outlineLevel="1" r="3793" s="590">
      <c r="A3793" s="170" t="n"/>
      <c r="B3793" s="618" t="n"/>
      <c r="C3793" s="641" t="n"/>
      <c r="D3793" s="829" t="n"/>
      <c r="E3793" s="286" t="inlineStr">
        <is>
          <t>TECHNICAL CONDITIONS OF CONSTRUCTION</t>
        </is>
      </c>
      <c r="F3793" s="286" t="inlineStr">
        <is>
          <t>MŰSZAKI KIVITELEZÉSI FELTÉTELEK</t>
        </is>
      </c>
      <c r="G3793" s="994" t="n"/>
      <c r="H3793" s="39" t="n"/>
      <c r="I3793" s="315" t="n"/>
      <c r="J3793" s="159" t="n"/>
      <c r="K3793" s="159" t="n"/>
      <c r="L3793" s="753" t="n"/>
      <c r="M3793" s="748" t="n"/>
      <c r="O3793" s="464">
        <f>ISBLANK(D3793)</f>
        <v/>
      </c>
      <c r="P3793" s="464">
        <f>ISBLANK(G3793)</f>
        <v/>
      </c>
      <c r="Q3793" s="464">
        <f>ISBLANK(M3793)</f>
        <v/>
      </c>
      <c r="R3793" s="464">
        <f>IF(AND(O3793=P3793,O3793=Q3793),,"!!!")</f>
        <v/>
      </c>
      <c r="T3793" s="464" t="n">
        <v>3782</v>
      </c>
    </row>
    <row customFormat="1" customHeight="1" ht="22.5" outlineLevel="1" r="3794" s="590">
      <c r="A3794" s="170" t="n"/>
      <c r="B3794" s="618" t="n"/>
      <c r="C3794" s="641" t="n"/>
      <c r="D3794" s="829" t="n"/>
      <c r="E3794" s="94" t="inlineStr">
        <is>
          <t>In the specified unit prices the following additive costs should be always included:</t>
        </is>
      </c>
      <c r="F3794" s="94" t="inlineStr">
        <is>
          <t>A megadott egységárakba az alábbi járulékos költségeket is bele kell érteni minden esetben:</t>
        </is>
      </c>
      <c r="G3794" s="994" t="n"/>
      <c r="H3794" s="39" t="n"/>
      <c r="I3794" s="315" t="n"/>
      <c r="J3794" s="159" t="n"/>
      <c r="K3794" s="159" t="n"/>
      <c r="L3794" s="753" t="n"/>
      <c r="M3794" s="748" t="n"/>
      <c r="O3794" s="464">
        <f>ISBLANK(D3794)</f>
        <v/>
      </c>
      <c r="P3794" s="464">
        <f>ISBLANK(G3794)</f>
        <v/>
      </c>
      <c r="Q3794" s="464">
        <f>ISBLANK(M3794)</f>
        <v/>
      </c>
      <c r="R3794" s="464">
        <f>IF(AND(O3794=P3794,O3794=Q3794),,"!!!")</f>
        <v/>
      </c>
      <c r="T3794" s="464" t="n">
        <v>3783</v>
      </c>
    </row>
    <row customFormat="1" customHeight="1" ht="33.75" outlineLevel="1" r="3795" s="590">
      <c r="A3795" s="170" t="n"/>
      <c r="B3795" s="618" t="n"/>
      <c r="C3795" s="641" t="n"/>
      <c r="D3795" s="829" t="n"/>
      <c r="E3795" s="94" t="inlineStr">
        <is>
          <t>Every item's unit price that is requred to the accomplishment of a professionally impeccable implementation, should be included in the flat price..</t>
        </is>
      </c>
      <c r="F3795" s="94" t="inlineStr">
        <is>
          <t>Minden olyan rész egységárnak, mely a szakmailag kifogástalan komplett kivitelezés elérésséhez szükséges, az egységárakba bele kell számítani.</t>
        </is>
      </c>
      <c r="G3795" s="994" t="n"/>
      <c r="H3795" s="39" t="n"/>
      <c r="I3795" s="315" t="n"/>
      <c r="J3795" s="159" t="n"/>
      <c r="K3795" s="159" t="n"/>
      <c r="L3795" s="753" t="n"/>
      <c r="M3795" s="748" t="n"/>
      <c r="O3795" s="464">
        <f>ISBLANK(D3795)</f>
        <v/>
      </c>
      <c r="P3795" s="464">
        <f>ISBLANK(G3795)</f>
        <v/>
      </c>
      <c r="Q3795" s="464">
        <f>ISBLANK(M3795)</f>
        <v/>
      </c>
      <c r="R3795" s="464">
        <f>IF(AND(O3795=P3795,O3795=Q3795),,"!!!")</f>
        <v/>
      </c>
      <c r="T3795" s="464" t="n">
        <v>3784</v>
      </c>
    </row>
    <row customFormat="1" customHeight="1" ht="45" outlineLevel="1" r="3796" s="590">
      <c r="A3796" s="170" t="n"/>
      <c r="B3796" s="618" t="n"/>
      <c r="C3796" s="641" t="n"/>
      <c r="D3796" s="829" t="n"/>
      <c r="E3796" s="94" t="inlineStr">
        <is>
          <t>Every auxiliary materials, costs, tools, works, personal protective equipment that is not itemized and priced separately, however, necessary for the sub-contractor, should be included in the contractor's flat price.</t>
        </is>
      </c>
      <c r="F3796" s="94" t="inlineStr">
        <is>
          <t>Minden segédanyag, gépköltség, szerszám, munka és munkavédelmi berendezést, mely nincs külön költségelve kiírva, ugyanakkor az alvállalkozó részére szükséges, azt az alvállalkozói egységárnak tartamaznia kell.</t>
        </is>
      </c>
      <c r="G3796" s="994" t="n"/>
      <c r="H3796" s="39" t="n"/>
      <c r="I3796" s="315" t="n"/>
      <c r="J3796" s="159" t="n"/>
      <c r="K3796" s="159" t="n"/>
      <c r="L3796" s="753" t="n"/>
      <c r="M3796" s="748" t="n"/>
      <c r="O3796" s="464">
        <f>ISBLANK(D3796)</f>
        <v/>
      </c>
      <c r="P3796" s="464">
        <f>ISBLANK(G3796)</f>
        <v/>
      </c>
      <c r="Q3796" s="464">
        <f>ISBLANK(M3796)</f>
        <v/>
      </c>
      <c r="R3796" s="464">
        <f>IF(AND(O3796=P3796,O3796=Q3796),,"!!!")</f>
        <v/>
      </c>
      <c r="T3796" s="464" t="n">
        <v>3785</v>
      </c>
    </row>
    <row customFormat="1" outlineLevel="1" r="3797" s="590">
      <c r="A3797" s="170" t="n"/>
      <c r="B3797" s="618" t="n"/>
      <c r="C3797" s="641" t="n"/>
      <c r="D3797" s="829" t="n"/>
      <c r="E3797" s="94" t="inlineStr">
        <is>
          <t>Occurrent customs duties are included in the presented flat prices.</t>
        </is>
      </c>
      <c r="F3797" s="94" t="inlineStr">
        <is>
          <t>Esetleges vámköltségek is a megadott egységárak tartalmazzák.</t>
        </is>
      </c>
      <c r="G3797" s="994" t="n"/>
      <c r="H3797" s="39" t="n"/>
      <c r="I3797" s="315" t="n"/>
      <c r="J3797" s="159" t="n"/>
      <c r="K3797" s="159" t="n"/>
      <c r="L3797" s="753" t="n"/>
      <c r="M3797" s="748" t="n"/>
      <c r="O3797" s="464">
        <f>ISBLANK(D3797)</f>
        <v/>
      </c>
      <c r="P3797" s="464">
        <f>ISBLANK(G3797)</f>
        <v/>
      </c>
      <c r="Q3797" s="464">
        <f>ISBLANK(M3797)</f>
        <v/>
      </c>
      <c r="R3797" s="464">
        <f>IF(AND(O3797=P3797,O3797=Q3797),,"!!!")</f>
        <v/>
      </c>
      <c r="T3797" s="464" t="n">
        <v>3786</v>
      </c>
    </row>
    <row customFormat="1" customHeight="1" ht="22.5" outlineLevel="1" r="3798" s="590">
      <c r="A3798" s="170" t="n"/>
      <c r="B3798" s="618" t="n"/>
      <c r="C3798" s="641" t="n"/>
      <c r="D3798" s="829" t="n"/>
      <c r="E3798" s="94" t="inlineStr">
        <is>
          <t>Every surveys ordered by the customer should be performed by the contractor at no additional costs.</t>
        </is>
      </c>
      <c r="F3798" s="94" t="inlineStr">
        <is>
          <t>Minden Megrendelő által elrendelt felmérési munkát az alvállalkozónak költségtérítés nélkül el kell végeznie.</t>
        </is>
      </c>
      <c r="G3798" s="994" t="n"/>
      <c r="H3798" s="39" t="n"/>
      <c r="I3798" s="315" t="n"/>
      <c r="J3798" s="159" t="n"/>
      <c r="K3798" s="159" t="n"/>
      <c r="L3798" s="753" t="n"/>
      <c r="M3798" s="748" t="n"/>
      <c r="O3798" s="464">
        <f>ISBLANK(D3798)</f>
        <v/>
      </c>
      <c r="P3798" s="464">
        <f>ISBLANK(G3798)</f>
        <v/>
      </c>
      <c r="Q3798" s="464">
        <f>ISBLANK(M3798)</f>
        <v/>
      </c>
      <c r="R3798" s="464">
        <f>IF(AND(O3798=P3798,O3798=Q3798),,"!!!")</f>
        <v/>
      </c>
      <c r="T3798" s="464" t="n">
        <v>3787</v>
      </c>
    </row>
    <row customFormat="1" customHeight="1" ht="45" outlineLevel="1" r="3799" s="590">
      <c r="A3799" s="170" t="n"/>
      <c r="B3799" s="618" t="n"/>
      <c r="C3799" s="641" t="n"/>
      <c r="D3799" s="829" t="n"/>
      <c r="E3799" s="94" t="inlineStr">
        <is>
          <t>Costs of insulation and other assembly works required auxiliary materials should also be included in flat prices. Selection of a system and function conform supporting sturctue is the contractor's responsibility (excep: building structure).</t>
        </is>
      </c>
      <c r="F3799" s="94" t="inlineStr">
        <is>
          <t>Hőszigetelési és egyyéb szerelési munkáknál a rögzítőanyagok költségét szintén kell hogy az egységárak tartalmazzák. A rendszernek és funkciónak megfelelő tartószerkezet kiválasztása az alvállalkozó felelőssége (kivétel épület tartószerkezet).</t>
        </is>
      </c>
      <c r="G3799" s="994" t="n"/>
      <c r="H3799" s="39" t="n"/>
      <c r="I3799" s="315" t="n"/>
      <c r="J3799" s="159" t="n"/>
      <c r="K3799" s="159" t="n"/>
      <c r="L3799" s="753" t="n"/>
      <c r="M3799" s="748" t="n"/>
      <c r="O3799" s="464">
        <f>ISBLANK(D3799)</f>
        <v/>
      </c>
      <c r="P3799" s="464">
        <f>ISBLANK(G3799)</f>
        <v/>
      </c>
      <c r="Q3799" s="464">
        <f>ISBLANK(M3799)</f>
        <v/>
      </c>
      <c r="R3799" s="464">
        <f>IF(AND(O3799=P3799,O3799=Q3799),,"!!!")</f>
        <v/>
      </c>
      <c r="T3799" s="464" t="n">
        <v>3788</v>
      </c>
    </row>
    <row customFormat="1" customHeight="1" ht="67.5" outlineLevel="1" r="3800" s="590">
      <c r="A3800" s="170" t="n"/>
      <c r="B3800" s="618" t="n"/>
      <c r="C3800" s="641" t="n"/>
      <c r="D3800" s="829" t="n"/>
      <c r="E3800" s="94" t="inlineStr">
        <is>
          <t>Every waste and scrap from materials owned by the contractor remains in the property of the contractor. Disposal and waste treatment, organization, vendition in accordance with official regulations lie in contractor's responsibility, and part of the contractual obligations.</t>
        </is>
      </c>
      <c r="F3800" s="94" t="inlineStr">
        <is>
          <t>Minden az építkezésen az alvállalkozó anyagából keletkező hulladék és maradék anyag az alvállalkozó tulajdonát képezi. Az építkezés területéről ezen hulladék és maradék anyagok szakszerű hatósági előírásoknak megfelelő elszállítása, hulladék kezelése, rendszerezése, értékesítése az alvállallkozó felelőssége, és szerződéses feladatát képezi.</t>
        </is>
      </c>
      <c r="G3800" s="994" t="n"/>
      <c r="H3800" s="39" t="n"/>
      <c r="I3800" s="315" t="n"/>
      <c r="J3800" s="159" t="n"/>
      <c r="K3800" s="159" t="n"/>
      <c r="L3800" s="753" t="n"/>
      <c r="M3800" s="748" t="n"/>
      <c r="O3800" s="464">
        <f>ISBLANK(D3800)</f>
        <v/>
      </c>
      <c r="P3800" s="464">
        <f>ISBLANK(G3800)</f>
        <v/>
      </c>
      <c r="Q3800" s="464">
        <f>ISBLANK(M3800)</f>
        <v/>
      </c>
      <c r="R3800" s="464">
        <f>IF(AND(O3800=P3800,O3800=Q3800),,"!!!")</f>
        <v/>
      </c>
      <c r="T3800" s="464" t="n">
        <v>3789</v>
      </c>
    </row>
    <row customFormat="1" customHeight="1" ht="33.75" outlineLevel="1" r="3801" s="590">
      <c r="A3801" s="170" t="n"/>
      <c r="B3801" s="618" t="n"/>
      <c r="C3801" s="641" t="n"/>
      <c r="D3801" s="829" t="n"/>
      <c r="E3801" s="94" t="inlineStr">
        <is>
          <t>Regular and final cleaning of the construction site and dedusting of equipment installed by the contractor is his/her duty, its costs are included in flat rate prices.</t>
        </is>
      </c>
      <c r="F3801" s="94" t="inlineStr">
        <is>
          <t>Rendszeres és a végleges munkaterület kitakarítása, alvállalkozó által beszerelt berendezések portalanítása az alvállalkozó feladata, költségét az egységárak tartamazzák.</t>
        </is>
      </c>
      <c r="G3801" s="994" t="n"/>
      <c r="H3801" s="39" t="n"/>
      <c r="I3801" s="315" t="n"/>
      <c r="J3801" s="159" t="n"/>
      <c r="K3801" s="159" t="n"/>
      <c r="L3801" s="753" t="n"/>
      <c r="M3801" s="748" t="n"/>
      <c r="O3801" s="464">
        <f>ISBLANK(D3801)</f>
        <v/>
      </c>
      <c r="P3801" s="464">
        <f>ISBLANK(G3801)</f>
        <v/>
      </c>
      <c r="Q3801" s="464">
        <f>ISBLANK(M3801)</f>
        <v/>
      </c>
      <c r="R3801" s="464">
        <f>IF(AND(O3801=P3801,O3801=Q3801),,"!!!")</f>
        <v/>
      </c>
      <c r="T3801" s="464" t="n">
        <v>3790</v>
      </c>
    </row>
    <row customFormat="1" customHeight="1" ht="33.75" outlineLevel="1" r="3802" s="590">
      <c r="A3802" s="170" t="n"/>
      <c r="B3802" s="618" t="n"/>
      <c r="C3802" s="641" t="n"/>
      <c r="D3802" s="829" t="n"/>
      <c r="E3802" s="94" t="inlineStr">
        <is>
          <t>A szerződés megkötése előtt a kivitelezőnek egyeztetnie szükséges a Belsőépítész terezővel a berendezések kiviteléről (pl.: szín, kivitel, stb.).</t>
        </is>
      </c>
      <c r="F3802" s="94" t="inlineStr">
        <is>
          <t>A szerződés megkötése előtt a kivitelezőnek egyeztetnie szükséges a Belsőépítész terezővel a berendezések kiviteléről (pl.: szín, kivitel, stb.).</t>
        </is>
      </c>
      <c r="G3802" s="994" t="n"/>
      <c r="H3802" s="39" t="n"/>
      <c r="I3802" s="315" t="n"/>
      <c r="J3802" s="159" t="n"/>
      <c r="K3802" s="159" t="n"/>
      <c r="L3802" s="753" t="n"/>
      <c r="M3802" s="748" t="n"/>
      <c r="O3802" s="464">
        <f>ISBLANK(D3802)</f>
        <v/>
      </c>
      <c r="P3802" s="464">
        <f>ISBLANK(G3802)</f>
        <v/>
      </c>
      <c r="Q3802" s="464">
        <f>ISBLANK(M3802)</f>
        <v/>
      </c>
      <c r="R3802" s="464">
        <f>IF(AND(O3802=P3802,O3802=Q3802),,"!!!")</f>
        <v/>
      </c>
      <c r="T3802" s="464" t="n">
        <v>3791</v>
      </c>
    </row>
    <row customFormat="1" customHeight="1" ht="22.5" outlineLevel="1" r="3803" s="590">
      <c r="A3803" s="170" t="n"/>
      <c r="B3803" s="618" t="n"/>
      <c r="C3803" s="641" t="n"/>
      <c r="D3803" s="829" t="n"/>
      <c r="E3803" s="94" t="inlineStr">
        <is>
          <t>Bidder is obliged to produce a functioning and fully complete equipment construction.</t>
        </is>
      </c>
      <c r="F3803" s="94" t="inlineStr">
        <is>
          <t>Az ajánlattevő köteles egy működőképes és egyben teljes komplett berendezés kivitelezést elkészíteni.</t>
        </is>
      </c>
      <c r="G3803" s="994" t="n"/>
      <c r="H3803" s="39" t="n"/>
      <c r="I3803" s="315" t="n"/>
      <c r="J3803" s="159" t="n"/>
      <c r="K3803" s="159" t="n"/>
      <c r="L3803" s="753" t="n"/>
      <c r="M3803" s="748" t="n"/>
      <c r="O3803" s="464">
        <f>ISBLANK(D3803)</f>
        <v/>
      </c>
      <c r="P3803" s="464">
        <f>ISBLANK(G3803)</f>
        <v/>
      </c>
      <c r="Q3803" s="464">
        <f>ISBLANK(M3803)</f>
        <v/>
      </c>
      <c r="R3803" s="464">
        <f>IF(AND(O3803=P3803,O3803=Q3803),,"!!!")</f>
        <v/>
      </c>
      <c r="T3803" s="464" t="n">
        <v>3792</v>
      </c>
    </row>
    <row customFormat="1" customHeight="1" ht="45" outlineLevel="1" r="3804" s="590">
      <c r="A3804" s="170" t="n"/>
      <c r="B3804" s="618" t="n"/>
      <c r="C3804" s="641" t="n"/>
      <c r="D3804" s="829" t="n"/>
      <c r="E3804" s="94" t="inlineStr">
        <is>
          <t>Every equipment components are considered together with all the auxiliary materials, supporting elements, consumables necessary for connection, even if they are not separately indicated in the quotation.</t>
        </is>
      </c>
      <c r="F3804" s="94" t="inlineStr">
        <is>
          <t>Minden berendezés egységelemei minden esetben a csatlakozáshoz szükséges szerelési anyaggal, tartószerkezettel, fogyóeszközökkel értendők, még akkor is ha külön nincs részletezve a költségvetetésben.</t>
        </is>
      </c>
      <c r="G3804" s="994" t="n"/>
      <c r="H3804" s="39" t="n"/>
      <c r="I3804" s="315" t="n"/>
      <c r="J3804" s="159" t="n"/>
      <c r="K3804" s="159" t="n"/>
      <c r="L3804" s="753" t="n"/>
      <c r="M3804" s="748" t="n"/>
      <c r="O3804" s="464">
        <f>ISBLANK(D3804)</f>
        <v/>
      </c>
      <c r="P3804" s="464">
        <f>ISBLANK(G3804)</f>
        <v/>
      </c>
      <c r="Q3804" s="464">
        <f>ISBLANK(M3804)</f>
        <v/>
      </c>
      <c r="R3804" s="464">
        <f>IF(AND(O3804=P3804,O3804=Q3804),,"!!!")</f>
        <v/>
      </c>
      <c r="T3804" s="464" t="n">
        <v>3793</v>
      </c>
    </row>
    <row customFormat="1" customHeight="1" ht="33.75" outlineLevel="1" r="3805" s="590">
      <c r="A3805" s="170" t="n"/>
      <c r="B3805" s="618" t="n"/>
      <c r="C3805" s="641" t="n"/>
      <c r="D3805" s="829" t="n"/>
      <c r="E3805" s="94" t="inlineStr">
        <is>
          <t>Under engineering sub-disciplines listed electrical connections, the necessary auxiliary materials should be included as additinal costs in the flat price by the contractor.</t>
        </is>
      </c>
      <c r="F3805" s="94" t="inlineStr">
        <is>
          <t>A gépészeti szakágaknál kiírt berendezések elektromos bekötését szükséges szerlési segédanyagokkal mint járulékos munkákkal számolnia kell a az alvállalkozónak az egységáraknál.</t>
        </is>
      </c>
      <c r="G3805" s="994" t="n"/>
      <c r="H3805" s="39" t="n"/>
      <c r="I3805" s="315" t="n"/>
      <c r="J3805" s="159" t="n"/>
      <c r="K3805" s="159" t="n"/>
      <c r="L3805" s="753" t="n"/>
      <c r="M3805" s="748" t="n"/>
      <c r="O3805" s="464">
        <f>ISBLANK(D3805)</f>
        <v/>
      </c>
      <c r="P3805" s="464">
        <f>ISBLANK(G3805)</f>
        <v/>
      </c>
      <c r="Q3805" s="464">
        <f>ISBLANK(M3805)</f>
        <v/>
      </c>
      <c r="R3805" s="464">
        <f>IF(AND(O3805=P3805,O3805=Q3805),,"!!!")</f>
        <v/>
      </c>
      <c r="T3805" s="464" t="n">
        <v>3794</v>
      </c>
    </row>
    <row customFormat="1" customHeight="1" ht="33.75" outlineLevel="1" r="3806" s="590">
      <c r="A3806" s="170" t="n"/>
      <c r="B3806" s="618" t="n"/>
      <c r="C3806" s="641" t="n"/>
      <c r="D3806" s="829" t="n"/>
      <c r="E3806" s="94" t="inlineStr">
        <is>
          <t>For the construction of every fire protection cladding required by the local fire department (as competent authority) the contractor bears responsibility.</t>
        </is>
      </c>
      <c r="F3806" s="94" t="inlineStr">
        <is>
          <t>Minden a helyi tűzóltóság -mint hatósággal- által megövetelt tűzvédelmi bevonat burkolat kivitelezése az alvállalkozót terheli.</t>
        </is>
      </c>
      <c r="G3806" s="994" t="n"/>
      <c r="H3806" s="39" t="n"/>
      <c r="I3806" s="315" t="n"/>
      <c r="J3806" s="159" t="n"/>
      <c r="K3806" s="159" t="n"/>
      <c r="L3806" s="753" t="n"/>
      <c r="M3806" s="748" t="n"/>
      <c r="O3806" s="464">
        <f>ISBLANK(D3806)</f>
        <v/>
      </c>
      <c r="P3806" s="464">
        <f>ISBLANK(G3806)</f>
        <v/>
      </c>
      <c r="Q3806" s="464">
        <f>ISBLANK(M3806)</f>
        <v/>
      </c>
      <c r="R3806" s="464">
        <f>IF(AND(O3806=P3806,O3806=Q3806),,"!!!")</f>
        <v/>
      </c>
      <c r="T3806" s="464" t="n">
        <v>3795</v>
      </c>
    </row>
    <row customFormat="1" customHeight="1" ht="56.25" outlineLevel="1" r="3807" s="590">
      <c r="A3807" s="170" t="n"/>
      <c r="B3807" s="618" t="n"/>
      <c r="C3807" s="641" t="n"/>
      <c r="D3807" s="829" t="n"/>
      <c r="E3807" s="94" t="inlineStr">
        <is>
          <t>Appliances and components requiring authority permit, furthermore imported components that do not have marketing approval, need to pass through testing and local authorization. In any case, contractor pays the incurred costs.</t>
        </is>
      </c>
      <c r="F3807" s="94" t="inlineStr">
        <is>
          <t>Engedélyköteles berendezések, és részegységek, valamint Magyarországra importált, jóváhagyással forgalmazási engedéllyel nem rendelkező részeségek bevizsgálása, helyi engedélyeztetése hatósági bejegyzése szükséges. Ennek költsége minden esetben az alvállalkozót terheli.</t>
        </is>
      </c>
      <c r="G3807" s="994" t="n"/>
      <c r="H3807" s="39" t="n"/>
      <c r="I3807" s="315" t="n"/>
      <c r="J3807" s="159" t="n"/>
      <c r="K3807" s="159" t="n"/>
      <c r="L3807" s="753" t="n"/>
      <c r="M3807" s="748" t="n"/>
      <c r="O3807" s="464">
        <f>ISBLANK(D3807)</f>
        <v/>
      </c>
      <c r="P3807" s="464">
        <f>ISBLANK(G3807)</f>
        <v/>
      </c>
      <c r="Q3807" s="464">
        <f>ISBLANK(M3807)</f>
        <v/>
      </c>
      <c r="R3807" s="464">
        <f>IF(AND(O3807=P3807,O3807=Q3807),,"!!!")</f>
        <v/>
      </c>
      <c r="T3807" s="464" t="n">
        <v>3796</v>
      </c>
    </row>
    <row customFormat="1" customHeight="1" ht="45" outlineLevel="1" r="3808" s="590">
      <c r="A3808" s="170" t="n"/>
      <c r="B3808" s="618" t="n"/>
      <c r="C3808" s="641" t="n"/>
      <c r="D3808" s="829" t="n"/>
      <c r="E3808" s="94" t="inlineStr">
        <is>
          <t>Every cost of scaffold (below and above the height of 3.5m) necessary for construction, tool costs, tools, lifting devices, heavy-duty crane, conveyor belt should be included in flat prices by the contractor.</t>
        </is>
      </c>
      <c r="F3808" s="94" t="inlineStr">
        <is>
          <t>Minden szereléshez és kivitelezésehez szükséges állvány 3,5m felett is, segédszerkezetek, gép költségek, szerszámok, emelőberendezések, nagyteherbírású daru , szállítószalag költségét az egységárskba bele kell kalkulálnia az alvállalkozónak.</t>
        </is>
      </c>
      <c r="G3808" s="994" t="n"/>
      <c r="H3808" s="39" t="n"/>
      <c r="I3808" s="315" t="n"/>
      <c r="J3808" s="159" t="n"/>
      <c r="K3808" s="159" t="n"/>
      <c r="L3808" s="753" t="n"/>
      <c r="M3808" s="748" t="n"/>
      <c r="O3808" s="464">
        <f>ISBLANK(D3808)</f>
        <v/>
      </c>
      <c r="P3808" s="464">
        <f>ISBLANK(G3808)</f>
        <v/>
      </c>
      <c r="Q3808" s="464">
        <f>ISBLANK(M3808)</f>
        <v/>
      </c>
      <c r="R3808" s="464">
        <f>IF(AND(O3808=P3808,O3808=Q3808),,"!!!")</f>
        <v/>
      </c>
      <c r="T3808" s="464" t="n">
        <v>3797</v>
      </c>
    </row>
    <row customFormat="1" customHeight="1" ht="67.5" outlineLevel="1" r="3809" s="590">
      <c r="A3809" s="170" t="n"/>
      <c r="B3809" s="618" t="n"/>
      <c r="C3809" s="641" t="n"/>
      <c r="D3809" s="829" t="n"/>
      <c r="E3809" s="94" t="inlineStr">
        <is>
          <t>Wall/floor openings for pipes, cables and ducts should be sealed with fire rated material. For that reason each conduit must be insulated appropriately (fire rated at fire section borders, Kaiflex elsewhere). In wider openings, and around fire dampers, up to 8cm width of the gap the restoring sealant should be fire-resistant plaster.</t>
        </is>
      </c>
      <c r="F3809" s="94" t="inlineStr">
        <is>
          <t>Fal és födémáttöréseket csövek ill. légcsatornák kábelek részére, éghetetlen anyaggal tömíteni kell. Ezért minden vezetéket a megfelelő (tűzhatároknál éghetetlen, egyéb átvezetéseknél Kaiflex) szigeteléssel kell bevonni. Nagyobb leválások, áttörések tűzgátlócsappantyúk körüli helyreállítást 8cm-ig tűzgátló vakolattal kell kitölteni, helyreállítani.</t>
        </is>
      </c>
      <c r="G3809" s="994" t="n"/>
      <c r="H3809" s="39" t="n"/>
      <c r="I3809" s="315" t="n"/>
      <c r="J3809" s="159" t="n"/>
      <c r="K3809" s="159" t="n"/>
      <c r="L3809" s="753" t="n"/>
      <c r="M3809" s="748" t="n"/>
      <c r="O3809" s="464">
        <f>ISBLANK(D3809)</f>
        <v/>
      </c>
      <c r="P3809" s="464">
        <f>ISBLANK(G3809)</f>
        <v/>
      </c>
      <c r="Q3809" s="464">
        <f>ISBLANK(M3809)</f>
        <v/>
      </c>
      <c r="R3809" s="464">
        <f>IF(AND(O3809=P3809,O3809=Q3809),,"!!!")</f>
        <v/>
      </c>
      <c r="T3809" s="464" t="n">
        <v>3798</v>
      </c>
    </row>
    <row customFormat="1" customHeight="1" ht="22.5" outlineLevel="1" r="3810" s="590">
      <c r="A3810" s="170" t="n"/>
      <c r="B3810" s="618" t="n"/>
      <c r="C3810" s="641" t="n"/>
      <c r="D3810" s="829" t="n"/>
      <c r="E3810" s="94" t="inlineStr">
        <is>
          <t>Above mentioned supplementaryr works is part of the contract performance, and won't be separately accounted..</t>
        </is>
      </c>
      <c r="F3810" s="94" t="inlineStr">
        <is>
          <t>Fenti feladat mint járulékos feladat a szerződéses teljesítés részét képezi, és külön nem lesz elszámolva.</t>
        </is>
      </c>
      <c r="G3810" s="994" t="n"/>
      <c r="H3810" s="39" t="n"/>
      <c r="I3810" s="315" t="n"/>
      <c r="J3810" s="159" t="n"/>
      <c r="K3810" s="159" t="n"/>
      <c r="L3810" s="753" t="n"/>
      <c r="M3810" s="748" t="n"/>
      <c r="O3810" s="464">
        <f>ISBLANK(D3810)</f>
        <v/>
      </c>
      <c r="P3810" s="464">
        <f>ISBLANK(G3810)</f>
        <v/>
      </c>
      <c r="Q3810" s="464">
        <f>ISBLANK(M3810)</f>
        <v/>
      </c>
      <c r="R3810" s="464">
        <f>IF(AND(O3810=P3810,O3810=Q3810),,"!!!")</f>
        <v/>
      </c>
      <c r="T3810" s="464" t="n">
        <v>3799</v>
      </c>
    </row>
    <row customFormat="1" customHeight="1" ht="33.75" outlineLevel="1" r="3811" s="590">
      <c r="A3811" s="170" t="n"/>
      <c r="B3811" s="618" t="n"/>
      <c r="C3811" s="641" t="n"/>
      <c r="D3811" s="829" t="n"/>
      <c r="E3811" s="94" t="inlineStr">
        <is>
          <t>Every pipe and duct line should be labeled with water-resistant stickers. The label informs about the following:</t>
        </is>
      </c>
      <c r="F3811" s="94" t="inlineStr">
        <is>
          <t>Minden csővezeték és légcsatornát a szerlés hőszigetelést követően öntapadó vízálló matricával fel kell iratozni. A tájékoztató felirat tartamazza:</t>
        </is>
      </c>
      <c r="G3811" s="994" t="n"/>
      <c r="H3811" s="39" t="n"/>
      <c r="I3811" s="315" t="n"/>
      <c r="J3811" s="159" t="n"/>
      <c r="K3811" s="159" t="n"/>
      <c r="L3811" s="753" t="n"/>
      <c r="M3811" s="748" t="n"/>
      <c r="O3811" s="464">
        <f>ISBLANK(D3811)</f>
        <v/>
      </c>
      <c r="P3811" s="464">
        <f>ISBLANK(G3811)</f>
        <v/>
      </c>
      <c r="Q3811" s="464">
        <f>ISBLANK(M3811)</f>
        <v/>
      </c>
      <c r="R3811" s="464">
        <f>IF(AND(O3811=P3811,O3811=Q3811),,"!!!")</f>
        <v/>
      </c>
      <c r="T3811" s="464" t="n">
        <v>3800</v>
      </c>
    </row>
    <row customFormat="1" outlineLevel="1" r="3812" s="590">
      <c r="A3812" s="170" t="n"/>
      <c r="B3812" s="618" t="n"/>
      <c r="C3812" s="641" t="n"/>
      <c r="D3812" s="829" t="n"/>
      <c r="E3812" s="94" t="inlineStr">
        <is>
          <t>type of medium</t>
        </is>
      </c>
      <c r="F3812" s="94" t="inlineStr">
        <is>
          <t>közeg fajtája</t>
        </is>
      </c>
      <c r="G3812" s="994" t="n"/>
      <c r="H3812" s="39" t="n"/>
      <c r="I3812" s="315" t="n"/>
      <c r="J3812" s="159" t="n"/>
      <c r="K3812" s="159" t="n"/>
      <c r="L3812" s="753" t="n"/>
      <c r="M3812" s="748" t="n"/>
      <c r="O3812" s="464">
        <f>ISBLANK(D3812)</f>
        <v/>
      </c>
      <c r="P3812" s="464">
        <f>ISBLANK(G3812)</f>
        <v/>
      </c>
      <c r="Q3812" s="464">
        <f>ISBLANK(M3812)</f>
        <v/>
      </c>
      <c r="R3812" s="464">
        <f>IF(AND(O3812=P3812,O3812=Q3812),,"!!!")</f>
        <v/>
      </c>
      <c r="T3812" s="464" t="n">
        <v>3801</v>
      </c>
    </row>
    <row customFormat="1" outlineLevel="1" r="3813" s="590">
      <c r="A3813" s="170" t="n"/>
      <c r="B3813" s="618" t="n"/>
      <c r="C3813" s="641" t="n"/>
      <c r="D3813" s="829" t="n"/>
      <c r="E3813" s="94" t="inlineStr">
        <is>
          <t>flow direction</t>
        </is>
      </c>
      <c r="F3813" s="94" t="inlineStr">
        <is>
          <t>közegáramlás iránya</t>
        </is>
      </c>
      <c r="G3813" s="994" t="n"/>
      <c r="H3813" s="39" t="n"/>
      <c r="I3813" s="315" t="n"/>
      <c r="J3813" s="159" t="n"/>
      <c r="K3813" s="159" t="n"/>
      <c r="L3813" s="753" t="n"/>
      <c r="M3813" s="748" t="n"/>
      <c r="O3813" s="464">
        <f>ISBLANK(D3813)</f>
        <v/>
      </c>
      <c r="P3813" s="464">
        <f>ISBLANK(G3813)</f>
        <v/>
      </c>
      <c r="Q3813" s="464">
        <f>ISBLANK(M3813)</f>
        <v/>
      </c>
      <c r="R3813" s="464">
        <f>IF(AND(O3813=P3813,O3813=Q3813),,"!!!")</f>
        <v/>
      </c>
      <c r="T3813" s="464" t="n">
        <v>3802</v>
      </c>
    </row>
    <row customFormat="1" customHeight="1" ht="22.5" outlineLevel="1" r="3814" s="590">
      <c r="A3814" s="170" t="n"/>
      <c r="B3814" s="618" t="n"/>
      <c r="C3814" s="641" t="n"/>
      <c r="D3814" s="829" t="n"/>
      <c r="E3814" s="94" t="inlineStr">
        <is>
          <t>Labels should be placed system-wise at equal distance, by every 10 meters. Cost included in the complete price offer.</t>
        </is>
      </c>
      <c r="F3814" s="94" t="inlineStr">
        <is>
          <t>A felirati matricákat rendszer szerint azonos távolságban 10m-ként kell elhelyezni. A költségeket az összárajánlat tartalmazza.</t>
        </is>
      </c>
      <c r="G3814" s="994" t="n"/>
      <c r="H3814" s="39" t="n"/>
      <c r="I3814" s="315" t="n"/>
      <c r="J3814" s="159" t="n"/>
      <c r="K3814" s="159" t="n"/>
      <c r="L3814" s="753" t="n"/>
      <c r="M3814" s="748" t="n"/>
      <c r="O3814" s="464">
        <f>ISBLANK(D3814)</f>
        <v/>
      </c>
      <c r="P3814" s="464">
        <f>ISBLANK(G3814)</f>
        <v/>
      </c>
      <c r="Q3814" s="464">
        <f>ISBLANK(M3814)</f>
        <v/>
      </c>
      <c r="R3814" s="464">
        <f>IF(AND(O3814=P3814,O3814=Q3814),,"!!!")</f>
        <v/>
      </c>
      <c r="T3814" s="464" t="n">
        <v>3803</v>
      </c>
    </row>
    <row customFormat="1" customHeight="1" ht="33.75" outlineLevel="1" r="3815" s="590">
      <c r="A3815" s="170" t="n"/>
      <c r="B3815" s="618" t="n"/>
      <c r="C3815" s="641" t="n"/>
      <c r="D3815" s="829" t="n"/>
      <c r="E3815" s="94" t="inlineStr">
        <is>
          <t>Each electric cable (both low- and high voltage) must be marked in a water-resistant way at their ends, and these marks should be catalogued in the cable list.</t>
        </is>
      </c>
      <c r="F3815" s="94" t="inlineStr">
        <is>
          <t>Minden elektromos kábelt (magas alacsonyfeszültségű) a két végén időálló kivitelben meg kell jelölni, és ezen jelöléseket a szekrényterveken és kábellistán fel kell tüntetni.</t>
        </is>
      </c>
      <c r="G3815" s="994" t="n"/>
      <c r="H3815" s="39" t="n"/>
      <c r="I3815" s="315" t="n"/>
      <c r="J3815" s="159" t="n"/>
      <c r="K3815" s="159" t="n"/>
      <c r="L3815" s="753" t="n"/>
      <c r="M3815" s="748" t="n"/>
      <c r="O3815" s="464">
        <f>ISBLANK(D3815)</f>
        <v/>
      </c>
      <c r="P3815" s="464">
        <f>ISBLANK(G3815)</f>
        <v/>
      </c>
      <c r="Q3815" s="464">
        <f>ISBLANK(M3815)</f>
        <v/>
      </c>
      <c r="R3815" s="464">
        <f>IF(AND(O3815=P3815,O3815=Q3815),,"!!!")</f>
        <v/>
      </c>
      <c r="T3815" s="464" t="n">
        <v>3804</v>
      </c>
    </row>
    <row customFormat="1" customHeight="1" ht="33.75" outlineLevel="1" r="3816" s="590">
      <c r="A3816" s="170" t="n"/>
      <c r="B3816" s="618" t="n"/>
      <c r="C3816" s="641" t="n"/>
      <c r="D3816" s="829" t="n"/>
      <c r="E3816" s="94" t="inlineStr">
        <is>
          <t>In all electric cabinets, the installed RCD-s, automatic switches, electromagnetic relays, time relays, power switches should be products of the same manufacturer if possible.</t>
        </is>
      </c>
      <c r="F3816" s="94" t="inlineStr">
        <is>
          <t>A összes szekrényekbe épített fi-relék, automata kapcsolók, mágneskapcsolók, időrelék, teljesítménykapcsolók lehetőség szerint egy azonos gyártótól származhatnak.</t>
        </is>
      </c>
      <c r="G3816" s="994" t="n"/>
      <c r="H3816" s="39" t="n"/>
      <c r="I3816" s="315" t="n"/>
      <c r="J3816" s="159" t="n"/>
      <c r="K3816" s="159" t="n"/>
      <c r="L3816" s="753" t="n"/>
      <c r="M3816" s="748" t="n"/>
      <c r="O3816" s="464">
        <f>ISBLANK(D3816)</f>
        <v/>
      </c>
      <c r="P3816" s="464">
        <f>ISBLANK(G3816)</f>
        <v/>
      </c>
      <c r="Q3816" s="464">
        <f>ISBLANK(M3816)</f>
        <v/>
      </c>
      <c r="R3816" s="464">
        <f>IF(AND(O3816=P3816,O3816=Q3816),,"!!!")</f>
        <v/>
      </c>
      <c r="T3816" s="464" t="n">
        <v>3805</v>
      </c>
    </row>
    <row customFormat="1" customHeight="1" ht="22.5" outlineLevel="1" r="3817" s="590">
      <c r="A3817" s="170" t="n"/>
      <c r="B3817" s="618" t="n"/>
      <c r="C3817" s="641" t="n"/>
      <c r="D3817" s="829" t="n"/>
      <c r="E3817" s="94" t="inlineStr">
        <is>
          <t>Single stage motors up to 5.5kW are directly, above 7.5kW star-delta switch connected.</t>
        </is>
      </c>
      <c r="F3817" s="94" t="inlineStr">
        <is>
          <t>Egyfokozatú motorkat 5,5kW-ig direkt bekötéssel, 7,5kW feletti motorokat csillag-delta kapcsolással kell bekötni.</t>
        </is>
      </c>
      <c r="G3817" s="994" t="n"/>
      <c r="H3817" s="39" t="n"/>
      <c r="I3817" s="315" t="n"/>
      <c r="J3817" s="159" t="n"/>
      <c r="K3817" s="159" t="n"/>
      <c r="L3817" s="753" t="n"/>
      <c r="M3817" s="748" t="n"/>
      <c r="O3817" s="464">
        <f>ISBLANK(D3817)</f>
        <v/>
      </c>
      <c r="P3817" s="464">
        <f>ISBLANK(G3817)</f>
        <v/>
      </c>
      <c r="Q3817" s="464">
        <f>ISBLANK(M3817)</f>
        <v/>
      </c>
      <c r="R3817" s="464">
        <f>IF(AND(O3817=P3817,O3817=Q3817),,"!!!")</f>
        <v/>
      </c>
      <c r="T3817" s="464" t="n">
        <v>3806</v>
      </c>
    </row>
    <row customFormat="1" customHeight="1" ht="33.75" outlineLevel="1" r="3818" s="590">
      <c r="A3818" s="170" t="n"/>
      <c r="B3818" s="618" t="n"/>
      <c r="C3818" s="641" t="n"/>
      <c r="D3818" s="829" t="n"/>
      <c r="E3818" s="94" t="inlineStr">
        <is>
          <t>Pipe mounting should be constructed from commercially available products like HILTI, MEFA (or equivalent) that comprises vibration insulating with rubber inlay elements.</t>
        </is>
      </c>
      <c r="F3818" s="94" t="inlineStr">
        <is>
          <t>A cső tartószerkezeteket minden esteben a kereskedelemben járatos, kapható HILTI, MEFA (vagy egyenértékű) testhang terjedést gátló gumibetéstes kivitelben kell elkészíteni.</t>
        </is>
      </c>
      <c r="G3818" s="994" t="n"/>
      <c r="H3818" s="39" t="n"/>
      <c r="I3818" s="315" t="n"/>
      <c r="J3818" s="159" t="n"/>
      <c r="K3818" s="159" t="n"/>
      <c r="L3818" s="753" t="n"/>
      <c r="M3818" s="748" t="n"/>
      <c r="O3818" s="464">
        <f>ISBLANK(D3818)</f>
        <v/>
      </c>
      <c r="P3818" s="464">
        <f>ISBLANK(G3818)</f>
        <v/>
      </c>
      <c r="Q3818" s="464">
        <f>ISBLANK(M3818)</f>
        <v/>
      </c>
      <c r="R3818" s="464">
        <f>IF(AND(O3818=P3818,O3818=Q3818),,"!!!")</f>
        <v/>
      </c>
      <c r="T3818" s="464" t="n">
        <v>3807</v>
      </c>
    </row>
    <row customFormat="1" customHeight="1" ht="22.5" outlineLevel="1" r="3819" s="590">
      <c r="A3819" s="170" t="n"/>
      <c r="B3819" s="618" t="n"/>
      <c r="C3819" s="641" t="n"/>
      <c r="D3819" s="829" t="n"/>
      <c r="E3819" s="94" t="inlineStr">
        <is>
          <t>Using twisted wires for fixing or additionally welded support beams are not allowed.</t>
        </is>
      </c>
      <c r="F3819" s="94" t="inlineStr">
        <is>
          <t xml:space="preserve">Dróttal történő rögzítések, dierket utólag ráhegesztett konzolok nem megengedettek. </t>
        </is>
      </c>
      <c r="G3819" s="994" t="n"/>
      <c r="H3819" s="39" t="n"/>
      <c r="I3819" s="315" t="n"/>
      <c r="J3819" s="159" t="n"/>
      <c r="K3819" s="159" t="n"/>
      <c r="L3819" s="753" t="n"/>
      <c r="M3819" s="748" t="n"/>
      <c r="O3819" s="464">
        <f>ISBLANK(D3819)</f>
        <v/>
      </c>
      <c r="P3819" s="464">
        <f>ISBLANK(G3819)</f>
        <v/>
      </c>
      <c r="Q3819" s="464">
        <f>ISBLANK(M3819)</f>
        <v/>
      </c>
      <c r="R3819" s="464">
        <f>IF(AND(O3819=P3819,O3819=Q3819),,"!!!")</f>
        <v/>
      </c>
      <c r="T3819" s="464" t="n">
        <v>3808</v>
      </c>
    </row>
    <row customFormat="1" customHeight="1" ht="22.5" outlineLevel="1" r="3820" s="590">
      <c r="A3820" s="170" t="n"/>
      <c r="B3820" s="618" t="n"/>
      <c r="C3820" s="641" t="n"/>
      <c r="D3820" s="829" t="n"/>
      <c r="E3820" s="94" t="inlineStr">
        <is>
          <t>Minden tűzvédelmi berendezést kettős elektromos betáplálással kell ellátni.</t>
        </is>
      </c>
      <c r="F3820" s="94" t="inlineStr">
        <is>
          <t>Minden tűzvédelmi berendezést kettős elektromos betáplálással kell ellátni.</t>
        </is>
      </c>
      <c r="G3820" s="994" t="n"/>
      <c r="H3820" s="39" t="n"/>
      <c r="I3820" s="315" t="n"/>
      <c r="J3820" s="159" t="n"/>
      <c r="K3820" s="159" t="n"/>
      <c r="L3820" s="753" t="n"/>
      <c r="M3820" s="748" t="n"/>
      <c r="O3820" s="464">
        <f>ISBLANK(D3820)</f>
        <v/>
      </c>
      <c r="P3820" s="464">
        <f>ISBLANK(G3820)</f>
        <v/>
      </c>
      <c r="Q3820" s="464">
        <f>ISBLANK(M3820)</f>
        <v/>
      </c>
      <c r="R3820" s="464">
        <f>IF(AND(O3820=P3820,O3820=Q3820),,"!!!")</f>
        <v/>
      </c>
      <c r="T3820" s="464" t="n">
        <v>3809</v>
      </c>
    </row>
    <row customFormat="1" customHeight="1" ht="33.75" outlineLevel="1" r="3821" s="590">
      <c r="A3821" s="170" t="n"/>
      <c r="B3821" s="618" t="n"/>
      <c r="C3821" s="641" t="n"/>
      <c r="D3821" s="829" t="n"/>
      <c r="E3821" s="94" t="inlineStr">
        <is>
          <t>Fire protection systems should be constructed from materials approved by the regulatory Fire Department, every supporting system must have fire protection certificate.</t>
        </is>
      </c>
      <c r="F3821" s="94" t="inlineStr">
        <is>
          <t>A tűzvédelmi rendszereket az illetékes Tűzoltóság által elfogadott szerkezetekből kell kivitelezni, minden tűzvédelmet szolgálló rendszernek rendelkeznie kell tűzvédelmi minősítéssel.</t>
        </is>
      </c>
      <c r="G3821" s="994" t="n"/>
      <c r="H3821" s="39" t="n"/>
      <c r="I3821" s="315" t="n"/>
      <c r="J3821" s="159" t="n"/>
      <c r="K3821" s="159" t="n"/>
      <c r="L3821" s="753" t="n"/>
      <c r="M3821" s="748" t="n"/>
      <c r="O3821" s="464">
        <f>ISBLANK(D3821)</f>
        <v/>
      </c>
      <c r="P3821" s="464">
        <f>ISBLANK(G3821)</f>
        <v/>
      </c>
      <c r="Q3821" s="464">
        <f>ISBLANK(M3821)</f>
        <v/>
      </c>
      <c r="R3821" s="464">
        <f>IF(AND(O3821=P3821,O3821=Q3821),,"!!!")</f>
        <v/>
      </c>
      <c r="T3821" s="464" t="n">
        <v>3810</v>
      </c>
    </row>
    <row customFormat="1" customHeight="1" ht="33.75" outlineLevel="1" r="3822" s="590">
      <c r="A3822" s="170" t="n"/>
      <c r="B3822" s="618" t="n"/>
      <c r="C3822" s="641" t="n"/>
      <c r="D3822" s="829" t="n"/>
      <c r="E3822" s="94" t="inlineStr">
        <is>
          <t>Constructor should cover the costs of verification measurements necessary for approval of proper oparation of engineering systems as parto of the handover process.</t>
        </is>
      </c>
      <c r="F3822" s="94" t="inlineStr">
        <is>
          <t>A kivitelező vállalkozót terhelik az átadás-átvételi eljárások során a gépészeti rendszerek megfelelő működésének igazolásához szükséges ellenőrző mérések elvégzésének költségei.</t>
        </is>
      </c>
      <c r="G3822" s="994" t="n"/>
      <c r="H3822" s="39" t="n"/>
      <c r="I3822" s="315" t="n"/>
      <c r="J3822" s="159" t="n"/>
      <c r="K3822" s="159" t="n"/>
      <c r="L3822" s="753" t="n"/>
      <c r="M3822" s="748" t="n"/>
      <c r="O3822" s="464">
        <f>ISBLANK(D3822)</f>
        <v/>
      </c>
      <c r="P3822" s="464">
        <f>ISBLANK(G3822)</f>
        <v/>
      </c>
      <c r="Q3822" s="464">
        <f>ISBLANK(M3822)</f>
        <v/>
      </c>
      <c r="R3822" s="464">
        <f>IF(AND(O3822=P3822,O3822=Q3822),,"!!!")</f>
        <v/>
      </c>
      <c r="T3822" s="464" t="n">
        <v>3811</v>
      </c>
    </row>
    <row customFormat="1" customHeight="1" ht="22.5" outlineLevel="1" r="3823" s="590">
      <c r="A3823" s="170" t="n"/>
      <c r="B3823" s="618" t="n"/>
      <c r="C3823" s="641" t="n"/>
      <c r="D3823" s="829" t="n"/>
      <c r="E3823" s="94" t="inlineStr">
        <is>
          <t>Gépészeti rendszerek és berendezések beszabályozása, komplett dokumentálása</t>
        </is>
      </c>
      <c r="F3823" s="94" t="inlineStr">
        <is>
          <t>Gépészeti rendszerek és berendezések beszabályozása, komplett dokumentálása</t>
        </is>
      </c>
      <c r="G3823" s="994" t="n"/>
      <c r="H3823" s="39" t="n"/>
      <c r="I3823" s="315" t="n"/>
      <c r="J3823" s="159" t="n"/>
      <c r="K3823" s="159" t="n"/>
      <c r="L3823" s="753" t="n"/>
      <c r="M3823" s="748" t="n"/>
      <c r="O3823" s="464">
        <f>ISBLANK(D3823)</f>
        <v/>
      </c>
      <c r="P3823" s="464">
        <f>ISBLANK(G3823)</f>
        <v/>
      </c>
      <c r="Q3823" s="464">
        <f>ISBLANK(M3823)</f>
        <v/>
      </c>
      <c r="R3823" s="464">
        <f>IF(AND(O3823=P3823,O3823=Q3823),,"!!!")</f>
        <v/>
      </c>
      <c r="T3823" s="464" t="n">
        <v>3812</v>
      </c>
    </row>
    <row customFormat="1" customHeight="1" ht="22.5" outlineLevel="1" r="3824" s="590">
      <c r="A3824" s="170" t="n"/>
      <c r="B3824" s="618" t="n"/>
      <c r="C3824" s="641" t="n"/>
      <c r="D3824" s="829" t="n"/>
      <c r="E3824" s="94" t="inlineStr">
        <is>
          <t>Commissioning, regulation, conduction of trial operations, with complete protocolling, calibration protocols, operation manuals</t>
        </is>
      </c>
      <c r="F3824" s="94" t="inlineStr">
        <is>
          <t>Gépészeti rendszerek beüzemelése, üzembe helyezése, próba üzem lefolytatása, komplett dokumentálása, műbizonylatokkal, gépkönyvekkel</t>
        </is>
      </c>
      <c r="G3824" s="994" t="n"/>
      <c r="H3824" s="39" t="n"/>
      <c r="I3824" s="315" t="n"/>
      <c r="J3824" s="159" t="n"/>
      <c r="K3824" s="159" t="n"/>
      <c r="L3824" s="753" t="n"/>
      <c r="M3824" s="748" t="n"/>
      <c r="O3824" s="464">
        <f>ISBLANK(D3824)</f>
        <v/>
      </c>
      <c r="P3824" s="464">
        <f>ISBLANK(G3824)</f>
        <v/>
      </c>
      <c r="Q3824" s="464">
        <f>ISBLANK(M3824)</f>
        <v/>
      </c>
      <c r="R3824" s="464">
        <f>IF(AND(O3824=P3824,O3824=Q3824),,"!!!")</f>
        <v/>
      </c>
      <c r="T3824" s="464" t="n">
        <v>3813</v>
      </c>
    </row>
    <row customFormat="1" customHeight="1" ht="33.75" outlineLevel="1" r="3825" s="590">
      <c r="A3825" s="170" t="n"/>
      <c r="B3825" s="618" t="n"/>
      <c r="C3825" s="641" t="n"/>
      <c r="D3825" s="829" t="n"/>
      <c r="E3825" s="94" t="inlineStr">
        <is>
          <t>Training of operators, three times, complete with training protocol and composition of operation description (within half year following technical handover of the entire building)</t>
        </is>
      </c>
      <c r="F3825" s="94" t="inlineStr">
        <is>
          <t>Kezelőszemélyzet háromszori betanítása, betanítási jegyzőkönyv és működési leírás készítése (Egy a teljes épület műszaki átadását követően fél éven belül)</t>
        </is>
      </c>
      <c r="G3825" s="994" t="n"/>
      <c r="H3825" s="39" t="n"/>
      <c r="I3825" s="315" t="n"/>
      <c r="J3825" s="159" t="n"/>
      <c r="K3825" s="159" t="n"/>
      <c r="L3825" s="753" t="n"/>
      <c r="M3825" s="748" t="n"/>
      <c r="O3825" s="464">
        <f>ISBLANK(D3825)</f>
        <v/>
      </c>
      <c r="P3825" s="464">
        <f>ISBLANK(G3825)</f>
        <v/>
      </c>
      <c r="Q3825" s="464">
        <f>ISBLANK(M3825)</f>
        <v/>
      </c>
      <c r="R3825" s="464">
        <f>IF(AND(O3825=P3825,O3825=Q3825),,"!!!")</f>
        <v/>
      </c>
      <c r="T3825" s="464" t="n">
        <v>3814</v>
      </c>
    </row>
    <row customFormat="1" customHeight="1" ht="22.5" outlineLevel="1" r="3826" s="590">
      <c r="A3826" s="170" t="n"/>
      <c r="B3826" s="618" t="n"/>
      <c r="C3826" s="641" t="n"/>
      <c r="D3826" s="829" t="n"/>
      <c r="E3826" s="94" t="inlineStr">
        <is>
          <t>Completion of formal and contentual requirements of technical documentation necessary for occupancy permit process.</t>
        </is>
      </c>
      <c r="F3826" s="94" t="inlineStr">
        <is>
          <t>A használatba-vételi eljáráshoz szükséges teljeskörű műszaki dokumentáció tartalmi és formai teljesítése.</t>
        </is>
      </c>
      <c r="G3826" s="994" t="n"/>
      <c r="H3826" s="39" t="n"/>
      <c r="I3826" s="315" t="n"/>
      <c r="J3826" s="159" t="n"/>
      <c r="K3826" s="159" t="n"/>
      <c r="L3826" s="753" t="n"/>
      <c r="M3826" s="748" t="n"/>
      <c r="O3826" s="464">
        <f>ISBLANK(D3826)</f>
        <v/>
      </c>
      <c r="P3826" s="464">
        <f>ISBLANK(G3826)</f>
        <v/>
      </c>
      <c r="Q3826" s="464">
        <f>ISBLANK(M3826)</f>
        <v/>
      </c>
      <c r="R3826" s="464">
        <f>IF(AND(O3826=P3826,O3826=Q3826),,"!!!")</f>
        <v/>
      </c>
      <c r="T3826" s="464" t="n">
        <v>3815</v>
      </c>
    </row>
    <row customFormat="1" customHeight="1" ht="22.5" outlineLevel="1" r="3827" s="590">
      <c r="A3827" s="170" t="n"/>
      <c r="B3827" s="618" t="n"/>
      <c r="C3827" s="641" t="n"/>
      <c r="D3827" s="829" t="n"/>
      <c r="E3827" s="94" t="inlineStr">
        <is>
          <t>Assembling 'As-built' design documentation, in the quality/quantity specified by the client.</t>
        </is>
      </c>
      <c r="F3827" s="94" t="inlineStr">
        <is>
          <t>Megvalósulási tervek készítése a Beruházó által megkövetelt mennyiségben, minőségben</t>
        </is>
      </c>
      <c r="G3827" s="994" t="n"/>
      <c r="H3827" s="39" t="n"/>
      <c r="I3827" s="315" t="n"/>
      <c r="J3827" s="159" t="n"/>
      <c r="K3827" s="159" t="n"/>
      <c r="L3827" s="753" t="n"/>
      <c r="M3827" s="748" t="n"/>
      <c r="O3827" s="464">
        <f>ISBLANK(D3827)</f>
        <v/>
      </c>
      <c r="P3827" s="464">
        <f>ISBLANK(G3827)</f>
        <v/>
      </c>
      <c r="Q3827" s="464">
        <f>ISBLANK(M3827)</f>
        <v/>
      </c>
      <c r="R3827" s="464">
        <f>IF(AND(O3827=P3827,O3827=Q3827),,"!!!")</f>
        <v/>
      </c>
      <c r="T3827" s="464" t="n">
        <v>3816</v>
      </c>
    </row>
    <row customFormat="1" outlineLevel="1" r="3828" s="590">
      <c r="A3828" s="170" t="n"/>
      <c r="B3828" s="618" t="n"/>
      <c r="C3828" s="641" t="n"/>
      <c r="D3828" s="829" t="n"/>
      <c r="E3828" s="428" t="n"/>
      <c r="F3828" s="428" t="n"/>
      <c r="G3828" s="994" t="n"/>
      <c r="H3828" s="39" t="n"/>
      <c r="I3828" s="315" t="n"/>
      <c r="J3828" s="159" t="n"/>
      <c r="K3828" s="159" t="n"/>
      <c r="L3828" s="753" t="n"/>
      <c r="M3828" s="748" t="n"/>
      <c r="O3828" s="464">
        <f>ISBLANK(D3828)</f>
        <v/>
      </c>
      <c r="P3828" s="464">
        <f>ISBLANK(G3828)</f>
        <v/>
      </c>
      <c r="Q3828" s="464">
        <f>ISBLANK(M3828)</f>
        <v/>
      </c>
      <c r="R3828" s="464">
        <f>IF(AND(O3828=P3828,O3828=Q3828),,"!!!")</f>
        <v/>
      </c>
      <c r="T3828" s="464" t="n">
        <v>3817</v>
      </c>
    </row>
    <row customFormat="1" customHeight="1" ht="33.75" outlineLevel="1" r="3829" s="590">
      <c r="A3829" s="170" t="n"/>
      <c r="B3829" s="618" t="n"/>
      <c r="C3829" s="641" t="n"/>
      <c r="D3829" s="829" t="n"/>
      <c r="E3829" s="94" t="inlineStr">
        <is>
          <t>We acknowledge above listed terms and conditions, and took them into account to the furthest possible extent in the preparation of our offer.</t>
        </is>
      </c>
      <c r="F3829" s="94" t="inlineStr">
        <is>
          <t xml:space="preserve">A fenti feltételeket tudomásul vettük, és az ajánlat elkészítésénél maradéktalanul figyelembe vettük. </t>
        </is>
      </c>
      <c r="G3829" s="994" t="n"/>
      <c r="H3829" s="39" t="n"/>
      <c r="I3829" s="315" t="n"/>
      <c r="J3829" s="159" t="n"/>
      <c r="K3829" s="159" t="n"/>
      <c r="L3829" s="753" t="n"/>
      <c r="M3829" s="748" t="n"/>
      <c r="O3829" s="464">
        <f>ISBLANK(D3829)</f>
        <v/>
      </c>
      <c r="P3829" s="464">
        <f>ISBLANK(G3829)</f>
        <v/>
      </c>
      <c r="Q3829" s="464">
        <f>ISBLANK(M3829)</f>
        <v/>
      </c>
      <c r="R3829" s="464">
        <f>IF(AND(O3829=P3829,O3829=Q3829),,"!!!")</f>
        <v/>
      </c>
      <c r="T3829" s="464" t="n">
        <v>3818</v>
      </c>
    </row>
    <row customFormat="1" customHeight="1" ht="13.5" outlineLevel="1" r="3830" s="590" thickBot="1">
      <c r="A3830" s="170" t="n"/>
      <c r="B3830" s="618" t="n"/>
      <c r="C3830" s="641" t="n"/>
      <c r="D3830" s="829" t="n"/>
      <c r="E3830" s="428" t="n"/>
      <c r="F3830" s="428" t="n"/>
      <c r="G3830" s="994" t="n"/>
      <c r="H3830" s="39" t="n"/>
      <c r="I3830" s="315" t="n"/>
      <c r="J3830" s="159" t="n"/>
      <c r="K3830" s="159" t="n"/>
      <c r="L3830" s="753" t="n"/>
      <c r="M3830" s="748" t="n"/>
      <c r="O3830" s="464">
        <f>ISBLANK(D3830)</f>
        <v/>
      </c>
      <c r="P3830" s="464">
        <f>ISBLANK(G3830)</f>
        <v/>
      </c>
      <c r="Q3830" s="464">
        <f>ISBLANK(M3830)</f>
        <v/>
      </c>
      <c r="R3830" s="464">
        <f>IF(AND(O3830=P3830,O3830=Q3830),,"!!!")</f>
        <v/>
      </c>
      <c r="T3830" s="464" t="n">
        <v>3819</v>
      </c>
    </row>
    <row customFormat="1" customHeight="1" ht="13.5" outlineLevel="1" r="3831" s="590" thickBot="1">
      <c r="A3831" s="40" t="n"/>
      <c r="B3831" s="622" t="n">
        <v>400</v>
      </c>
      <c r="C3831" s="623" t="n">
        <v>473</v>
      </c>
      <c r="D3831" s="434" t="n"/>
      <c r="E3831" s="6" t="inlineStr">
        <is>
          <t>Other</t>
        </is>
      </c>
      <c r="F3831" s="6" t="inlineStr">
        <is>
          <t>Egyéb összesen</t>
        </is>
      </c>
      <c r="G3831" s="1007" t="n"/>
      <c r="H3831" s="294" t="n"/>
      <c r="I3831" s="452" t="n"/>
      <c r="J3831" s="95" t="n"/>
      <c r="K3831" s="95" t="n"/>
      <c r="L3831" s="213" t="n"/>
      <c r="M3831" s="226">
        <f>SUM(M3786:M3830)</f>
        <v/>
      </c>
      <c r="O3831" s="464">
        <f>ISBLANK(D3831)</f>
        <v/>
      </c>
      <c r="P3831" s="464">
        <f>ISBLANK(G3831)</f>
        <v/>
      </c>
      <c r="Q3831" s="464">
        <f>ISBLANK(M3831)</f>
        <v/>
      </c>
      <c r="R3831" s="464">
        <f>IF(AND(O3831=P3831,O3831=Q3831),,"!!!")</f>
        <v/>
      </c>
      <c r="T3831" s="464" t="n">
        <v>3820</v>
      </c>
    </row>
    <row customHeight="1" ht="34.9" r="3832" thickBot="1">
      <c r="A3832" s="373" t="n"/>
      <c r="B3832" s="858" t="n">
        <v>400</v>
      </c>
      <c r="C3832" s="859" t="n">
        <v>479</v>
      </c>
      <c r="D3832" s="860" t="n"/>
      <c r="E3832" s="861" t="inlineStr">
        <is>
          <t>Function-, production related equipment and fitmets - Boiler room</t>
        </is>
      </c>
      <c r="F3832" s="861" t="inlineStr">
        <is>
          <t>Technológiai gépészet - Kazánház</t>
        </is>
      </c>
      <c r="G3832" s="1046" t="n"/>
      <c r="H3832" s="861" t="n"/>
      <c r="I3832" s="311" t="n"/>
      <c r="J3832" s="95" t="n"/>
      <c r="K3832" s="23" t="n"/>
      <c r="L3832" s="23" t="n"/>
      <c r="M3832" s="191">
        <f>SUMIF(D3834:D4095,"&gt;0",M3834:M4100)</f>
        <v/>
      </c>
      <c r="O3832" s="464">
        <f>ISBLANK(D3832)</f>
        <v/>
      </c>
      <c r="P3832" s="464">
        <f>ISBLANK(G3832)</f>
        <v/>
      </c>
      <c r="Q3832" s="464">
        <f>ISBLANK(M3832)</f>
        <v/>
      </c>
      <c r="R3832" s="464">
        <f>IF(AND(O3832=P3832,O3832=Q3832),,"!!!")</f>
        <v/>
      </c>
      <c r="T3832" s="464" t="n">
        <v>3821</v>
      </c>
    </row>
    <row customFormat="1" customHeight="1" ht="16.5" outlineLevel="1" r="3833" s="590" thickBot="1">
      <c r="A3833" s="45" t="n"/>
      <c r="B3833" s="862" t="n"/>
      <c r="C3833" s="863" t="n"/>
      <c r="D3833" s="864" t="n"/>
      <c r="E3833" s="865" t="inlineStr">
        <is>
          <t>Note</t>
        </is>
      </c>
      <c r="F3833" s="866" t="inlineStr">
        <is>
          <t>Megjegyzés:</t>
        </is>
      </c>
      <c r="G3833" s="1047" t="n"/>
      <c r="H3833" s="867" t="n"/>
      <c r="I3833" s="312" t="n"/>
      <c r="J3833" s="131" t="n"/>
      <c r="K3833" s="131" t="n"/>
      <c r="L3833" s="131" t="n"/>
      <c r="M3833" s="46" t="n"/>
      <c r="O3833" s="464">
        <f>ISBLANK(D3833)</f>
        <v/>
      </c>
      <c r="P3833" s="464">
        <f>ISBLANK(G3833)</f>
        <v/>
      </c>
      <c r="Q3833" s="464">
        <f>ISBLANK(M3833)</f>
        <v/>
      </c>
      <c r="R3833" s="464">
        <f>IF(AND(O3833=P3833,O3833=Q3833),,"!!!")</f>
        <v/>
      </c>
      <c r="T3833" s="464" t="n">
        <v>3822</v>
      </c>
    </row>
    <row customFormat="1" customHeight="1" ht="28.15" outlineLevel="1" r="3834" s="590" thickBot="1">
      <c r="A3834" s="868" t="n"/>
      <c r="B3834" s="869" t="n">
        <v>400</v>
      </c>
      <c r="C3834" s="870" t="n">
        <v>479</v>
      </c>
      <c r="D3834" s="871" t="n"/>
      <c r="E3834" s="872" t="inlineStr">
        <is>
          <t>The following BoQ is valid with the attached equipment list.</t>
        </is>
      </c>
      <c r="F3834" s="872" t="inlineStr">
        <is>
          <t>Lenti anyagkiírás a dokumentációhoz mellékelt berendezésjegyzékkel együtt érvényes!</t>
        </is>
      </c>
      <c r="G3834" s="1048" t="inlineStr">
        <is>
          <t>A lent felsorolt tételek a tartalékot nem tartalmazzák. /
 Quantity without spare items.</t>
        </is>
      </c>
      <c r="H3834" s="873" t="n"/>
      <c r="I3834" s="371" t="n"/>
      <c r="J3834" s="371" t="n"/>
      <c r="K3834" s="371" t="n"/>
      <c r="L3834" s="371" t="n"/>
      <c r="M3834" s="372" t="n"/>
      <c r="O3834" s="464">
        <f>ISBLANK(D3834)</f>
        <v/>
      </c>
      <c r="P3834" s="464">
        <f>ISBLANK(G3834)</f>
        <v/>
      </c>
      <c r="Q3834" s="464">
        <f>ISBLANK(M3834)</f>
        <v/>
      </c>
      <c r="R3834" s="464">
        <f>IF(AND(O3834=P3834,O3834=Q3834),,"!!!")</f>
        <v/>
      </c>
      <c r="T3834" s="464" t="n">
        <v>3823</v>
      </c>
    </row>
    <row customFormat="1" customHeight="1" ht="38.25" outlineLevel="1" r="3835" s="590">
      <c r="A3835" s="868" t="n"/>
      <c r="B3835" s="874" t="n">
        <v>400</v>
      </c>
      <c r="C3835" s="875" t="n">
        <v>479</v>
      </c>
      <c r="D3835" s="876" t="n">
        <v>1</v>
      </c>
      <c r="E3835" s="877" t="inlineStr">
        <is>
          <t>SB1 horizontal, shell type steam boiler specified according to the equipment list attached.</t>
        </is>
      </c>
      <c r="F3835" s="877" t="inlineStr">
        <is>
          <t>SB1 jelű nagy víz- és gőzterű, fekvőhengeres gőzkazán a mellékelt berendezésjegyzék szerinti műszaki specifikációval</t>
        </is>
      </c>
      <c r="G3835" s="1049" t="n">
        <v>1</v>
      </c>
      <c r="H3835" s="878" t="inlineStr">
        <is>
          <t>db / pcs</t>
        </is>
      </c>
      <c r="I3835" s="315" t="n"/>
      <c r="J3835" s="159" t="n">
        <v>0</v>
      </c>
      <c r="K3835" s="159" t="n">
        <v>0</v>
      </c>
      <c r="L3835" s="753">
        <f>J3835+K3835</f>
        <v/>
      </c>
      <c r="M3835" s="748">
        <f>L3835*(G3835+I3835)</f>
        <v/>
      </c>
      <c r="O3835" s="464">
        <f>ISBLANK(D3835)</f>
        <v/>
      </c>
      <c r="P3835" s="464">
        <f>ISBLANK(G3835)</f>
        <v/>
      </c>
      <c r="Q3835" s="464">
        <f>ISBLANK(M3835)</f>
        <v/>
      </c>
      <c r="R3835" s="464">
        <f>IF(AND(O3835=P3835,O3835=Q3835),,"!!!")</f>
        <v/>
      </c>
      <c r="T3835" s="464" t="n">
        <v>3824</v>
      </c>
    </row>
    <row customFormat="1" customHeight="1" ht="25.5" outlineLevel="1" r="3836" s="590">
      <c r="A3836" s="868" t="n"/>
      <c r="B3836" s="874" t="n">
        <v>400</v>
      </c>
      <c r="C3836" s="875" t="n">
        <v>479</v>
      </c>
      <c r="D3836" s="876" t="n">
        <v>2</v>
      </c>
      <c r="E3836" s="877" t="inlineStr">
        <is>
          <t>GB1 natural gas fired, duoblock burner specified according to the equipment list attached.</t>
        </is>
      </c>
      <c r="F3836" s="877" t="inlineStr">
        <is>
          <t>GB1 jelű földgáz tüzelésű duoblokk égő a mellékelt berendezésjegyzék szerinti műszaki specifikációval</t>
        </is>
      </c>
      <c r="G3836" s="1049" t="n">
        <v>1</v>
      </c>
      <c r="H3836" s="878" t="inlineStr">
        <is>
          <t>db / pcs</t>
        </is>
      </c>
      <c r="I3836" s="315" t="n"/>
      <c r="J3836" s="159" t="n">
        <v>0</v>
      </c>
      <c r="K3836" s="159" t="n">
        <v>0</v>
      </c>
      <c r="L3836" s="753" t="n">
        <v>0</v>
      </c>
      <c r="M3836" s="748">
        <f>L3836*(G3836+I3836)</f>
        <v/>
      </c>
      <c r="O3836" s="464">
        <f>ISBLANK(D3836)</f>
        <v/>
      </c>
      <c r="P3836" s="464">
        <f>ISBLANK(G3836)</f>
        <v/>
      </c>
      <c r="Q3836" s="464">
        <f>ISBLANK(M3836)</f>
        <v/>
      </c>
      <c r="R3836" s="464">
        <f>IF(AND(O3836=P3836,O3836=Q3836),,"!!!")</f>
        <v/>
      </c>
      <c r="T3836" s="464" t="n">
        <v>3825</v>
      </c>
    </row>
    <row customFormat="1" customHeight="1" ht="38.25" outlineLevel="1" r="3837" s="590">
      <c r="A3837" s="868" t="n"/>
      <c r="B3837" s="874" t="n">
        <v>400</v>
      </c>
      <c r="C3837" s="875" t="n">
        <v>479</v>
      </c>
      <c r="D3837" s="876" t="n">
        <v>3</v>
      </c>
      <c r="E3837" s="877" t="inlineStr">
        <is>
          <t>ECO1 feedwater-fluegas heat exchanger built on boliler specified according to the equipment list attached.</t>
        </is>
      </c>
      <c r="F3837" s="877" t="inlineStr">
        <is>
          <t>ECO1 jelű kazánra épített tápvíz-füstgáz hőcserélő a mellékelt berendezésjegyzék szerinti műszaki specifikációval</t>
        </is>
      </c>
      <c r="G3837" s="1049" t="n">
        <v>1</v>
      </c>
      <c r="H3837" s="878" t="inlineStr">
        <is>
          <t>db / pcs</t>
        </is>
      </c>
      <c r="I3837" s="315" t="n"/>
      <c r="J3837" s="159" t="n">
        <v>0</v>
      </c>
      <c r="K3837" s="159" t="n">
        <v>0</v>
      </c>
      <c r="L3837" s="753" t="n">
        <v>0</v>
      </c>
      <c r="M3837" s="748">
        <f>L3837*(G3837+I3837)</f>
        <v/>
      </c>
      <c r="O3837" s="464">
        <f>ISBLANK(D3837)</f>
        <v/>
      </c>
      <c r="P3837" s="464">
        <f>ISBLANK(G3837)</f>
        <v/>
      </c>
      <c r="Q3837" s="464">
        <f>ISBLANK(M3837)</f>
        <v/>
      </c>
      <c r="R3837" s="464">
        <f>IF(AND(O3837=P3837,O3837=Q3837),,"!!!")</f>
        <v/>
      </c>
      <c r="T3837" s="464" t="n">
        <v>3826</v>
      </c>
    </row>
    <row customFormat="1" customHeight="1" ht="25.5" outlineLevel="1" r="3838" s="590">
      <c r="A3838" s="868" t="n"/>
      <c r="B3838" s="874" t="n">
        <v>400</v>
      </c>
      <c r="C3838" s="875" t="n">
        <v>479</v>
      </c>
      <c r="D3838" s="876" t="n">
        <v>4</v>
      </c>
      <c r="E3838" s="877" t="inlineStr">
        <is>
          <t>CD1 chemical dosing plant specified according to the equipment list attached.</t>
        </is>
      </c>
      <c r="F3838" s="877" t="inlineStr">
        <is>
          <t>CD1 jelű vegyszeradagoló berendezés a mellékelt berendezésjegyzék szerinti műszaki specifikációval</t>
        </is>
      </c>
      <c r="G3838" s="1049" t="n">
        <v>1</v>
      </c>
      <c r="H3838" s="878" t="inlineStr">
        <is>
          <t>db / pcs</t>
        </is>
      </c>
      <c r="I3838" s="315" t="n"/>
      <c r="J3838" s="159" t="n">
        <v>0</v>
      </c>
      <c r="K3838" s="159" t="n">
        <v>0</v>
      </c>
      <c r="L3838" s="753" t="n">
        <v>0</v>
      </c>
      <c r="M3838" s="748">
        <f>L3838*(G3838+I3838)</f>
        <v/>
      </c>
      <c r="O3838" s="464">
        <f>ISBLANK(D3838)</f>
        <v/>
      </c>
      <c r="P3838" s="464">
        <f>ISBLANK(G3838)</f>
        <v/>
      </c>
      <c r="Q3838" s="464">
        <f>ISBLANK(M3838)</f>
        <v/>
      </c>
      <c r="R3838" s="464">
        <f>IF(AND(O3838=P3838,O3838=Q3838),,"!!!")</f>
        <v/>
      </c>
      <c r="T3838" s="464" t="n">
        <v>3827</v>
      </c>
    </row>
    <row customFormat="1" customHeight="1" ht="25.5" outlineLevel="1" r="3839" s="590">
      <c r="A3839" s="868" t="n"/>
      <c r="B3839" s="874" t="n">
        <v>400</v>
      </c>
      <c r="C3839" s="875" t="n">
        <v>479</v>
      </c>
      <c r="D3839" s="876" t="n">
        <v>5</v>
      </c>
      <c r="E3839" s="877" t="inlineStr">
        <is>
          <t>CD2 chemical dosing plant specified according to the equipment list attached.</t>
        </is>
      </c>
      <c r="F3839" s="877" t="inlineStr">
        <is>
          <t>CD2 jelű vegyszeradagoló berendezés a mellékelt berendezésjegyzék szerinti műszaki specifikációval</t>
        </is>
      </c>
      <c r="G3839" s="1049" t="n">
        <v>1</v>
      </c>
      <c r="H3839" s="878" t="inlineStr">
        <is>
          <t>db / pcs</t>
        </is>
      </c>
      <c r="I3839" s="315" t="n"/>
      <c r="J3839" s="159" t="n">
        <v>0</v>
      </c>
      <c r="K3839" s="159" t="n">
        <v>0</v>
      </c>
      <c r="L3839" s="753" t="n">
        <v>0</v>
      </c>
      <c r="M3839" s="748">
        <f>L3839*(G3839+I3839)</f>
        <v/>
      </c>
      <c r="O3839" s="464">
        <f>ISBLANK(D3839)</f>
        <v/>
      </c>
      <c r="P3839" s="464">
        <f>ISBLANK(G3839)</f>
        <v/>
      </c>
      <c r="Q3839" s="464">
        <f>ISBLANK(M3839)</f>
        <v/>
      </c>
      <c r="R3839" s="464">
        <f>IF(AND(O3839=P3839,O3839=Q3839),,"!!!")</f>
        <v/>
      </c>
      <c r="T3839" s="464" t="n">
        <v>3828</v>
      </c>
    </row>
    <row customFormat="1" customHeight="1" ht="25.5" outlineLevel="1" r="3840" s="590">
      <c r="A3840" s="868" t="n"/>
      <c r="B3840" s="874" t="n">
        <v>400</v>
      </c>
      <c r="C3840" s="875" t="n">
        <v>479</v>
      </c>
      <c r="D3840" s="876" t="n">
        <v>6</v>
      </c>
      <c r="E3840" s="877" t="inlineStr">
        <is>
          <t>CD3 chemical dosing plant specified according to the equipment list attached.</t>
        </is>
      </c>
      <c r="F3840" s="877" t="inlineStr">
        <is>
          <t>CD3 jelű vegyszeradagoló berendezés a mellékelt berendezésjegyzék szerinti műszaki specifikációval</t>
        </is>
      </c>
      <c r="G3840" s="1049" t="n">
        <v>1</v>
      </c>
      <c r="H3840" s="878" t="inlineStr">
        <is>
          <t>db / pcs</t>
        </is>
      </c>
      <c r="I3840" s="315" t="n"/>
      <c r="J3840" s="159" t="n">
        <v>0</v>
      </c>
      <c r="K3840" s="159" t="n">
        <v>0</v>
      </c>
      <c r="L3840" s="753" t="n">
        <v>0</v>
      </c>
      <c r="M3840" s="748">
        <f>L3840*(G3840+I3840)</f>
        <v/>
      </c>
      <c r="O3840" s="464">
        <f>ISBLANK(D3840)</f>
        <v/>
      </c>
      <c r="P3840" s="464">
        <f>ISBLANK(G3840)</f>
        <v/>
      </c>
      <c r="Q3840" s="464">
        <f>ISBLANK(M3840)</f>
        <v/>
      </c>
      <c r="R3840" s="464">
        <f>IF(AND(O3840=P3840,O3840=Q3840),,"!!!")</f>
        <v/>
      </c>
      <c r="T3840" s="464" t="n">
        <v>3829</v>
      </c>
    </row>
    <row customFormat="1" customHeight="1" ht="25.5" outlineLevel="1" r="3841" s="590">
      <c r="A3841" s="868" t="n"/>
      <c r="B3841" s="874" t="n">
        <v>400</v>
      </c>
      <c r="C3841" s="875" t="n">
        <v>479</v>
      </c>
      <c r="D3841" s="876" t="n">
        <v>7</v>
      </c>
      <c r="E3841" s="877" t="inlineStr">
        <is>
          <t>MWT Make-up water tank with deaerator according to the equipment list attached.</t>
        </is>
      </c>
      <c r="F3841" s="877" t="inlineStr">
        <is>
          <t>MWT jelű gáztalanítós pótvÍz tartály a mellékelt berendezésjegyzék szerinti műszaki specifikációval</t>
        </is>
      </c>
      <c r="G3841" s="1049" t="n">
        <v>1</v>
      </c>
      <c r="H3841" s="878" t="inlineStr">
        <is>
          <t>db / pcs</t>
        </is>
      </c>
      <c r="I3841" s="315" t="n"/>
      <c r="J3841" s="159" t="n">
        <v>0</v>
      </c>
      <c r="K3841" s="159" t="n">
        <v>0</v>
      </c>
      <c r="L3841" s="753" t="n">
        <v>0</v>
      </c>
      <c r="M3841" s="748">
        <f>L3841*(G3841+I3841)</f>
        <v/>
      </c>
      <c r="O3841" s="464">
        <f>ISBLANK(D3841)</f>
        <v/>
      </c>
      <c r="P3841" s="464">
        <f>ISBLANK(G3841)</f>
        <v/>
      </c>
      <c r="Q3841" s="464">
        <f>ISBLANK(M3841)</f>
        <v/>
      </c>
      <c r="R3841" s="464">
        <f>IF(AND(O3841=P3841,O3841=Q3841),,"!!!")</f>
        <v/>
      </c>
      <c r="T3841" s="464" t="n">
        <v>3830</v>
      </c>
    </row>
    <row customFormat="1" customHeight="1" ht="51" outlineLevel="1" r="3842" s="590">
      <c r="A3842" s="879" t="n"/>
      <c r="B3842" s="874" t="n">
        <v>400</v>
      </c>
      <c r="C3842" s="875" t="n">
        <v>479</v>
      </c>
      <c r="D3842" s="876" t="n">
        <v>8</v>
      </c>
      <c r="E3842" s="877" t="inlineStr">
        <is>
          <t>Seamless steel tube 
DN15 21,3x2 
P235GH 
MSZ EN 10216-1:2014</t>
        </is>
      </c>
      <c r="F3842" s="877" t="inlineStr">
        <is>
          <t>Varratnélküli acélcső 
DN15 21,3x2 
P235GH 
MSZ EN 10216-1:2014</t>
        </is>
      </c>
      <c r="G3842" s="1049" t="n">
        <v>74</v>
      </c>
      <c r="H3842" s="878" t="inlineStr">
        <is>
          <t>m</t>
        </is>
      </c>
      <c r="I3842" s="315" t="n"/>
      <c r="J3842" s="159" t="n">
        <v>0</v>
      </c>
      <c r="K3842" s="159" t="n">
        <v>0</v>
      </c>
      <c r="L3842" s="753" t="n">
        <v>0</v>
      </c>
      <c r="M3842" s="748">
        <f>L3842*(G3842+I3842)</f>
        <v/>
      </c>
      <c r="O3842" s="464">
        <f>ISBLANK(D3842)</f>
        <v/>
      </c>
      <c r="P3842" s="464">
        <f>ISBLANK(G3842)</f>
        <v/>
      </c>
      <c r="Q3842" s="464">
        <f>ISBLANK(M3842)</f>
        <v/>
      </c>
      <c r="R3842" s="464">
        <f>IF(AND(O3842=P3842,O3842=Q3842),,"!!!")</f>
        <v/>
      </c>
      <c r="T3842" s="464" t="n">
        <v>3831</v>
      </c>
    </row>
    <row customFormat="1" customHeight="1" ht="51" outlineLevel="1" r="3843" s="590">
      <c r="A3843" s="879" t="n"/>
      <c r="B3843" s="874" t="n">
        <v>400</v>
      </c>
      <c r="C3843" s="875" t="n">
        <v>479</v>
      </c>
      <c r="D3843" s="876" t="n">
        <v>9</v>
      </c>
      <c r="E3843" s="877" t="inlineStr">
        <is>
          <t>Seamless steel tube 
DN20 26,9x2,3 
P235GH 
MSZ EN 10216-1:2014</t>
        </is>
      </c>
      <c r="F3843" s="877" t="inlineStr">
        <is>
          <t>Varratnélküli acélcső 
DN20 26,9x2,3 
P235GH 
MSZ EN 10216-1:2014</t>
        </is>
      </c>
      <c r="G3843" s="1049" t="n">
        <v>53</v>
      </c>
      <c r="H3843" s="878" t="inlineStr">
        <is>
          <t>m</t>
        </is>
      </c>
      <c r="I3843" s="315" t="n"/>
      <c r="J3843" s="159" t="n">
        <v>0</v>
      </c>
      <c r="K3843" s="159" t="n">
        <v>0</v>
      </c>
      <c r="L3843" s="753" t="n">
        <v>0</v>
      </c>
      <c r="M3843" s="748">
        <f>L3843*(G3843+I3843)</f>
        <v/>
      </c>
      <c r="O3843" s="464">
        <f>ISBLANK(D3843)</f>
        <v/>
      </c>
      <c r="P3843" s="464">
        <f>ISBLANK(G3843)</f>
        <v/>
      </c>
      <c r="Q3843" s="464">
        <f>ISBLANK(M3843)</f>
        <v/>
      </c>
      <c r="R3843" s="464">
        <f>IF(AND(O3843=P3843,O3843=Q3843),,"!!!")</f>
        <v/>
      </c>
      <c r="T3843" s="464" t="n">
        <v>3832</v>
      </c>
    </row>
    <row customFormat="1" customHeight="1" ht="45" outlineLevel="1" r="3844" s="590">
      <c r="A3844" s="879" t="inlineStr">
        <is>
          <t>x</t>
        </is>
      </c>
      <c r="B3844" s="874" t="n">
        <v>400</v>
      </c>
      <c r="C3844" s="875" t="n">
        <v>479</v>
      </c>
      <c r="D3844" s="876" t="n">
        <v>10</v>
      </c>
      <c r="E3844" s="880" t="inlineStr">
        <is>
          <t>Seamless steel tube 
DN25 33,7x2,6 
P235GH 
MSZ EN 10216-1:2014</t>
        </is>
      </c>
      <c r="F3844" s="880" t="inlineStr">
        <is>
          <t>Varratnélküli acélcső 
DN25 33,7x2,6 
P235GH 
MSZ EN 10216-1:2014</t>
        </is>
      </c>
      <c r="G3844" s="1049" t="n">
        <v>45</v>
      </c>
      <c r="H3844" s="878" t="inlineStr">
        <is>
          <t>m</t>
        </is>
      </c>
      <c r="I3844" s="315" t="n"/>
      <c r="J3844" s="159" t="n">
        <v>0</v>
      </c>
      <c r="K3844" s="159" t="n">
        <v>0</v>
      </c>
      <c r="L3844" s="753" t="n">
        <v>0</v>
      </c>
      <c r="M3844" s="748">
        <f>L3844*(G3844+I3844)</f>
        <v/>
      </c>
      <c r="O3844" s="464">
        <f>ISBLANK(D3844)</f>
        <v/>
      </c>
      <c r="P3844" s="464">
        <f>ISBLANK(G3844)</f>
        <v/>
      </c>
      <c r="Q3844" s="464">
        <f>ISBLANK(M3844)</f>
        <v/>
      </c>
      <c r="R3844" s="464">
        <f>IF(AND(O3844=P3844,O3844=Q3844),,"!!!")</f>
        <v/>
      </c>
      <c r="T3844" s="464" t="n">
        <v>3833</v>
      </c>
    </row>
    <row customFormat="1" customHeight="1" ht="51" outlineLevel="1" r="3845" s="590">
      <c r="A3845" s="879" t="n"/>
      <c r="B3845" s="874" t="n">
        <v>400</v>
      </c>
      <c r="C3845" s="875" t="n">
        <v>479</v>
      </c>
      <c r="D3845" s="876" t="n">
        <v>11</v>
      </c>
      <c r="E3845" s="877" t="inlineStr">
        <is>
          <t>Seamless steel tube 
DN32 42,4x2,6 
P235GH 
MSZ EN 10216-1:2014</t>
        </is>
      </c>
      <c r="F3845" s="877" t="inlineStr">
        <is>
          <t>Varratnélküli acélcső 
DN32 42,4x2,6 
P235GH 
MSZ EN 10216-1:2014</t>
        </is>
      </c>
      <c r="G3845" s="1049" t="n">
        <v>2</v>
      </c>
      <c r="H3845" s="878" t="inlineStr">
        <is>
          <t>m</t>
        </is>
      </c>
      <c r="I3845" s="315" t="n"/>
      <c r="J3845" s="159" t="n">
        <v>0</v>
      </c>
      <c r="K3845" s="159" t="n">
        <v>0</v>
      </c>
      <c r="L3845" s="753" t="n">
        <v>0</v>
      </c>
      <c r="M3845" s="748">
        <f>L3845*(G3845+I3845)</f>
        <v/>
      </c>
      <c r="O3845" s="464">
        <f>ISBLANK(D3845)</f>
        <v/>
      </c>
      <c r="P3845" s="464">
        <f>ISBLANK(G3845)</f>
        <v/>
      </c>
      <c r="Q3845" s="464">
        <f>ISBLANK(M3845)</f>
        <v/>
      </c>
      <c r="R3845" s="464">
        <f>IF(AND(O3845=P3845,O3845=Q3845),,"!!!")</f>
        <v/>
      </c>
      <c r="T3845" s="464" t="n">
        <v>3834</v>
      </c>
    </row>
    <row customFormat="1" customHeight="1" ht="45" outlineLevel="1" r="3846" s="590">
      <c r="A3846" s="879" t="inlineStr">
        <is>
          <t>x</t>
        </is>
      </c>
      <c r="B3846" s="874" t="n">
        <v>400</v>
      </c>
      <c r="C3846" s="875" t="n">
        <v>479</v>
      </c>
      <c r="D3846" s="876" t="n">
        <v>12</v>
      </c>
      <c r="E3846" s="880" t="inlineStr">
        <is>
          <t>Seamless steel tube 
DN40 48,3x2,6 
P235GH 
MSZ EN 10216-1:2014</t>
        </is>
      </c>
      <c r="F3846" s="880" t="inlineStr">
        <is>
          <t>Varratnélküli acélcső 
DN40 48,3x2,6 
P235GH 
MSZ EN 10216-1:2014</t>
        </is>
      </c>
      <c r="G3846" s="1049" t="n">
        <v>41</v>
      </c>
      <c r="H3846" s="878" t="inlineStr">
        <is>
          <t>m</t>
        </is>
      </c>
      <c r="I3846" s="315" t="n"/>
      <c r="J3846" s="159" t="n">
        <v>0</v>
      </c>
      <c r="K3846" s="159" t="n">
        <v>0</v>
      </c>
      <c r="L3846" s="753" t="n">
        <v>0</v>
      </c>
      <c r="M3846" s="748">
        <f>L3846*(G3846+I3846)</f>
        <v/>
      </c>
      <c r="O3846" s="464">
        <f>ISBLANK(D3846)</f>
        <v/>
      </c>
      <c r="P3846" s="464">
        <f>ISBLANK(G3846)</f>
        <v/>
      </c>
      <c r="Q3846" s="464">
        <f>ISBLANK(M3846)</f>
        <v/>
      </c>
      <c r="R3846" s="464">
        <f>IF(AND(O3846=P3846,O3846=Q3846),,"!!!")</f>
        <v/>
      </c>
      <c r="T3846" s="464" t="n">
        <v>3835</v>
      </c>
    </row>
    <row customFormat="1" customHeight="1" ht="45" outlineLevel="1" r="3847" s="590">
      <c r="A3847" s="879" t="inlineStr">
        <is>
          <t>x</t>
        </is>
      </c>
      <c r="B3847" s="874" t="n">
        <v>400</v>
      </c>
      <c r="C3847" s="875" t="n">
        <v>479</v>
      </c>
      <c r="D3847" s="876" t="n">
        <v>13</v>
      </c>
      <c r="E3847" s="880" t="inlineStr">
        <is>
          <t>Seamless steel tube 
DN50 60,3x2,9 
P235GH 
MSZ EN 10216-1:2014</t>
        </is>
      </c>
      <c r="F3847" s="880" t="inlineStr">
        <is>
          <t>Varratnélküli acélcső 
DN50 60,3x2,9 
P235GH 
MSZ EN 10216-1:2014</t>
        </is>
      </c>
      <c r="G3847" s="1049" t="n">
        <v>97</v>
      </c>
      <c r="H3847" s="878" t="inlineStr">
        <is>
          <t>m</t>
        </is>
      </c>
      <c r="I3847" s="315" t="n"/>
      <c r="J3847" s="159" t="n">
        <v>0</v>
      </c>
      <c r="K3847" s="159" t="n">
        <v>0</v>
      </c>
      <c r="L3847" s="753" t="n">
        <v>0</v>
      </c>
      <c r="M3847" s="748">
        <f>L3847*(G3847+I3847)</f>
        <v/>
      </c>
      <c r="O3847" s="464">
        <f>ISBLANK(D3847)</f>
        <v/>
      </c>
      <c r="P3847" s="464">
        <f>ISBLANK(G3847)</f>
        <v/>
      </c>
      <c r="Q3847" s="464">
        <f>ISBLANK(M3847)</f>
        <v/>
      </c>
      <c r="R3847" s="464">
        <f>IF(AND(O3847=P3847,O3847=Q3847),,"!!!")</f>
        <v/>
      </c>
      <c r="T3847" s="464" t="n">
        <v>3836</v>
      </c>
    </row>
    <row customFormat="1" customHeight="1" ht="51" outlineLevel="1" r="3848" s="590">
      <c r="A3848" s="879" t="n"/>
      <c r="B3848" s="874" t="n">
        <v>400</v>
      </c>
      <c r="C3848" s="875" t="n">
        <v>479</v>
      </c>
      <c r="D3848" s="876" t="n">
        <v>14</v>
      </c>
      <c r="E3848" s="877" t="inlineStr">
        <is>
          <t>Seamless steel tube 
DN65 76,1x2,9 
P235GH 
MSZ EN 10216-1:2014</t>
        </is>
      </c>
      <c r="F3848" s="877" t="inlineStr">
        <is>
          <t>Varratnélküli acélcső 
DN65 76,1x2,9 
P235GH 
MSZ EN 10216-1:2014</t>
        </is>
      </c>
      <c r="G3848" s="1049" t="n">
        <v>8</v>
      </c>
      <c r="H3848" s="878" t="inlineStr">
        <is>
          <t>m</t>
        </is>
      </c>
      <c r="I3848" s="315" t="n"/>
      <c r="J3848" s="159" t="n">
        <v>0</v>
      </c>
      <c r="K3848" s="159" t="n">
        <v>0</v>
      </c>
      <c r="L3848" s="753" t="n">
        <v>0</v>
      </c>
      <c r="M3848" s="748">
        <f>L3848*(G3848+I3848)</f>
        <v/>
      </c>
      <c r="O3848" s="464">
        <f>ISBLANK(D3848)</f>
        <v/>
      </c>
      <c r="P3848" s="464">
        <f>ISBLANK(G3848)</f>
        <v/>
      </c>
      <c r="Q3848" s="464">
        <f>ISBLANK(M3848)</f>
        <v/>
      </c>
      <c r="R3848" s="464">
        <f>IF(AND(O3848=P3848,O3848=Q3848),,"!!!")</f>
        <v/>
      </c>
      <c r="T3848" s="464" t="n">
        <v>3837</v>
      </c>
    </row>
    <row customFormat="1" customHeight="1" ht="45" outlineLevel="1" r="3849" s="590">
      <c r="A3849" s="879" t="inlineStr">
        <is>
          <t>x</t>
        </is>
      </c>
      <c r="B3849" s="874" t="n">
        <v>400</v>
      </c>
      <c r="C3849" s="875" t="n">
        <v>479</v>
      </c>
      <c r="D3849" s="876" t="n">
        <v>15</v>
      </c>
      <c r="E3849" s="880" t="inlineStr">
        <is>
          <t>Seamless steel tube 
DN80 88,9x3,2 
P235GH 
MSZ EN 10216-1:2014</t>
        </is>
      </c>
      <c r="F3849" s="880" t="inlineStr">
        <is>
          <t>Varratnélküli acélcső 
DN80 88,9x3,2 
P235GH 
MSZ EN 10216-1:2014</t>
        </is>
      </c>
      <c r="G3849" s="1049" t="n">
        <v>57</v>
      </c>
      <c r="H3849" s="878" t="inlineStr">
        <is>
          <t>m</t>
        </is>
      </c>
      <c r="I3849" s="315" t="n"/>
      <c r="J3849" s="159" t="n">
        <v>0</v>
      </c>
      <c r="K3849" s="159" t="n">
        <v>0</v>
      </c>
      <c r="L3849" s="753" t="n">
        <v>0</v>
      </c>
      <c r="M3849" s="748">
        <f>L3849*(G3849+I3849)</f>
        <v/>
      </c>
      <c r="O3849" s="464">
        <f>ISBLANK(D3849)</f>
        <v/>
      </c>
      <c r="P3849" s="464">
        <f>ISBLANK(G3849)</f>
        <v/>
      </c>
      <c r="Q3849" s="464">
        <f>ISBLANK(M3849)</f>
        <v/>
      </c>
      <c r="R3849" s="464">
        <f>IF(AND(O3849=P3849,O3849=Q3849),,"!!!")</f>
        <v/>
      </c>
      <c r="T3849" s="464" t="n">
        <v>3838</v>
      </c>
    </row>
    <row customFormat="1" customHeight="1" ht="51" outlineLevel="1" r="3850" s="590">
      <c r="A3850" s="879" t="n"/>
      <c r="B3850" s="874" t="n">
        <v>400</v>
      </c>
      <c r="C3850" s="875" t="n">
        <v>479</v>
      </c>
      <c r="D3850" s="876" t="n">
        <v>16</v>
      </c>
      <c r="E3850" s="877" t="inlineStr">
        <is>
          <t>Seamless steel tube 
DN100 114,3x3,6 
P235GH 
MSZ EN 10216-1:2014</t>
        </is>
      </c>
      <c r="F3850" s="877" t="inlineStr">
        <is>
          <t>Varratnélküli acélcső 
DN100 114,3x3,6 
P235GH 
MSZ EN 10216-1:2014</t>
        </is>
      </c>
      <c r="G3850" s="1049" t="n">
        <v>41</v>
      </c>
      <c r="H3850" s="878" t="inlineStr">
        <is>
          <t>m</t>
        </is>
      </c>
      <c r="I3850" s="315" t="n"/>
      <c r="J3850" s="159" t="n">
        <v>0</v>
      </c>
      <c r="K3850" s="159" t="n">
        <v>0</v>
      </c>
      <c r="L3850" s="753" t="n">
        <v>0</v>
      </c>
      <c r="M3850" s="748">
        <f>L3850*(G3850+I3850)</f>
        <v/>
      </c>
      <c r="O3850" s="464">
        <f>ISBLANK(D3850)</f>
        <v/>
      </c>
      <c r="P3850" s="464">
        <f>ISBLANK(G3850)</f>
        <v/>
      </c>
      <c r="Q3850" s="464">
        <f>ISBLANK(M3850)</f>
        <v/>
      </c>
      <c r="R3850" s="464">
        <f>IF(AND(O3850=P3850,O3850=Q3850),,"!!!")</f>
        <v/>
      </c>
      <c r="T3850" s="464" t="n">
        <v>3839</v>
      </c>
    </row>
    <row customFormat="1" customHeight="1" ht="51" outlineLevel="1" r="3851" s="590">
      <c r="A3851" s="879" t="n"/>
      <c r="B3851" s="874" t="n">
        <v>400</v>
      </c>
      <c r="C3851" s="875" t="n">
        <v>479</v>
      </c>
      <c r="D3851" s="876" t="n">
        <v>17</v>
      </c>
      <c r="E3851" s="877" t="inlineStr">
        <is>
          <t>Seamless steel tube 
DN125 139,7x4 
P235GH 
MSZ EN 10216-1:2014</t>
        </is>
      </c>
      <c r="F3851" s="877" t="inlineStr">
        <is>
          <t>Varratnélküli acélcső 
DN125 139,7x4 
P235GH 
MSZ EN 10216-1:2014</t>
        </is>
      </c>
      <c r="G3851" s="1049" t="n">
        <v>28</v>
      </c>
      <c r="H3851" s="878" t="inlineStr">
        <is>
          <t>m</t>
        </is>
      </c>
      <c r="I3851" s="315" t="n"/>
      <c r="J3851" s="159" t="n">
        <v>0</v>
      </c>
      <c r="K3851" s="159" t="n">
        <v>0</v>
      </c>
      <c r="L3851" s="753" t="n">
        <v>0</v>
      </c>
      <c r="M3851" s="748">
        <f>L3851*(G3851+I3851)</f>
        <v/>
      </c>
      <c r="O3851" s="464">
        <f>ISBLANK(D3851)</f>
        <v/>
      </c>
      <c r="P3851" s="464">
        <f>ISBLANK(G3851)</f>
        <v/>
      </c>
      <c r="Q3851" s="464">
        <f>ISBLANK(M3851)</f>
        <v/>
      </c>
      <c r="R3851" s="464">
        <f>IF(AND(O3851=P3851,O3851=Q3851),,"!!!")</f>
        <v/>
      </c>
      <c r="T3851" s="464" t="n">
        <v>3840</v>
      </c>
    </row>
    <row customFormat="1" customHeight="1" ht="51" outlineLevel="1" r="3852" s="590">
      <c r="A3852" s="879" t="n"/>
      <c r="B3852" s="874" t="n">
        <v>400</v>
      </c>
      <c r="C3852" s="875" t="n">
        <v>479</v>
      </c>
      <c r="D3852" s="876" t="n">
        <v>18</v>
      </c>
      <c r="E3852" s="877" t="inlineStr">
        <is>
          <t>Seamless steel tube 
DN150 168,3x4,5 
P235GH 
MSZ EN 10216-1:2014</t>
        </is>
      </c>
      <c r="F3852" s="877" t="inlineStr">
        <is>
          <t>Varratnélküli acélcső 
DN150 168,3x4,5 
P235GH 
MSZ EN 10216-1:2014</t>
        </is>
      </c>
      <c r="G3852" s="1049" t="n">
        <v>26</v>
      </c>
      <c r="H3852" s="878" t="inlineStr">
        <is>
          <t>m</t>
        </is>
      </c>
      <c r="I3852" s="315" t="n"/>
      <c r="J3852" s="159" t="n">
        <v>0</v>
      </c>
      <c r="K3852" s="159" t="n">
        <v>0</v>
      </c>
      <c r="L3852" s="753" t="n">
        <v>0</v>
      </c>
      <c r="M3852" s="748">
        <f>L3852*(G3852+I3852)</f>
        <v/>
      </c>
      <c r="O3852" s="464">
        <f>ISBLANK(D3852)</f>
        <v/>
      </c>
      <c r="P3852" s="464">
        <f>ISBLANK(G3852)</f>
        <v/>
      </c>
      <c r="Q3852" s="464">
        <f>ISBLANK(M3852)</f>
        <v/>
      </c>
      <c r="R3852" s="464">
        <f>IF(AND(O3852=P3852,O3852=Q3852),,"!!!")</f>
        <v/>
      </c>
      <c r="T3852" s="464" t="n">
        <v>3841</v>
      </c>
    </row>
    <row customFormat="1" customHeight="1" ht="51" outlineLevel="1" r="3853" s="590">
      <c r="A3853" s="879" t="n"/>
      <c r="B3853" s="874" t="n">
        <v>400</v>
      </c>
      <c r="C3853" s="875" t="n">
        <v>479</v>
      </c>
      <c r="D3853" s="876" t="n">
        <v>19</v>
      </c>
      <c r="E3853" s="877" t="inlineStr">
        <is>
          <t>Seamless steel tube 
DN250 273x6,3 
P235GH 
MSZ EN 10216-1:2014</t>
        </is>
      </c>
      <c r="F3853" s="877" t="inlineStr">
        <is>
          <t>Varratnélküli acélcső 
DN250 273x6,3 
P235GH 
MSZ EN 10216-1:2014</t>
        </is>
      </c>
      <c r="G3853" s="1049" t="n">
        <v>2</v>
      </c>
      <c r="H3853" s="878" t="inlineStr">
        <is>
          <t>m</t>
        </is>
      </c>
      <c r="I3853" s="315" t="n"/>
      <c r="J3853" s="159" t="n">
        <v>0</v>
      </c>
      <c r="K3853" s="159" t="n">
        <v>0</v>
      </c>
      <c r="L3853" s="753" t="n">
        <v>0</v>
      </c>
      <c r="M3853" s="748">
        <f>L3853*(G3853+I3853)</f>
        <v/>
      </c>
      <c r="O3853" s="464">
        <f>ISBLANK(D3853)</f>
        <v/>
      </c>
      <c r="P3853" s="464">
        <f>ISBLANK(G3853)</f>
        <v/>
      </c>
      <c r="Q3853" s="464">
        <f>ISBLANK(M3853)</f>
        <v/>
      </c>
      <c r="R3853" s="464">
        <f>IF(AND(O3853=P3853,O3853=Q3853),,"!!!")</f>
        <v/>
      </c>
      <c r="T3853" s="464" t="n">
        <v>3842</v>
      </c>
    </row>
    <row customFormat="1" customHeight="1" ht="51" outlineLevel="1" r="3854" s="590">
      <c r="A3854" s="879" t="n"/>
      <c r="B3854" s="874" t="n">
        <v>400</v>
      </c>
      <c r="C3854" s="875" t="n">
        <v>479</v>
      </c>
      <c r="D3854" s="876" t="n">
        <v>20</v>
      </c>
      <c r="E3854" s="877" t="inlineStr">
        <is>
          <t>Elbow 3D 90° 
DN15 
P235GH 
MSZ EN 10253-2:2008</t>
        </is>
      </c>
      <c r="F3854" s="877" t="inlineStr">
        <is>
          <t>Csőív 3D 90° 
DN15 
P235GH 
MSZ EN 10253-2:2008</t>
        </is>
      </c>
      <c r="G3854" s="1049" t="n">
        <v>46</v>
      </c>
      <c r="H3854" s="878" t="inlineStr">
        <is>
          <t>db / pcs</t>
        </is>
      </c>
      <c r="I3854" s="315" t="n"/>
      <c r="J3854" s="159" t="n">
        <v>0</v>
      </c>
      <c r="K3854" s="159" t="n">
        <v>0</v>
      </c>
      <c r="L3854" s="753" t="n">
        <v>0</v>
      </c>
      <c r="M3854" s="748">
        <f>L3854*(G3854+I3854)</f>
        <v/>
      </c>
      <c r="O3854" s="464">
        <f>ISBLANK(D3854)</f>
        <v/>
      </c>
      <c r="P3854" s="464">
        <f>ISBLANK(G3854)</f>
        <v/>
      </c>
      <c r="Q3854" s="464">
        <f>ISBLANK(M3854)</f>
        <v/>
      </c>
      <c r="R3854" s="464">
        <f>IF(AND(O3854=P3854,O3854=Q3854),,"!!!")</f>
        <v/>
      </c>
      <c r="T3854" s="464" t="n">
        <v>3843</v>
      </c>
    </row>
    <row customFormat="1" customHeight="1" ht="51" outlineLevel="1" r="3855" s="590">
      <c r="A3855" s="879" t="n"/>
      <c r="B3855" s="874" t="n">
        <v>400</v>
      </c>
      <c r="C3855" s="875" t="n">
        <v>479</v>
      </c>
      <c r="D3855" s="876" t="n">
        <v>21</v>
      </c>
      <c r="E3855" s="877" t="inlineStr">
        <is>
          <t>Elbow 3D 90° 
DN20 
P235GH 
MSZ EN 10253-2:2008</t>
        </is>
      </c>
      <c r="F3855" s="877" t="inlineStr">
        <is>
          <t>Csőív 3D 90° 
DN20 
P235GH 
MSZ EN 10253-2:2008</t>
        </is>
      </c>
      <c r="G3855" s="1049" t="n">
        <v>13</v>
      </c>
      <c r="H3855" s="878" t="inlineStr">
        <is>
          <t>db / pcs</t>
        </is>
      </c>
      <c r="I3855" s="315" t="n"/>
      <c r="J3855" s="159" t="n">
        <v>0</v>
      </c>
      <c r="K3855" s="159" t="n">
        <v>0</v>
      </c>
      <c r="L3855" s="753" t="n">
        <v>0</v>
      </c>
      <c r="M3855" s="748">
        <f>L3855*(G3855+I3855)</f>
        <v/>
      </c>
      <c r="O3855" s="464">
        <f>ISBLANK(D3855)</f>
        <v/>
      </c>
      <c r="P3855" s="464">
        <f>ISBLANK(G3855)</f>
        <v/>
      </c>
      <c r="Q3855" s="464">
        <f>ISBLANK(M3855)</f>
        <v/>
      </c>
      <c r="R3855" s="464">
        <f>IF(AND(O3855=P3855,O3855=Q3855),,"!!!")</f>
        <v/>
      </c>
      <c r="T3855" s="464" t="n">
        <v>3844</v>
      </c>
    </row>
    <row customFormat="1" customHeight="1" ht="45" outlineLevel="1" r="3856" s="590">
      <c r="A3856" s="879" t="inlineStr">
        <is>
          <t>x</t>
        </is>
      </c>
      <c r="B3856" s="874" t="n">
        <v>400</v>
      </c>
      <c r="C3856" s="875" t="n">
        <v>479</v>
      </c>
      <c r="D3856" s="876" t="n">
        <v>22</v>
      </c>
      <c r="E3856" s="880" t="inlineStr">
        <is>
          <t>Elbow 3D 90° 
DN25 
P235GH 
MSZ EN 10253-2:2008</t>
        </is>
      </c>
      <c r="F3856" s="880" t="inlineStr">
        <is>
          <t>Csőív 3D 90° 
DN25 
P235GH 
MSZ EN 10253-2:2008</t>
        </is>
      </c>
      <c r="G3856" s="1049" t="n">
        <v>25</v>
      </c>
      <c r="H3856" s="878" t="inlineStr">
        <is>
          <t>db / pcs</t>
        </is>
      </c>
      <c r="I3856" s="315" t="n"/>
      <c r="J3856" s="159" t="n">
        <v>0</v>
      </c>
      <c r="K3856" s="159" t="n">
        <v>0</v>
      </c>
      <c r="L3856" s="753" t="n">
        <v>0</v>
      </c>
      <c r="M3856" s="748">
        <f>L3856*(G3856+I3856)</f>
        <v/>
      </c>
      <c r="O3856" s="464">
        <f>ISBLANK(D3856)</f>
        <v/>
      </c>
      <c r="P3856" s="464">
        <f>ISBLANK(G3856)</f>
        <v/>
      </c>
      <c r="Q3856" s="464">
        <f>ISBLANK(M3856)</f>
        <v/>
      </c>
      <c r="R3856" s="464">
        <f>IF(AND(O3856=P3856,O3856=Q3856),,"!!!")</f>
        <v/>
      </c>
      <c r="T3856" s="464" t="n">
        <v>3845</v>
      </c>
    </row>
    <row customFormat="1" customHeight="1" ht="51" outlineLevel="1" r="3857" s="590">
      <c r="A3857" s="879" t="n"/>
      <c r="B3857" s="874" t="n">
        <v>400</v>
      </c>
      <c r="C3857" s="875" t="n">
        <v>479</v>
      </c>
      <c r="D3857" s="876" t="n">
        <v>23</v>
      </c>
      <c r="E3857" s="877" t="inlineStr">
        <is>
          <t>Elbow 3D 90° 
DN32 
P235GH 
MSZ EN 10253-2:2008</t>
        </is>
      </c>
      <c r="F3857" s="877" t="inlineStr">
        <is>
          <t>Csőív 3D 90° 
DN32 
P235GH 
MSZ EN 10253-2:2008</t>
        </is>
      </c>
      <c r="G3857" s="1049" t="n">
        <v>3</v>
      </c>
      <c r="H3857" s="878" t="inlineStr">
        <is>
          <t>db / pcs</t>
        </is>
      </c>
      <c r="I3857" s="315" t="n"/>
      <c r="J3857" s="159" t="n">
        <v>0</v>
      </c>
      <c r="K3857" s="159" t="n">
        <v>0</v>
      </c>
      <c r="L3857" s="753" t="n">
        <v>0</v>
      </c>
      <c r="M3857" s="748">
        <f>L3857*(G3857+I3857)</f>
        <v/>
      </c>
      <c r="O3857" s="464">
        <f>ISBLANK(D3857)</f>
        <v/>
      </c>
      <c r="P3857" s="464">
        <f>ISBLANK(G3857)</f>
        <v/>
      </c>
      <c r="Q3857" s="464">
        <f>ISBLANK(M3857)</f>
        <v/>
      </c>
      <c r="R3857" s="464">
        <f>IF(AND(O3857=P3857,O3857=Q3857),,"!!!")</f>
        <v/>
      </c>
      <c r="T3857" s="464" t="n">
        <v>3846</v>
      </c>
    </row>
    <row customFormat="1" customHeight="1" ht="45" outlineLevel="1" r="3858" s="590">
      <c r="A3858" s="879" t="inlineStr">
        <is>
          <t>x</t>
        </is>
      </c>
      <c r="B3858" s="874" t="n">
        <v>400</v>
      </c>
      <c r="C3858" s="875" t="n">
        <v>479</v>
      </c>
      <c r="D3858" s="876" t="n">
        <v>24</v>
      </c>
      <c r="E3858" s="880" t="inlineStr">
        <is>
          <t>Elbow 3D 90° 
DN40 
P235GH 
MSZ EN 10253-2:2008</t>
        </is>
      </c>
      <c r="F3858" s="880" t="inlineStr">
        <is>
          <t>Csőív 3D 90° 
DN40 
P235GH 
MSZ EN 10253-2:2008</t>
        </is>
      </c>
      <c r="G3858" s="1049" t="n">
        <v>26</v>
      </c>
      <c r="H3858" s="878" t="inlineStr">
        <is>
          <t>db / pcs</t>
        </is>
      </c>
      <c r="I3858" s="315" t="n"/>
      <c r="J3858" s="159" t="n">
        <v>0</v>
      </c>
      <c r="K3858" s="159" t="n">
        <v>0</v>
      </c>
      <c r="L3858" s="753" t="n">
        <v>0</v>
      </c>
      <c r="M3858" s="748">
        <f>L3858*(G3858+I3858)</f>
        <v/>
      </c>
      <c r="O3858" s="464">
        <f>ISBLANK(D3858)</f>
        <v/>
      </c>
      <c r="P3858" s="464">
        <f>ISBLANK(G3858)</f>
        <v/>
      </c>
      <c r="Q3858" s="464">
        <f>ISBLANK(M3858)</f>
        <v/>
      </c>
      <c r="R3858" s="464">
        <f>IF(AND(O3858=P3858,O3858=Q3858),,"!!!")</f>
        <v/>
      </c>
      <c r="T3858" s="464" t="n">
        <v>3847</v>
      </c>
    </row>
    <row customFormat="1" customHeight="1" ht="45" outlineLevel="1" r="3859" s="590">
      <c r="A3859" s="879" t="inlineStr">
        <is>
          <t>x</t>
        </is>
      </c>
      <c r="B3859" s="874" t="n">
        <v>400</v>
      </c>
      <c r="C3859" s="875" t="n">
        <v>479</v>
      </c>
      <c r="D3859" s="876" t="n">
        <v>25</v>
      </c>
      <c r="E3859" s="880" t="inlineStr">
        <is>
          <t>Elbow 3D 90° 
DN50 
P235GH 
MSZ EN 10253-2:2008</t>
        </is>
      </c>
      <c r="F3859" s="880" t="inlineStr">
        <is>
          <t>Csőív 3D 90° 
DN50 
P235GH 
MSZ EN 10253-2:2008</t>
        </is>
      </c>
      <c r="G3859" s="1049" t="n">
        <v>43</v>
      </c>
      <c r="H3859" s="878" t="inlineStr">
        <is>
          <t>db / pcs</t>
        </is>
      </c>
      <c r="I3859" s="315" t="n"/>
      <c r="J3859" s="159" t="n">
        <v>0</v>
      </c>
      <c r="K3859" s="159" t="n">
        <v>0</v>
      </c>
      <c r="L3859" s="753" t="n">
        <v>0</v>
      </c>
      <c r="M3859" s="748">
        <f>L3859*(G3859+I3859)</f>
        <v/>
      </c>
      <c r="O3859" s="464">
        <f>ISBLANK(D3859)</f>
        <v/>
      </c>
      <c r="P3859" s="464">
        <f>ISBLANK(G3859)</f>
        <v/>
      </c>
      <c r="Q3859" s="464">
        <f>ISBLANK(M3859)</f>
        <v/>
      </c>
      <c r="R3859" s="464">
        <f>IF(AND(O3859=P3859,O3859=Q3859),,"!!!")</f>
        <v/>
      </c>
      <c r="T3859" s="464" t="n">
        <v>3848</v>
      </c>
    </row>
    <row customFormat="1" customHeight="1" ht="51" outlineLevel="1" r="3860" s="590">
      <c r="A3860" s="879" t="n"/>
      <c r="B3860" s="874" t="n">
        <v>400</v>
      </c>
      <c r="C3860" s="875" t="n">
        <v>479</v>
      </c>
      <c r="D3860" s="876" t="n">
        <v>26</v>
      </c>
      <c r="E3860" s="877" t="inlineStr">
        <is>
          <t>Elbow 3D 90° 
DN65 
P235GH 
MSZ EN 10253-2:2008</t>
        </is>
      </c>
      <c r="F3860" s="877" t="inlineStr">
        <is>
          <t>Csőív 3D 90° 
DN65 
P235GH 
MSZ EN 10253-2:2008</t>
        </is>
      </c>
      <c r="G3860" s="1049" t="n">
        <v>4</v>
      </c>
      <c r="H3860" s="878" t="inlineStr">
        <is>
          <t>db / pcs</t>
        </is>
      </c>
      <c r="I3860" s="315" t="n"/>
      <c r="J3860" s="159" t="n">
        <v>0</v>
      </c>
      <c r="K3860" s="159" t="n">
        <v>0</v>
      </c>
      <c r="L3860" s="753" t="n">
        <v>0</v>
      </c>
      <c r="M3860" s="748">
        <f>L3860*(G3860+I3860)</f>
        <v/>
      </c>
      <c r="O3860" s="464">
        <f>ISBLANK(D3860)</f>
        <v/>
      </c>
      <c r="P3860" s="464">
        <f>ISBLANK(G3860)</f>
        <v/>
      </c>
      <c r="Q3860" s="464">
        <f>ISBLANK(M3860)</f>
        <v/>
      </c>
      <c r="R3860" s="464">
        <f>IF(AND(O3860=P3860,O3860=Q3860),,"!!!")</f>
        <v/>
      </c>
      <c r="T3860" s="464" t="n">
        <v>3849</v>
      </c>
    </row>
    <row customFormat="1" customHeight="1" ht="45" outlineLevel="1" r="3861" s="590">
      <c r="A3861" s="879" t="inlineStr">
        <is>
          <t>x</t>
        </is>
      </c>
      <c r="B3861" s="874" t="n">
        <v>400</v>
      </c>
      <c r="C3861" s="875" t="n">
        <v>479</v>
      </c>
      <c r="D3861" s="876" t="n">
        <v>27</v>
      </c>
      <c r="E3861" s="880" t="inlineStr">
        <is>
          <t>Elbow 3D 90° 
DN80 
P235GH 
MSZ EN 10253-2:2008</t>
        </is>
      </c>
      <c r="F3861" s="880" t="inlineStr">
        <is>
          <t>Csőív 3D 90° 
DN80 
P235GH 
MSZ EN 10253-2:2008</t>
        </is>
      </c>
      <c r="G3861" s="1049" t="n">
        <v>16</v>
      </c>
      <c r="H3861" s="878" t="inlineStr">
        <is>
          <t>db / pcs</t>
        </is>
      </c>
      <c r="I3861" s="315" t="n"/>
      <c r="J3861" s="159" t="n">
        <v>0</v>
      </c>
      <c r="K3861" s="159" t="n">
        <v>0</v>
      </c>
      <c r="L3861" s="753" t="n">
        <v>0</v>
      </c>
      <c r="M3861" s="748">
        <f>L3861*(G3861+I3861)</f>
        <v/>
      </c>
      <c r="O3861" s="464">
        <f>ISBLANK(D3861)</f>
        <v/>
      </c>
      <c r="P3861" s="464">
        <f>ISBLANK(G3861)</f>
        <v/>
      </c>
      <c r="Q3861" s="464">
        <f>ISBLANK(M3861)</f>
        <v/>
      </c>
      <c r="R3861" s="464">
        <f>IF(AND(O3861=P3861,O3861=Q3861),,"!!!")</f>
        <v/>
      </c>
      <c r="T3861" s="464" t="n">
        <v>3850</v>
      </c>
    </row>
    <row customFormat="1" customHeight="1" ht="51" outlineLevel="1" r="3862" s="590">
      <c r="A3862" s="879" t="n"/>
      <c r="B3862" s="874" t="n">
        <v>400</v>
      </c>
      <c r="C3862" s="875" t="n">
        <v>479</v>
      </c>
      <c r="D3862" s="876" t="n">
        <v>28</v>
      </c>
      <c r="E3862" s="877" t="inlineStr">
        <is>
          <t>Elbow 3D 90° 
DN100 
P235GH 
MSZ EN 10253-2:2008</t>
        </is>
      </c>
      <c r="F3862" s="877" t="inlineStr">
        <is>
          <t>Csőív 3D 90° 
DN100 
P235GH 
MSZ EN 10253-2:2008</t>
        </is>
      </c>
      <c r="G3862" s="1049" t="n">
        <v>12</v>
      </c>
      <c r="H3862" s="878" t="inlineStr">
        <is>
          <t>db / pcs</t>
        </is>
      </c>
      <c r="I3862" s="315" t="n"/>
      <c r="J3862" s="159" t="n">
        <v>0</v>
      </c>
      <c r="K3862" s="159" t="n">
        <v>0</v>
      </c>
      <c r="L3862" s="753" t="n">
        <v>0</v>
      </c>
      <c r="M3862" s="748">
        <f>L3862*(G3862+I3862)</f>
        <v/>
      </c>
      <c r="O3862" s="464">
        <f>ISBLANK(D3862)</f>
        <v/>
      </c>
      <c r="P3862" s="464">
        <f>ISBLANK(G3862)</f>
        <v/>
      </c>
      <c r="Q3862" s="464">
        <f>ISBLANK(M3862)</f>
        <v/>
      </c>
      <c r="R3862" s="464">
        <f>IF(AND(O3862=P3862,O3862=Q3862),,"!!!")</f>
        <v/>
      </c>
      <c r="T3862" s="464" t="n">
        <v>3851</v>
      </c>
    </row>
    <row customFormat="1" customHeight="1" ht="51" outlineLevel="1" r="3863" s="590">
      <c r="A3863" s="879" t="n"/>
      <c r="B3863" s="874" t="n">
        <v>400</v>
      </c>
      <c r="C3863" s="875" t="n">
        <v>479</v>
      </c>
      <c r="D3863" s="876" t="n">
        <v>29</v>
      </c>
      <c r="E3863" s="877" t="inlineStr">
        <is>
          <t>Elbow 3D 90° 
DN125 
P235GH 
MSZ EN 10253-2:2008</t>
        </is>
      </c>
      <c r="F3863" s="877" t="inlineStr">
        <is>
          <t>Csőív 3D 90° 
DN125 
P235GH 
MSZ EN 10253-2:2008</t>
        </is>
      </c>
      <c r="G3863" s="1049" t="n">
        <v>8</v>
      </c>
      <c r="H3863" s="878" t="inlineStr">
        <is>
          <t>db / pcs</t>
        </is>
      </c>
      <c r="I3863" s="315" t="n"/>
      <c r="J3863" s="159" t="n">
        <v>0</v>
      </c>
      <c r="K3863" s="159" t="n">
        <v>0</v>
      </c>
      <c r="L3863" s="753" t="n">
        <v>0</v>
      </c>
      <c r="M3863" s="748">
        <f>L3863*(G3863+I3863)</f>
        <v/>
      </c>
      <c r="O3863" s="464">
        <f>ISBLANK(D3863)</f>
        <v/>
      </c>
      <c r="P3863" s="464">
        <f>ISBLANK(G3863)</f>
        <v/>
      </c>
      <c r="Q3863" s="464">
        <f>ISBLANK(M3863)</f>
        <v/>
      </c>
      <c r="R3863" s="464">
        <f>IF(AND(O3863=P3863,O3863=Q3863),,"!!!")</f>
        <v/>
      </c>
      <c r="T3863" s="464" t="n">
        <v>3852</v>
      </c>
    </row>
    <row customFormat="1" customHeight="1" ht="51" outlineLevel="1" r="3864" s="590">
      <c r="A3864" s="879" t="n"/>
      <c r="B3864" s="874" t="n">
        <v>400</v>
      </c>
      <c r="C3864" s="875" t="n">
        <v>479</v>
      </c>
      <c r="D3864" s="876" t="n">
        <v>30</v>
      </c>
      <c r="E3864" s="877" t="inlineStr">
        <is>
          <t>Elbow 3D 90° 
DN150 
P235GH 
MSZ EN 10253-2:2008</t>
        </is>
      </c>
      <c r="F3864" s="877" t="inlineStr">
        <is>
          <t>Csőív 3D 90° 
DN150 
P235GH 
MSZ EN 10253-2:2008</t>
        </is>
      </c>
      <c r="G3864" s="1049" t="n">
        <v>8</v>
      </c>
      <c r="H3864" s="878" t="inlineStr">
        <is>
          <t>db / pcs</t>
        </is>
      </c>
      <c r="I3864" s="315" t="n"/>
      <c r="J3864" s="159" t="n">
        <v>0</v>
      </c>
      <c r="K3864" s="159" t="n">
        <v>0</v>
      </c>
      <c r="L3864" s="753" t="n">
        <v>0</v>
      </c>
      <c r="M3864" s="748">
        <f>L3864*(G3864+I3864)</f>
        <v/>
      </c>
      <c r="O3864" s="464">
        <f>ISBLANK(D3864)</f>
        <v/>
      </c>
      <c r="P3864" s="464">
        <f>ISBLANK(G3864)</f>
        <v/>
      </c>
      <c r="Q3864" s="464">
        <f>ISBLANK(M3864)</f>
        <v/>
      </c>
      <c r="R3864" s="464">
        <f>IF(AND(O3864=P3864,O3864=Q3864),,"!!!")</f>
        <v/>
      </c>
      <c r="T3864" s="464" t="n">
        <v>3853</v>
      </c>
    </row>
    <row customFormat="1" customHeight="1" ht="51" outlineLevel="1" r="3865" s="590">
      <c r="A3865" s="879" t="n"/>
      <c r="B3865" s="874" t="n">
        <v>400</v>
      </c>
      <c r="C3865" s="875" t="n">
        <v>479</v>
      </c>
      <c r="D3865" s="876" t="n">
        <v>31</v>
      </c>
      <c r="E3865" s="877" t="inlineStr">
        <is>
          <t>Elbow 3D 45° 
DN15 
P235GH 
MSZ EN 10253-2:2008</t>
        </is>
      </c>
      <c r="F3865" s="877" t="inlineStr">
        <is>
          <t>Csőív 3D 45° 
DN15 
P235GH 
MSZ EN 10253-2:2008</t>
        </is>
      </c>
      <c r="G3865" s="1049" t="n">
        <v>3</v>
      </c>
      <c r="H3865" s="878" t="inlineStr">
        <is>
          <t>db / pcs</t>
        </is>
      </c>
      <c r="I3865" s="315" t="n"/>
      <c r="J3865" s="159" t="n">
        <v>0</v>
      </c>
      <c r="K3865" s="159" t="n">
        <v>0</v>
      </c>
      <c r="L3865" s="753" t="n">
        <v>0</v>
      </c>
      <c r="M3865" s="748">
        <f>L3865*(G3865+I3865)</f>
        <v/>
      </c>
      <c r="O3865" s="464">
        <f>ISBLANK(D3865)</f>
        <v/>
      </c>
      <c r="P3865" s="464">
        <f>ISBLANK(G3865)</f>
        <v/>
      </c>
      <c r="Q3865" s="464">
        <f>ISBLANK(M3865)</f>
        <v/>
      </c>
      <c r="R3865" s="464">
        <f>IF(AND(O3865=P3865,O3865=Q3865),,"!!!")</f>
        <v/>
      </c>
      <c r="T3865" s="464" t="n">
        <v>3854</v>
      </c>
    </row>
    <row customFormat="1" customHeight="1" ht="45" outlineLevel="1" r="3866" s="590">
      <c r="A3866" s="879" t="inlineStr">
        <is>
          <t>x</t>
        </is>
      </c>
      <c r="B3866" s="874" t="n">
        <v>400</v>
      </c>
      <c r="C3866" s="875" t="n">
        <v>479</v>
      </c>
      <c r="D3866" s="876" t="n">
        <v>32</v>
      </c>
      <c r="E3866" s="880" t="inlineStr">
        <is>
          <t>Elbow 3D 45° 
DN40 
P235GH 
MSZ EN 10253-2:2008</t>
        </is>
      </c>
      <c r="F3866" s="880" t="inlineStr">
        <is>
          <t>Csőív 3D 45° 
DN40 
P235GH 
MSZ EN 10253-2:2008</t>
        </is>
      </c>
      <c r="G3866" s="1049" t="n">
        <v>2</v>
      </c>
      <c r="H3866" s="878" t="inlineStr">
        <is>
          <t>db / pcs</t>
        </is>
      </c>
      <c r="I3866" s="315" t="n"/>
      <c r="J3866" s="159" t="n">
        <v>0</v>
      </c>
      <c r="K3866" s="159" t="n">
        <v>0</v>
      </c>
      <c r="L3866" s="753" t="n">
        <v>0</v>
      </c>
      <c r="M3866" s="748">
        <f>L3866*(G3866+I3866)</f>
        <v/>
      </c>
      <c r="O3866" s="464">
        <f>ISBLANK(D3866)</f>
        <v/>
      </c>
      <c r="P3866" s="464">
        <f>ISBLANK(G3866)</f>
        <v/>
      </c>
      <c r="Q3866" s="464">
        <f>ISBLANK(M3866)</f>
        <v/>
      </c>
      <c r="R3866" s="464">
        <f>IF(AND(O3866=P3866,O3866=Q3866),,"!!!")</f>
        <v/>
      </c>
      <c r="T3866" s="464" t="n">
        <v>3855</v>
      </c>
    </row>
    <row customFormat="1" customHeight="1" ht="45" outlineLevel="1" r="3867" s="590">
      <c r="A3867" s="879" t="inlineStr">
        <is>
          <t>x</t>
        </is>
      </c>
      <c r="B3867" s="874" t="n">
        <v>400</v>
      </c>
      <c r="C3867" s="875" t="n">
        <v>479</v>
      </c>
      <c r="D3867" s="876" t="n">
        <v>33</v>
      </c>
      <c r="E3867" s="880" t="inlineStr">
        <is>
          <t>Elbow 3D 45° 
DN50 
P235GH 
MSZ EN 10253-2:2008</t>
        </is>
      </c>
      <c r="F3867" s="880" t="inlineStr">
        <is>
          <t>Csőív 3D 45° 
DN50 
P235GH 
MSZ EN 10253-2:2008</t>
        </is>
      </c>
      <c r="G3867" s="1049" t="n">
        <v>2</v>
      </c>
      <c r="H3867" s="878" t="inlineStr">
        <is>
          <t>db / pcs</t>
        </is>
      </c>
      <c r="I3867" s="315" t="n"/>
      <c r="J3867" s="159" t="n">
        <v>0</v>
      </c>
      <c r="K3867" s="159" t="n">
        <v>0</v>
      </c>
      <c r="L3867" s="753" t="n">
        <v>0</v>
      </c>
      <c r="M3867" s="748">
        <f>L3867*(G3867+I3867)</f>
        <v/>
      </c>
      <c r="O3867" s="464">
        <f>ISBLANK(D3867)</f>
        <v/>
      </c>
      <c r="P3867" s="464">
        <f>ISBLANK(G3867)</f>
        <v/>
      </c>
      <c r="Q3867" s="464">
        <f>ISBLANK(M3867)</f>
        <v/>
      </c>
      <c r="R3867" s="464">
        <f>IF(AND(O3867=P3867,O3867=Q3867),,"!!!")</f>
        <v/>
      </c>
      <c r="T3867" s="464" t="n">
        <v>3856</v>
      </c>
    </row>
    <row customFormat="1" customHeight="1" ht="51" outlineLevel="1" r="3868" s="590">
      <c r="A3868" s="879" t="n"/>
      <c r="B3868" s="874" t="n">
        <v>400</v>
      </c>
      <c r="C3868" s="875" t="n">
        <v>479</v>
      </c>
      <c r="D3868" s="876" t="n">
        <v>34</v>
      </c>
      <c r="E3868" s="877" t="inlineStr">
        <is>
          <t>Cap 
DN125 
P235GH 
MSZ EN 10253-2:2008</t>
        </is>
      </c>
      <c r="F3868" s="877" t="inlineStr">
        <is>
          <t>Mélydomború edényfenék 
DN125 
P235GH 
MSZ EN 10253-2:2008</t>
        </is>
      </c>
      <c r="G3868" s="1049" t="n">
        <v>1</v>
      </c>
      <c r="H3868" s="878" t="inlineStr">
        <is>
          <t>db / pcs</t>
        </is>
      </c>
      <c r="I3868" s="315" t="n"/>
      <c r="J3868" s="159" t="n">
        <v>0</v>
      </c>
      <c r="K3868" s="159" t="n">
        <v>0</v>
      </c>
      <c r="L3868" s="753" t="n">
        <v>0</v>
      </c>
      <c r="M3868" s="748">
        <f>L3868*(G3868+I3868)</f>
        <v/>
      </c>
      <c r="O3868" s="464">
        <f>ISBLANK(D3868)</f>
        <v/>
      </c>
      <c r="P3868" s="464">
        <f>ISBLANK(G3868)</f>
        <v/>
      </c>
      <c r="Q3868" s="464">
        <f>ISBLANK(M3868)</f>
        <v/>
      </c>
      <c r="R3868" s="464">
        <f>IF(AND(O3868=P3868,O3868=Q3868),,"!!!")</f>
        <v/>
      </c>
      <c r="T3868" s="464" t="n">
        <v>3857</v>
      </c>
    </row>
    <row customFormat="1" customHeight="1" ht="51" outlineLevel="1" r="3869" s="590">
      <c r="A3869" s="879" t="n"/>
      <c r="B3869" s="874" t="n">
        <v>400</v>
      </c>
      <c r="C3869" s="875" t="n">
        <v>479</v>
      </c>
      <c r="D3869" s="876" t="n">
        <v>35</v>
      </c>
      <c r="E3869" s="877" t="inlineStr">
        <is>
          <t>Cap 
DN150 
P235GH 
MSZ EN 10253-2:2008</t>
        </is>
      </c>
      <c r="F3869" s="877" t="inlineStr">
        <is>
          <t>Mélydomború edényfenék 
DN150 
P235GH 
MSZ EN 10253-2:2008</t>
        </is>
      </c>
      <c r="G3869" s="1049" t="n">
        <v>2</v>
      </c>
      <c r="H3869" s="878" t="inlineStr">
        <is>
          <t>db / pcs</t>
        </is>
      </c>
      <c r="I3869" s="315" t="n"/>
      <c r="J3869" s="159" t="n">
        <v>0</v>
      </c>
      <c r="K3869" s="159" t="n">
        <v>0</v>
      </c>
      <c r="L3869" s="753" t="n">
        <v>0</v>
      </c>
      <c r="M3869" s="748">
        <f>L3869*(G3869+I3869)</f>
        <v/>
      </c>
      <c r="O3869" s="464">
        <f>ISBLANK(D3869)</f>
        <v/>
      </c>
      <c r="P3869" s="464">
        <f>ISBLANK(G3869)</f>
        <v/>
      </c>
      <c r="Q3869" s="464">
        <f>ISBLANK(M3869)</f>
        <v/>
      </c>
      <c r="R3869" s="464">
        <f>IF(AND(O3869=P3869,O3869=Q3869),,"!!!")</f>
        <v/>
      </c>
      <c r="T3869" s="464" t="n">
        <v>3858</v>
      </c>
    </row>
    <row customFormat="1" customHeight="1" ht="51" outlineLevel="1" r="3870" s="590">
      <c r="A3870" s="879" t="n"/>
      <c r="B3870" s="874" t="n">
        <v>400</v>
      </c>
      <c r="C3870" s="875" t="n">
        <v>479</v>
      </c>
      <c r="D3870" s="876" t="n">
        <v>36</v>
      </c>
      <c r="E3870" s="877" t="inlineStr">
        <is>
          <t>Cap 
DN250 
P235GH 
MSZ EN 10253-2:2008</t>
        </is>
      </c>
      <c r="F3870" s="877" t="inlineStr">
        <is>
          <t>Mélydomború edényfenék 
DN250 
P235GH 
MSZ EN 10253-2:2008</t>
        </is>
      </c>
      <c r="G3870" s="1049" t="n">
        <v>2</v>
      </c>
      <c r="H3870" s="878" t="inlineStr">
        <is>
          <t>db / pcs</t>
        </is>
      </c>
      <c r="I3870" s="315" t="n"/>
      <c r="J3870" s="159" t="n">
        <v>0</v>
      </c>
      <c r="K3870" s="159" t="n">
        <v>0</v>
      </c>
      <c r="L3870" s="753" t="n">
        <v>0</v>
      </c>
      <c r="M3870" s="748">
        <f>L3870*(G3870+I3870)</f>
        <v/>
      </c>
      <c r="O3870" s="464">
        <f>ISBLANK(D3870)</f>
        <v/>
      </c>
      <c r="P3870" s="464">
        <f>ISBLANK(G3870)</f>
        <v/>
      </c>
      <c r="Q3870" s="464">
        <f>ISBLANK(M3870)</f>
        <v/>
      </c>
      <c r="R3870" s="464">
        <f>IF(AND(O3870=P3870,O3870=Q3870),,"!!!")</f>
        <v/>
      </c>
      <c r="T3870" s="464" t="n">
        <v>3859</v>
      </c>
    </row>
    <row customFormat="1" customHeight="1" ht="45" outlineLevel="1" r="3871" s="590">
      <c r="A3871" s="879" t="inlineStr">
        <is>
          <t>x</t>
        </is>
      </c>
      <c r="B3871" s="874" t="n">
        <v>400</v>
      </c>
      <c r="C3871" s="875" t="n">
        <v>479</v>
      </c>
      <c r="D3871" s="876" t="n">
        <v>37</v>
      </c>
      <c r="E3871" s="880" t="inlineStr">
        <is>
          <t>Reducing tee 
DN65 / DN50 
P235GH 
MSZ EN 10253-2:2008</t>
        </is>
      </c>
      <c r="F3871" s="880" t="inlineStr">
        <is>
          <t>T-idom 
DN65 / DN50 
P235GH 
MSZ EN 10253-2:2008</t>
        </is>
      </c>
      <c r="G3871" s="1049" t="n">
        <v>1</v>
      </c>
      <c r="H3871" s="878" t="inlineStr">
        <is>
          <t>db / pcs</t>
        </is>
      </c>
      <c r="I3871" s="315" t="n"/>
      <c r="J3871" s="159" t="n">
        <v>0</v>
      </c>
      <c r="K3871" s="159" t="n">
        <v>0</v>
      </c>
      <c r="L3871" s="753" t="n">
        <v>0</v>
      </c>
      <c r="M3871" s="748">
        <f>L3871*(G3871+I3871)</f>
        <v/>
      </c>
      <c r="O3871" s="464">
        <f>ISBLANK(D3871)</f>
        <v/>
      </c>
      <c r="P3871" s="464">
        <f>ISBLANK(G3871)</f>
        <v/>
      </c>
      <c r="Q3871" s="464">
        <f>ISBLANK(M3871)</f>
        <v/>
      </c>
      <c r="R3871" s="464">
        <f>IF(AND(O3871=P3871,O3871=Q3871),,"!!!")</f>
        <v/>
      </c>
      <c r="T3871" s="464" t="n">
        <v>3860</v>
      </c>
    </row>
    <row customFormat="1" customHeight="1" ht="51" outlineLevel="1" r="3872" s="590">
      <c r="A3872" s="879" t="n"/>
      <c r="B3872" s="874" t="n">
        <v>400</v>
      </c>
      <c r="C3872" s="875" t="n">
        <v>479</v>
      </c>
      <c r="D3872" s="876" t="n">
        <v>38</v>
      </c>
      <c r="E3872" s="877" t="inlineStr">
        <is>
          <t>Equal tee 
DN65 / DN65 
P235GH 
MSZ EN 10253-2:2008</t>
        </is>
      </c>
      <c r="F3872" s="877" t="inlineStr">
        <is>
          <t>T-idom 
DN65 / DN65 
P235GH 
MSZ EN 10253-2:2008</t>
        </is>
      </c>
      <c r="G3872" s="1049" t="n">
        <v>2</v>
      </c>
      <c r="H3872" s="878" t="inlineStr">
        <is>
          <t>db / pcs</t>
        </is>
      </c>
      <c r="I3872" s="315" t="n"/>
      <c r="J3872" s="159" t="n">
        <v>0</v>
      </c>
      <c r="K3872" s="159" t="n">
        <v>0</v>
      </c>
      <c r="L3872" s="753" t="n">
        <v>0</v>
      </c>
      <c r="M3872" s="748">
        <f>L3872*(G3872+I3872)</f>
        <v/>
      </c>
      <c r="O3872" s="464">
        <f>ISBLANK(D3872)</f>
        <v/>
      </c>
      <c r="P3872" s="464">
        <f>ISBLANK(G3872)</f>
        <v/>
      </c>
      <c r="Q3872" s="464">
        <f>ISBLANK(M3872)</f>
        <v/>
      </c>
      <c r="R3872" s="464">
        <f>IF(AND(O3872=P3872,O3872=Q3872),,"!!!")</f>
        <v/>
      </c>
      <c r="T3872" s="464" t="n">
        <v>3861</v>
      </c>
    </row>
    <row customFormat="1" customHeight="1" ht="51" outlineLevel="1" r="3873" s="590">
      <c r="A3873" s="879" t="n"/>
      <c r="B3873" s="874" t="n">
        <v>400</v>
      </c>
      <c r="C3873" s="875" t="n">
        <v>479</v>
      </c>
      <c r="D3873" s="876" t="n">
        <v>39</v>
      </c>
      <c r="E3873" s="877" t="inlineStr">
        <is>
          <t>Reducing tee 
DN125 / DN80 
P235GH 
MSZ EN 10253-2:2008</t>
        </is>
      </c>
      <c r="F3873" s="877" t="inlineStr">
        <is>
          <t>T-idom 
DN125 / DN80 
P235GH 
MSZ EN 10253-2:2008</t>
        </is>
      </c>
      <c r="G3873" s="1049" t="n">
        <v>2</v>
      </c>
      <c r="H3873" s="878" t="inlineStr">
        <is>
          <t>db / pcs</t>
        </is>
      </c>
      <c r="I3873" s="315" t="n"/>
      <c r="J3873" s="159" t="n">
        <v>0</v>
      </c>
      <c r="K3873" s="159" t="n">
        <v>0</v>
      </c>
      <c r="L3873" s="753" t="n">
        <v>0</v>
      </c>
      <c r="M3873" s="748">
        <f>L3873*(G3873+I3873)</f>
        <v/>
      </c>
      <c r="O3873" s="464">
        <f>ISBLANK(D3873)</f>
        <v/>
      </c>
      <c r="P3873" s="464">
        <f>ISBLANK(G3873)</f>
        <v/>
      </c>
      <c r="Q3873" s="464">
        <f>ISBLANK(M3873)</f>
        <v/>
      </c>
      <c r="R3873" s="464">
        <f>IF(AND(O3873=P3873,O3873=Q3873),,"!!!")</f>
        <v/>
      </c>
      <c r="T3873" s="464" t="n">
        <v>3862</v>
      </c>
    </row>
    <row customFormat="1" customHeight="1" ht="51" outlineLevel="1" r="3874" s="590">
      <c r="A3874" s="879" t="n"/>
      <c r="B3874" s="874" t="n">
        <v>400</v>
      </c>
      <c r="C3874" s="875" t="n">
        <v>479</v>
      </c>
      <c r="D3874" s="876" t="n">
        <v>40</v>
      </c>
      <c r="E3874" s="877" t="inlineStr">
        <is>
          <t>Reducing tee 
DN150 / DN65 
P235GH 
MSZ EN 10253-2:2008</t>
        </is>
      </c>
      <c r="F3874" s="877" t="inlineStr">
        <is>
          <t>T-idom 
DN150 / DN65 
P235GH 
MSZ EN 10253-2:2008</t>
        </is>
      </c>
      <c r="G3874" s="1049" t="n">
        <v>2</v>
      </c>
      <c r="H3874" s="878" t="inlineStr">
        <is>
          <t>db / pcs</t>
        </is>
      </c>
      <c r="I3874" s="315" t="n"/>
      <c r="J3874" s="159" t="n">
        <v>0</v>
      </c>
      <c r="K3874" s="159" t="n">
        <v>0</v>
      </c>
      <c r="L3874" s="753" t="n">
        <v>0</v>
      </c>
      <c r="M3874" s="748">
        <f>L3874*(G3874+I3874)</f>
        <v/>
      </c>
      <c r="O3874" s="464">
        <f>ISBLANK(D3874)</f>
        <v/>
      </c>
      <c r="P3874" s="464">
        <f>ISBLANK(G3874)</f>
        <v/>
      </c>
      <c r="Q3874" s="464">
        <f>ISBLANK(M3874)</f>
        <v/>
      </c>
      <c r="R3874" s="464">
        <f>IF(AND(O3874=P3874,O3874=Q3874),,"!!!")</f>
        <v/>
      </c>
      <c r="T3874" s="464" t="n">
        <v>3863</v>
      </c>
    </row>
    <row customFormat="1" customHeight="1" ht="51" outlineLevel="1" r="3875" s="590">
      <c r="A3875" s="879" t="n"/>
      <c r="B3875" s="874" t="n">
        <v>400</v>
      </c>
      <c r="C3875" s="875" t="n">
        <v>479</v>
      </c>
      <c r="D3875" s="876" t="n">
        <v>41</v>
      </c>
      <c r="E3875" s="877" t="inlineStr">
        <is>
          <t>Reducing tee 
DN150 / DN100 
P235GH 
MSZ EN 10253-2:2008</t>
        </is>
      </c>
      <c r="F3875" s="877" t="inlineStr">
        <is>
          <t>T-idom 
DN150 / DN100 
P235GH 
MSZ EN 10253-2:2008</t>
        </is>
      </c>
      <c r="G3875" s="1049" t="n">
        <v>2</v>
      </c>
      <c r="H3875" s="878" t="inlineStr">
        <is>
          <t>db / pcs</t>
        </is>
      </c>
      <c r="I3875" s="315" t="n"/>
      <c r="J3875" s="159" t="n">
        <v>0</v>
      </c>
      <c r="K3875" s="159" t="n">
        <v>0</v>
      </c>
      <c r="L3875" s="753" t="n">
        <v>0</v>
      </c>
      <c r="M3875" s="748">
        <f>L3875*(G3875+I3875)</f>
        <v/>
      </c>
      <c r="O3875" s="464">
        <f>ISBLANK(D3875)</f>
        <v/>
      </c>
      <c r="P3875" s="464">
        <f>ISBLANK(G3875)</f>
        <v/>
      </c>
      <c r="Q3875" s="464">
        <f>ISBLANK(M3875)</f>
        <v/>
      </c>
      <c r="R3875" s="464">
        <f>IF(AND(O3875=P3875,O3875=Q3875),,"!!!")</f>
        <v/>
      </c>
      <c r="T3875" s="464" t="n">
        <v>3864</v>
      </c>
    </row>
    <row customFormat="1" customHeight="1" ht="51" outlineLevel="1" r="3876" s="590">
      <c r="A3876" s="879" t="n"/>
      <c r="B3876" s="874" t="n">
        <v>400</v>
      </c>
      <c r="C3876" s="875" t="n">
        <v>479</v>
      </c>
      <c r="D3876" s="876" t="n">
        <v>42</v>
      </c>
      <c r="E3876" s="877" t="inlineStr">
        <is>
          <t>Concentric reducer 
DN65 / DN32 
P235GH 
MSZ EN 10253-2:2008</t>
        </is>
      </c>
      <c r="F3876" s="877" t="inlineStr">
        <is>
          <t>Koncentrikus szűkítő 
DN65 / DN32 
P235GH 
MSZ EN 10253-2:2008</t>
        </is>
      </c>
      <c r="G3876" s="1049" t="n">
        <v>1</v>
      </c>
      <c r="H3876" s="878" t="inlineStr">
        <is>
          <t>db / pcs</t>
        </is>
      </c>
      <c r="I3876" s="315" t="n"/>
      <c r="J3876" s="159" t="n">
        <v>0</v>
      </c>
      <c r="K3876" s="159" t="n">
        <v>0</v>
      </c>
      <c r="L3876" s="753" t="n">
        <v>0</v>
      </c>
      <c r="M3876" s="748">
        <f>L3876*(G3876+I3876)</f>
        <v/>
      </c>
      <c r="O3876" s="464">
        <f>ISBLANK(D3876)</f>
        <v/>
      </c>
      <c r="P3876" s="464">
        <f>ISBLANK(G3876)</f>
        <v/>
      </c>
      <c r="Q3876" s="464">
        <f>ISBLANK(M3876)</f>
        <v/>
      </c>
      <c r="R3876" s="464">
        <f>IF(AND(O3876=P3876,O3876=Q3876),,"!!!")</f>
        <v/>
      </c>
      <c r="T3876" s="464" t="n">
        <v>3865</v>
      </c>
    </row>
    <row customFormat="1" customHeight="1" ht="51" outlineLevel="1" r="3877" s="590">
      <c r="A3877" s="879" t="n"/>
      <c r="B3877" s="874" t="n">
        <v>400</v>
      </c>
      <c r="C3877" s="875" t="n">
        <v>479</v>
      </c>
      <c r="D3877" s="876" t="n">
        <v>43</v>
      </c>
      <c r="E3877" s="877" t="inlineStr">
        <is>
          <t>Concentric reducer 
DN65 / DN50 
P235GH 
MSZ EN 10253-2:2008</t>
        </is>
      </c>
      <c r="F3877" s="877" t="inlineStr">
        <is>
          <t>Koncentrikus szűkítő 
DN65 / DN50 
P235GH 
MSZ EN 10253-2:2008</t>
        </is>
      </c>
      <c r="G3877" s="1049" t="n">
        <v>1</v>
      </c>
      <c r="H3877" s="878" t="inlineStr">
        <is>
          <t>db / pcs</t>
        </is>
      </c>
      <c r="I3877" s="315" t="n"/>
      <c r="J3877" s="159" t="n">
        <v>0</v>
      </c>
      <c r="K3877" s="159" t="n">
        <v>0</v>
      </c>
      <c r="L3877" s="753" t="n">
        <v>0</v>
      </c>
      <c r="M3877" s="748">
        <f>L3877*(G3877+I3877)</f>
        <v/>
      </c>
      <c r="O3877" s="464">
        <f>ISBLANK(D3877)</f>
        <v/>
      </c>
      <c r="P3877" s="464">
        <f>ISBLANK(G3877)</f>
        <v/>
      </c>
      <c r="Q3877" s="464">
        <f>ISBLANK(M3877)</f>
        <v/>
      </c>
      <c r="R3877" s="464">
        <f>IF(AND(O3877=P3877,O3877=Q3877),,"!!!")</f>
        <v/>
      </c>
      <c r="T3877" s="464" t="n">
        <v>3866</v>
      </c>
    </row>
    <row customFormat="1" customHeight="1" ht="51" outlineLevel="1" r="3878" s="590">
      <c r="A3878" s="879" t="n"/>
      <c r="B3878" s="874" t="n">
        <v>400</v>
      </c>
      <c r="C3878" s="875" t="n">
        <v>479</v>
      </c>
      <c r="D3878" s="876" t="n">
        <v>44</v>
      </c>
      <c r="E3878" s="877" t="inlineStr">
        <is>
          <t>Concentric reducer 
DN80 / DN65 
P235GH 
MSZ EN 10253-2:2008</t>
        </is>
      </c>
      <c r="F3878" s="877" t="inlineStr">
        <is>
          <t>Koncentrikus szűkítő 
DN80 / DN65 
P235GH 
MSZ EN 10253-2:2008</t>
        </is>
      </c>
      <c r="G3878" s="1049" t="n">
        <v>1</v>
      </c>
      <c r="H3878" s="878" t="inlineStr">
        <is>
          <t>db / pcs</t>
        </is>
      </c>
      <c r="I3878" s="315" t="n"/>
      <c r="J3878" s="159" t="n">
        <v>0</v>
      </c>
      <c r="K3878" s="159" t="n">
        <v>0</v>
      </c>
      <c r="L3878" s="753" t="n">
        <v>0</v>
      </c>
      <c r="M3878" s="748">
        <f>L3878*(G3878+I3878)</f>
        <v/>
      </c>
      <c r="O3878" s="464">
        <f>ISBLANK(D3878)</f>
        <v/>
      </c>
      <c r="P3878" s="464">
        <f>ISBLANK(G3878)</f>
        <v/>
      </c>
      <c r="Q3878" s="464">
        <f>ISBLANK(M3878)</f>
        <v/>
      </c>
      <c r="R3878" s="464">
        <f>IF(AND(O3878=P3878,O3878=Q3878),,"!!!")</f>
        <v/>
      </c>
      <c r="T3878" s="464" t="n">
        <v>3867</v>
      </c>
    </row>
    <row customFormat="1" customHeight="1" ht="51" outlineLevel="1" r="3879" s="590">
      <c r="A3879" s="879" t="n"/>
      <c r="B3879" s="874" t="n">
        <v>400</v>
      </c>
      <c r="C3879" s="875" t="n">
        <v>479</v>
      </c>
      <c r="D3879" s="876" t="n">
        <v>45</v>
      </c>
      <c r="E3879" s="877" t="inlineStr">
        <is>
          <t>Concentric reducer 
DN100 / DN80 
P235GH 
MSZ EN 10253-2:2008</t>
        </is>
      </c>
      <c r="F3879" s="877" t="inlineStr">
        <is>
          <t>Koncentrikus szűkítő 
DN100 / DN80 
P235GH 
MSZ EN 10253-2:2008</t>
        </is>
      </c>
      <c r="G3879" s="1049" t="n">
        <v>2</v>
      </c>
      <c r="H3879" s="878" t="inlineStr">
        <is>
          <t>db / pcs</t>
        </is>
      </c>
      <c r="I3879" s="315" t="n"/>
      <c r="J3879" s="159" t="n">
        <v>0</v>
      </c>
      <c r="K3879" s="159" t="n">
        <v>0</v>
      </c>
      <c r="L3879" s="753" t="n">
        <v>0</v>
      </c>
      <c r="M3879" s="748">
        <f>L3879*(G3879+I3879)</f>
        <v/>
      </c>
      <c r="O3879" s="464">
        <f>ISBLANK(D3879)</f>
        <v/>
      </c>
      <c r="P3879" s="464">
        <f>ISBLANK(G3879)</f>
        <v/>
      </c>
      <c r="Q3879" s="464">
        <f>ISBLANK(M3879)</f>
        <v/>
      </c>
      <c r="R3879" s="464">
        <f>IF(AND(O3879=P3879,O3879=Q3879),,"!!!")</f>
        <v/>
      </c>
      <c r="T3879" s="464" t="n">
        <v>3868</v>
      </c>
    </row>
    <row customFormat="1" customHeight="1" ht="51" outlineLevel="1" r="3880" s="590">
      <c r="A3880" s="879" t="n"/>
      <c r="B3880" s="874" t="n">
        <v>400</v>
      </c>
      <c r="C3880" s="875" t="n">
        <v>479</v>
      </c>
      <c r="D3880" s="876" t="n">
        <v>46</v>
      </c>
      <c r="E3880" s="877" t="inlineStr">
        <is>
          <t>Concentric reducer 
DN125 / DN100 
P235GH 
MSZ EN 10253-2:2008</t>
        </is>
      </c>
      <c r="F3880" s="877" t="inlineStr">
        <is>
          <t>Koncentrikus szűkítő 
DN125 / DN100 
P235GH 
MSZ EN 10253-2:2008</t>
        </is>
      </c>
      <c r="G3880" s="1049" t="n">
        <v>1</v>
      </c>
      <c r="H3880" s="878" t="inlineStr">
        <is>
          <t>db / pcs</t>
        </is>
      </c>
      <c r="I3880" s="315" t="n"/>
      <c r="J3880" s="159" t="n">
        <v>0</v>
      </c>
      <c r="K3880" s="159" t="n">
        <v>0</v>
      </c>
      <c r="L3880" s="753" t="n">
        <v>0</v>
      </c>
      <c r="M3880" s="748">
        <f>L3880*(G3880+I3880)</f>
        <v/>
      </c>
      <c r="O3880" s="464">
        <f>ISBLANK(D3880)</f>
        <v/>
      </c>
      <c r="P3880" s="464">
        <f>ISBLANK(G3880)</f>
        <v/>
      </c>
      <c r="Q3880" s="464">
        <f>ISBLANK(M3880)</f>
        <v/>
      </c>
      <c r="R3880" s="464">
        <f>IF(AND(O3880=P3880,O3880=Q3880),,"!!!")</f>
        <v/>
      </c>
      <c r="T3880" s="464" t="n">
        <v>3869</v>
      </c>
    </row>
    <row customFormat="1" customHeight="1" ht="51" outlineLevel="1" r="3881" s="590">
      <c r="A3881" s="879" t="n"/>
      <c r="B3881" s="874" t="n">
        <v>400</v>
      </c>
      <c r="C3881" s="875" t="n">
        <v>479</v>
      </c>
      <c r="D3881" s="876" t="n">
        <v>47</v>
      </c>
      <c r="E3881" s="877" t="inlineStr">
        <is>
          <t>Concentric reducer 
DN150 / DN125 
P235GH 
MSZ EN 10253-2:2008</t>
        </is>
      </c>
      <c r="F3881" s="877" t="inlineStr">
        <is>
          <t>Koncentrikus szűkítő 
DN150 / DN125 
P235GH 
MSZ EN 10253-2:2008</t>
        </is>
      </c>
      <c r="G3881" s="1049" t="n">
        <v>2</v>
      </c>
      <c r="H3881" s="878" t="inlineStr">
        <is>
          <t>db / pcs</t>
        </is>
      </c>
      <c r="I3881" s="315" t="n"/>
      <c r="J3881" s="159" t="n">
        <v>0</v>
      </c>
      <c r="K3881" s="159" t="n">
        <v>0</v>
      </c>
      <c r="L3881" s="753" t="n">
        <v>0</v>
      </c>
      <c r="M3881" s="748">
        <f>L3881*(G3881+I3881)</f>
        <v/>
      </c>
      <c r="O3881" s="464">
        <f>ISBLANK(D3881)</f>
        <v/>
      </c>
      <c r="P3881" s="464">
        <f>ISBLANK(G3881)</f>
        <v/>
      </c>
      <c r="Q3881" s="464">
        <f>ISBLANK(M3881)</f>
        <v/>
      </c>
      <c r="R3881" s="464">
        <f>IF(AND(O3881=P3881,O3881=Q3881),,"!!!")</f>
        <v/>
      </c>
      <c r="T3881" s="464" t="n">
        <v>3870</v>
      </c>
    </row>
    <row customFormat="1" customHeight="1" ht="51" outlineLevel="1" r="3882" s="590">
      <c r="A3882" s="879" t="n"/>
      <c r="B3882" s="874" t="n">
        <v>400</v>
      </c>
      <c r="C3882" s="875" t="n">
        <v>479</v>
      </c>
      <c r="D3882" s="876" t="n">
        <v>48</v>
      </c>
      <c r="E3882" s="877" t="inlineStr">
        <is>
          <t>Eccentric reducer 
DN65 / DN32 
P235GH 
MSZ EN 10253-2:2008</t>
        </is>
      </c>
      <c r="F3882" s="877" t="inlineStr">
        <is>
          <t>Excentrikus szűkítő 
DN65 / DN32 
P235GH 
MSZ EN 10253-2:2008</t>
        </is>
      </c>
      <c r="G3882" s="1049" t="n">
        <v>1</v>
      </c>
      <c r="H3882" s="878" t="inlineStr">
        <is>
          <t>db / pcs</t>
        </is>
      </c>
      <c r="I3882" s="315" t="n"/>
      <c r="J3882" s="159" t="n">
        <v>0</v>
      </c>
      <c r="K3882" s="159" t="n">
        <v>0</v>
      </c>
      <c r="L3882" s="753" t="n">
        <v>0</v>
      </c>
      <c r="M3882" s="748">
        <f>L3882*(G3882+I3882)</f>
        <v/>
      </c>
      <c r="O3882" s="464">
        <f>ISBLANK(D3882)</f>
        <v/>
      </c>
      <c r="P3882" s="464">
        <f>ISBLANK(G3882)</f>
        <v/>
      </c>
      <c r="Q3882" s="464">
        <f>ISBLANK(M3882)</f>
        <v/>
      </c>
      <c r="R3882" s="464">
        <f>IF(AND(O3882=P3882,O3882=Q3882),,"!!!")</f>
        <v/>
      </c>
      <c r="T3882" s="464" t="n">
        <v>3871</v>
      </c>
    </row>
    <row customFormat="1" customHeight="1" ht="51" outlineLevel="1" r="3883" s="590">
      <c r="A3883" s="879" t="n"/>
      <c r="B3883" s="874" t="n">
        <v>400</v>
      </c>
      <c r="C3883" s="875" t="n">
        <v>479</v>
      </c>
      <c r="D3883" s="876" t="n">
        <v>49</v>
      </c>
      <c r="E3883" s="877" t="inlineStr">
        <is>
          <t>Eccentric reducer 
DN65 / DN50 
P235GH 
MSZ EN 10253-2:2008</t>
        </is>
      </c>
      <c r="F3883" s="877" t="inlineStr">
        <is>
          <t>Excentrikus szűkítő 
DN65 / DN50 
P235GH 
MSZ EN 10253-2:2008</t>
        </is>
      </c>
      <c r="G3883" s="1049" t="n">
        <v>1</v>
      </c>
      <c r="H3883" s="878" t="inlineStr">
        <is>
          <t>db / pcs</t>
        </is>
      </c>
      <c r="I3883" s="315" t="n"/>
      <c r="J3883" s="159" t="n">
        <v>0</v>
      </c>
      <c r="K3883" s="159" t="n">
        <v>0</v>
      </c>
      <c r="L3883" s="753" t="n">
        <v>0</v>
      </c>
      <c r="M3883" s="748">
        <f>L3883*(G3883+I3883)</f>
        <v/>
      </c>
      <c r="O3883" s="464">
        <f>ISBLANK(D3883)</f>
        <v/>
      </c>
      <c r="P3883" s="464">
        <f>ISBLANK(G3883)</f>
        <v/>
      </c>
      <c r="Q3883" s="464">
        <f>ISBLANK(M3883)</f>
        <v/>
      </c>
      <c r="R3883" s="464">
        <f>IF(AND(O3883=P3883,O3883=Q3883),,"!!!")</f>
        <v/>
      </c>
      <c r="T3883" s="464" t="n">
        <v>3872</v>
      </c>
    </row>
    <row customFormat="1" customHeight="1" ht="51" outlineLevel="1" r="3884" s="590">
      <c r="A3884" s="879" t="n"/>
      <c r="B3884" s="874" t="n">
        <v>400</v>
      </c>
      <c r="C3884" s="875" t="n">
        <v>479</v>
      </c>
      <c r="D3884" s="876" t="n">
        <v>50</v>
      </c>
      <c r="E3884" s="877" t="inlineStr">
        <is>
          <t>Eccentric reducer 
DN80 / DN65 
P235GH 
MSZ EN 10253-2:2008</t>
        </is>
      </c>
      <c r="F3884" s="877" t="inlineStr">
        <is>
          <t>Excentrikus szűkítő 
DN80 / DN65 
P235GH 
MSZ EN 10253-2:2008</t>
        </is>
      </c>
      <c r="G3884" s="1049" t="n">
        <v>1</v>
      </c>
      <c r="H3884" s="878" t="inlineStr">
        <is>
          <t>db / pcs</t>
        </is>
      </c>
      <c r="I3884" s="315" t="n"/>
      <c r="J3884" s="159" t="n">
        <v>0</v>
      </c>
      <c r="K3884" s="159" t="n">
        <v>0</v>
      </c>
      <c r="L3884" s="753" t="n">
        <v>0</v>
      </c>
      <c r="M3884" s="748">
        <f>L3884*(G3884+I3884)</f>
        <v/>
      </c>
      <c r="O3884" s="464">
        <f>ISBLANK(D3884)</f>
        <v/>
      </c>
      <c r="P3884" s="464">
        <f>ISBLANK(G3884)</f>
        <v/>
      </c>
      <c r="Q3884" s="464">
        <f>ISBLANK(M3884)</f>
        <v/>
      </c>
      <c r="R3884" s="464">
        <f>IF(AND(O3884=P3884,O3884=Q3884),,"!!!")</f>
        <v/>
      </c>
      <c r="T3884" s="464" t="n">
        <v>3873</v>
      </c>
    </row>
    <row customFormat="1" customHeight="1" ht="51" outlineLevel="1" r="3885" s="590">
      <c r="A3885" s="879" t="n"/>
      <c r="B3885" s="874" t="n">
        <v>400</v>
      </c>
      <c r="C3885" s="875" t="n">
        <v>479</v>
      </c>
      <c r="D3885" s="876" t="n">
        <v>51</v>
      </c>
      <c r="E3885" s="877" t="inlineStr">
        <is>
          <t>Eccentric reducer 
DN100 / DN80 
P235GH 
MSZ EN 10253-2:2008</t>
        </is>
      </c>
      <c r="F3885" s="877" t="inlineStr">
        <is>
          <t>Excentrikus szűkítő 
DN100 / DN80 
P235GH 
MSZ EN 10253-2:2008</t>
        </is>
      </c>
      <c r="G3885" s="1049" t="n">
        <v>2</v>
      </c>
      <c r="H3885" s="878" t="inlineStr">
        <is>
          <t>db / pcs</t>
        </is>
      </c>
      <c r="I3885" s="315" t="n"/>
      <c r="J3885" s="159" t="n">
        <v>0</v>
      </c>
      <c r="K3885" s="159" t="n">
        <v>0</v>
      </c>
      <c r="L3885" s="753" t="n">
        <v>0</v>
      </c>
      <c r="M3885" s="748">
        <f>L3885*(G3885+I3885)</f>
        <v/>
      </c>
      <c r="O3885" s="464">
        <f>ISBLANK(D3885)</f>
        <v/>
      </c>
      <c r="P3885" s="464">
        <f>ISBLANK(G3885)</f>
        <v/>
      </c>
      <c r="Q3885" s="464">
        <f>ISBLANK(M3885)</f>
        <v/>
      </c>
      <c r="R3885" s="464">
        <f>IF(AND(O3885=P3885,O3885=Q3885),,"!!!")</f>
        <v/>
      </c>
      <c r="T3885" s="464" t="n">
        <v>3874</v>
      </c>
    </row>
    <row customFormat="1" customHeight="1" ht="51" outlineLevel="1" r="3886" s="590">
      <c r="A3886" s="879" t="n"/>
      <c r="B3886" s="874" t="n">
        <v>400</v>
      </c>
      <c r="C3886" s="875" t="n">
        <v>479</v>
      </c>
      <c r="D3886" s="876" t="n">
        <v>52</v>
      </c>
      <c r="E3886" s="877" t="inlineStr">
        <is>
          <t>Eccentric reducer 
DN125 / DN100 
P235GH 
MSZ EN 10253-2:2008</t>
        </is>
      </c>
      <c r="F3886" s="877" t="inlineStr">
        <is>
          <t>Excentrikus szűkítő 
DN125 / DN100 
P235GH 
MSZ EN 10253-2:2008</t>
        </is>
      </c>
      <c r="G3886" s="1049" t="n">
        <v>1</v>
      </c>
      <c r="H3886" s="878" t="inlineStr">
        <is>
          <t>db / pcs</t>
        </is>
      </c>
      <c r="I3886" s="315" t="n"/>
      <c r="J3886" s="159" t="n">
        <v>0</v>
      </c>
      <c r="K3886" s="159" t="n">
        <v>0</v>
      </c>
      <c r="L3886" s="753" t="n">
        <v>0</v>
      </c>
      <c r="M3886" s="748">
        <f>L3886*(G3886+I3886)</f>
        <v/>
      </c>
      <c r="O3886" s="464">
        <f>ISBLANK(D3886)</f>
        <v/>
      </c>
      <c r="P3886" s="464">
        <f>ISBLANK(G3886)</f>
        <v/>
      </c>
      <c r="Q3886" s="464">
        <f>ISBLANK(M3886)</f>
        <v/>
      </c>
      <c r="R3886" s="464">
        <f>IF(AND(O3886=P3886,O3886=Q3886),,"!!!")</f>
        <v/>
      </c>
      <c r="T3886" s="464" t="n">
        <v>3875</v>
      </c>
    </row>
    <row customFormat="1" customHeight="1" ht="51" outlineLevel="1" r="3887" s="590">
      <c r="A3887" s="879" t="n"/>
      <c r="B3887" s="874" t="n">
        <v>400</v>
      </c>
      <c r="C3887" s="875" t="n">
        <v>479</v>
      </c>
      <c r="D3887" s="876" t="n">
        <v>53</v>
      </c>
      <c r="E3887" s="877" t="inlineStr">
        <is>
          <t>Eccentric reducer 
DN150 / DN125 
P235GH 
MSZ EN 10253-2:2008</t>
        </is>
      </c>
      <c r="F3887" s="877" t="inlineStr">
        <is>
          <t>Excentrikus szűkítő 
DN150 / DN125 
P235GH 
MSZ EN 10253-2:2008</t>
        </is>
      </c>
      <c r="G3887" s="1049" t="n">
        <v>2</v>
      </c>
      <c r="H3887" s="878" t="inlineStr">
        <is>
          <t>db / pcs</t>
        </is>
      </c>
      <c r="I3887" s="315" t="n"/>
      <c r="J3887" s="159" t="n">
        <v>0</v>
      </c>
      <c r="K3887" s="159" t="n">
        <v>0</v>
      </c>
      <c r="L3887" s="753" t="n">
        <v>0</v>
      </c>
      <c r="M3887" s="748">
        <f>L3887*(G3887+I3887)</f>
        <v/>
      </c>
      <c r="O3887" s="464">
        <f>ISBLANK(D3887)</f>
        <v/>
      </c>
      <c r="P3887" s="464">
        <f>ISBLANK(G3887)</f>
        <v/>
      </c>
      <c r="Q3887" s="464">
        <f>ISBLANK(M3887)</f>
        <v/>
      </c>
      <c r="R3887" s="464">
        <f>IF(AND(O3887=P3887,O3887=Q3887),,"!!!")</f>
        <v/>
      </c>
      <c r="T3887" s="464" t="n">
        <v>3876</v>
      </c>
    </row>
    <row customFormat="1" customHeight="1" ht="63.75" outlineLevel="1" r="3888" s="590">
      <c r="A3888" s="879" t="n"/>
      <c r="B3888" s="874" t="n">
        <v>400</v>
      </c>
      <c r="C3888" s="875" t="n">
        <v>479</v>
      </c>
      <c r="D3888" s="876" t="n">
        <v>54</v>
      </c>
      <c r="E3888" s="877" t="inlineStr">
        <is>
          <t>Weld-neck flange 
DN15 
PN16 
P245GH 
MSZ EN 1092-1:2018</t>
        </is>
      </c>
      <c r="F3888" s="877" t="inlineStr">
        <is>
          <t>Hegesztőtoldatos acélkarima 
DN15 
PN16 
P245GH 
MSZ EN 1092-1:2018</t>
        </is>
      </c>
      <c r="G3888" s="1049" t="n">
        <v>6</v>
      </c>
      <c r="H3888" s="878" t="inlineStr">
        <is>
          <t>db / pcs</t>
        </is>
      </c>
      <c r="I3888" s="315" t="n"/>
      <c r="J3888" s="159" t="n">
        <v>0</v>
      </c>
      <c r="K3888" s="159" t="n">
        <v>0</v>
      </c>
      <c r="L3888" s="753" t="n">
        <v>0</v>
      </c>
      <c r="M3888" s="748">
        <f>L3888*(G3888+I3888)</f>
        <v/>
      </c>
      <c r="O3888" s="464">
        <f>ISBLANK(D3888)</f>
        <v/>
      </c>
      <c r="P3888" s="464">
        <f>ISBLANK(G3888)</f>
        <v/>
      </c>
      <c r="Q3888" s="464">
        <f>ISBLANK(M3888)</f>
        <v/>
      </c>
      <c r="R3888" s="464">
        <f>IF(AND(O3888=P3888,O3888=Q3888),,"!!!")</f>
        <v/>
      </c>
      <c r="T3888" s="464" t="n">
        <v>3877</v>
      </c>
    </row>
    <row customFormat="1" customHeight="1" ht="63.75" outlineLevel="1" r="3889" s="590">
      <c r="A3889" s="879" t="n"/>
      <c r="B3889" s="874" t="n">
        <v>400</v>
      </c>
      <c r="C3889" s="875" t="n">
        <v>479</v>
      </c>
      <c r="D3889" s="876" t="n">
        <v>55</v>
      </c>
      <c r="E3889" s="877" t="inlineStr">
        <is>
          <t>Weld-neck flange 
DN20 
PN16 
P245GH 
MSZ EN 1092-1:2018</t>
        </is>
      </c>
      <c r="F3889" s="877" t="inlineStr">
        <is>
          <t>Hegesztőtoldatos acélkarima 
DN20 
PN16 
P245GH 
MSZ EN 1092-1:2018</t>
        </is>
      </c>
      <c r="G3889" s="1049" t="n">
        <v>8</v>
      </c>
      <c r="H3889" s="878" t="inlineStr">
        <is>
          <t>db / pcs</t>
        </is>
      </c>
      <c r="I3889" s="315" t="n"/>
      <c r="J3889" s="159" t="n">
        <v>0</v>
      </c>
      <c r="K3889" s="159" t="n">
        <v>0</v>
      </c>
      <c r="L3889" s="753" t="n">
        <v>0</v>
      </c>
      <c r="M3889" s="748">
        <f>L3889*(G3889+I3889)</f>
        <v/>
      </c>
      <c r="O3889" s="464">
        <f>ISBLANK(D3889)</f>
        <v/>
      </c>
      <c r="P3889" s="464">
        <f>ISBLANK(G3889)</f>
        <v/>
      </c>
      <c r="Q3889" s="464">
        <f>ISBLANK(M3889)</f>
        <v/>
      </c>
      <c r="R3889" s="464">
        <f>IF(AND(O3889=P3889,O3889=Q3889),,"!!!")</f>
        <v/>
      </c>
      <c r="T3889" s="464" t="n">
        <v>3878</v>
      </c>
    </row>
    <row customFormat="1" customHeight="1" ht="63.75" outlineLevel="1" r="3890" s="590">
      <c r="A3890" s="879" t="n"/>
      <c r="B3890" s="874" t="n">
        <v>400</v>
      </c>
      <c r="C3890" s="875" t="n">
        <v>479</v>
      </c>
      <c r="D3890" s="876" t="n">
        <v>56</v>
      </c>
      <c r="E3890" s="877" t="inlineStr">
        <is>
          <t>Weld-neck flange 
DN32 
PN16 
P245GH 
MSZ EN 1092-1:2018</t>
        </is>
      </c>
      <c r="F3890" s="877" t="inlineStr">
        <is>
          <t>Hegesztőtoldatos acélkarima 
DN32 
PN16 
P245GH 
MSZ EN 1092-1:2018</t>
        </is>
      </c>
      <c r="G3890" s="1049" t="n">
        <v>2</v>
      </c>
      <c r="H3890" s="878" t="inlineStr">
        <is>
          <t>db / pcs</t>
        </is>
      </c>
      <c r="I3890" s="315" t="n"/>
      <c r="J3890" s="159" t="n">
        <v>0</v>
      </c>
      <c r="K3890" s="159" t="n">
        <v>0</v>
      </c>
      <c r="L3890" s="753" t="n">
        <v>0</v>
      </c>
      <c r="M3890" s="748">
        <f>L3890*(G3890+I3890)</f>
        <v/>
      </c>
      <c r="O3890" s="464">
        <f>ISBLANK(D3890)</f>
        <v/>
      </c>
      <c r="P3890" s="464">
        <f>ISBLANK(G3890)</f>
        <v/>
      </c>
      <c r="Q3890" s="464">
        <f>ISBLANK(M3890)</f>
        <v/>
      </c>
      <c r="R3890" s="464">
        <f>IF(AND(O3890=P3890,O3890=Q3890),,"!!!")</f>
        <v/>
      </c>
      <c r="T3890" s="464" t="n">
        <v>3879</v>
      </c>
    </row>
    <row customFormat="1" customHeight="1" ht="63.75" outlineLevel="1" r="3891" s="590">
      <c r="A3891" s="879" t="n"/>
      <c r="B3891" s="874" t="n">
        <v>400</v>
      </c>
      <c r="C3891" s="875" t="n">
        <v>479</v>
      </c>
      <c r="D3891" s="876" t="n">
        <v>57</v>
      </c>
      <c r="E3891" s="877" t="inlineStr">
        <is>
          <t>Weld-neck flange 
DN40 
PN16 
P245GH 
MSZ EN 1092-1:2018</t>
        </is>
      </c>
      <c r="F3891" s="877" t="inlineStr">
        <is>
          <t>Hegesztőtoldatos acélkarima 
DN40 
PN16 
P245GH 
MSZ EN 1092-1:2018</t>
        </is>
      </c>
      <c r="G3891" s="1049" t="n">
        <v>3</v>
      </c>
      <c r="H3891" s="878" t="inlineStr">
        <is>
          <t>db / pcs</t>
        </is>
      </c>
      <c r="I3891" s="315" t="n"/>
      <c r="J3891" s="159" t="n">
        <v>0</v>
      </c>
      <c r="K3891" s="159" t="n">
        <v>0</v>
      </c>
      <c r="L3891" s="753" t="n">
        <v>0</v>
      </c>
      <c r="M3891" s="748">
        <f>L3891*(G3891+I3891)</f>
        <v/>
      </c>
      <c r="O3891" s="464">
        <f>ISBLANK(D3891)</f>
        <v/>
      </c>
      <c r="P3891" s="464">
        <f>ISBLANK(G3891)</f>
        <v/>
      </c>
      <c r="Q3891" s="464">
        <f>ISBLANK(M3891)</f>
        <v/>
      </c>
      <c r="R3891" s="464">
        <f>IF(AND(O3891=P3891,O3891=Q3891),,"!!!")</f>
        <v/>
      </c>
      <c r="T3891" s="464" t="n">
        <v>3880</v>
      </c>
    </row>
    <row customFormat="1" customHeight="1" ht="63.75" outlineLevel="1" r="3892" s="590">
      <c r="A3892" s="879" t="n"/>
      <c r="B3892" s="874" t="n">
        <v>400</v>
      </c>
      <c r="C3892" s="875" t="n">
        <v>479</v>
      </c>
      <c r="D3892" s="876" t="n">
        <v>58</v>
      </c>
      <c r="E3892" s="877" t="inlineStr">
        <is>
          <t>Weld-neck flange 
DN50 
PN16 
P245GH 
MSZ EN 1092-1:2018</t>
        </is>
      </c>
      <c r="F3892" s="877" t="inlineStr">
        <is>
          <t>Hegesztőtoldatos acélkarima 
DN50 
PN16 
P245GH 
MSZ EN 1092-1:2018</t>
        </is>
      </c>
      <c r="G3892" s="1049" t="n">
        <v>1</v>
      </c>
      <c r="H3892" s="878" t="inlineStr">
        <is>
          <t>db / pcs</t>
        </is>
      </c>
      <c r="I3892" s="315" t="n"/>
      <c r="J3892" s="159" t="n">
        <v>0</v>
      </c>
      <c r="K3892" s="159" t="n">
        <v>0</v>
      </c>
      <c r="L3892" s="753" t="n">
        <v>0</v>
      </c>
      <c r="M3892" s="748">
        <f>L3892*(G3892+I3892)</f>
        <v/>
      </c>
      <c r="O3892" s="464">
        <f>ISBLANK(D3892)</f>
        <v/>
      </c>
      <c r="P3892" s="464">
        <f>ISBLANK(G3892)</f>
        <v/>
      </c>
      <c r="Q3892" s="464">
        <f>ISBLANK(M3892)</f>
        <v/>
      </c>
      <c r="R3892" s="464">
        <f>IF(AND(O3892=P3892,O3892=Q3892),,"!!!")</f>
        <v/>
      </c>
      <c r="T3892" s="464" t="n">
        <v>3881</v>
      </c>
    </row>
    <row customFormat="1" customHeight="1" ht="63.75" outlineLevel="1" r="3893" s="590">
      <c r="A3893" s="879" t="n"/>
      <c r="B3893" s="874" t="n">
        <v>400</v>
      </c>
      <c r="C3893" s="875" t="n">
        <v>479</v>
      </c>
      <c r="D3893" s="876" t="n">
        <v>59</v>
      </c>
      <c r="E3893" s="877" t="inlineStr">
        <is>
          <t>Weld-neck flange 
DN65 
PN16 
P245GH 
MSZ EN 1092-1:2018</t>
        </is>
      </c>
      <c r="F3893" s="877" t="inlineStr">
        <is>
          <t>Hegesztőtoldatos acélkarima 
DN65 
PN16 
P245GH 
MSZ EN 1092-1:2018</t>
        </is>
      </c>
      <c r="G3893" s="1049" t="n">
        <v>12</v>
      </c>
      <c r="H3893" s="878" t="inlineStr">
        <is>
          <t>db / pcs</t>
        </is>
      </c>
      <c r="I3893" s="315" t="n"/>
      <c r="J3893" s="159" t="n">
        <v>0</v>
      </c>
      <c r="K3893" s="159" t="n">
        <v>0</v>
      </c>
      <c r="L3893" s="753" t="n">
        <v>0</v>
      </c>
      <c r="M3893" s="748">
        <f>L3893*(G3893+I3893)</f>
        <v/>
      </c>
      <c r="O3893" s="464">
        <f>ISBLANK(D3893)</f>
        <v/>
      </c>
      <c r="P3893" s="464">
        <f>ISBLANK(G3893)</f>
        <v/>
      </c>
      <c r="Q3893" s="464">
        <f>ISBLANK(M3893)</f>
        <v/>
      </c>
      <c r="R3893" s="464">
        <f>IF(AND(O3893=P3893,O3893=Q3893),,"!!!")</f>
        <v/>
      </c>
      <c r="T3893" s="464" t="n">
        <v>3882</v>
      </c>
    </row>
    <row customFormat="1" customHeight="1" ht="63.75" outlineLevel="1" r="3894" s="590">
      <c r="A3894" s="879" t="n"/>
      <c r="B3894" s="874" t="n">
        <v>400</v>
      </c>
      <c r="C3894" s="875" t="n">
        <v>479</v>
      </c>
      <c r="D3894" s="876" t="n">
        <v>60</v>
      </c>
      <c r="E3894" s="877" t="inlineStr">
        <is>
          <t>Weld-neck flange 
DN15 
PN25 
P245GH 
MSZ EN 1092-1:2018</t>
        </is>
      </c>
      <c r="F3894" s="877" t="inlineStr">
        <is>
          <t>Hegesztőtoldatos acélkarima 
DN15 
PN25 
P245GH 
MSZ EN 1092-1:2018</t>
        </is>
      </c>
      <c r="G3894" s="1049" t="n">
        <v>11</v>
      </c>
      <c r="H3894" s="878" t="inlineStr">
        <is>
          <t>db / pcs</t>
        </is>
      </c>
      <c r="I3894" s="315" t="n"/>
      <c r="J3894" s="159" t="n">
        <v>0</v>
      </c>
      <c r="K3894" s="159" t="n">
        <v>0</v>
      </c>
      <c r="L3894" s="753" t="n">
        <v>0</v>
      </c>
      <c r="M3894" s="748">
        <f>L3894*(G3894+I3894)</f>
        <v/>
      </c>
      <c r="O3894" s="464">
        <f>ISBLANK(D3894)</f>
        <v/>
      </c>
      <c r="P3894" s="464">
        <f>ISBLANK(G3894)</f>
        <v/>
      </c>
      <c r="Q3894" s="464">
        <f>ISBLANK(M3894)</f>
        <v/>
      </c>
      <c r="R3894" s="464">
        <f>IF(AND(O3894=P3894,O3894=Q3894),,"!!!")</f>
        <v/>
      </c>
      <c r="T3894" s="464" t="n">
        <v>3883</v>
      </c>
    </row>
    <row customFormat="1" customHeight="1" ht="63.75" outlineLevel="1" r="3895" s="590">
      <c r="A3895" s="879" t="n"/>
      <c r="B3895" s="874" t="n">
        <v>400</v>
      </c>
      <c r="C3895" s="875" t="n">
        <v>479</v>
      </c>
      <c r="D3895" s="876" t="n">
        <v>61</v>
      </c>
      <c r="E3895" s="877" t="inlineStr">
        <is>
          <t>Weld-neck flange 
DN25 
PN25 
P245GH 
MSZ EN 1092-1:2018</t>
        </is>
      </c>
      <c r="F3895" s="877" t="inlineStr">
        <is>
          <t>Hegesztőtoldatos acélkarima 
DN25 
PN25 
P245GH 
MSZ EN 1092-1:2018</t>
        </is>
      </c>
      <c r="G3895" s="1049" t="n">
        <v>11</v>
      </c>
      <c r="H3895" s="878" t="inlineStr">
        <is>
          <t>db / pcs</t>
        </is>
      </c>
      <c r="I3895" s="315" t="n"/>
      <c r="J3895" s="159" t="n">
        <v>0</v>
      </c>
      <c r="K3895" s="159" t="n">
        <v>0</v>
      </c>
      <c r="L3895" s="753" t="n">
        <v>0</v>
      </c>
      <c r="M3895" s="748">
        <f>L3895*(G3895+I3895)</f>
        <v/>
      </c>
      <c r="O3895" s="464">
        <f>ISBLANK(D3895)</f>
        <v/>
      </c>
      <c r="P3895" s="464">
        <f>ISBLANK(G3895)</f>
        <v/>
      </c>
      <c r="Q3895" s="464">
        <f>ISBLANK(M3895)</f>
        <v/>
      </c>
      <c r="R3895" s="464">
        <f>IF(AND(O3895=P3895,O3895=Q3895),,"!!!")</f>
        <v/>
      </c>
      <c r="T3895" s="464" t="n">
        <v>3884</v>
      </c>
    </row>
    <row customFormat="1" customHeight="1" ht="63.75" outlineLevel="1" r="3896" s="590">
      <c r="A3896" s="879" t="n"/>
      <c r="B3896" s="874" t="n">
        <v>400</v>
      </c>
      <c r="C3896" s="875" t="n">
        <v>479</v>
      </c>
      <c r="D3896" s="876" t="n">
        <v>62</v>
      </c>
      <c r="E3896" s="877" t="inlineStr">
        <is>
          <t>Weld-neck flange 
DN40 
PN25 
P245GH 
MSZ EN 1092-1:2018</t>
        </is>
      </c>
      <c r="F3896" s="877" t="inlineStr">
        <is>
          <t>Hegesztőtoldatos acélkarima 
DN40 
PN25 
P245GH 
MSZ EN 1092-1:2018</t>
        </is>
      </c>
      <c r="G3896" s="1049" t="n">
        <v>4</v>
      </c>
      <c r="H3896" s="878" t="inlineStr">
        <is>
          <t>db / pcs</t>
        </is>
      </c>
      <c r="I3896" s="315" t="n"/>
      <c r="J3896" s="159" t="n">
        <v>0</v>
      </c>
      <c r="K3896" s="159" t="n">
        <v>0</v>
      </c>
      <c r="L3896" s="753" t="n">
        <v>0</v>
      </c>
      <c r="M3896" s="748">
        <f>L3896*(G3896+I3896)</f>
        <v/>
      </c>
      <c r="O3896" s="464">
        <f>ISBLANK(D3896)</f>
        <v/>
      </c>
      <c r="P3896" s="464">
        <f>ISBLANK(G3896)</f>
        <v/>
      </c>
      <c r="Q3896" s="464">
        <f>ISBLANK(M3896)</f>
        <v/>
      </c>
      <c r="R3896" s="464">
        <f>IF(AND(O3896=P3896,O3896=Q3896),,"!!!")</f>
        <v/>
      </c>
      <c r="T3896" s="464" t="n">
        <v>3885</v>
      </c>
    </row>
    <row customFormat="1" customHeight="1" ht="56.25" outlineLevel="1" r="3897" s="590">
      <c r="A3897" s="879" t="inlineStr">
        <is>
          <t>x</t>
        </is>
      </c>
      <c r="B3897" s="874" t="n">
        <v>400</v>
      </c>
      <c r="C3897" s="875" t="n">
        <v>479</v>
      </c>
      <c r="D3897" s="876" t="n">
        <v>63</v>
      </c>
      <c r="E3897" s="880" t="inlineStr">
        <is>
          <t>Weld-neck flange 
DN50 
PN25 
P245GH 
MSZ EN 1092-1:2018</t>
        </is>
      </c>
      <c r="F3897" s="880" t="inlineStr">
        <is>
          <t>Hegesztőtoldatos acélkarima 
DN50 
PN25 
P245GH 
MSZ EN 1092-1:2018</t>
        </is>
      </c>
      <c r="G3897" s="1049" t="n">
        <v>6</v>
      </c>
      <c r="H3897" s="878" t="inlineStr">
        <is>
          <t>db / pcs</t>
        </is>
      </c>
      <c r="I3897" s="315" t="n"/>
      <c r="J3897" s="159" t="n">
        <v>0</v>
      </c>
      <c r="K3897" s="159" t="n">
        <v>0</v>
      </c>
      <c r="L3897" s="753" t="n">
        <v>0</v>
      </c>
      <c r="M3897" s="748">
        <f>L3897*(G3897+I3897)</f>
        <v/>
      </c>
      <c r="O3897" s="464">
        <f>ISBLANK(D3897)</f>
        <v/>
      </c>
      <c r="P3897" s="464">
        <f>ISBLANK(G3897)</f>
        <v/>
      </c>
      <c r="Q3897" s="464">
        <f>ISBLANK(M3897)</f>
        <v/>
      </c>
      <c r="R3897" s="464">
        <f>IF(AND(O3897=P3897,O3897=Q3897),,"!!!")</f>
        <v/>
      </c>
      <c r="T3897" s="464" t="n">
        <v>3886</v>
      </c>
    </row>
    <row customFormat="1" customHeight="1" ht="63.75" outlineLevel="1" r="3898" s="590">
      <c r="A3898" s="879" t="n"/>
      <c r="B3898" s="874" t="n">
        <v>400</v>
      </c>
      <c r="C3898" s="875" t="n">
        <v>479</v>
      </c>
      <c r="D3898" s="876" t="n">
        <v>64</v>
      </c>
      <c r="E3898" s="877" t="inlineStr">
        <is>
          <t>Weld-neck flange 
DN65 
PN25 
P245GH 
MSZ EN 1092-1:2018</t>
        </is>
      </c>
      <c r="F3898" s="877" t="inlineStr">
        <is>
          <t>Hegesztőtoldatos acélkarima 
DN65 
PN25 
P245GH 
MSZ EN 1092-1:2018</t>
        </is>
      </c>
      <c r="G3898" s="1049" t="n">
        <v>2</v>
      </c>
      <c r="H3898" s="878" t="inlineStr">
        <is>
          <t>db / pcs</t>
        </is>
      </c>
      <c r="I3898" s="315" t="n"/>
      <c r="J3898" s="159" t="n">
        <v>0</v>
      </c>
      <c r="K3898" s="159" t="n">
        <v>0</v>
      </c>
      <c r="L3898" s="753" t="n">
        <v>0</v>
      </c>
      <c r="M3898" s="748">
        <f>L3898*(G3898+I3898)</f>
        <v/>
      </c>
      <c r="O3898" s="464">
        <f>ISBLANK(D3898)</f>
        <v/>
      </c>
      <c r="P3898" s="464">
        <f>ISBLANK(G3898)</f>
        <v/>
      </c>
      <c r="Q3898" s="464">
        <f>ISBLANK(M3898)</f>
        <v/>
      </c>
      <c r="R3898" s="464">
        <f>IF(AND(O3898=P3898,O3898=Q3898),,"!!!")</f>
        <v/>
      </c>
      <c r="T3898" s="464" t="n">
        <v>3887</v>
      </c>
    </row>
    <row customFormat="1" customHeight="1" ht="63.75" outlineLevel="1" r="3899" s="590">
      <c r="A3899" s="879" t="n"/>
      <c r="B3899" s="874" t="n">
        <v>400</v>
      </c>
      <c r="C3899" s="875" t="n">
        <v>479</v>
      </c>
      <c r="D3899" s="876" t="n">
        <v>65</v>
      </c>
      <c r="E3899" s="877" t="inlineStr">
        <is>
          <t>Weld-neck flange 
DN80 
PN25 
P245GH 
MSZ EN 1092-1:2018</t>
        </is>
      </c>
      <c r="F3899" s="877" t="inlineStr">
        <is>
          <t>Hegesztőtoldatos acélkarima 
DN80 
PN25 
P245GH 
MSZ EN 1092-1:2018</t>
        </is>
      </c>
      <c r="G3899" s="1049" t="n">
        <v>1</v>
      </c>
      <c r="H3899" s="878" t="inlineStr">
        <is>
          <t>db / pcs</t>
        </is>
      </c>
      <c r="I3899" s="315" t="n"/>
      <c r="J3899" s="159" t="n">
        <v>0</v>
      </c>
      <c r="K3899" s="159" t="n">
        <v>0</v>
      </c>
      <c r="L3899" s="753" t="n">
        <v>0</v>
      </c>
      <c r="M3899" s="748">
        <f>L3899*(G3899+I3899)</f>
        <v/>
      </c>
      <c r="O3899" s="464">
        <f>ISBLANK(D3899)</f>
        <v/>
      </c>
      <c r="P3899" s="464">
        <f>ISBLANK(G3899)</f>
        <v/>
      </c>
      <c r="Q3899" s="464">
        <f>ISBLANK(M3899)</f>
        <v/>
      </c>
      <c r="R3899" s="464">
        <f>IF(AND(O3899=P3899,O3899=Q3899),,"!!!")</f>
        <v/>
      </c>
      <c r="T3899" s="464" t="n">
        <v>3888</v>
      </c>
    </row>
    <row customFormat="1" customHeight="1" ht="63.75" outlineLevel="1" r="3900" s="590">
      <c r="A3900" s="879" t="n"/>
      <c r="B3900" s="874" t="n">
        <v>400</v>
      </c>
      <c r="C3900" s="875" t="n">
        <v>479</v>
      </c>
      <c r="D3900" s="876" t="n">
        <v>66</v>
      </c>
      <c r="E3900" s="877" t="inlineStr">
        <is>
          <t>Weld-neck flange 
DN100 
PN25 
P245GH 
MSZ EN 1092-1:2018</t>
        </is>
      </c>
      <c r="F3900" s="877" t="inlineStr">
        <is>
          <t>Hegesztőtoldatos acélkarima 
DN100 
PN25 
P245GH 
MSZ EN 1092-1:2018</t>
        </is>
      </c>
      <c r="G3900" s="1049" t="n">
        <v>1</v>
      </c>
      <c r="H3900" s="878" t="inlineStr">
        <is>
          <t>db / pcs</t>
        </is>
      </c>
      <c r="I3900" s="315" t="n"/>
      <c r="J3900" s="159" t="n">
        <v>0</v>
      </c>
      <c r="K3900" s="159" t="n">
        <v>0</v>
      </c>
      <c r="L3900" s="753" t="n">
        <v>0</v>
      </c>
      <c r="M3900" s="748">
        <f>L3900*(G3900+I3900)</f>
        <v/>
      </c>
      <c r="O3900" s="464">
        <f>ISBLANK(D3900)</f>
        <v/>
      </c>
      <c r="P3900" s="464">
        <f>ISBLANK(G3900)</f>
        <v/>
      </c>
      <c r="Q3900" s="464">
        <f>ISBLANK(M3900)</f>
        <v/>
      </c>
      <c r="R3900" s="464">
        <f>IF(AND(O3900=P3900,O3900=Q3900),,"!!!")</f>
        <v/>
      </c>
      <c r="T3900" s="464" t="n">
        <v>3889</v>
      </c>
    </row>
    <row customFormat="1" customHeight="1" ht="63.75" outlineLevel="1" r="3901" s="590">
      <c r="A3901" s="879" t="n"/>
      <c r="B3901" s="874" t="n">
        <v>400</v>
      </c>
      <c r="C3901" s="875" t="n">
        <v>479</v>
      </c>
      <c r="D3901" s="876" t="n">
        <v>67</v>
      </c>
      <c r="E3901" s="877" t="inlineStr">
        <is>
          <t>Weld-neck flange 
DN125 
PN25 
P245GH 
MSZ EN 1092-1:2018</t>
        </is>
      </c>
      <c r="F3901" s="877" t="inlineStr">
        <is>
          <t>Hegesztőtoldatos acélkarima 
DN125 
PN25 
P245GH 
MSZ EN 1092-1:2018</t>
        </is>
      </c>
      <c r="G3901" s="1049" t="n">
        <v>1</v>
      </c>
      <c r="H3901" s="878" t="inlineStr">
        <is>
          <t>db / pcs</t>
        </is>
      </c>
      <c r="I3901" s="315" t="n"/>
      <c r="J3901" s="159" t="n">
        <v>0</v>
      </c>
      <c r="K3901" s="159" t="n">
        <v>0</v>
      </c>
      <c r="L3901" s="753" t="n">
        <v>0</v>
      </c>
      <c r="M3901" s="748">
        <f>L3901*(G3901+I3901)</f>
        <v/>
      </c>
      <c r="O3901" s="464">
        <f>ISBLANK(D3901)</f>
        <v/>
      </c>
      <c r="P3901" s="464">
        <f>ISBLANK(G3901)</f>
        <v/>
      </c>
      <c r="Q3901" s="464">
        <f>ISBLANK(M3901)</f>
        <v/>
      </c>
      <c r="R3901" s="464">
        <f>IF(AND(O3901=P3901,O3901=Q3901),,"!!!")</f>
        <v/>
      </c>
      <c r="T3901" s="464" t="n">
        <v>3890</v>
      </c>
    </row>
    <row customFormat="1" customHeight="1" ht="56.25" outlineLevel="1" r="3902" s="590">
      <c r="A3902" s="879" t="inlineStr">
        <is>
          <t>x</t>
        </is>
      </c>
      <c r="B3902" s="874" t="n">
        <v>400</v>
      </c>
      <c r="C3902" s="875" t="n">
        <v>479</v>
      </c>
      <c r="D3902" s="876" t="n">
        <v>68</v>
      </c>
      <c r="E3902" s="880" t="inlineStr">
        <is>
          <t>Weld-neck flange 
DN50 
PN40 
P245GH 
MSZ EN 1092-1:2018</t>
        </is>
      </c>
      <c r="F3902" s="880" t="inlineStr">
        <is>
          <t>Hegesztőtoldatos acélkarima 
DN50 
PN40 
P245GH 
MSZ EN 1092-1:2018</t>
        </is>
      </c>
      <c r="G3902" s="1049" t="n">
        <v>4</v>
      </c>
      <c r="H3902" s="878" t="inlineStr">
        <is>
          <t>db / pcs</t>
        </is>
      </c>
      <c r="I3902" s="315" t="n"/>
      <c r="J3902" s="159" t="n">
        <v>0</v>
      </c>
      <c r="K3902" s="159" t="n">
        <v>0</v>
      </c>
      <c r="L3902" s="753" t="n">
        <v>0</v>
      </c>
      <c r="M3902" s="748">
        <f>L3902*(G3902+I3902)</f>
        <v/>
      </c>
      <c r="O3902" s="464">
        <f>ISBLANK(D3902)</f>
        <v/>
      </c>
      <c r="P3902" s="464">
        <f>ISBLANK(G3902)</f>
        <v/>
      </c>
      <c r="Q3902" s="464">
        <f>ISBLANK(M3902)</f>
        <v/>
      </c>
      <c r="R3902" s="464">
        <f>IF(AND(O3902=P3902,O3902=Q3902),,"!!!")</f>
        <v/>
      </c>
      <c r="T3902" s="464" t="n">
        <v>3891</v>
      </c>
    </row>
    <row customFormat="1" customHeight="1" ht="56.25" outlineLevel="1" r="3903" s="590">
      <c r="A3903" s="879" t="inlineStr">
        <is>
          <t>x</t>
        </is>
      </c>
      <c r="B3903" s="874" t="n">
        <v>400</v>
      </c>
      <c r="C3903" s="875" t="n">
        <v>479</v>
      </c>
      <c r="D3903" s="876" t="n">
        <v>69</v>
      </c>
      <c r="E3903" s="880" t="inlineStr">
        <is>
          <t>Weld-neck flange 
DN65 
PN40 
P245GH 
MSZ EN 1092-1:2018</t>
        </is>
      </c>
      <c r="F3903" s="880" t="inlineStr">
        <is>
          <t>Hegesztőtoldatos acélkarima 
DN65 
PN40 
P245GH 
MSZ EN 1092-1:2018</t>
        </is>
      </c>
      <c r="G3903" s="1049" t="n">
        <v>2</v>
      </c>
      <c r="H3903" s="878" t="inlineStr">
        <is>
          <t>db / pcs</t>
        </is>
      </c>
      <c r="I3903" s="315" t="n"/>
      <c r="J3903" s="159" t="n">
        <v>0</v>
      </c>
      <c r="K3903" s="159" t="n">
        <v>0</v>
      </c>
      <c r="L3903" s="753" t="n">
        <v>0</v>
      </c>
      <c r="M3903" s="748">
        <f>L3903*(G3903+I3903)</f>
        <v/>
      </c>
      <c r="O3903" s="464">
        <f>ISBLANK(D3903)</f>
        <v/>
      </c>
      <c r="P3903" s="464">
        <f>ISBLANK(G3903)</f>
        <v/>
      </c>
      <c r="Q3903" s="464">
        <f>ISBLANK(M3903)</f>
        <v/>
      </c>
      <c r="R3903" s="464">
        <f>IF(AND(O3903=P3903,O3903=Q3903),,"!!!")</f>
        <v/>
      </c>
      <c r="T3903" s="464" t="n">
        <v>3892</v>
      </c>
    </row>
    <row customFormat="1" customHeight="1" ht="56.25" outlineLevel="1" r="3904" s="590">
      <c r="A3904" s="879" t="inlineStr">
        <is>
          <t>x</t>
        </is>
      </c>
      <c r="B3904" s="874" t="n">
        <v>400</v>
      </c>
      <c r="C3904" s="875" t="n">
        <v>479</v>
      </c>
      <c r="D3904" s="876" t="n">
        <v>70</v>
      </c>
      <c r="E3904" s="880" t="inlineStr">
        <is>
          <t>Weld-neck flange 
DN80 
PN40 
P245GH 
MSZ EN 1092-1:2018</t>
        </is>
      </c>
      <c r="F3904" s="880" t="inlineStr">
        <is>
          <t>Hegesztőtoldatos acélkarima 
DN80 
PN40 
P245GH 
MSZ EN 1092-1:2018</t>
        </is>
      </c>
      <c r="G3904" s="1049" t="n">
        <v>2</v>
      </c>
      <c r="H3904" s="878" t="inlineStr">
        <is>
          <t>db / pcs</t>
        </is>
      </c>
      <c r="I3904" s="315" t="n"/>
      <c r="J3904" s="159" t="n">
        <v>0</v>
      </c>
      <c r="K3904" s="159" t="n">
        <v>0</v>
      </c>
      <c r="L3904" s="753" t="n">
        <v>0</v>
      </c>
      <c r="M3904" s="748">
        <f>L3904*(G3904+I3904)</f>
        <v/>
      </c>
      <c r="O3904" s="464">
        <f>ISBLANK(D3904)</f>
        <v/>
      </c>
      <c r="P3904" s="464">
        <f>ISBLANK(G3904)</f>
        <v/>
      </c>
      <c r="Q3904" s="464">
        <f>ISBLANK(M3904)</f>
        <v/>
      </c>
      <c r="R3904" s="464">
        <f>IF(AND(O3904=P3904,O3904=Q3904),,"!!!")</f>
        <v/>
      </c>
      <c r="T3904" s="464" t="n">
        <v>3893</v>
      </c>
    </row>
    <row customFormat="1" customHeight="1" ht="63.75" outlineLevel="1" r="3905" s="590">
      <c r="A3905" s="879" t="n"/>
      <c r="B3905" s="874" t="n">
        <v>400</v>
      </c>
      <c r="C3905" s="875" t="n">
        <v>479</v>
      </c>
      <c r="D3905" s="876" t="n">
        <v>71</v>
      </c>
      <c r="E3905" s="877" t="inlineStr">
        <is>
          <t>Weld-neck flange 
DN15 
PN40 
P285GH 
MSZ EN 1092-1:2018</t>
        </is>
      </c>
      <c r="F3905" s="877" t="inlineStr">
        <is>
          <t>Hegesztőtoldatos acélkarima 
DN15 
PN40 
P285GH 
MSZ EN 1092-1:2018</t>
        </is>
      </c>
      <c r="G3905" s="1049" t="n">
        <v>18</v>
      </c>
      <c r="H3905" s="878" t="inlineStr">
        <is>
          <t>db / pcs</t>
        </is>
      </c>
      <c r="I3905" s="315" t="n"/>
      <c r="J3905" s="159" t="n">
        <v>0</v>
      </c>
      <c r="K3905" s="159" t="n">
        <v>0</v>
      </c>
      <c r="L3905" s="753" t="n">
        <v>0</v>
      </c>
      <c r="M3905" s="748">
        <f>L3905*(G3905+I3905)</f>
        <v/>
      </c>
      <c r="O3905" s="464">
        <f>ISBLANK(D3905)</f>
        <v/>
      </c>
      <c r="P3905" s="464">
        <f>ISBLANK(G3905)</f>
        <v/>
      </c>
      <c r="Q3905" s="464">
        <f>ISBLANK(M3905)</f>
        <v/>
      </c>
      <c r="R3905" s="464">
        <f>IF(AND(O3905=P3905,O3905=Q3905),,"!!!")</f>
        <v/>
      </c>
      <c r="T3905" s="464" t="n">
        <v>3894</v>
      </c>
    </row>
    <row customFormat="1" customHeight="1" ht="63.75" outlineLevel="1" r="3906" s="590">
      <c r="A3906" s="879" t="n"/>
      <c r="B3906" s="874" t="n">
        <v>400</v>
      </c>
      <c r="C3906" s="875" t="n">
        <v>479</v>
      </c>
      <c r="D3906" s="876" t="n">
        <v>72</v>
      </c>
      <c r="E3906" s="877" t="inlineStr">
        <is>
          <t>Weld-neck flange 
DN20 
PN40 
P285GH 
MSZ EN 1092-1:2018</t>
        </is>
      </c>
      <c r="F3906" s="877" t="inlineStr">
        <is>
          <t>Hegesztőtoldatos acélkarima 
DN20 
PN40 
P285GH 
MSZ EN 1092-1:2018</t>
        </is>
      </c>
      <c r="G3906" s="1049" t="n">
        <v>3</v>
      </c>
      <c r="H3906" s="878" t="inlineStr">
        <is>
          <t>db / pcs</t>
        </is>
      </c>
      <c r="I3906" s="315" t="n"/>
      <c r="J3906" s="159" t="n">
        <v>0</v>
      </c>
      <c r="K3906" s="159" t="n">
        <v>0</v>
      </c>
      <c r="L3906" s="753" t="n">
        <v>0</v>
      </c>
      <c r="M3906" s="748">
        <f>L3906*(G3906+I3906)</f>
        <v/>
      </c>
      <c r="O3906" s="464">
        <f>ISBLANK(D3906)</f>
        <v/>
      </c>
      <c r="P3906" s="464">
        <f>ISBLANK(G3906)</f>
        <v/>
      </c>
      <c r="Q3906" s="464">
        <f>ISBLANK(M3906)</f>
        <v/>
      </c>
      <c r="R3906" s="464">
        <f>IF(AND(O3906=P3906,O3906=Q3906),,"!!!")</f>
        <v/>
      </c>
      <c r="T3906" s="464" t="n">
        <v>3895</v>
      </c>
    </row>
    <row customFormat="1" customHeight="1" ht="56.25" outlineLevel="1" r="3907" s="590">
      <c r="A3907" s="879" t="inlineStr">
        <is>
          <t>x</t>
        </is>
      </c>
      <c r="B3907" s="874" t="n">
        <v>400</v>
      </c>
      <c r="C3907" s="875" t="n">
        <v>479</v>
      </c>
      <c r="D3907" s="876" t="n">
        <v>73</v>
      </c>
      <c r="E3907" s="880" t="inlineStr">
        <is>
          <t>Weld-neck flange 
DN25 
PN40 
P285GH 
MSZ EN 1092-1:2018</t>
        </is>
      </c>
      <c r="F3907" s="880" t="inlineStr">
        <is>
          <t>Hegesztőtoldatos acélkarima 
DN25 
PN40 
P285GH 
MSZ EN 1092-1:2018</t>
        </is>
      </c>
      <c r="G3907" s="1049" t="n">
        <v>19</v>
      </c>
      <c r="H3907" s="878" t="inlineStr">
        <is>
          <t>db / pcs</t>
        </is>
      </c>
      <c r="I3907" s="315" t="n"/>
      <c r="J3907" s="159" t="n">
        <v>0</v>
      </c>
      <c r="K3907" s="159" t="n">
        <v>0</v>
      </c>
      <c r="L3907" s="753" t="n">
        <v>0</v>
      </c>
      <c r="M3907" s="748">
        <f>L3907*(G3907+I3907)</f>
        <v/>
      </c>
      <c r="O3907" s="464">
        <f>ISBLANK(D3907)</f>
        <v/>
      </c>
      <c r="P3907" s="464">
        <f>ISBLANK(G3907)</f>
        <v/>
      </c>
      <c r="Q3907" s="464">
        <f>ISBLANK(M3907)</f>
        <v/>
      </c>
      <c r="R3907" s="464">
        <f>IF(AND(O3907=P3907,O3907=Q3907),,"!!!")</f>
        <v/>
      </c>
      <c r="T3907" s="464" t="n">
        <v>3896</v>
      </c>
    </row>
    <row customFormat="1" customHeight="1" ht="63.75" outlineLevel="1" r="3908" s="590">
      <c r="A3908" s="879" t="n"/>
      <c r="B3908" s="874" t="n">
        <v>400</v>
      </c>
      <c r="C3908" s="875" t="n">
        <v>479</v>
      </c>
      <c r="D3908" s="876" t="n">
        <v>74</v>
      </c>
      <c r="E3908" s="877" t="inlineStr">
        <is>
          <t>Weld-neck flange 
DN32 
PN40 
P285GH 
MSZ EN 1092-1:2018</t>
        </is>
      </c>
      <c r="F3908" s="877" t="inlineStr">
        <is>
          <t>Hegesztőtoldatos acélkarima 
DN32 
PN40 
P285GH 
MSZ EN 1092-1:2018</t>
        </is>
      </c>
      <c r="G3908" s="1049" t="n">
        <v>3</v>
      </c>
      <c r="H3908" s="878" t="inlineStr">
        <is>
          <t>db / pcs</t>
        </is>
      </c>
      <c r="I3908" s="315" t="n"/>
      <c r="J3908" s="159" t="n">
        <v>0</v>
      </c>
      <c r="K3908" s="159" t="n">
        <v>0</v>
      </c>
      <c r="L3908" s="753" t="n">
        <v>0</v>
      </c>
      <c r="M3908" s="748">
        <f>L3908*(G3908+I3908)</f>
        <v/>
      </c>
      <c r="O3908" s="464">
        <f>ISBLANK(D3908)</f>
        <v/>
      </c>
      <c r="P3908" s="464">
        <f>ISBLANK(G3908)</f>
        <v/>
      </c>
      <c r="Q3908" s="464">
        <f>ISBLANK(M3908)</f>
        <v/>
      </c>
      <c r="R3908" s="464">
        <f>IF(AND(O3908=P3908,O3908=Q3908),,"!!!")</f>
        <v/>
      </c>
      <c r="T3908" s="464" t="n">
        <v>3897</v>
      </c>
    </row>
    <row customFormat="1" customHeight="1" ht="63.75" outlineLevel="1" r="3909" s="590">
      <c r="A3909" s="879" t="n"/>
      <c r="B3909" s="874" t="n">
        <v>400</v>
      </c>
      <c r="C3909" s="875" t="n">
        <v>479</v>
      </c>
      <c r="D3909" s="876" t="n">
        <v>75</v>
      </c>
      <c r="E3909" s="877" t="inlineStr">
        <is>
          <t>Weld-neck flange 
DN40 
PN40 
P285GH 
MSZ EN 1092-1:2018</t>
        </is>
      </c>
      <c r="F3909" s="877" t="inlineStr">
        <is>
          <t>Hegesztőtoldatos acélkarima 
DN40 
PN40 
P285GH 
MSZ EN 1092-1:2018</t>
        </is>
      </c>
      <c r="G3909" s="1049" t="n">
        <v>6</v>
      </c>
      <c r="H3909" s="878" t="inlineStr">
        <is>
          <t>db / pcs</t>
        </is>
      </c>
      <c r="I3909" s="315" t="n"/>
      <c r="J3909" s="159" t="n">
        <v>0</v>
      </c>
      <c r="K3909" s="159" t="n">
        <v>0</v>
      </c>
      <c r="L3909" s="753" t="n">
        <v>0</v>
      </c>
      <c r="M3909" s="748">
        <f>L3909*(G3909+I3909)</f>
        <v/>
      </c>
      <c r="O3909" s="464">
        <f>ISBLANK(D3909)</f>
        <v/>
      </c>
      <c r="P3909" s="464">
        <f>ISBLANK(G3909)</f>
        <v/>
      </c>
      <c r="Q3909" s="464">
        <f>ISBLANK(M3909)</f>
        <v/>
      </c>
      <c r="R3909" s="464">
        <f>IF(AND(O3909=P3909,O3909=Q3909),,"!!!")</f>
        <v/>
      </c>
      <c r="T3909" s="464" t="n">
        <v>3898</v>
      </c>
    </row>
    <row customFormat="1" customHeight="1" ht="56.25" outlineLevel="1" r="3910" s="590">
      <c r="A3910" s="879" t="inlineStr">
        <is>
          <t>x</t>
        </is>
      </c>
      <c r="B3910" s="874" t="n">
        <v>400</v>
      </c>
      <c r="C3910" s="875" t="n">
        <v>479</v>
      </c>
      <c r="D3910" s="876" t="n">
        <v>76</v>
      </c>
      <c r="E3910" s="880" t="inlineStr">
        <is>
          <t>Weld-neck flange 
DN50 
PN40 
P285GH 
MSZ EN 1092-1:2018</t>
        </is>
      </c>
      <c r="F3910" s="880" t="inlineStr">
        <is>
          <t>Hegesztőtoldatos acélkarima 
DN50 
PN40 
P285GH 
MSZ EN 1092-1:2018</t>
        </is>
      </c>
      <c r="G3910" s="1049" t="n">
        <v>34</v>
      </c>
      <c r="H3910" s="878" t="inlineStr">
        <is>
          <t>db / pcs</t>
        </is>
      </c>
      <c r="I3910" s="315" t="n"/>
      <c r="J3910" s="159" t="n">
        <v>0</v>
      </c>
      <c r="K3910" s="159" t="n">
        <v>0</v>
      </c>
      <c r="L3910" s="753" t="n">
        <v>0</v>
      </c>
      <c r="M3910" s="748">
        <f>L3910*(G3910+I3910)</f>
        <v/>
      </c>
      <c r="O3910" s="464">
        <f>ISBLANK(D3910)</f>
        <v/>
      </c>
      <c r="P3910" s="464">
        <f>ISBLANK(G3910)</f>
        <v/>
      </c>
      <c r="Q3910" s="464">
        <f>ISBLANK(M3910)</f>
        <v/>
      </c>
      <c r="R3910" s="464">
        <f>IF(AND(O3910=P3910,O3910=Q3910),,"!!!")</f>
        <v/>
      </c>
      <c r="T3910" s="464" t="n">
        <v>3899</v>
      </c>
    </row>
    <row customFormat="1" customHeight="1" ht="63.75" outlineLevel="1" r="3911" s="590">
      <c r="A3911" s="879" t="n"/>
      <c r="B3911" s="874" t="n">
        <v>400</v>
      </c>
      <c r="C3911" s="875" t="n">
        <v>479</v>
      </c>
      <c r="D3911" s="876" t="n">
        <v>77</v>
      </c>
      <c r="E3911" s="877" t="inlineStr">
        <is>
          <t>Weld-neck flange 
DN65 
PN40 
P285GH 
MSZ EN 1092-1:2018</t>
        </is>
      </c>
      <c r="F3911" s="877" t="inlineStr">
        <is>
          <t>Hegesztőtoldatos acélkarima 
DN65 
PN40 
P285GH 
MSZ EN 1092-1:2018</t>
        </is>
      </c>
      <c r="G3911" s="1049" t="n">
        <v>3</v>
      </c>
      <c r="H3911" s="878" t="inlineStr">
        <is>
          <t>db / pcs</t>
        </is>
      </c>
      <c r="I3911" s="315" t="n"/>
      <c r="J3911" s="159" t="n">
        <v>0</v>
      </c>
      <c r="K3911" s="159" t="n">
        <v>0</v>
      </c>
      <c r="L3911" s="753" t="n">
        <v>0</v>
      </c>
      <c r="M3911" s="748">
        <f>L3911*(G3911+I3911)</f>
        <v/>
      </c>
      <c r="O3911" s="464">
        <f>ISBLANK(D3911)</f>
        <v/>
      </c>
      <c r="P3911" s="464">
        <f>ISBLANK(G3911)</f>
        <v/>
      </c>
      <c r="Q3911" s="464">
        <f>ISBLANK(M3911)</f>
        <v/>
      </c>
      <c r="R3911" s="464">
        <f>IF(AND(O3911=P3911,O3911=Q3911),,"!!!")</f>
        <v/>
      </c>
      <c r="T3911" s="464" t="n">
        <v>3900</v>
      </c>
    </row>
    <row customFormat="1" customHeight="1" ht="63.75" outlineLevel="1" r="3912" s="590">
      <c r="A3912" s="879" t="n"/>
      <c r="B3912" s="874" t="n">
        <v>400</v>
      </c>
      <c r="C3912" s="875" t="n">
        <v>479</v>
      </c>
      <c r="D3912" s="876" t="n">
        <v>78</v>
      </c>
      <c r="E3912" s="877" t="inlineStr">
        <is>
          <t>Weld-neck flange 
DN80 
PN40 
P285GH 
MSZ EN 1092-1:2018</t>
        </is>
      </c>
      <c r="F3912" s="877" t="inlineStr">
        <is>
          <t>Hegesztőtoldatos acélkarima 
DN80 
PN40 
P285GH 
MSZ EN 1092-1:2018</t>
        </is>
      </c>
      <c r="G3912" s="1049" t="n">
        <v>4</v>
      </c>
      <c r="H3912" s="878" t="inlineStr">
        <is>
          <t>db / pcs</t>
        </is>
      </c>
      <c r="I3912" s="315" t="n"/>
      <c r="J3912" s="159" t="n">
        <v>0</v>
      </c>
      <c r="K3912" s="159" t="n">
        <v>0</v>
      </c>
      <c r="L3912" s="753" t="n">
        <v>0</v>
      </c>
      <c r="M3912" s="748">
        <f>L3912*(G3912+I3912)</f>
        <v/>
      </c>
      <c r="O3912" s="464">
        <f>ISBLANK(D3912)</f>
        <v/>
      </c>
      <c r="P3912" s="464">
        <f>ISBLANK(G3912)</f>
        <v/>
      </c>
      <c r="Q3912" s="464">
        <f>ISBLANK(M3912)</f>
        <v/>
      </c>
      <c r="R3912" s="464">
        <f>IF(AND(O3912=P3912,O3912=Q3912),,"!!!")</f>
        <v/>
      </c>
      <c r="T3912" s="464" t="n">
        <v>3901</v>
      </c>
    </row>
    <row customFormat="1" customHeight="1" ht="56.25" outlineLevel="1" r="3913" s="590">
      <c r="A3913" s="879" t="inlineStr">
        <is>
          <t>x</t>
        </is>
      </c>
      <c r="B3913" s="874" t="n">
        <v>400</v>
      </c>
      <c r="C3913" s="875" t="n">
        <v>479</v>
      </c>
      <c r="D3913" s="876" t="n">
        <v>79</v>
      </c>
      <c r="E3913" s="880" t="inlineStr">
        <is>
          <t>Weld-neck flange 
DN100 
PN40 
P285GH 
MSZ EN 1092-1:2018</t>
        </is>
      </c>
      <c r="F3913" s="880" t="inlineStr">
        <is>
          <t>Hegesztőtoldatos acélkarima 
DN100 
PN40 
P285GH 
MSZ EN 1092-1:2018</t>
        </is>
      </c>
      <c r="G3913" s="1049" t="n">
        <v>14</v>
      </c>
      <c r="H3913" s="878" t="inlineStr">
        <is>
          <t>db / pcs</t>
        </is>
      </c>
      <c r="I3913" s="315" t="n"/>
      <c r="J3913" s="159" t="n">
        <v>0</v>
      </c>
      <c r="K3913" s="159" t="n">
        <v>0</v>
      </c>
      <c r="L3913" s="753" t="n">
        <v>0</v>
      </c>
      <c r="M3913" s="748">
        <f>L3913*(G3913+I3913)</f>
        <v/>
      </c>
      <c r="O3913" s="464">
        <f>ISBLANK(D3913)</f>
        <v/>
      </c>
      <c r="P3913" s="464">
        <f>ISBLANK(G3913)</f>
        <v/>
      </c>
      <c r="Q3913" s="464">
        <f>ISBLANK(M3913)</f>
        <v/>
      </c>
      <c r="R3913" s="464">
        <f>IF(AND(O3913=P3913,O3913=Q3913),,"!!!")</f>
        <v/>
      </c>
      <c r="T3913" s="464" t="n">
        <v>3902</v>
      </c>
    </row>
    <row customFormat="1" customHeight="1" ht="63.75" outlineLevel="1" r="3914" s="590">
      <c r="A3914" s="879" t="n"/>
      <c r="B3914" s="874" t="n">
        <v>400</v>
      </c>
      <c r="C3914" s="875" t="n">
        <v>479</v>
      </c>
      <c r="D3914" s="876" t="n">
        <v>80</v>
      </c>
      <c r="E3914" s="877" t="inlineStr">
        <is>
          <t>Weld-neck flange 
DN125 
PN40 
P285GH 
MSZ EN 1092-1:2018</t>
        </is>
      </c>
      <c r="F3914" s="877" t="inlineStr">
        <is>
          <t>Hegesztőtoldatos acélkarima 
DN125 
PN40 
P285GH 
MSZ EN 1092-1:2018</t>
        </is>
      </c>
      <c r="G3914" s="1049" t="n">
        <v>1</v>
      </c>
      <c r="H3914" s="878" t="inlineStr">
        <is>
          <t>db / pcs</t>
        </is>
      </c>
      <c r="I3914" s="315" t="n"/>
      <c r="J3914" s="159" t="n">
        <v>0</v>
      </c>
      <c r="K3914" s="159" t="n">
        <v>0</v>
      </c>
      <c r="L3914" s="753" t="n">
        <v>0</v>
      </c>
      <c r="M3914" s="748">
        <f>L3914*(G3914+I3914)</f>
        <v/>
      </c>
      <c r="O3914" s="464">
        <f>ISBLANK(D3914)</f>
        <v/>
      </c>
      <c r="P3914" s="464">
        <f>ISBLANK(G3914)</f>
        <v/>
      </c>
      <c r="Q3914" s="464">
        <f>ISBLANK(M3914)</f>
        <v/>
      </c>
      <c r="R3914" s="464">
        <f>IF(AND(O3914=P3914,O3914=Q3914),,"!!!")</f>
        <v/>
      </c>
      <c r="T3914" s="464" t="n">
        <v>3903</v>
      </c>
    </row>
    <row customFormat="1" customHeight="1" ht="63.75" outlineLevel="1" r="3915" s="590">
      <c r="A3915" s="879" t="n"/>
      <c r="B3915" s="874" t="n">
        <v>400</v>
      </c>
      <c r="C3915" s="875" t="n">
        <v>479</v>
      </c>
      <c r="D3915" s="876" t="n">
        <v>81</v>
      </c>
      <c r="E3915" s="877" t="inlineStr">
        <is>
          <t>Weld-neck flange 
DN150 
PN40 
P285GH 
MSZ EN 1092-1:2018</t>
        </is>
      </c>
      <c r="F3915" s="877" t="inlineStr">
        <is>
          <t>Hegesztőtoldatos acélkarima 
DN150 
PN40 
P285GH 
MSZ EN 1092-1:2018</t>
        </is>
      </c>
      <c r="G3915" s="1049" t="n">
        <v>6</v>
      </c>
      <c r="H3915" s="878" t="inlineStr">
        <is>
          <t>db / pcs</t>
        </is>
      </c>
      <c r="I3915" s="315" t="n"/>
      <c r="J3915" s="159" t="n">
        <v>0</v>
      </c>
      <c r="K3915" s="159" t="n">
        <v>0</v>
      </c>
      <c r="L3915" s="753" t="n">
        <v>0</v>
      </c>
      <c r="M3915" s="748">
        <f>L3915*(G3915+I3915)</f>
        <v/>
      </c>
      <c r="O3915" s="464">
        <f>ISBLANK(D3915)</f>
        <v/>
      </c>
      <c r="P3915" s="464">
        <f>ISBLANK(G3915)</f>
        <v/>
      </c>
      <c r="Q3915" s="464">
        <f>ISBLANK(M3915)</f>
        <v/>
      </c>
      <c r="R3915" s="464">
        <f>IF(AND(O3915=P3915,O3915=Q3915),,"!!!")</f>
        <v/>
      </c>
      <c r="T3915" s="464" t="n">
        <v>3904</v>
      </c>
    </row>
    <row customFormat="1" customHeight="1" ht="63.75" outlineLevel="1" r="3916" s="590">
      <c r="A3916" s="879" t="n"/>
      <c r="B3916" s="874" t="n">
        <v>400</v>
      </c>
      <c r="C3916" s="875" t="n">
        <v>479</v>
      </c>
      <c r="D3916" s="876" t="n">
        <v>82</v>
      </c>
      <c r="E3916" s="877" t="inlineStr">
        <is>
          <t>Blind flange 
DN50 
PN16 
P245GH 
MSZ EN 1092-1:2018</t>
        </is>
      </c>
      <c r="F3916" s="877" t="inlineStr">
        <is>
          <t>Acél vakkarima 
DN50 
PN16 
P245GH 
MSZ EN 1092-1:2018</t>
        </is>
      </c>
      <c r="G3916" s="1049" t="n">
        <v>1</v>
      </c>
      <c r="H3916" s="878" t="inlineStr">
        <is>
          <t>db / pcs</t>
        </is>
      </c>
      <c r="I3916" s="315" t="n"/>
      <c r="J3916" s="159" t="n">
        <v>0</v>
      </c>
      <c r="K3916" s="159" t="n">
        <v>0</v>
      </c>
      <c r="L3916" s="753" t="n">
        <v>0</v>
      </c>
      <c r="M3916" s="748">
        <f>L3916*(G3916+I3916)</f>
        <v/>
      </c>
      <c r="O3916" s="464">
        <f>ISBLANK(D3916)</f>
        <v/>
      </c>
      <c r="P3916" s="464">
        <f>ISBLANK(G3916)</f>
        <v/>
      </c>
      <c r="Q3916" s="464">
        <f>ISBLANK(M3916)</f>
        <v/>
      </c>
      <c r="R3916" s="464">
        <f>IF(AND(O3916=P3916,O3916=Q3916),,"!!!")</f>
        <v/>
      </c>
      <c r="T3916" s="464" t="n">
        <v>3905</v>
      </c>
    </row>
    <row customFormat="1" customHeight="1" ht="63.75" outlineLevel="1" r="3917" s="590">
      <c r="A3917" s="879" t="n"/>
      <c r="B3917" s="874" t="n">
        <v>400</v>
      </c>
      <c r="C3917" s="875" t="n">
        <v>479</v>
      </c>
      <c r="D3917" s="876" t="n">
        <v>83</v>
      </c>
      <c r="E3917" s="877" t="inlineStr">
        <is>
          <t>Blind flange 
DN25 
PN25 
P245GH 
MSZ EN 1092-1:2018</t>
        </is>
      </c>
      <c r="F3917" s="877" t="inlineStr">
        <is>
          <t>Acél vakkarima 
DN25 
PN25 
P245GH 
MSZ EN 1092-1:2018</t>
        </is>
      </c>
      <c r="G3917" s="1049" t="n">
        <v>2</v>
      </c>
      <c r="H3917" s="878" t="inlineStr">
        <is>
          <t>db / pcs</t>
        </is>
      </c>
      <c r="I3917" s="315" t="n"/>
      <c r="J3917" s="159" t="n">
        <v>0</v>
      </c>
      <c r="K3917" s="159" t="n">
        <v>0</v>
      </c>
      <c r="L3917" s="753" t="n">
        <v>0</v>
      </c>
      <c r="M3917" s="748">
        <f>L3917*(G3917+I3917)</f>
        <v/>
      </c>
      <c r="O3917" s="464">
        <f>ISBLANK(D3917)</f>
        <v/>
      </c>
      <c r="P3917" s="464">
        <f>ISBLANK(G3917)</f>
        <v/>
      </c>
      <c r="Q3917" s="464">
        <f>ISBLANK(M3917)</f>
        <v/>
      </c>
      <c r="R3917" s="464">
        <f>IF(AND(O3917=P3917,O3917=Q3917),,"!!!")</f>
        <v/>
      </c>
      <c r="T3917" s="464" t="n">
        <v>3906</v>
      </c>
    </row>
    <row customFormat="1" customHeight="1" ht="63.75" outlineLevel="1" r="3918" s="590">
      <c r="A3918" s="879" t="n"/>
      <c r="B3918" s="874" t="n">
        <v>400</v>
      </c>
      <c r="C3918" s="875" t="n">
        <v>479</v>
      </c>
      <c r="D3918" s="876" t="n">
        <v>84</v>
      </c>
      <c r="E3918" s="877" t="inlineStr">
        <is>
          <t>Blind flange 
DN50 
PN25 
P245GH 
MSZ EN 1092-1:2018</t>
        </is>
      </c>
      <c r="F3918" s="877" t="inlineStr">
        <is>
          <t>Acél vakkarima 
DN50 
PN25 
P245GH 
MSZ EN 1092-1:2018</t>
        </is>
      </c>
      <c r="G3918" s="1049" t="n">
        <v>1</v>
      </c>
      <c r="H3918" s="878" t="inlineStr">
        <is>
          <t>db / pcs</t>
        </is>
      </c>
      <c r="I3918" s="315" t="n"/>
      <c r="J3918" s="159" t="n">
        <v>0</v>
      </c>
      <c r="K3918" s="159" t="n">
        <v>0</v>
      </c>
      <c r="L3918" s="753" t="n">
        <v>0</v>
      </c>
      <c r="M3918" s="748">
        <f>L3918*(G3918+I3918)</f>
        <v/>
      </c>
      <c r="O3918" s="464">
        <f>ISBLANK(D3918)</f>
        <v/>
      </c>
      <c r="P3918" s="464">
        <f>ISBLANK(G3918)</f>
        <v/>
      </c>
      <c r="Q3918" s="464">
        <f>ISBLANK(M3918)</f>
        <v/>
      </c>
      <c r="R3918" s="464">
        <f>IF(AND(O3918=P3918,O3918=Q3918),,"!!!")</f>
        <v/>
      </c>
      <c r="T3918" s="464" t="n">
        <v>3907</v>
      </c>
    </row>
    <row customFormat="1" customHeight="1" ht="63.75" outlineLevel="1" r="3919" s="590">
      <c r="A3919" s="879" t="n"/>
      <c r="B3919" s="874" t="n">
        <v>400</v>
      </c>
      <c r="C3919" s="875" t="n">
        <v>479</v>
      </c>
      <c r="D3919" s="876" t="n">
        <v>85</v>
      </c>
      <c r="E3919" s="877" t="inlineStr">
        <is>
          <t>Blind flange 
DN50 
PN40 
P285GH 
MSZ EN 1092-1:2018</t>
        </is>
      </c>
      <c r="F3919" s="877" t="inlineStr">
        <is>
          <t>Acél vakkarima 
DN50 
PN40 
P285GH 
MSZ EN 1092-1:2018</t>
        </is>
      </c>
      <c r="G3919" s="1049" t="n">
        <v>2</v>
      </c>
      <c r="H3919" s="878" t="inlineStr">
        <is>
          <t>db / pcs</t>
        </is>
      </c>
      <c r="I3919" s="315" t="n"/>
      <c r="J3919" s="159" t="n">
        <v>0</v>
      </c>
      <c r="K3919" s="159" t="n">
        <v>0</v>
      </c>
      <c r="L3919" s="753" t="n">
        <v>0</v>
      </c>
      <c r="M3919" s="748">
        <f>L3919*(G3919+I3919)</f>
        <v/>
      </c>
      <c r="O3919" s="464">
        <f>ISBLANK(D3919)</f>
        <v/>
      </c>
      <c r="P3919" s="464">
        <f>ISBLANK(G3919)</f>
        <v/>
      </c>
      <c r="Q3919" s="464">
        <f>ISBLANK(M3919)</f>
        <v/>
      </c>
      <c r="R3919" s="464">
        <f>IF(AND(O3919=P3919,O3919=Q3919),,"!!!")</f>
        <v/>
      </c>
      <c r="T3919" s="464" t="n">
        <v>3908</v>
      </c>
    </row>
    <row customFormat="1" customHeight="1" ht="63.75" outlineLevel="1" r="3920" s="590">
      <c r="A3920" s="879" t="n"/>
      <c r="B3920" s="874" t="n">
        <v>400</v>
      </c>
      <c r="C3920" s="875" t="n">
        <v>479</v>
      </c>
      <c r="D3920" s="876" t="n">
        <v>86</v>
      </c>
      <c r="E3920" s="877" t="inlineStr">
        <is>
          <t>Blind flange 
DN150 
PN40 
P285GH 
MSZ EN 1092-1:2018</t>
        </is>
      </c>
      <c r="F3920" s="877" t="inlineStr">
        <is>
          <t>Acél vakkarima 
DN150 
PN40 
P285GH 
MSZ EN 1092-1:2018</t>
        </is>
      </c>
      <c r="G3920" s="1049" t="n">
        <v>1</v>
      </c>
      <c r="H3920" s="878" t="inlineStr">
        <is>
          <t>db / pcs</t>
        </is>
      </c>
      <c r="I3920" s="315" t="n"/>
      <c r="J3920" s="159" t="n">
        <v>0</v>
      </c>
      <c r="K3920" s="159" t="n">
        <v>0</v>
      </c>
      <c r="L3920" s="753" t="n">
        <v>0</v>
      </c>
      <c r="M3920" s="748">
        <f>L3920*(G3920+I3920)</f>
        <v/>
      </c>
      <c r="O3920" s="464">
        <f>ISBLANK(D3920)</f>
        <v/>
      </c>
      <c r="P3920" s="464">
        <f>ISBLANK(G3920)</f>
        <v/>
      </c>
      <c r="Q3920" s="464">
        <f>ISBLANK(M3920)</f>
        <v/>
      </c>
      <c r="R3920" s="464">
        <f>IF(AND(O3920=P3920,O3920=Q3920),,"!!!")</f>
        <v/>
      </c>
      <c r="T3920" s="464" t="n">
        <v>3909</v>
      </c>
    </row>
    <row customFormat="1" customHeight="1" ht="76.5" outlineLevel="1" r="3921" s="590">
      <c r="A3921" s="879" t="n"/>
      <c r="B3921" s="874" t="n">
        <v>400</v>
      </c>
      <c r="C3921" s="875" t="n">
        <v>479</v>
      </c>
      <c r="D3921" s="876" t="n">
        <v>87</v>
      </c>
      <c r="E3921" s="877" t="inlineStr">
        <is>
          <t>Flange joint with standard bolt 
DN15 
PN16 
P245GH 
MSZ EN 1515-1 
Medium: Chemicals</t>
        </is>
      </c>
      <c r="F3921" s="877" t="inlineStr">
        <is>
          <t>Karimakötés készlet normál csavarzattal 
DN15 
PN16 
P245GH 
MSZ EN 1515-1 
Közeg: Vegyszerek</t>
        </is>
      </c>
      <c r="G3921" s="1049" t="n">
        <v>4</v>
      </c>
      <c r="H3921" s="878" t="inlineStr">
        <is>
          <t>klt. / kit</t>
        </is>
      </c>
      <c r="I3921" s="315" t="n"/>
      <c r="J3921" s="159" t="n">
        <v>0</v>
      </c>
      <c r="K3921" s="159" t="n">
        <v>0</v>
      </c>
      <c r="L3921" s="753" t="n">
        <v>0</v>
      </c>
      <c r="M3921" s="748">
        <f>L3921*(G3921+I3921)</f>
        <v/>
      </c>
      <c r="O3921" s="464">
        <f>ISBLANK(D3921)</f>
        <v/>
      </c>
      <c r="P3921" s="464">
        <f>ISBLANK(G3921)</f>
        <v/>
      </c>
      <c r="Q3921" s="464">
        <f>ISBLANK(M3921)</f>
        <v/>
      </c>
      <c r="R3921" s="464">
        <f>IF(AND(O3921=P3921,O3921=Q3921),,"!!!")</f>
        <v/>
      </c>
      <c r="T3921" s="464" t="n">
        <v>3910</v>
      </c>
    </row>
    <row customFormat="1" customHeight="1" ht="76.5" outlineLevel="1" r="3922" s="590">
      <c r="A3922" s="879" t="n"/>
      <c r="B3922" s="874" t="n">
        <v>400</v>
      </c>
      <c r="C3922" s="875" t="n">
        <v>479</v>
      </c>
      <c r="D3922" s="876" t="n">
        <v>88</v>
      </c>
      <c r="E3922" s="877" t="inlineStr">
        <is>
          <t>Flange joint with standard bolt 
DN20 
PN16 
P245GH 
MSZ EN 1515-1 
Medium: Feed water</t>
        </is>
      </c>
      <c r="F3922" s="877" t="inlineStr">
        <is>
          <t>Karimakötés készlet normál csavarzattal 
DN20 
PN16 
P245GH 
MSZ EN 1515-1 
Közeg: Tápvíz</t>
        </is>
      </c>
      <c r="G3922" s="1049" t="n">
        <v>7</v>
      </c>
      <c r="H3922" s="878" t="inlineStr">
        <is>
          <t>klt. / kit</t>
        </is>
      </c>
      <c r="I3922" s="315" t="n"/>
      <c r="J3922" s="159" t="n">
        <v>0</v>
      </c>
      <c r="K3922" s="159" t="n">
        <v>0</v>
      </c>
      <c r="L3922" s="753" t="n">
        <v>0</v>
      </c>
      <c r="M3922" s="748">
        <f>L3922*(G3922+I3922)</f>
        <v/>
      </c>
      <c r="O3922" s="464">
        <f>ISBLANK(D3922)</f>
        <v/>
      </c>
      <c r="P3922" s="464">
        <f>ISBLANK(G3922)</f>
        <v/>
      </c>
      <c r="Q3922" s="464">
        <f>ISBLANK(M3922)</f>
        <v/>
      </c>
      <c r="R3922" s="464">
        <f>IF(AND(O3922=P3922,O3922=Q3922),,"!!!")</f>
        <v/>
      </c>
      <c r="T3922" s="464" t="n">
        <v>3911</v>
      </c>
    </row>
    <row customFormat="1" customHeight="1" ht="76.5" outlineLevel="1" r="3923" s="590">
      <c r="A3923" s="879" t="n"/>
      <c r="B3923" s="874" t="n">
        <v>400</v>
      </c>
      <c r="C3923" s="875" t="n">
        <v>479</v>
      </c>
      <c r="D3923" s="876" t="n">
        <v>89</v>
      </c>
      <c r="E3923" s="877" t="inlineStr">
        <is>
          <t>Flange joint with standard bolt 
DN32 
PN16 
P245GH 
MSZ EN 1515-1 
Medium: Drain water</t>
        </is>
      </c>
      <c r="F3923" s="877" t="inlineStr">
        <is>
          <t>Karimakötés készlet normál csavarzattal 
DN32 
PN16 
P245GH 
MSZ EN 1515-1 
Közeg: Csurgalékvíz</t>
        </is>
      </c>
      <c r="G3923" s="1049" t="n">
        <v>2</v>
      </c>
      <c r="H3923" s="878" t="inlineStr">
        <is>
          <t>klt. / kit</t>
        </is>
      </c>
      <c r="I3923" s="315" t="n"/>
      <c r="J3923" s="159" t="n">
        <v>0</v>
      </c>
      <c r="K3923" s="159" t="n">
        <v>0</v>
      </c>
      <c r="L3923" s="753" t="n">
        <v>0</v>
      </c>
      <c r="M3923" s="748">
        <f>L3923*(G3923+I3923)</f>
        <v/>
      </c>
      <c r="O3923" s="464">
        <f>ISBLANK(D3923)</f>
        <v/>
      </c>
      <c r="P3923" s="464">
        <f>ISBLANK(G3923)</f>
        <v/>
      </c>
      <c r="Q3923" s="464">
        <f>ISBLANK(M3923)</f>
        <v/>
      </c>
      <c r="R3923" s="464">
        <f>IF(AND(O3923=P3923,O3923=Q3923),,"!!!")</f>
        <v/>
      </c>
      <c r="T3923" s="464" t="n">
        <v>3912</v>
      </c>
    </row>
    <row customFormat="1" customHeight="1" ht="76.5" outlineLevel="1" r="3924" s="590">
      <c r="A3924" s="879" t="n"/>
      <c r="B3924" s="874" t="n">
        <v>400</v>
      </c>
      <c r="C3924" s="875" t="n">
        <v>479</v>
      </c>
      <c r="D3924" s="876" t="n">
        <v>90</v>
      </c>
      <c r="E3924" s="877" t="inlineStr">
        <is>
          <t>Flange joint with standard bolt 
DN40 
PN16 
P245GH 
MSZ EN 1515-1 
Medium: Drain water</t>
        </is>
      </c>
      <c r="F3924" s="877" t="inlineStr">
        <is>
          <t>Karimakötés készlet normál csavarzattal 
DN40 
PN16 
P245GH 
MSZ EN 1515-1 
Közeg: Csurgalékvíz</t>
        </is>
      </c>
      <c r="G3924" s="1049" t="n">
        <v>4</v>
      </c>
      <c r="H3924" s="878" t="inlineStr">
        <is>
          <t>klt. / kit</t>
        </is>
      </c>
      <c r="I3924" s="315" t="n"/>
      <c r="J3924" s="159" t="n">
        <v>0</v>
      </c>
      <c r="K3924" s="159" t="n">
        <v>0</v>
      </c>
      <c r="L3924" s="753" t="n">
        <v>0</v>
      </c>
      <c r="M3924" s="748">
        <f>L3924*(G3924+I3924)</f>
        <v/>
      </c>
      <c r="O3924" s="464">
        <f>ISBLANK(D3924)</f>
        <v/>
      </c>
      <c r="P3924" s="464">
        <f>ISBLANK(G3924)</f>
        <v/>
      </c>
      <c r="Q3924" s="464">
        <f>ISBLANK(M3924)</f>
        <v/>
      </c>
      <c r="R3924" s="464">
        <f>IF(AND(O3924=P3924,O3924=Q3924),,"!!!")</f>
        <v/>
      </c>
      <c r="T3924" s="464" t="n">
        <v>3913</v>
      </c>
    </row>
    <row customFormat="1" customHeight="1" ht="76.5" outlineLevel="1" r="3925" s="590">
      <c r="A3925" s="879" t="n"/>
      <c r="B3925" s="874" t="n">
        <v>400</v>
      </c>
      <c r="C3925" s="875" t="n">
        <v>479</v>
      </c>
      <c r="D3925" s="876" t="n">
        <v>91</v>
      </c>
      <c r="E3925" s="877" t="inlineStr">
        <is>
          <t>Flange joint with standard bolt 
DN50 
PN16 
P245GH 
MSZ EN 1515-1 
Medium: Drain water</t>
        </is>
      </c>
      <c r="F3925" s="877" t="inlineStr">
        <is>
          <t>Karimakötés készlet normál csavarzattal 
DN50 
PN16 
P245GH 
MSZ EN 1515-1 
Közeg: Csurgalékvíz</t>
        </is>
      </c>
      <c r="G3925" s="1049" t="n">
        <v>1</v>
      </c>
      <c r="H3925" s="878" t="inlineStr">
        <is>
          <t>klt. / kit</t>
        </is>
      </c>
      <c r="I3925" s="315" t="n"/>
      <c r="J3925" s="159" t="n">
        <v>0</v>
      </c>
      <c r="K3925" s="159" t="n">
        <v>0</v>
      </c>
      <c r="L3925" s="753" t="n">
        <v>0</v>
      </c>
      <c r="M3925" s="748">
        <f>L3925*(G3925+I3925)</f>
        <v/>
      </c>
      <c r="O3925" s="464">
        <f>ISBLANK(D3925)</f>
        <v/>
      </c>
      <c r="P3925" s="464">
        <f>ISBLANK(G3925)</f>
        <v/>
      </c>
      <c r="Q3925" s="464">
        <f>ISBLANK(M3925)</f>
        <v/>
      </c>
      <c r="R3925" s="464">
        <f>IF(AND(O3925=P3925,O3925=Q3925),,"!!!")</f>
        <v/>
      </c>
      <c r="T3925" s="464" t="n">
        <v>3914</v>
      </c>
    </row>
    <row customFormat="1" customHeight="1" ht="76.5" outlineLevel="1" r="3926" s="590">
      <c r="A3926" s="879" t="n"/>
      <c r="B3926" s="874" t="n">
        <v>400</v>
      </c>
      <c r="C3926" s="875" t="n">
        <v>479</v>
      </c>
      <c r="D3926" s="876" t="n">
        <v>92</v>
      </c>
      <c r="E3926" s="877" t="inlineStr">
        <is>
          <t>Flange joint with standard bolt 
DN65 
PN16 
P245GH 
MSZ EN 1515-1 
Medium: Drain water</t>
        </is>
      </c>
      <c r="F3926" s="877" t="inlineStr">
        <is>
          <t>Karimakötés készlet normál csavarzattal 
DN65 
PN16 
P245GH 
MSZ EN 1515-1 
Közeg: Csurgalékvíz</t>
        </is>
      </c>
      <c r="G3926" s="1049" t="n">
        <v>1</v>
      </c>
      <c r="H3926" s="878" t="inlineStr">
        <is>
          <t>klt. / kit</t>
        </is>
      </c>
      <c r="I3926" s="315" t="n"/>
      <c r="J3926" s="159" t="n">
        <v>0</v>
      </c>
      <c r="K3926" s="159" t="n">
        <v>0</v>
      </c>
      <c r="L3926" s="753" t="n">
        <v>0</v>
      </c>
      <c r="M3926" s="748">
        <f>L3926*(G3926+I3926)</f>
        <v/>
      </c>
      <c r="O3926" s="464">
        <f>ISBLANK(D3926)</f>
        <v/>
      </c>
      <c r="P3926" s="464">
        <f>ISBLANK(G3926)</f>
        <v/>
      </c>
      <c r="Q3926" s="464">
        <f>ISBLANK(M3926)</f>
        <v/>
      </c>
      <c r="R3926" s="464">
        <f>IF(AND(O3926=P3926,O3926=Q3926),,"!!!")</f>
        <v/>
      </c>
      <c r="T3926" s="464" t="n">
        <v>3915</v>
      </c>
    </row>
    <row customFormat="1" customHeight="1" ht="76.5" outlineLevel="1" r="3927" s="590">
      <c r="A3927" s="879" t="n"/>
      <c r="B3927" s="874" t="n">
        <v>400</v>
      </c>
      <c r="C3927" s="875" t="n">
        <v>479</v>
      </c>
      <c r="D3927" s="876" t="n">
        <v>93</v>
      </c>
      <c r="E3927" s="877" t="inlineStr">
        <is>
          <t>Flange joint with standard bolt 
DN65 
PN16 
P245GH 
MSZ EN 1515-1 
Medium: Feed water</t>
        </is>
      </c>
      <c r="F3927" s="877" t="inlineStr">
        <is>
          <t>Karimakötés készlet normál csavarzattal 
DN65 
PN16 
P245GH 
MSZ EN 1515-1 
Közeg: Tápvíz</t>
        </is>
      </c>
      <c r="G3927" s="1049" t="n">
        <v>10</v>
      </c>
      <c r="H3927" s="878" t="inlineStr">
        <is>
          <t>klt. / kit</t>
        </is>
      </c>
      <c r="I3927" s="315" t="n"/>
      <c r="J3927" s="159" t="n">
        <v>0</v>
      </c>
      <c r="K3927" s="159" t="n">
        <v>0</v>
      </c>
      <c r="L3927" s="753" t="n">
        <v>0</v>
      </c>
      <c r="M3927" s="748">
        <f>L3927*(G3927+I3927)</f>
        <v/>
      </c>
      <c r="O3927" s="464">
        <f>ISBLANK(D3927)</f>
        <v/>
      </c>
      <c r="P3927" s="464">
        <f>ISBLANK(G3927)</f>
        <v/>
      </c>
      <c r="Q3927" s="464">
        <f>ISBLANK(M3927)</f>
        <v/>
      </c>
      <c r="R3927" s="464">
        <f>IF(AND(O3927=P3927,O3927=Q3927),,"!!!")</f>
        <v/>
      </c>
      <c r="T3927" s="464" t="n">
        <v>3916</v>
      </c>
    </row>
    <row customFormat="1" customHeight="1" ht="76.5" outlineLevel="1" r="3928" s="590">
      <c r="A3928" s="879" t="n"/>
      <c r="B3928" s="874" t="n">
        <v>400</v>
      </c>
      <c r="C3928" s="875" t="n">
        <v>479</v>
      </c>
      <c r="D3928" s="876" t="n">
        <v>94</v>
      </c>
      <c r="E3928" s="877" t="inlineStr">
        <is>
          <t>Flange joint with standard bolt 
DN15 
PN25 
P245GH 
MSZ EN 1515-1 
Medium: Steam-condensate</t>
        </is>
      </c>
      <c r="F3928" s="877" t="inlineStr">
        <is>
          <t>Karimakötés készlet normál csavarzattal 
DN15 
PN25 
P245GH 
MSZ EN 1515-1 
Közeg: Gőz-kondenz</t>
        </is>
      </c>
      <c r="G3928" s="1049" t="n">
        <v>7</v>
      </c>
      <c r="H3928" s="878" t="inlineStr">
        <is>
          <t>klt. / kit</t>
        </is>
      </c>
      <c r="I3928" s="315" t="n"/>
      <c r="J3928" s="159" t="n">
        <v>0</v>
      </c>
      <c r="K3928" s="159" t="n">
        <v>0</v>
      </c>
      <c r="L3928" s="753" t="n">
        <v>0</v>
      </c>
      <c r="M3928" s="748">
        <f>L3928*(G3928+I3928)</f>
        <v/>
      </c>
      <c r="O3928" s="464">
        <f>ISBLANK(D3928)</f>
        <v/>
      </c>
      <c r="P3928" s="464">
        <f>ISBLANK(G3928)</f>
        <v/>
      </c>
      <c r="Q3928" s="464">
        <f>ISBLANK(M3928)</f>
        <v/>
      </c>
      <c r="R3928" s="464">
        <f>IF(AND(O3928=P3928,O3928=Q3928),,"!!!")</f>
        <v/>
      </c>
      <c r="T3928" s="464" t="n">
        <v>3917</v>
      </c>
    </row>
    <row customFormat="1" customHeight="1" ht="76.5" outlineLevel="1" r="3929" s="590">
      <c r="A3929" s="879" t="n"/>
      <c r="B3929" s="874" t="n">
        <v>400</v>
      </c>
      <c r="C3929" s="875" t="n">
        <v>479</v>
      </c>
      <c r="D3929" s="876" t="n">
        <v>95</v>
      </c>
      <c r="E3929" s="877" t="inlineStr">
        <is>
          <t>Flange joint with standard bolt 
DN15 
PN25 
P245GH 
MSZ EN 1515-1 
Medium: Chemicals</t>
        </is>
      </c>
      <c r="F3929" s="877" t="inlineStr">
        <is>
          <t>Karimakötés készlet normál csavarzattal 
DN15 
PN25 
P245GH 
MSZ EN 1515-1 
Közeg: Vegyszerek</t>
        </is>
      </c>
      <c r="G3929" s="1049" t="n">
        <v>3</v>
      </c>
      <c r="H3929" s="878" t="inlineStr">
        <is>
          <t>klt. / kit</t>
        </is>
      </c>
      <c r="I3929" s="315" t="n"/>
      <c r="J3929" s="159" t="n">
        <v>0</v>
      </c>
      <c r="K3929" s="159" t="n">
        <v>0</v>
      </c>
      <c r="L3929" s="753" t="n">
        <v>0</v>
      </c>
      <c r="M3929" s="748">
        <f>L3929*(G3929+I3929)</f>
        <v/>
      </c>
      <c r="O3929" s="464">
        <f>ISBLANK(D3929)</f>
        <v/>
      </c>
      <c r="P3929" s="464">
        <f>ISBLANK(G3929)</f>
        <v/>
      </c>
      <c r="Q3929" s="464">
        <f>ISBLANK(M3929)</f>
        <v/>
      </c>
      <c r="R3929" s="464">
        <f>IF(AND(O3929=P3929,O3929=Q3929),,"!!!")</f>
        <v/>
      </c>
      <c r="T3929" s="464" t="n">
        <v>3918</v>
      </c>
    </row>
    <row customFormat="1" customHeight="1" ht="76.5" outlineLevel="1" r="3930" s="590">
      <c r="A3930" s="879" t="n"/>
      <c r="B3930" s="874" t="n">
        <v>400</v>
      </c>
      <c r="C3930" s="875" t="n">
        <v>479</v>
      </c>
      <c r="D3930" s="876" t="n">
        <v>96</v>
      </c>
      <c r="E3930" s="877" t="inlineStr">
        <is>
          <t>Flange joint with standard bolt 
DN25 
PN25 
P245GH 
MSZ EN 1515-1 
Medium: Steam-condensate</t>
        </is>
      </c>
      <c r="F3930" s="877" t="inlineStr">
        <is>
          <t>Karimakötés készlet normál csavarzattal 
DN25 
PN25 
P245GH 
MSZ EN 1515-1 
Közeg: Gőz-kondenz</t>
        </is>
      </c>
      <c r="G3930" s="1049" t="n">
        <v>14</v>
      </c>
      <c r="H3930" s="878" t="inlineStr">
        <is>
          <t>klt. / kit</t>
        </is>
      </c>
      <c r="I3930" s="315" t="n"/>
      <c r="J3930" s="159" t="n">
        <v>0</v>
      </c>
      <c r="K3930" s="159" t="n">
        <v>0</v>
      </c>
      <c r="L3930" s="753" t="n">
        <v>0</v>
      </c>
      <c r="M3930" s="748">
        <f>L3930*(G3930+I3930)</f>
        <v/>
      </c>
      <c r="O3930" s="464">
        <f>ISBLANK(D3930)</f>
        <v/>
      </c>
      <c r="P3930" s="464">
        <f>ISBLANK(G3930)</f>
        <v/>
      </c>
      <c r="Q3930" s="464">
        <f>ISBLANK(M3930)</f>
        <v/>
      </c>
      <c r="R3930" s="464">
        <f>IF(AND(O3930=P3930,O3930=Q3930),,"!!!")</f>
        <v/>
      </c>
      <c r="T3930" s="464" t="n">
        <v>3919</v>
      </c>
    </row>
    <row customFormat="1" customHeight="1" ht="76.5" outlineLevel="1" r="3931" s="590">
      <c r="A3931" s="879" t="n"/>
      <c r="B3931" s="874" t="n">
        <v>400</v>
      </c>
      <c r="C3931" s="875" t="n">
        <v>479</v>
      </c>
      <c r="D3931" s="876" t="n">
        <v>97</v>
      </c>
      <c r="E3931" s="877" t="inlineStr">
        <is>
          <t>Flange joint with standard bolt 
DN40 
PN25 
P245GH 
MSZ EN 1515-1 
Medium: Steam-condensate</t>
        </is>
      </c>
      <c r="F3931" s="877" t="inlineStr">
        <is>
          <t>Karimakötés készlet normál csavarzattal 
DN40 
PN25 
P245GH 
MSZ EN 1515-1 
Közeg: Gőz-kondenz</t>
        </is>
      </c>
      <c r="G3931" s="1049" t="n">
        <v>4</v>
      </c>
      <c r="H3931" s="878" t="inlineStr">
        <is>
          <t>klt. / kit</t>
        </is>
      </c>
      <c r="I3931" s="315" t="n"/>
      <c r="J3931" s="159" t="n">
        <v>0</v>
      </c>
      <c r="K3931" s="159" t="n">
        <v>0</v>
      </c>
      <c r="L3931" s="753" t="n">
        <v>0</v>
      </c>
      <c r="M3931" s="748">
        <f>L3931*(G3931+I3931)</f>
        <v/>
      </c>
      <c r="O3931" s="464">
        <f>ISBLANK(D3931)</f>
        <v/>
      </c>
      <c r="P3931" s="464">
        <f>ISBLANK(G3931)</f>
        <v/>
      </c>
      <c r="Q3931" s="464">
        <f>ISBLANK(M3931)</f>
        <v/>
      </c>
      <c r="R3931" s="464">
        <f>IF(AND(O3931=P3931,O3931=Q3931),,"!!!")</f>
        <v/>
      </c>
      <c r="T3931" s="464" t="n">
        <v>3920</v>
      </c>
    </row>
    <row customFormat="1" customHeight="1" ht="67.5" outlineLevel="1" r="3932" s="590">
      <c r="A3932" s="879" t="inlineStr">
        <is>
          <t>x</t>
        </is>
      </c>
      <c r="B3932" s="874" t="n">
        <v>400</v>
      </c>
      <c r="C3932" s="875" t="n">
        <v>479</v>
      </c>
      <c r="D3932" s="876" t="n">
        <v>98</v>
      </c>
      <c r="E3932" s="880" t="inlineStr">
        <is>
          <t>Flange joint with standard bolt 
DN50 
PN25 
P245GH 
MSZ EN 1515-1 
Medium: Steam-condensate</t>
        </is>
      </c>
      <c r="F3932" s="880" t="inlineStr">
        <is>
          <t>Karimakötés készlet normál csavarzattal 
DN50 
PN25 
P245GH 
MSZ EN 1515-1 
Közeg: Gőz-kondenz</t>
        </is>
      </c>
      <c r="G3932" s="1049" t="n">
        <v>5</v>
      </c>
      <c r="H3932" s="878" t="inlineStr">
        <is>
          <t>klt. / kit</t>
        </is>
      </c>
      <c r="I3932" s="315" t="n"/>
      <c r="J3932" s="159" t="n">
        <v>0</v>
      </c>
      <c r="K3932" s="159" t="n">
        <v>0</v>
      </c>
      <c r="L3932" s="753" t="n">
        <v>0</v>
      </c>
      <c r="M3932" s="748">
        <f>L3932*(G3932+I3932)</f>
        <v/>
      </c>
      <c r="O3932" s="464">
        <f>ISBLANK(D3932)</f>
        <v/>
      </c>
      <c r="P3932" s="464">
        <f>ISBLANK(G3932)</f>
        <v/>
      </c>
      <c r="Q3932" s="464">
        <f>ISBLANK(M3932)</f>
        <v/>
      </c>
      <c r="R3932" s="464">
        <f>IF(AND(O3932=P3932,O3932=Q3932),,"!!!")</f>
        <v/>
      </c>
      <c r="T3932" s="464" t="n">
        <v>3921</v>
      </c>
    </row>
    <row customFormat="1" customHeight="1" ht="76.5" outlineLevel="1" r="3933" s="590">
      <c r="A3933" s="879" t="n"/>
      <c r="B3933" s="874" t="n">
        <v>400</v>
      </c>
      <c r="C3933" s="875" t="n">
        <v>479</v>
      </c>
      <c r="D3933" s="876" t="n">
        <v>99</v>
      </c>
      <c r="E3933" s="877" t="inlineStr">
        <is>
          <t>Flange joint with standard bolt 
DN65 
PN25 
P245GH 
MSZ EN 1515-1 
Medium: Steam-condensate</t>
        </is>
      </c>
      <c r="F3933" s="877" t="inlineStr">
        <is>
          <t>Karimakötés készlet normál csavarzattal 
DN65 
PN25 
P245GH 
MSZ EN 1515-1 
Közeg: Gőz-kondenz</t>
        </is>
      </c>
      <c r="G3933" s="1049" t="n">
        <v>2</v>
      </c>
      <c r="H3933" s="878" t="inlineStr">
        <is>
          <t>klt. / kit</t>
        </is>
      </c>
      <c r="I3933" s="315" t="n"/>
      <c r="J3933" s="159" t="n">
        <v>0</v>
      </c>
      <c r="K3933" s="159" t="n">
        <v>0</v>
      </c>
      <c r="L3933" s="753" t="n">
        <v>0</v>
      </c>
      <c r="M3933" s="748">
        <f>L3933*(G3933+I3933)</f>
        <v/>
      </c>
      <c r="O3933" s="464">
        <f>ISBLANK(D3933)</f>
        <v/>
      </c>
      <c r="P3933" s="464">
        <f>ISBLANK(G3933)</f>
        <v/>
      </c>
      <c r="Q3933" s="464">
        <f>ISBLANK(M3933)</f>
        <v/>
      </c>
      <c r="R3933" s="464">
        <f>IF(AND(O3933=P3933,O3933=Q3933),,"!!!")</f>
        <v/>
      </c>
      <c r="T3933" s="464" t="n">
        <v>3922</v>
      </c>
    </row>
    <row customFormat="1" customHeight="1" ht="76.5" outlineLevel="1" r="3934" s="590">
      <c r="A3934" s="879" t="n"/>
      <c r="B3934" s="874" t="n">
        <v>400</v>
      </c>
      <c r="C3934" s="875" t="n">
        <v>479</v>
      </c>
      <c r="D3934" s="876" t="n">
        <v>100</v>
      </c>
      <c r="E3934" s="877" t="inlineStr">
        <is>
          <t>Flange joint with standard bolt 
DN80 
PN25 
P245GH 
MSZ EN 1515-1 
Medium: Steam-condensate</t>
        </is>
      </c>
      <c r="F3934" s="877" t="inlineStr">
        <is>
          <t>Karimakötés készlet normál csavarzattal 
DN80 
PN25 
P245GH 
MSZ EN 1515-1 
Közeg: Gőz-kondenz</t>
        </is>
      </c>
      <c r="G3934" s="1049" t="n">
        <v>2</v>
      </c>
      <c r="H3934" s="878" t="inlineStr">
        <is>
          <t>klt. / kit</t>
        </is>
      </c>
      <c r="I3934" s="315" t="n"/>
      <c r="J3934" s="159" t="n">
        <v>0</v>
      </c>
      <c r="K3934" s="159" t="n">
        <v>0</v>
      </c>
      <c r="L3934" s="753" t="n">
        <v>0</v>
      </c>
      <c r="M3934" s="748">
        <f>L3934*(G3934+I3934)</f>
        <v/>
      </c>
      <c r="O3934" s="464">
        <f>ISBLANK(D3934)</f>
        <v/>
      </c>
      <c r="P3934" s="464">
        <f>ISBLANK(G3934)</f>
        <v/>
      </c>
      <c r="Q3934" s="464">
        <f>ISBLANK(M3934)</f>
        <v/>
      </c>
      <c r="R3934" s="464">
        <f>IF(AND(O3934=P3934,O3934=Q3934),,"!!!")</f>
        <v/>
      </c>
      <c r="T3934" s="464" t="n">
        <v>3923</v>
      </c>
    </row>
    <row customFormat="1" customHeight="1" ht="76.5" outlineLevel="1" r="3935" s="590">
      <c r="A3935" s="879" t="n"/>
      <c r="B3935" s="874" t="n">
        <v>400</v>
      </c>
      <c r="C3935" s="875" t="n">
        <v>479</v>
      </c>
      <c r="D3935" s="876" t="n">
        <v>101</v>
      </c>
      <c r="E3935" s="877" t="inlineStr">
        <is>
          <t>Flange joint with standard bolt 
DN100 
PN25 
P245GH 
MSZ EN 1515-1 
Medium: Steam-condensate</t>
        </is>
      </c>
      <c r="F3935" s="877" t="inlineStr">
        <is>
          <t>Karimakötés készlet normál csavarzattal 
DN100 
PN25 
P245GH 
MSZ EN 1515-1 
Közeg: Gőz-kondenz</t>
        </is>
      </c>
      <c r="G3935" s="1049" t="n">
        <v>1</v>
      </c>
      <c r="H3935" s="878" t="inlineStr">
        <is>
          <t>klt. / kit</t>
        </is>
      </c>
      <c r="I3935" s="315" t="n"/>
      <c r="J3935" s="159" t="n">
        <v>0</v>
      </c>
      <c r="K3935" s="159" t="n">
        <v>0</v>
      </c>
      <c r="L3935" s="753" t="n">
        <v>0</v>
      </c>
      <c r="M3935" s="748">
        <f>L3935*(G3935+I3935)</f>
        <v/>
      </c>
      <c r="O3935" s="464">
        <f>ISBLANK(D3935)</f>
        <v/>
      </c>
      <c r="P3935" s="464">
        <f>ISBLANK(G3935)</f>
        <v/>
      </c>
      <c r="Q3935" s="464">
        <f>ISBLANK(M3935)</f>
        <v/>
      </c>
      <c r="R3935" s="464">
        <f>IF(AND(O3935=P3935,O3935=Q3935),,"!!!")</f>
        <v/>
      </c>
      <c r="T3935" s="464" t="n">
        <v>3924</v>
      </c>
    </row>
    <row customFormat="1" customHeight="1" ht="76.5" outlineLevel="1" r="3936" s="590">
      <c r="A3936" s="879" t="n"/>
      <c r="B3936" s="874" t="n">
        <v>400</v>
      </c>
      <c r="C3936" s="875" t="n">
        <v>479</v>
      </c>
      <c r="D3936" s="876" t="n">
        <v>102</v>
      </c>
      <c r="E3936" s="877" t="inlineStr">
        <is>
          <t>Flange joint with standard bolt 
DN125 
PN25 
P245GH 
MSZ EN 1515-1 
Medium: Steam-condensate</t>
        </is>
      </c>
      <c r="F3936" s="877" t="inlineStr">
        <is>
          <t>Karimakötés készlet normál csavarzattal 
DN125 
PN25 
P245GH 
MSZ EN 1515-1 
Közeg: Gőz-kondenz</t>
        </is>
      </c>
      <c r="G3936" s="1049" t="n">
        <v>1</v>
      </c>
      <c r="H3936" s="878" t="inlineStr">
        <is>
          <t>klt. / kit</t>
        </is>
      </c>
      <c r="I3936" s="315" t="n"/>
      <c r="J3936" s="159" t="n">
        <v>0</v>
      </c>
      <c r="K3936" s="159" t="n">
        <v>0</v>
      </c>
      <c r="L3936" s="753" t="n">
        <v>0</v>
      </c>
      <c r="M3936" s="748">
        <f>L3936*(G3936+I3936)</f>
        <v/>
      </c>
      <c r="O3936" s="464">
        <f>ISBLANK(D3936)</f>
        <v/>
      </c>
      <c r="P3936" s="464">
        <f>ISBLANK(G3936)</f>
        <v/>
      </c>
      <c r="Q3936" s="464">
        <f>ISBLANK(M3936)</f>
        <v/>
      </c>
      <c r="R3936" s="464">
        <f>IF(AND(O3936=P3936,O3936=Q3936),,"!!!")</f>
        <v/>
      </c>
      <c r="T3936" s="464" t="n">
        <v>3925</v>
      </c>
    </row>
    <row customFormat="1" customHeight="1" ht="67.5" outlineLevel="1" r="3937" s="590">
      <c r="A3937" s="879" t="inlineStr">
        <is>
          <t>x</t>
        </is>
      </c>
      <c r="B3937" s="874" t="n">
        <v>400</v>
      </c>
      <c r="C3937" s="875" t="n">
        <v>479</v>
      </c>
      <c r="D3937" s="876" t="n">
        <v>103</v>
      </c>
      <c r="E3937" s="880" t="inlineStr">
        <is>
          <t>Flange joint with standard bolt 
DN50 
PN40 
P245GH 
MSZ EN 1515-1 
Medium: Feed water</t>
        </is>
      </c>
      <c r="F3937" s="880" t="inlineStr">
        <is>
          <t>Karimakötés készlet normál csavarzattal 
DN50 
PN40 
P245GH 
MSZ EN 1515-1 
Közeg: Tápvíz</t>
        </is>
      </c>
      <c r="G3937" s="1049" t="n">
        <v>20.5</v>
      </c>
      <c r="H3937" s="878" t="inlineStr">
        <is>
          <t>klt. / kit</t>
        </is>
      </c>
      <c r="I3937" s="315" t="n"/>
      <c r="J3937" s="159" t="n">
        <v>0</v>
      </c>
      <c r="K3937" s="159" t="n">
        <v>0</v>
      </c>
      <c r="L3937" s="753" t="n">
        <v>0</v>
      </c>
      <c r="M3937" s="748">
        <f>L3937*(G3937+I3937)</f>
        <v/>
      </c>
      <c r="O3937" s="464">
        <f>ISBLANK(D3937)</f>
        <v/>
      </c>
      <c r="P3937" s="464">
        <f>ISBLANK(G3937)</f>
        <v/>
      </c>
      <c r="Q3937" s="464">
        <f>ISBLANK(M3937)</f>
        <v/>
      </c>
      <c r="R3937" s="464">
        <f>IF(AND(O3937=P3937,O3937=Q3937),,"!!!")</f>
        <v/>
      </c>
      <c r="T3937" s="464" t="n">
        <v>3926</v>
      </c>
    </row>
    <row customFormat="1" customHeight="1" ht="67.5" outlineLevel="1" r="3938" s="590">
      <c r="A3938" s="879" t="inlineStr">
        <is>
          <t>x</t>
        </is>
      </c>
      <c r="B3938" s="874" t="n">
        <v>400</v>
      </c>
      <c r="C3938" s="875" t="n">
        <v>479</v>
      </c>
      <c r="D3938" s="876" t="n">
        <v>104</v>
      </c>
      <c r="E3938" s="880" t="inlineStr">
        <is>
          <t>Flange joint with standard bolt 
DN65 
PN40 
P245GH 
MSZ EN 1515-1 
Medium: Feed water</t>
        </is>
      </c>
      <c r="F3938" s="880" t="inlineStr">
        <is>
          <t>Karimakötés készlet normál csavarzattal 
DN65 
PN40 
P245GH 
MSZ EN 1515-1 
Közeg: Tápvíz</t>
        </is>
      </c>
      <c r="G3938" s="1049" t="n">
        <v>1</v>
      </c>
      <c r="H3938" s="878" t="inlineStr">
        <is>
          <t>klt. / kit</t>
        </is>
      </c>
      <c r="I3938" s="315" t="n"/>
      <c r="J3938" s="159" t="n">
        <v>0</v>
      </c>
      <c r="K3938" s="159" t="n">
        <v>0</v>
      </c>
      <c r="L3938" s="753" t="n">
        <v>0</v>
      </c>
      <c r="M3938" s="748">
        <f>L3938*(G3938+I3938)</f>
        <v/>
      </c>
      <c r="O3938" s="464">
        <f>ISBLANK(D3938)</f>
        <v/>
      </c>
      <c r="P3938" s="464">
        <f>ISBLANK(G3938)</f>
        <v/>
      </c>
      <c r="Q3938" s="464">
        <f>ISBLANK(M3938)</f>
        <v/>
      </c>
      <c r="R3938" s="464">
        <f>IF(AND(O3938=P3938,O3938=Q3938),,"!!!")</f>
        <v/>
      </c>
      <c r="T3938" s="464" t="n">
        <v>3927</v>
      </c>
    </row>
    <row customFormat="1" customHeight="1" ht="67.5" outlineLevel="1" r="3939" s="590">
      <c r="A3939" s="879" t="inlineStr">
        <is>
          <t>x</t>
        </is>
      </c>
      <c r="B3939" s="874" t="n">
        <v>400</v>
      </c>
      <c r="C3939" s="875" t="n">
        <v>479</v>
      </c>
      <c r="D3939" s="876" t="n">
        <v>105</v>
      </c>
      <c r="E3939" s="880" t="inlineStr">
        <is>
          <t>Flange joint with standard bolt 
DN80 
PN40 
P245GH 
MSZ EN 1515-1 
Medium: Steam-condensate</t>
        </is>
      </c>
      <c r="F3939" s="880" t="inlineStr">
        <is>
          <t>Karimakötés készlet normál csavarzattal 
DN80 
PN40 
P245GH 
MSZ EN 1515-1 
Közeg: Gőz-kondenz</t>
        </is>
      </c>
      <c r="G3939" s="1049" t="n">
        <v>2</v>
      </c>
      <c r="H3939" s="878" t="inlineStr">
        <is>
          <t>klt. / kit</t>
        </is>
      </c>
      <c r="I3939" s="315" t="n"/>
      <c r="J3939" s="159" t="n">
        <v>0</v>
      </c>
      <c r="K3939" s="159" t="n">
        <v>0</v>
      </c>
      <c r="L3939" s="753" t="n">
        <v>0</v>
      </c>
      <c r="M3939" s="748">
        <f>L3939*(G3939+I3939)</f>
        <v/>
      </c>
      <c r="O3939" s="464">
        <f>ISBLANK(D3939)</f>
        <v/>
      </c>
      <c r="P3939" s="464">
        <f>ISBLANK(G3939)</f>
        <v/>
      </c>
      <c r="Q3939" s="464">
        <f>ISBLANK(M3939)</f>
        <v/>
      </c>
      <c r="R3939" s="464">
        <f>IF(AND(O3939=P3939,O3939=Q3939),,"!!!")</f>
        <v/>
      </c>
      <c r="T3939" s="464" t="n">
        <v>3928</v>
      </c>
    </row>
    <row customFormat="1" customHeight="1" ht="76.5" outlineLevel="1" r="3940" s="590">
      <c r="A3940" s="879" t="n"/>
      <c r="B3940" s="874" t="n">
        <v>400</v>
      </c>
      <c r="C3940" s="875" t="n">
        <v>479</v>
      </c>
      <c r="D3940" s="876" t="n">
        <v>106</v>
      </c>
      <c r="E3940" s="877" t="inlineStr">
        <is>
          <t>Flange joint with standard bolt 
DN15 
PN40 
P285GH 
MSZ EN 1515-1 
Medium: Steam-condensate</t>
        </is>
      </c>
      <c r="F3940" s="877" t="inlineStr">
        <is>
          <t>Karimakötés készlet normál csavarzattal 
DN15 
PN40 
P285GH 
MSZ EN 1515-1 
Közeg: Gőz-kondenz</t>
        </is>
      </c>
      <c r="G3940" s="1049" t="n">
        <v>7</v>
      </c>
      <c r="H3940" s="878" t="inlineStr">
        <is>
          <t>klt. / kit</t>
        </is>
      </c>
      <c r="I3940" s="315" t="n"/>
      <c r="J3940" s="159" t="n">
        <v>0</v>
      </c>
      <c r="K3940" s="159" t="n">
        <v>0</v>
      </c>
      <c r="L3940" s="753" t="n">
        <v>0</v>
      </c>
      <c r="M3940" s="748">
        <f>L3940*(G3940+I3940)</f>
        <v/>
      </c>
      <c r="O3940" s="464">
        <f>ISBLANK(D3940)</f>
        <v/>
      </c>
      <c r="P3940" s="464">
        <f>ISBLANK(G3940)</f>
        <v/>
      </c>
      <c r="Q3940" s="464">
        <f>ISBLANK(M3940)</f>
        <v/>
      </c>
      <c r="R3940" s="464">
        <f>IF(AND(O3940=P3940,O3940=Q3940),,"!!!")</f>
        <v/>
      </c>
      <c r="T3940" s="464" t="n">
        <v>3929</v>
      </c>
    </row>
    <row customFormat="1" customHeight="1" ht="76.5" outlineLevel="1" r="3941" s="590">
      <c r="A3941" s="879" t="n"/>
      <c r="B3941" s="874" t="n">
        <v>400</v>
      </c>
      <c r="C3941" s="875" t="n">
        <v>479</v>
      </c>
      <c r="D3941" s="876" t="n">
        <v>107</v>
      </c>
      <c r="E3941" s="877" t="inlineStr">
        <is>
          <t>Flange joint with standard bolt 
DN15 
PN40 
P285GH 
MSZ EN 1515-1 
Medium: Feed water</t>
        </is>
      </c>
      <c r="F3941" s="877" t="inlineStr">
        <is>
          <t>Karimakötés készlet normál csavarzattal 
DN15 
PN40 
P285GH 
MSZ EN 1515-1 
Közeg: Tápvíz</t>
        </is>
      </c>
      <c r="G3941" s="1049" t="n">
        <v>16</v>
      </c>
      <c r="H3941" s="878" t="inlineStr">
        <is>
          <t>klt. / kit</t>
        </is>
      </c>
      <c r="I3941" s="315" t="n"/>
      <c r="J3941" s="159" t="n">
        <v>0</v>
      </c>
      <c r="K3941" s="159" t="n">
        <v>0</v>
      </c>
      <c r="L3941" s="753" t="n">
        <v>0</v>
      </c>
      <c r="M3941" s="748">
        <f>L3941*(G3941+I3941)</f>
        <v/>
      </c>
      <c r="O3941" s="464">
        <f>ISBLANK(D3941)</f>
        <v/>
      </c>
      <c r="P3941" s="464">
        <f>ISBLANK(G3941)</f>
        <v/>
      </c>
      <c r="Q3941" s="464">
        <f>ISBLANK(M3941)</f>
        <v/>
      </c>
      <c r="R3941" s="464">
        <f>IF(AND(O3941=P3941,O3941=Q3941),,"!!!")</f>
        <v/>
      </c>
      <c r="T3941" s="464" t="n">
        <v>3930</v>
      </c>
    </row>
    <row customFormat="1" customHeight="1" ht="76.5" outlineLevel="1" r="3942" s="590">
      <c r="A3942" s="879" t="n"/>
      <c r="B3942" s="874" t="n">
        <v>400</v>
      </c>
      <c r="C3942" s="875" t="n">
        <v>479</v>
      </c>
      <c r="D3942" s="876" t="n">
        <v>108</v>
      </c>
      <c r="E3942" s="877" t="inlineStr">
        <is>
          <t>Flange joint with standard bolt 
DN20 
PN40 
P285GH 
MSZ EN 1515-1 
Medium: Steam-condensate</t>
        </is>
      </c>
      <c r="F3942" s="877" t="inlineStr">
        <is>
          <t>Karimakötés készlet normál csavarzattal 
DN20 
PN40 
P285GH 
MSZ EN 1515-1 
Közeg: Gőz-kondenz</t>
        </is>
      </c>
      <c r="G3942" s="1049" t="n">
        <v>2</v>
      </c>
      <c r="H3942" s="878" t="inlineStr">
        <is>
          <t>klt. / kit</t>
        </is>
      </c>
      <c r="I3942" s="315" t="n"/>
      <c r="J3942" s="159" t="n">
        <v>0</v>
      </c>
      <c r="K3942" s="159" t="n">
        <v>0</v>
      </c>
      <c r="L3942" s="753" t="n">
        <v>0</v>
      </c>
      <c r="M3942" s="748">
        <f>L3942*(G3942+I3942)</f>
        <v/>
      </c>
      <c r="O3942" s="464">
        <f>ISBLANK(D3942)</f>
        <v/>
      </c>
      <c r="P3942" s="464">
        <f>ISBLANK(G3942)</f>
        <v/>
      </c>
      <c r="Q3942" s="464">
        <f>ISBLANK(M3942)</f>
        <v/>
      </c>
      <c r="R3942" s="464">
        <f>IF(AND(O3942=P3942,O3942=Q3942),,"!!!")</f>
        <v/>
      </c>
      <c r="T3942" s="464" t="n">
        <v>3931</v>
      </c>
    </row>
    <row customFormat="1" customHeight="1" ht="76.5" outlineLevel="1" r="3943" s="590">
      <c r="A3943" s="879" t="n"/>
      <c r="B3943" s="874" t="n">
        <v>400</v>
      </c>
      <c r="C3943" s="875" t="n">
        <v>479</v>
      </c>
      <c r="D3943" s="876" t="n">
        <v>109</v>
      </c>
      <c r="E3943" s="877" t="inlineStr">
        <is>
          <t>Flange joint with standard bolt 
DN20 
PN40 
P285GH 
MSZ EN 1515-1 
Medium: Feed water</t>
        </is>
      </c>
      <c r="F3943" s="877" t="inlineStr">
        <is>
          <t>Karimakötés készlet normál csavarzattal 
DN20 
PN40 
P285GH 
MSZ EN 1515-1 
Közeg: Tápvíz</t>
        </is>
      </c>
      <c r="G3943" s="1049" t="n">
        <v>2</v>
      </c>
      <c r="H3943" s="878" t="inlineStr">
        <is>
          <t>klt. / kit</t>
        </is>
      </c>
      <c r="I3943" s="315" t="n"/>
      <c r="J3943" s="159" t="n">
        <v>0</v>
      </c>
      <c r="K3943" s="159" t="n">
        <v>0</v>
      </c>
      <c r="L3943" s="753" t="n">
        <v>0</v>
      </c>
      <c r="M3943" s="748">
        <f>L3943*(G3943+I3943)</f>
        <v/>
      </c>
      <c r="O3943" s="464">
        <f>ISBLANK(D3943)</f>
        <v/>
      </c>
      <c r="P3943" s="464">
        <f>ISBLANK(G3943)</f>
        <v/>
      </c>
      <c r="Q3943" s="464">
        <f>ISBLANK(M3943)</f>
        <v/>
      </c>
      <c r="R3943" s="464">
        <f>IF(AND(O3943=P3943,O3943=Q3943),,"!!!")</f>
        <v/>
      </c>
      <c r="T3943" s="464" t="n">
        <v>3932</v>
      </c>
    </row>
    <row customFormat="1" customHeight="1" ht="67.5" outlineLevel="1" r="3944" s="590">
      <c r="A3944" s="879" t="inlineStr">
        <is>
          <t>x</t>
        </is>
      </c>
      <c r="B3944" s="874" t="n">
        <v>400</v>
      </c>
      <c r="C3944" s="875" t="n">
        <v>479</v>
      </c>
      <c r="D3944" s="876" t="n">
        <v>110</v>
      </c>
      <c r="E3944" s="880" t="inlineStr">
        <is>
          <t>Flange joint with standard bolt 
DN25 
PN40 
P285GH 
MSZ EN 1515-1 
Medium: Feed water</t>
        </is>
      </c>
      <c r="F3944" s="880" t="inlineStr">
        <is>
          <t>Karimakötés készlet normál csavarzattal 
DN25 
PN40 
P285GH 
MSZ EN 1515-1 
Közeg: Tápvíz</t>
        </is>
      </c>
      <c r="G3944" s="1049" t="n">
        <v>28</v>
      </c>
      <c r="H3944" s="878" t="inlineStr">
        <is>
          <t>klt. / kit</t>
        </is>
      </c>
      <c r="I3944" s="315" t="n"/>
      <c r="J3944" s="159" t="n">
        <v>0</v>
      </c>
      <c r="K3944" s="159" t="n">
        <v>0</v>
      </c>
      <c r="L3944" s="753" t="n">
        <v>0</v>
      </c>
      <c r="M3944" s="748">
        <f>L3944*(G3944+I3944)</f>
        <v/>
      </c>
      <c r="O3944" s="464">
        <f>ISBLANK(D3944)</f>
        <v/>
      </c>
      <c r="P3944" s="464">
        <f>ISBLANK(G3944)</f>
        <v/>
      </c>
      <c r="Q3944" s="464">
        <f>ISBLANK(M3944)</f>
        <v/>
      </c>
      <c r="R3944" s="464">
        <f>IF(AND(O3944=P3944,O3944=Q3944),,"!!!")</f>
        <v/>
      </c>
      <c r="T3944" s="464" t="n">
        <v>3933</v>
      </c>
    </row>
    <row customFormat="1" customHeight="1" ht="76.5" outlineLevel="1" r="3945" s="590">
      <c r="A3945" s="879" t="n"/>
      <c r="B3945" s="874" t="n">
        <v>400</v>
      </c>
      <c r="C3945" s="875" t="n">
        <v>479</v>
      </c>
      <c r="D3945" s="876" t="n">
        <v>111</v>
      </c>
      <c r="E3945" s="877" t="inlineStr">
        <is>
          <t>Flange joint with standard bolt 
DN32 
PN40 
P285GH 
MSZ EN 1515-1 
Medium: Drain water</t>
        </is>
      </c>
      <c r="F3945" s="877" t="inlineStr">
        <is>
          <t>Karimakötés készlet normál csavarzattal 
DN32 
PN40 
P285GH 
MSZ EN 1515-1 
Közeg: Csurgalékvíz</t>
        </is>
      </c>
      <c r="G3945" s="1049" t="n">
        <v>2</v>
      </c>
      <c r="H3945" s="878" t="inlineStr">
        <is>
          <t>klt. / kit</t>
        </is>
      </c>
      <c r="I3945" s="315" t="n"/>
      <c r="J3945" s="159" t="n">
        <v>0</v>
      </c>
      <c r="K3945" s="159" t="n">
        <v>0</v>
      </c>
      <c r="L3945" s="753" t="n">
        <v>0</v>
      </c>
      <c r="M3945" s="748">
        <f>L3945*(G3945+I3945)</f>
        <v/>
      </c>
      <c r="O3945" s="464">
        <f>ISBLANK(D3945)</f>
        <v/>
      </c>
      <c r="P3945" s="464">
        <f>ISBLANK(G3945)</f>
        <v/>
      </c>
      <c r="Q3945" s="464">
        <f>ISBLANK(M3945)</f>
        <v/>
      </c>
      <c r="R3945" s="464">
        <f>IF(AND(O3945=P3945,O3945=Q3945),,"!!!")</f>
        <v/>
      </c>
      <c r="T3945" s="464" t="n">
        <v>3934</v>
      </c>
    </row>
    <row customFormat="1" customHeight="1" ht="76.5" outlineLevel="1" r="3946" s="590">
      <c r="A3946" s="879" t="n"/>
      <c r="B3946" s="874" t="n">
        <v>400</v>
      </c>
      <c r="C3946" s="875" t="n">
        <v>479</v>
      </c>
      <c r="D3946" s="876" t="n">
        <v>112</v>
      </c>
      <c r="E3946" s="877" t="inlineStr">
        <is>
          <t>Flange joint with standard bolt 
DN32 
PN40 
P285GH 
MSZ EN 1515-1 
Medium: Feed water</t>
        </is>
      </c>
      <c r="F3946" s="877" t="inlineStr">
        <is>
          <t>Karimakötés készlet normál csavarzattal 
DN32 
PN40 
P285GH 
MSZ EN 1515-1 
Közeg: Tápvíz</t>
        </is>
      </c>
      <c r="G3946" s="1049" t="n">
        <v>1</v>
      </c>
      <c r="H3946" s="878" t="inlineStr">
        <is>
          <t>klt. / kit</t>
        </is>
      </c>
      <c r="I3946" s="315" t="n"/>
      <c r="J3946" s="159" t="n">
        <v>0</v>
      </c>
      <c r="K3946" s="159" t="n">
        <v>0</v>
      </c>
      <c r="L3946" s="753" t="n">
        <v>0</v>
      </c>
      <c r="M3946" s="748">
        <f>L3946*(G3946+I3946)</f>
        <v/>
      </c>
      <c r="O3946" s="464">
        <f>ISBLANK(D3946)</f>
        <v/>
      </c>
      <c r="P3946" s="464">
        <f>ISBLANK(G3946)</f>
        <v/>
      </c>
      <c r="Q3946" s="464">
        <f>ISBLANK(M3946)</f>
        <v/>
      </c>
      <c r="R3946" s="464">
        <f>IF(AND(O3946=P3946,O3946=Q3946),,"!!!")</f>
        <v/>
      </c>
      <c r="T3946" s="464" t="n">
        <v>3935</v>
      </c>
    </row>
    <row customFormat="1" customHeight="1" ht="76.5" outlineLevel="1" r="3947" s="590">
      <c r="A3947" s="879" t="n"/>
      <c r="B3947" s="874" t="n">
        <v>400</v>
      </c>
      <c r="C3947" s="875" t="n">
        <v>479</v>
      </c>
      <c r="D3947" s="876" t="n">
        <v>113</v>
      </c>
      <c r="E3947" s="877" t="inlineStr">
        <is>
          <t>Flange joint with standard bolt 
DN40 
PN40 
P285GH 
MSZ EN 1515-1 
Medium: Feed water</t>
        </is>
      </c>
      <c r="F3947" s="877" t="inlineStr">
        <is>
          <t>Karimakötés készlet normál csavarzattal 
DN40 
PN40 
P285GH 
MSZ EN 1515-1 
Közeg: Tápvíz</t>
        </is>
      </c>
      <c r="G3947" s="1049" t="n">
        <v>7</v>
      </c>
      <c r="H3947" s="878" t="inlineStr">
        <is>
          <t>klt. / kit</t>
        </is>
      </c>
      <c r="I3947" s="315" t="n"/>
      <c r="J3947" s="159" t="n">
        <v>0</v>
      </c>
      <c r="K3947" s="159" t="n">
        <v>0</v>
      </c>
      <c r="L3947" s="753" t="n">
        <v>0</v>
      </c>
      <c r="M3947" s="748">
        <f>L3947*(G3947+I3947)</f>
        <v/>
      </c>
      <c r="O3947" s="464">
        <f>ISBLANK(D3947)</f>
        <v/>
      </c>
      <c r="P3947" s="464">
        <f>ISBLANK(G3947)</f>
        <v/>
      </c>
      <c r="Q3947" s="464">
        <f>ISBLANK(M3947)</f>
        <v/>
      </c>
      <c r="R3947" s="464">
        <f>IF(AND(O3947=P3947,O3947=Q3947),,"!!!")</f>
        <v/>
      </c>
      <c r="T3947" s="464" t="n">
        <v>3936</v>
      </c>
    </row>
    <row customFormat="1" customHeight="1" ht="67.5" outlineLevel="1" r="3948" s="590">
      <c r="A3948" s="879" t="inlineStr">
        <is>
          <t>x</t>
        </is>
      </c>
      <c r="B3948" s="874" t="n">
        <v>400</v>
      </c>
      <c r="C3948" s="875" t="n">
        <v>479</v>
      </c>
      <c r="D3948" s="876" t="n">
        <v>114</v>
      </c>
      <c r="E3948" s="880" t="inlineStr">
        <is>
          <t>Flange joint with standard bolt 
DN50 
PN40 
P285GH 
MSZ EN 1515-1 
Medium: Steam-condensate</t>
        </is>
      </c>
      <c r="F3948" s="880" t="inlineStr">
        <is>
          <t>Karimakötés készlet normál csavarzattal 
DN50 
PN40 
P285GH 
MSZ EN 1515-1 
Közeg: Gőz-kondenz</t>
        </is>
      </c>
      <c r="G3948" s="1049" t="n">
        <v>3.5</v>
      </c>
      <c r="H3948" s="878" t="inlineStr">
        <is>
          <t>klt. / kit</t>
        </is>
      </c>
      <c r="I3948" s="315" t="n"/>
      <c r="J3948" s="159" t="n">
        <v>0</v>
      </c>
      <c r="K3948" s="159" t="n">
        <v>0</v>
      </c>
      <c r="L3948" s="753" t="n">
        <v>0</v>
      </c>
      <c r="M3948" s="748">
        <f>L3948*(G3948+I3948)</f>
        <v/>
      </c>
      <c r="O3948" s="464">
        <f>ISBLANK(D3948)</f>
        <v/>
      </c>
      <c r="P3948" s="464">
        <f>ISBLANK(G3948)</f>
        <v/>
      </c>
      <c r="Q3948" s="464">
        <f>ISBLANK(M3948)</f>
        <v/>
      </c>
      <c r="R3948" s="464">
        <f>IF(AND(O3948=P3948,O3948=Q3948),,"!!!")</f>
        <v/>
      </c>
      <c r="T3948" s="464" t="n">
        <v>3937</v>
      </c>
    </row>
    <row customFormat="1" customHeight="1" ht="67.5" outlineLevel="1" r="3949" s="590">
      <c r="A3949" s="879" t="inlineStr">
        <is>
          <t>x</t>
        </is>
      </c>
      <c r="B3949" s="874" t="n">
        <v>400</v>
      </c>
      <c r="C3949" s="875" t="n">
        <v>479</v>
      </c>
      <c r="D3949" s="876" t="n">
        <v>115</v>
      </c>
      <c r="E3949" s="880" t="inlineStr">
        <is>
          <t>Flange joint with standard bolt 
DN50 
PN40 
P285GH 
MSZ EN 1515-1 
Medium: Feed water</t>
        </is>
      </c>
      <c r="F3949" s="880" t="inlineStr">
        <is>
          <t>Karimakötés készlet normál csavarzattal 
DN50 
PN40 
P285GH 
MSZ EN 1515-1 
Közeg: Tápvíz</t>
        </is>
      </c>
      <c r="G3949" s="1049" t="n">
        <v>35</v>
      </c>
      <c r="H3949" s="878" t="inlineStr">
        <is>
          <t>klt. / kit</t>
        </is>
      </c>
      <c r="I3949" s="315" t="n"/>
      <c r="J3949" s="159" t="n">
        <v>0</v>
      </c>
      <c r="K3949" s="159" t="n">
        <v>0</v>
      </c>
      <c r="L3949" s="753" t="n">
        <v>0</v>
      </c>
      <c r="M3949" s="748">
        <f>L3949*(G3949+I3949)</f>
        <v/>
      </c>
      <c r="O3949" s="464">
        <f>ISBLANK(D3949)</f>
        <v/>
      </c>
      <c r="P3949" s="464">
        <f>ISBLANK(G3949)</f>
        <v/>
      </c>
      <c r="Q3949" s="464">
        <f>ISBLANK(M3949)</f>
        <v/>
      </c>
      <c r="R3949" s="464">
        <f>IF(AND(O3949=P3949,O3949=Q3949),,"!!!")</f>
        <v/>
      </c>
      <c r="T3949" s="464" t="n">
        <v>3938</v>
      </c>
    </row>
    <row customFormat="1" customHeight="1" ht="76.5" outlineLevel="1" r="3950" s="590">
      <c r="A3950" s="879" t="n"/>
      <c r="B3950" s="874" t="n">
        <v>400</v>
      </c>
      <c r="C3950" s="875" t="n">
        <v>479</v>
      </c>
      <c r="D3950" s="876" t="n">
        <v>116</v>
      </c>
      <c r="E3950" s="877" t="inlineStr">
        <is>
          <t>Flange joint with standard bolt 
DN65 
PN40 
P285GH 
MSZ EN 1515-1 
Medium: Steam-condensate</t>
        </is>
      </c>
      <c r="F3950" s="877" t="inlineStr">
        <is>
          <t>Karimakötés készlet normál csavarzattal 
DN65 
PN40 
P285GH 
MSZ EN 1515-1 
Közeg: Gőz-kondenz</t>
        </is>
      </c>
      <c r="G3950" s="1049" t="n">
        <v>2</v>
      </c>
      <c r="H3950" s="878" t="inlineStr">
        <is>
          <t>klt. / kit</t>
        </is>
      </c>
      <c r="I3950" s="315" t="n"/>
      <c r="J3950" s="159" t="n">
        <v>0</v>
      </c>
      <c r="K3950" s="159" t="n">
        <v>0</v>
      </c>
      <c r="L3950" s="753" t="n">
        <v>0</v>
      </c>
      <c r="M3950" s="748">
        <f>L3950*(G3950+I3950)</f>
        <v/>
      </c>
      <c r="O3950" s="464">
        <f>ISBLANK(D3950)</f>
        <v/>
      </c>
      <c r="P3950" s="464">
        <f>ISBLANK(G3950)</f>
        <v/>
      </c>
      <c r="Q3950" s="464">
        <f>ISBLANK(M3950)</f>
        <v/>
      </c>
      <c r="R3950" s="464">
        <f>IF(AND(O3950=P3950,O3950=Q3950),,"!!!")</f>
        <v/>
      </c>
      <c r="T3950" s="464" t="n">
        <v>3939</v>
      </c>
    </row>
    <row customFormat="1" customHeight="1" ht="76.5" outlineLevel="1" r="3951" s="590">
      <c r="A3951" s="879" t="n"/>
      <c r="B3951" s="874" t="n">
        <v>400</v>
      </c>
      <c r="C3951" s="875" t="n">
        <v>479</v>
      </c>
      <c r="D3951" s="876" t="n">
        <v>117</v>
      </c>
      <c r="E3951" s="877" t="inlineStr">
        <is>
          <t>Flange joint with standard bolt 
DN80 
PN40 
P285GH 
MSZ EN 1515-1 
Medium: Steam-condensate</t>
        </is>
      </c>
      <c r="F3951" s="877" t="inlineStr">
        <is>
          <t>Karimakötés készlet normál csavarzattal 
DN80 
PN40 
P285GH 
MSZ EN 1515-1 
Közeg: Gőz-kondenz</t>
        </is>
      </c>
      <c r="G3951" s="1049" t="n">
        <v>3</v>
      </c>
      <c r="H3951" s="878" t="inlineStr">
        <is>
          <t>klt. / kit</t>
        </is>
      </c>
      <c r="I3951" s="315" t="n"/>
      <c r="J3951" s="159" t="n">
        <v>0</v>
      </c>
      <c r="K3951" s="159" t="n">
        <v>0</v>
      </c>
      <c r="L3951" s="753" t="n">
        <v>0</v>
      </c>
      <c r="M3951" s="748">
        <f>L3951*(G3951+I3951)</f>
        <v/>
      </c>
      <c r="O3951" s="464">
        <f>ISBLANK(D3951)</f>
        <v/>
      </c>
      <c r="P3951" s="464">
        <f>ISBLANK(G3951)</f>
        <v/>
      </c>
      <c r="Q3951" s="464">
        <f>ISBLANK(M3951)</f>
        <v/>
      </c>
      <c r="R3951" s="464">
        <f>IF(AND(O3951=P3951,O3951=Q3951),,"!!!")</f>
        <v/>
      </c>
      <c r="T3951" s="464" t="n">
        <v>3940</v>
      </c>
    </row>
    <row customFormat="1" customHeight="1" ht="67.5" outlineLevel="1" r="3952" s="590">
      <c r="A3952" s="879" t="inlineStr">
        <is>
          <t>x</t>
        </is>
      </c>
      <c r="B3952" s="874" t="n">
        <v>400</v>
      </c>
      <c r="C3952" s="875" t="n">
        <v>479</v>
      </c>
      <c r="D3952" s="876" t="n">
        <v>118</v>
      </c>
      <c r="E3952" s="880" t="inlineStr">
        <is>
          <t>Flange joint with standard bolt 
DN100 
PN40 
P285GH 
MSZ EN 1515-1 
Medium: Steam-condensate</t>
        </is>
      </c>
      <c r="F3952" s="880" t="inlineStr">
        <is>
          <t>Karimakötés készlet normál csavarzattal 
DN100 
PN40 
P285GH 
MSZ EN 1515-1 
Közeg: Gőz-kondenz</t>
        </is>
      </c>
      <c r="G3952" s="1049" t="n">
        <v>11</v>
      </c>
      <c r="H3952" s="878" t="inlineStr">
        <is>
          <t>klt. / kit</t>
        </is>
      </c>
      <c r="I3952" s="315" t="n"/>
      <c r="J3952" s="159" t="n">
        <v>0</v>
      </c>
      <c r="K3952" s="159" t="n">
        <v>0</v>
      </c>
      <c r="L3952" s="753" t="n">
        <v>0</v>
      </c>
      <c r="M3952" s="748">
        <f>L3952*(G3952+I3952)</f>
        <v/>
      </c>
      <c r="O3952" s="464">
        <f>ISBLANK(D3952)</f>
        <v/>
      </c>
      <c r="P3952" s="464">
        <f>ISBLANK(G3952)</f>
        <v/>
      </c>
      <c r="Q3952" s="464">
        <f>ISBLANK(M3952)</f>
        <v/>
      </c>
      <c r="R3952" s="464">
        <f>IF(AND(O3952=P3952,O3952=Q3952),,"!!!")</f>
        <v/>
      </c>
      <c r="T3952" s="464" t="n">
        <v>3941</v>
      </c>
    </row>
    <row customFormat="1" customHeight="1" ht="76.5" outlineLevel="1" r="3953" s="590">
      <c r="A3953" s="879" t="n"/>
      <c r="B3953" s="874" t="n">
        <v>400</v>
      </c>
      <c r="C3953" s="875" t="n">
        <v>479</v>
      </c>
      <c r="D3953" s="876" t="n">
        <v>119</v>
      </c>
      <c r="E3953" s="877" t="inlineStr">
        <is>
          <t>Flange joint with standard bolt 
DN100 
PN40 
P285GH 
MSZ EN 1515-1 
Medium: Feed water</t>
        </is>
      </c>
      <c r="F3953" s="877" t="inlineStr">
        <is>
          <t>Karimakötés készlet normál csavarzattal 
DN100 
PN40 
P285GH 
MSZ EN 1515-1 
Közeg: Tápvíz</t>
        </is>
      </c>
      <c r="G3953" s="1049" t="n">
        <v>2</v>
      </c>
      <c r="H3953" s="878" t="inlineStr">
        <is>
          <t>klt. / kit</t>
        </is>
      </c>
      <c r="I3953" s="315" t="n"/>
      <c r="J3953" s="159" t="n">
        <v>0</v>
      </c>
      <c r="K3953" s="159" t="n">
        <v>0</v>
      </c>
      <c r="L3953" s="753" t="n">
        <v>0</v>
      </c>
      <c r="M3953" s="748">
        <f>L3953*(G3953+I3953)</f>
        <v/>
      </c>
      <c r="O3953" s="464">
        <f>ISBLANK(D3953)</f>
        <v/>
      </c>
      <c r="P3953" s="464">
        <f>ISBLANK(G3953)</f>
        <v/>
      </c>
      <c r="Q3953" s="464">
        <f>ISBLANK(M3953)</f>
        <v/>
      </c>
      <c r="R3953" s="464">
        <f>IF(AND(O3953=P3953,O3953=Q3953),,"!!!")</f>
        <v/>
      </c>
      <c r="T3953" s="464" t="n">
        <v>3942</v>
      </c>
    </row>
    <row customFormat="1" customHeight="1" ht="76.5" outlineLevel="1" r="3954" s="590">
      <c r="A3954" s="879" t="n"/>
      <c r="B3954" s="874" t="n">
        <v>400</v>
      </c>
      <c r="C3954" s="875" t="n">
        <v>479</v>
      </c>
      <c r="D3954" s="876" t="n">
        <v>120</v>
      </c>
      <c r="E3954" s="877" t="inlineStr">
        <is>
          <t>Flange joint with standard bolt 
DN125 
PN40 
P285GH 
MSZ EN 1515-1 
Medium: Steam-condensate</t>
        </is>
      </c>
      <c r="F3954" s="877" t="inlineStr">
        <is>
          <t>Karimakötés készlet normál csavarzattal 
DN125 
PN40 
P285GH 
MSZ EN 1515-1 
Közeg: Gőz-kondenz</t>
        </is>
      </c>
      <c r="G3954" s="1049" t="n">
        <v>3</v>
      </c>
      <c r="H3954" s="878" t="inlineStr">
        <is>
          <t>klt. / kit</t>
        </is>
      </c>
      <c r="I3954" s="315" t="n"/>
      <c r="J3954" s="159" t="n">
        <v>0</v>
      </c>
      <c r="K3954" s="159" t="n">
        <v>0</v>
      </c>
      <c r="L3954" s="753" t="n">
        <v>0</v>
      </c>
      <c r="M3954" s="748">
        <f>L3954*(G3954+I3954)</f>
        <v/>
      </c>
      <c r="O3954" s="464">
        <f>ISBLANK(D3954)</f>
        <v/>
      </c>
      <c r="P3954" s="464">
        <f>ISBLANK(G3954)</f>
        <v/>
      </c>
      <c r="Q3954" s="464">
        <f>ISBLANK(M3954)</f>
        <v/>
      </c>
      <c r="R3954" s="464">
        <f>IF(AND(O3954=P3954,O3954=Q3954),,"!!!")</f>
        <v/>
      </c>
      <c r="T3954" s="464" t="n">
        <v>3943</v>
      </c>
    </row>
    <row customFormat="1" customHeight="1" ht="76.5" outlineLevel="1" r="3955" s="590">
      <c r="A3955" s="879" t="n"/>
      <c r="B3955" s="874" t="n">
        <v>400</v>
      </c>
      <c r="C3955" s="875" t="n">
        <v>479</v>
      </c>
      <c r="D3955" s="876" t="n">
        <v>121</v>
      </c>
      <c r="E3955" s="877" t="inlineStr">
        <is>
          <t>Flange joint with standard bolt 
DN150 
PN40 
P285GH 
MSZ EN 1515-1 
Medium: Steam-condensate</t>
        </is>
      </c>
      <c r="F3955" s="877" t="inlineStr">
        <is>
          <t>Karimakötés készlet normál csavarzattal 
DN150 
PN40 
P285GH 
MSZ EN 1515-1 
Közeg: Gőz-kondenz</t>
        </is>
      </c>
      <c r="G3955" s="1049" t="n">
        <v>5</v>
      </c>
      <c r="H3955" s="878" t="inlineStr">
        <is>
          <t>klt. / kit</t>
        </is>
      </c>
      <c r="I3955" s="315" t="n"/>
      <c r="J3955" s="159" t="n">
        <v>0</v>
      </c>
      <c r="K3955" s="159" t="n">
        <v>0</v>
      </c>
      <c r="L3955" s="753" t="n">
        <v>0</v>
      </c>
      <c r="M3955" s="748">
        <f>L3955*(G3955+I3955)</f>
        <v/>
      </c>
      <c r="O3955" s="464">
        <f>ISBLANK(D3955)</f>
        <v/>
      </c>
      <c r="P3955" s="464">
        <f>ISBLANK(G3955)</f>
        <v/>
      </c>
      <c r="Q3955" s="464">
        <f>ISBLANK(M3955)</f>
        <v/>
      </c>
      <c r="R3955" s="464">
        <f>IF(AND(O3955=P3955,O3955=Q3955),,"!!!")</f>
        <v/>
      </c>
      <c r="T3955" s="464" t="n">
        <v>3944</v>
      </c>
    </row>
    <row customFormat="1" customHeight="1" ht="76.5" outlineLevel="1" r="3956" s="590">
      <c r="A3956" s="879" t="n"/>
      <c r="B3956" s="874" t="n">
        <v>400</v>
      </c>
      <c r="C3956" s="875" t="n">
        <v>479</v>
      </c>
      <c r="D3956" s="876" t="n">
        <v>122</v>
      </c>
      <c r="E3956" s="877" t="inlineStr">
        <is>
          <t>Flange joint with long bolt 
DN15 
PN16 
P245GH 
MSZ EN 1515-1 
Medium: Chemicals</t>
        </is>
      </c>
      <c r="F3956" s="877" t="inlineStr">
        <is>
          <t>Karimakötés készlet hosszú csavarzattal 
DN15 
PN16 
P245GH 
MSZ EN 1515-1 
Közeg: Vegyszerek</t>
        </is>
      </c>
      <c r="G3956" s="1049" t="n">
        <v>2</v>
      </c>
      <c r="H3956" s="878" t="inlineStr">
        <is>
          <t>klt. / kit</t>
        </is>
      </c>
      <c r="I3956" s="315" t="n"/>
      <c r="J3956" s="159" t="n">
        <v>0</v>
      </c>
      <c r="K3956" s="159" t="n">
        <v>0</v>
      </c>
      <c r="L3956" s="753" t="n">
        <v>0</v>
      </c>
      <c r="M3956" s="748">
        <f>L3956*(G3956+I3956)</f>
        <v/>
      </c>
      <c r="O3956" s="464">
        <f>ISBLANK(D3956)</f>
        <v/>
      </c>
      <c r="P3956" s="464">
        <f>ISBLANK(G3956)</f>
        <v/>
      </c>
      <c r="Q3956" s="464">
        <f>ISBLANK(M3956)</f>
        <v/>
      </c>
      <c r="R3956" s="464">
        <f>IF(AND(O3956=P3956,O3956=Q3956),,"!!!")</f>
        <v/>
      </c>
      <c r="T3956" s="464" t="n">
        <v>3945</v>
      </c>
    </row>
    <row customFormat="1" customHeight="1" ht="76.5" outlineLevel="1" r="3957" s="590">
      <c r="A3957" s="879" t="n"/>
      <c r="B3957" s="874" t="n">
        <v>400</v>
      </c>
      <c r="C3957" s="875" t="n">
        <v>479</v>
      </c>
      <c r="D3957" s="876" t="n">
        <v>123</v>
      </c>
      <c r="E3957" s="877" t="inlineStr">
        <is>
          <t>Flange joint with long bolt 
DN65 
PN16 
P245GH 
MSZ EN 1515-1 
Medium: Feed water</t>
        </is>
      </c>
      <c r="F3957" s="877" t="inlineStr">
        <is>
          <t>Karimakötés készlet hosszú csavarzattal 
DN65 
PN16 
P245GH 
MSZ EN 1515-1 
Közeg: Tápvíz</t>
        </is>
      </c>
      <c r="G3957" s="1049" t="n">
        <v>1</v>
      </c>
      <c r="H3957" s="878" t="inlineStr">
        <is>
          <t>klt. / kit</t>
        </is>
      </c>
      <c r="I3957" s="315" t="n"/>
      <c r="J3957" s="159" t="n">
        <v>0</v>
      </c>
      <c r="K3957" s="159" t="n">
        <v>0</v>
      </c>
      <c r="L3957" s="753" t="n">
        <v>0</v>
      </c>
      <c r="M3957" s="748">
        <f>L3957*(G3957+I3957)</f>
        <v/>
      </c>
      <c r="O3957" s="464">
        <f>ISBLANK(D3957)</f>
        <v/>
      </c>
      <c r="P3957" s="464">
        <f>ISBLANK(G3957)</f>
        <v/>
      </c>
      <c r="Q3957" s="464">
        <f>ISBLANK(M3957)</f>
        <v/>
      </c>
      <c r="R3957" s="464">
        <f>IF(AND(O3957=P3957,O3957=Q3957),,"!!!")</f>
        <v/>
      </c>
      <c r="T3957" s="464" t="n">
        <v>3946</v>
      </c>
    </row>
    <row customFormat="1" customHeight="1" ht="76.5" outlineLevel="1" r="3958" s="590">
      <c r="A3958" s="879" t="n"/>
      <c r="B3958" s="874" t="n">
        <v>400</v>
      </c>
      <c r="C3958" s="875" t="n">
        <v>479</v>
      </c>
      <c r="D3958" s="876" t="n">
        <v>124</v>
      </c>
      <c r="E3958" s="877" t="inlineStr">
        <is>
          <t>Flange joint with long bolt 
DN15 
PN25 
P245GH 
MSZ EN 1515-1 
Medium: Steam-condensate</t>
        </is>
      </c>
      <c r="F3958" s="877" t="inlineStr">
        <is>
          <t>Karimakötés készlet hosszú csavarzattal 
DN15 
PN25 
P245GH 
MSZ EN 1515-1 
Közeg: Gőz-kondenz</t>
        </is>
      </c>
      <c r="G3958" s="1049" t="n">
        <v>3</v>
      </c>
      <c r="H3958" s="878" t="inlineStr">
        <is>
          <t>klt. / kit</t>
        </is>
      </c>
      <c r="I3958" s="315" t="n"/>
      <c r="J3958" s="159" t="n">
        <v>0</v>
      </c>
      <c r="K3958" s="159" t="n">
        <v>0</v>
      </c>
      <c r="L3958" s="753" t="n">
        <v>0</v>
      </c>
      <c r="M3958" s="748">
        <f>L3958*(G3958+I3958)</f>
        <v/>
      </c>
      <c r="O3958" s="464">
        <f>ISBLANK(D3958)</f>
        <v/>
      </c>
      <c r="P3958" s="464">
        <f>ISBLANK(G3958)</f>
        <v/>
      </c>
      <c r="Q3958" s="464">
        <f>ISBLANK(M3958)</f>
        <v/>
      </c>
      <c r="R3958" s="464">
        <f>IF(AND(O3958=P3958,O3958=Q3958),,"!!!")</f>
        <v/>
      </c>
      <c r="T3958" s="464" t="n">
        <v>3947</v>
      </c>
    </row>
    <row customFormat="1" customHeight="1" ht="76.5" outlineLevel="1" r="3959" s="590">
      <c r="A3959" s="879" t="n"/>
      <c r="B3959" s="874" t="n">
        <v>400</v>
      </c>
      <c r="C3959" s="875" t="n">
        <v>479</v>
      </c>
      <c r="D3959" s="876" t="n">
        <v>125</v>
      </c>
      <c r="E3959" s="877" t="inlineStr">
        <is>
          <t>Flange joint with long bolt 
DN15 
PN25 
P245GH 
MSZ EN 1515-1 
Medium: Chemicals</t>
        </is>
      </c>
      <c r="F3959" s="877" t="inlineStr">
        <is>
          <t>Karimakötés készlet hosszú csavarzattal 
DN15 
PN25 
P245GH 
MSZ EN 1515-1 
Közeg: Vegyszerek</t>
        </is>
      </c>
      <c r="G3959" s="1049" t="n">
        <v>1</v>
      </c>
      <c r="H3959" s="878" t="inlineStr">
        <is>
          <t>klt. / kit</t>
        </is>
      </c>
      <c r="I3959" s="315" t="n"/>
      <c r="J3959" s="159" t="n">
        <v>0</v>
      </c>
      <c r="K3959" s="159" t="n">
        <v>0</v>
      </c>
      <c r="L3959" s="753" t="n">
        <v>0</v>
      </c>
      <c r="M3959" s="748">
        <f>L3959*(G3959+I3959)</f>
        <v/>
      </c>
      <c r="O3959" s="464">
        <f>ISBLANK(D3959)</f>
        <v/>
      </c>
      <c r="P3959" s="464">
        <f>ISBLANK(G3959)</f>
        <v/>
      </c>
      <c r="Q3959" s="464">
        <f>ISBLANK(M3959)</f>
        <v/>
      </c>
      <c r="R3959" s="464">
        <f>IF(AND(O3959=P3959,O3959=Q3959),,"!!!")</f>
        <v/>
      </c>
      <c r="T3959" s="464" t="n">
        <v>3948</v>
      </c>
    </row>
    <row customFormat="1" customHeight="1" ht="67.5" outlineLevel="1" r="3960" s="590">
      <c r="A3960" s="879" t="inlineStr">
        <is>
          <t>x</t>
        </is>
      </c>
      <c r="B3960" s="874" t="n">
        <v>400</v>
      </c>
      <c r="C3960" s="875" t="n">
        <v>479</v>
      </c>
      <c r="D3960" s="876" t="n">
        <v>126</v>
      </c>
      <c r="E3960" s="880" t="inlineStr">
        <is>
          <t>Flange joint with long bolt 
DN50 
PN40 
P245GH 
MSZ EN 1515-1 
Medium: Feed water</t>
        </is>
      </c>
      <c r="F3960" s="880" t="inlineStr">
        <is>
          <t>Karimakötés készlet hosszú csavarzattal 
DN50 
PN40 
P245GH 
MSZ EN 1515-1 
Közeg: Tápvíz</t>
        </is>
      </c>
      <c r="G3960" s="1049" t="n">
        <v>1</v>
      </c>
      <c r="H3960" s="878" t="inlineStr">
        <is>
          <t>klt. / kit</t>
        </is>
      </c>
      <c r="I3960" s="315" t="n"/>
      <c r="J3960" s="159" t="n">
        <v>0</v>
      </c>
      <c r="K3960" s="159" t="n">
        <v>0</v>
      </c>
      <c r="L3960" s="753" t="n">
        <v>0</v>
      </c>
      <c r="M3960" s="748">
        <f>L3960*(G3960+I3960)</f>
        <v/>
      </c>
      <c r="O3960" s="464">
        <f>ISBLANK(D3960)</f>
        <v/>
      </c>
      <c r="P3960" s="464">
        <f>ISBLANK(G3960)</f>
        <v/>
      </c>
      <c r="Q3960" s="464">
        <f>ISBLANK(M3960)</f>
        <v/>
      </c>
      <c r="R3960" s="464">
        <f>IF(AND(O3960=P3960,O3960=Q3960),,"!!!")</f>
        <v/>
      </c>
      <c r="T3960" s="464" t="n">
        <v>3949</v>
      </c>
    </row>
    <row customFormat="1" customHeight="1" ht="76.5" outlineLevel="1" r="3961" s="590">
      <c r="A3961" s="879" t="n"/>
      <c r="B3961" s="874" t="n">
        <v>400</v>
      </c>
      <c r="C3961" s="875" t="n">
        <v>479</v>
      </c>
      <c r="D3961" s="876" t="n">
        <v>127</v>
      </c>
      <c r="E3961" s="877" t="inlineStr">
        <is>
          <t>Flange joint with long bolt 
DN15 
PN40 
P285GH 
MSZ EN 1515-1 
Medium: Steam-condensate</t>
        </is>
      </c>
      <c r="F3961" s="877" t="inlineStr">
        <is>
          <t>Karimakötés készlet hosszú csavarzattal 
DN15 
PN40 
P285GH 
MSZ EN 1515-1 
Közeg: Gőz-kondenz</t>
        </is>
      </c>
      <c r="G3961" s="1049" t="n">
        <v>1</v>
      </c>
      <c r="H3961" s="878" t="inlineStr">
        <is>
          <t>klt. / kit</t>
        </is>
      </c>
      <c r="I3961" s="315" t="n"/>
      <c r="J3961" s="159" t="n">
        <v>0</v>
      </c>
      <c r="K3961" s="159" t="n">
        <v>0</v>
      </c>
      <c r="L3961" s="753" t="n">
        <v>0</v>
      </c>
      <c r="M3961" s="748">
        <f>L3961*(G3961+I3961)</f>
        <v/>
      </c>
      <c r="O3961" s="464">
        <f>ISBLANK(D3961)</f>
        <v/>
      </c>
      <c r="P3961" s="464">
        <f>ISBLANK(G3961)</f>
        <v/>
      </c>
      <c r="Q3961" s="464">
        <f>ISBLANK(M3961)</f>
        <v/>
      </c>
      <c r="R3961" s="464">
        <f>IF(AND(O3961=P3961,O3961=Q3961),,"!!!")</f>
        <v/>
      </c>
      <c r="T3961" s="464" t="n">
        <v>3950</v>
      </c>
    </row>
    <row customFormat="1" customHeight="1" ht="76.5" outlineLevel="1" r="3962" s="590">
      <c r="A3962" s="879" t="n"/>
      <c r="B3962" s="874" t="n">
        <v>400</v>
      </c>
      <c r="C3962" s="875" t="n">
        <v>479</v>
      </c>
      <c r="D3962" s="876" t="n">
        <v>128</v>
      </c>
      <c r="E3962" s="877" t="inlineStr">
        <is>
          <t>Flange joint with long bolt 
DN25 
PN40 
P285GH 
MSZ EN 1515-1 
Medium: Feed water</t>
        </is>
      </c>
      <c r="F3962" s="877" t="inlineStr">
        <is>
          <t>Karimakötés készlet hosszú csavarzattal 
DN25 
PN40 
P285GH 
MSZ EN 1515-1 
Közeg: Tápvíz</t>
        </is>
      </c>
      <c r="G3962" s="1049" t="n">
        <v>2</v>
      </c>
      <c r="H3962" s="878" t="inlineStr">
        <is>
          <t>klt. / kit</t>
        </is>
      </c>
      <c r="I3962" s="315" t="n"/>
      <c r="J3962" s="159" t="n">
        <v>0</v>
      </c>
      <c r="K3962" s="159" t="n">
        <v>0</v>
      </c>
      <c r="L3962" s="753" t="n">
        <v>0</v>
      </c>
      <c r="M3962" s="748">
        <f>L3962*(G3962+I3962)</f>
        <v/>
      </c>
      <c r="O3962" s="464">
        <f>ISBLANK(D3962)</f>
        <v/>
      </c>
      <c r="P3962" s="464">
        <f>ISBLANK(G3962)</f>
        <v/>
      </c>
      <c r="Q3962" s="464">
        <f>ISBLANK(M3962)</f>
        <v/>
      </c>
      <c r="R3962" s="464">
        <f>IF(AND(O3962=P3962,O3962=Q3962),,"!!!")</f>
        <v/>
      </c>
      <c r="T3962" s="464" t="n">
        <v>3951</v>
      </c>
    </row>
    <row customFormat="1" customHeight="1" ht="76.5" outlineLevel="1" r="3963" s="590">
      <c r="A3963" s="879" t="n"/>
      <c r="B3963" s="874" t="n">
        <v>400</v>
      </c>
      <c r="C3963" s="875" t="n">
        <v>479</v>
      </c>
      <c r="D3963" s="876" t="n">
        <v>129</v>
      </c>
      <c r="E3963" s="877" t="inlineStr">
        <is>
          <t>Flange joint with long bolt 
DN50 
PN40 
P285GH 
MSZ EN 1515-1 
Medium: Steam-condensate</t>
        </is>
      </c>
      <c r="F3963" s="877" t="inlineStr">
        <is>
          <t>Karimakötés készlet hosszú csavarzattal 
DN50 
PN40 
P285GH 
MSZ EN 1515-1 
Közeg: Gőz-kondenz</t>
        </is>
      </c>
      <c r="G3963" s="1049" t="n">
        <v>1</v>
      </c>
      <c r="H3963" s="878" t="inlineStr">
        <is>
          <t>klt. / kit</t>
        </is>
      </c>
      <c r="I3963" s="315" t="n"/>
      <c r="J3963" s="159" t="n">
        <v>0</v>
      </c>
      <c r="K3963" s="159" t="n">
        <v>0</v>
      </c>
      <c r="L3963" s="753" t="n">
        <v>0</v>
      </c>
      <c r="M3963" s="748">
        <f>L3963*(G3963+I3963)</f>
        <v/>
      </c>
      <c r="O3963" s="464">
        <f>ISBLANK(D3963)</f>
        <v/>
      </c>
      <c r="P3963" s="464">
        <f>ISBLANK(G3963)</f>
        <v/>
      </c>
      <c r="Q3963" s="464">
        <f>ISBLANK(M3963)</f>
        <v/>
      </c>
      <c r="R3963" s="464">
        <f>IF(AND(O3963=P3963,O3963=Q3963),,"!!!")</f>
        <v/>
      </c>
      <c r="T3963" s="464" t="n">
        <v>3952</v>
      </c>
    </row>
    <row customFormat="1" customHeight="1" ht="76.5" outlineLevel="1" r="3964" s="590">
      <c r="A3964" s="879" t="n"/>
      <c r="B3964" s="874" t="n">
        <v>400</v>
      </c>
      <c r="C3964" s="875" t="n">
        <v>479</v>
      </c>
      <c r="D3964" s="876" t="n">
        <v>130</v>
      </c>
      <c r="E3964" s="877" t="inlineStr">
        <is>
          <t>Flange joint with long bolt 
DN50 
PN40 
P285GH 
MSZ EN 1515-1 
Medium: Feed water</t>
        </is>
      </c>
      <c r="F3964" s="877" t="inlineStr">
        <is>
          <t>Karimakötés készlet hosszú csavarzattal 
DN50 
PN40 
P285GH 
MSZ EN 1515-1 
Közeg: Tápvíz</t>
        </is>
      </c>
      <c r="G3964" s="1049" t="n">
        <v>1</v>
      </c>
      <c r="H3964" s="878" t="inlineStr">
        <is>
          <t>klt. / kit</t>
        </is>
      </c>
      <c r="I3964" s="315" t="n"/>
      <c r="J3964" s="159" t="n">
        <v>0</v>
      </c>
      <c r="K3964" s="159" t="n">
        <v>0</v>
      </c>
      <c r="L3964" s="753" t="n">
        <v>0</v>
      </c>
      <c r="M3964" s="748">
        <f>L3964*(G3964+I3964)</f>
        <v/>
      </c>
      <c r="O3964" s="464">
        <f>ISBLANK(D3964)</f>
        <v/>
      </c>
      <c r="P3964" s="464">
        <f>ISBLANK(G3964)</f>
        <v/>
      </c>
      <c r="Q3964" s="464">
        <f>ISBLANK(M3964)</f>
        <v/>
      </c>
      <c r="R3964" s="464">
        <f>IF(AND(O3964=P3964,O3964=Q3964),,"!!!")</f>
        <v/>
      </c>
      <c r="T3964" s="464" t="n">
        <v>3953</v>
      </c>
    </row>
    <row customFormat="1" customHeight="1" ht="76.5" outlineLevel="1" r="3965" s="590">
      <c r="A3965" s="879" t="n"/>
      <c r="B3965" s="874" t="n">
        <v>400</v>
      </c>
      <c r="C3965" s="875" t="n">
        <v>479</v>
      </c>
      <c r="D3965" s="876" t="n">
        <v>131</v>
      </c>
      <c r="E3965" s="877" t="inlineStr">
        <is>
          <t>Flange joint with long bolt 
DN150 
PN40 
P285GH 
MSZ EN 1515-1 
Medium: Steam-condensate</t>
        </is>
      </c>
      <c r="F3965" s="877" t="inlineStr">
        <is>
          <t>Karimakötés készlet hosszú csavarzattal 
DN150 
PN40 
P285GH 
MSZ EN 1515-1 
Közeg: Gőz-kondenz</t>
        </is>
      </c>
      <c r="G3965" s="1049" t="n">
        <v>1</v>
      </c>
      <c r="H3965" s="878" t="inlineStr">
        <is>
          <t>klt. / kit</t>
        </is>
      </c>
      <c r="I3965" s="315" t="n"/>
      <c r="J3965" s="159" t="n">
        <v>0</v>
      </c>
      <c r="K3965" s="159" t="n">
        <v>0</v>
      </c>
      <c r="L3965" s="753" t="n">
        <v>0</v>
      </c>
      <c r="M3965" s="748">
        <f>L3965*(G3965+I3965)</f>
        <v/>
      </c>
      <c r="O3965" s="464">
        <f>ISBLANK(D3965)</f>
        <v/>
      </c>
      <c r="P3965" s="464">
        <f>ISBLANK(G3965)</f>
        <v/>
      </c>
      <c r="Q3965" s="464">
        <f>ISBLANK(M3965)</f>
        <v/>
      </c>
      <c r="R3965" s="464">
        <f>IF(AND(O3965=P3965,O3965=Q3965),,"!!!")</f>
        <v/>
      </c>
      <c r="T3965" s="464" t="n">
        <v>3954</v>
      </c>
    </row>
    <row customFormat="1" customHeight="1" ht="25.5" outlineLevel="1" r="3966" s="590">
      <c r="A3966" s="879" t="n"/>
      <c r="B3966" s="874" t="n">
        <v>400</v>
      </c>
      <c r="C3966" s="875" t="n">
        <v>479</v>
      </c>
      <c r="D3966" s="876" t="n">
        <v>132</v>
      </c>
      <c r="E3966" s="877" t="inlineStr">
        <is>
          <t>Thermometer and thermosensor protecting tube, turned 
1/2" belső menet (internal thread)</t>
        </is>
      </c>
      <c r="F3966" s="877" t="inlineStr">
        <is>
          <t>Esztergált csőcsonk hőmérőhőz, hőmérséklet távadóhoz 
1/2" belső menet (internal thread)</t>
        </is>
      </c>
      <c r="G3966" s="1049" t="n">
        <v>6</v>
      </c>
      <c r="H3966" s="878" t="inlineStr">
        <is>
          <t>db / pcs</t>
        </is>
      </c>
      <c r="I3966" s="315" t="n"/>
      <c r="J3966" s="159" t="n">
        <v>0</v>
      </c>
      <c r="K3966" s="159" t="n">
        <v>0</v>
      </c>
      <c r="L3966" s="753" t="n">
        <v>0</v>
      </c>
      <c r="M3966" s="748">
        <f>L3966*(G3966+I3966)</f>
        <v/>
      </c>
      <c r="O3966" s="464">
        <f>ISBLANK(D3966)</f>
        <v/>
      </c>
      <c r="P3966" s="464">
        <f>ISBLANK(G3966)</f>
        <v/>
      </c>
      <c r="Q3966" s="464">
        <f>ISBLANK(M3966)</f>
        <v/>
      </c>
      <c r="R3966" s="464">
        <f>IF(AND(O3966=P3966,O3966=Q3966),,"!!!")</f>
        <v/>
      </c>
      <c r="T3966" s="464" t="n">
        <v>3955</v>
      </c>
    </row>
    <row customFormat="1" customHeight="1" ht="25.5" outlineLevel="1" r="3967" s="590">
      <c r="A3967" s="879" t="n"/>
      <c r="B3967" s="874" t="n">
        <v>400</v>
      </c>
      <c r="C3967" s="875" t="n">
        <v>479</v>
      </c>
      <c r="D3967" s="876" t="n">
        <v>133</v>
      </c>
      <c r="E3967" s="877" t="inlineStr">
        <is>
          <t>Pressure gauge and pressure sensor pipe branch, turned 
1/2" belső menet (internal thread)</t>
        </is>
      </c>
      <c r="F3967" s="877" t="inlineStr">
        <is>
          <t>Esztergált csőcsonk manométerhez, nyomás távadóhoz 
1/2" belső menet (internal thread)</t>
        </is>
      </c>
      <c r="G3967" s="1049" t="n">
        <v>6</v>
      </c>
      <c r="H3967" s="878" t="inlineStr">
        <is>
          <t>db / pcs</t>
        </is>
      </c>
      <c r="I3967" s="315" t="n"/>
      <c r="J3967" s="159" t="n">
        <v>0</v>
      </c>
      <c r="K3967" s="159" t="n">
        <v>0</v>
      </c>
      <c r="L3967" s="753" t="n">
        <v>0</v>
      </c>
      <c r="M3967" s="748">
        <f>L3967*(G3967+I3967)</f>
        <v/>
      </c>
      <c r="O3967" s="464">
        <f>ISBLANK(D3967)</f>
        <v/>
      </c>
      <c r="P3967" s="464">
        <f>ISBLANK(G3967)</f>
        <v/>
      </c>
      <c r="Q3967" s="464">
        <f>ISBLANK(M3967)</f>
        <v/>
      </c>
      <c r="R3967" s="464">
        <f>IF(AND(O3967=P3967,O3967=Q3967),,"!!!")</f>
        <v/>
      </c>
      <c r="T3967" s="464" t="n">
        <v>3956</v>
      </c>
    </row>
    <row customFormat="1" customHeight="1" ht="51" outlineLevel="1" r="3968" s="590">
      <c r="A3968" s="879" t="n"/>
      <c r="B3968" s="874" t="n">
        <v>400</v>
      </c>
      <c r="C3968" s="875" t="n">
        <v>479</v>
      </c>
      <c r="D3968" s="876" t="n">
        <v>134</v>
      </c>
      <c r="E3968" s="877" t="inlineStr">
        <is>
          <t>Circumferential welding 
DN15 21,3x2 
P235GH 
MSZ EN 13480-5</t>
        </is>
      </c>
      <c r="F3968" s="877" t="inlineStr">
        <is>
          <t>Körvarrat készítése 
DN15 21,3x2 
P235GH 
MSZ EN 13480-5</t>
        </is>
      </c>
      <c r="G3968" s="1049" t="n">
        <v>139</v>
      </c>
      <c r="H3968" s="878" t="inlineStr">
        <is>
          <t>db / pcs</t>
        </is>
      </c>
      <c r="I3968" s="315" t="n"/>
      <c r="J3968" s="159" t="n">
        <v>0</v>
      </c>
      <c r="K3968" s="159" t="n">
        <v>0</v>
      </c>
      <c r="L3968" s="753" t="n">
        <v>0</v>
      </c>
      <c r="M3968" s="748">
        <f>L3968*(G3968+I3968)</f>
        <v/>
      </c>
      <c r="O3968" s="464">
        <f>ISBLANK(D3968)</f>
        <v/>
      </c>
      <c r="P3968" s="464">
        <f>ISBLANK(G3968)</f>
        <v/>
      </c>
      <c r="Q3968" s="464">
        <f>ISBLANK(M3968)</f>
        <v/>
      </c>
      <c r="R3968" s="464">
        <f>IF(AND(O3968=P3968,O3968=Q3968),,"!!!")</f>
        <v/>
      </c>
      <c r="T3968" s="464" t="n">
        <v>3957</v>
      </c>
    </row>
    <row customFormat="1" customHeight="1" ht="51" outlineLevel="1" r="3969" s="590">
      <c r="A3969" s="879" t="n"/>
      <c r="B3969" s="874" t="n">
        <v>400</v>
      </c>
      <c r="C3969" s="875" t="n">
        <v>479</v>
      </c>
      <c r="D3969" s="876" t="n">
        <v>135</v>
      </c>
      <c r="E3969" s="877" t="inlineStr">
        <is>
          <t>Circumferential welding 
DN20 26,9x2,3 
P235GH 
MSZ EN 13480-5</t>
        </is>
      </c>
      <c r="F3969" s="877" t="inlineStr">
        <is>
          <t>Körvarrat készítése 
DN20 26,9x2,3 
P235GH 
MSZ EN 13480-5</t>
        </is>
      </c>
      <c r="G3969" s="1049" t="n">
        <v>43</v>
      </c>
      <c r="H3969" s="878" t="inlineStr">
        <is>
          <t>db / pcs</t>
        </is>
      </c>
      <c r="I3969" s="315" t="n"/>
      <c r="J3969" s="159" t="n">
        <v>0</v>
      </c>
      <c r="K3969" s="159" t="n">
        <v>0</v>
      </c>
      <c r="L3969" s="753" t="n">
        <v>0</v>
      </c>
      <c r="M3969" s="748">
        <f>L3969*(G3969+I3969)</f>
        <v/>
      </c>
      <c r="O3969" s="464">
        <f>ISBLANK(D3969)</f>
        <v/>
      </c>
      <c r="P3969" s="464">
        <f>ISBLANK(G3969)</f>
        <v/>
      </c>
      <c r="Q3969" s="464">
        <f>ISBLANK(M3969)</f>
        <v/>
      </c>
      <c r="R3969" s="464">
        <f>IF(AND(O3969=P3969,O3969=Q3969),,"!!!")</f>
        <v/>
      </c>
      <c r="T3969" s="464" t="n">
        <v>3958</v>
      </c>
    </row>
    <row customFormat="1" customHeight="1" ht="45" outlineLevel="1" r="3970" s="590">
      <c r="A3970" s="879" t="inlineStr">
        <is>
          <t>x</t>
        </is>
      </c>
      <c r="B3970" s="874" t="n">
        <v>400</v>
      </c>
      <c r="C3970" s="875" t="n">
        <v>479</v>
      </c>
      <c r="D3970" s="876" t="n">
        <v>136</v>
      </c>
      <c r="E3970" s="880" t="inlineStr">
        <is>
          <t>Circumferential welding 
DN25 33,7x2,6 
P235GH 
MSZ EN 13480-5</t>
        </is>
      </c>
      <c r="F3970" s="880" t="inlineStr">
        <is>
          <t>Körvarrat készítése 
DN25 33,7x2,6 
P235GH 
MSZ EN 13480-5</t>
        </is>
      </c>
      <c r="G3970" s="1049" t="n">
        <v>82</v>
      </c>
      <c r="H3970" s="878" t="inlineStr">
        <is>
          <t>db / pcs</t>
        </is>
      </c>
      <c r="I3970" s="315" t="n"/>
      <c r="J3970" s="159" t="n">
        <v>0</v>
      </c>
      <c r="K3970" s="159" t="n">
        <v>0</v>
      </c>
      <c r="L3970" s="753" t="n">
        <v>0</v>
      </c>
      <c r="M3970" s="748">
        <f>L3970*(G3970+I3970)</f>
        <v/>
      </c>
      <c r="O3970" s="464">
        <f>ISBLANK(D3970)</f>
        <v/>
      </c>
      <c r="P3970" s="464">
        <f>ISBLANK(G3970)</f>
        <v/>
      </c>
      <c r="Q3970" s="464">
        <f>ISBLANK(M3970)</f>
        <v/>
      </c>
      <c r="R3970" s="464">
        <f>IF(AND(O3970=P3970,O3970=Q3970),,"!!!")</f>
        <v/>
      </c>
      <c r="T3970" s="464" t="n">
        <v>3959</v>
      </c>
    </row>
    <row customFormat="1" customHeight="1" ht="51" outlineLevel="1" r="3971" s="590">
      <c r="A3971" s="879" t="n"/>
      <c r="B3971" s="874" t="n">
        <v>400</v>
      </c>
      <c r="C3971" s="875" t="n">
        <v>479</v>
      </c>
      <c r="D3971" s="876" t="n">
        <v>137</v>
      </c>
      <c r="E3971" s="877" t="inlineStr">
        <is>
          <t>Circumferential welding 
DN32 42,4x2,6 
P235GH 
MSZ EN 13480-5</t>
        </is>
      </c>
      <c r="F3971" s="877" t="inlineStr">
        <is>
          <t>Körvarrat készítése 
DN32 42,4x2,6 
P235GH 
MSZ EN 13480-5</t>
        </is>
      </c>
      <c r="G3971" s="1049" t="n">
        <v>12</v>
      </c>
      <c r="H3971" s="878" t="inlineStr">
        <is>
          <t>db / pcs</t>
        </is>
      </c>
      <c r="I3971" s="315" t="n"/>
      <c r="J3971" s="159" t="n">
        <v>0</v>
      </c>
      <c r="K3971" s="159" t="n">
        <v>0</v>
      </c>
      <c r="L3971" s="753" t="n">
        <v>0</v>
      </c>
      <c r="M3971" s="748">
        <f>L3971*(G3971+I3971)</f>
        <v/>
      </c>
      <c r="O3971" s="464">
        <f>ISBLANK(D3971)</f>
        <v/>
      </c>
      <c r="P3971" s="464">
        <f>ISBLANK(G3971)</f>
        <v/>
      </c>
      <c r="Q3971" s="464">
        <f>ISBLANK(M3971)</f>
        <v/>
      </c>
      <c r="R3971" s="464">
        <f>IF(AND(O3971=P3971,O3971=Q3971),,"!!!")</f>
        <v/>
      </c>
      <c r="T3971" s="464" t="n">
        <v>3960</v>
      </c>
    </row>
    <row customFormat="1" customHeight="1" ht="45" outlineLevel="1" r="3972" s="590">
      <c r="A3972" s="879" t="inlineStr">
        <is>
          <t>x</t>
        </is>
      </c>
      <c r="B3972" s="874" t="n">
        <v>400</v>
      </c>
      <c r="C3972" s="875" t="n">
        <v>479</v>
      </c>
      <c r="D3972" s="876" t="n">
        <v>138</v>
      </c>
      <c r="E3972" s="880" t="inlineStr">
        <is>
          <t>Circumferential welding 
DN40 48,3x2,6 
P235GH 
MSZ EN 13480-5</t>
        </is>
      </c>
      <c r="F3972" s="880" t="inlineStr">
        <is>
          <t>Körvarrat készítése 
DN40 48,3x2,6 
P235GH 
MSZ EN 13480-5</t>
        </is>
      </c>
      <c r="G3972" s="1049" t="n">
        <v>69</v>
      </c>
      <c r="H3972" s="878" t="inlineStr">
        <is>
          <t>db / pcs</t>
        </is>
      </c>
      <c r="I3972" s="315" t="n"/>
      <c r="J3972" s="159" t="n">
        <v>0</v>
      </c>
      <c r="K3972" s="159" t="n">
        <v>0</v>
      </c>
      <c r="L3972" s="753" t="n">
        <v>0</v>
      </c>
      <c r="M3972" s="748">
        <f>L3972*(G3972+I3972)</f>
        <v/>
      </c>
      <c r="O3972" s="464">
        <f>ISBLANK(D3972)</f>
        <v/>
      </c>
      <c r="P3972" s="464">
        <f>ISBLANK(G3972)</f>
        <v/>
      </c>
      <c r="Q3972" s="464">
        <f>ISBLANK(M3972)</f>
        <v/>
      </c>
      <c r="R3972" s="464">
        <f>IF(AND(O3972=P3972,O3972=Q3972),,"!!!")</f>
        <v/>
      </c>
      <c r="T3972" s="464" t="n">
        <v>3961</v>
      </c>
    </row>
    <row customFormat="1" customHeight="1" ht="45" outlineLevel="1" r="3973" s="590">
      <c r="A3973" s="879" t="inlineStr">
        <is>
          <t>x</t>
        </is>
      </c>
      <c r="B3973" s="874" t="n">
        <v>400</v>
      </c>
      <c r="C3973" s="875" t="n">
        <v>479</v>
      </c>
      <c r="D3973" s="876" t="n">
        <v>139</v>
      </c>
      <c r="E3973" s="880" t="inlineStr">
        <is>
          <t>Circumferential welding 
DN50 60,3x2,9 
P235GH 
MSZ EN 13480-5</t>
        </is>
      </c>
      <c r="F3973" s="880" t="inlineStr">
        <is>
          <t>Körvarrat készítése 
DN50 60,3x2,9 
P235GH 
MSZ EN 13480-5</t>
        </is>
      </c>
      <c r="G3973" s="1049" t="n">
        <v>143</v>
      </c>
      <c r="H3973" s="878" t="inlineStr">
        <is>
          <t>db / pcs</t>
        </is>
      </c>
      <c r="I3973" s="315" t="n"/>
      <c r="J3973" s="159" t="n">
        <v>0</v>
      </c>
      <c r="K3973" s="159" t="n">
        <v>0</v>
      </c>
      <c r="L3973" s="753" t="n">
        <v>0</v>
      </c>
      <c r="M3973" s="748">
        <f>L3973*(G3973+I3973)</f>
        <v/>
      </c>
      <c r="O3973" s="464">
        <f>ISBLANK(D3973)</f>
        <v/>
      </c>
      <c r="P3973" s="464">
        <f>ISBLANK(G3973)</f>
        <v/>
      </c>
      <c r="Q3973" s="464">
        <f>ISBLANK(M3973)</f>
        <v/>
      </c>
      <c r="R3973" s="464">
        <f>IF(AND(O3973=P3973,O3973=Q3973),,"!!!")</f>
        <v/>
      </c>
      <c r="T3973" s="464" t="n">
        <v>3962</v>
      </c>
    </row>
    <row customFormat="1" customHeight="1" ht="45" outlineLevel="1" r="3974" s="590">
      <c r="A3974" s="879" t="inlineStr">
        <is>
          <t>x</t>
        </is>
      </c>
      <c r="B3974" s="874" t="n">
        <v>400</v>
      </c>
      <c r="C3974" s="875" t="n">
        <v>479</v>
      </c>
      <c r="D3974" s="876" t="n">
        <v>140</v>
      </c>
      <c r="E3974" s="880" t="inlineStr">
        <is>
          <t>Circumferential welding 
DN65 76,1x2,9 
P235GH 
MSZ EN 13480-5</t>
        </is>
      </c>
      <c r="F3974" s="880" t="inlineStr">
        <is>
          <t>Körvarrat készítése 
DN65 76,1x2,9 
P235GH 
MSZ EN 13480-5</t>
        </is>
      </c>
      <c r="G3974" s="1049" t="n">
        <v>40</v>
      </c>
      <c r="H3974" s="878" t="inlineStr">
        <is>
          <t>db / pcs</t>
        </is>
      </c>
      <c r="I3974" s="315" t="n"/>
      <c r="J3974" s="159" t="n">
        <v>0</v>
      </c>
      <c r="K3974" s="159" t="n">
        <v>0</v>
      </c>
      <c r="L3974" s="753" t="n">
        <v>0</v>
      </c>
      <c r="M3974" s="748">
        <f>L3974*(G3974+I3974)</f>
        <v/>
      </c>
      <c r="O3974" s="464">
        <f>ISBLANK(D3974)</f>
        <v/>
      </c>
      <c r="P3974" s="464">
        <f>ISBLANK(G3974)</f>
        <v/>
      </c>
      <c r="Q3974" s="464">
        <f>ISBLANK(M3974)</f>
        <v/>
      </c>
      <c r="R3974" s="464">
        <f>IF(AND(O3974=P3974,O3974=Q3974),,"!!!")</f>
        <v/>
      </c>
      <c r="T3974" s="464" t="n">
        <v>3963</v>
      </c>
    </row>
    <row customFormat="1" customHeight="1" ht="45" outlineLevel="1" r="3975" s="590">
      <c r="A3975" s="879" t="inlineStr">
        <is>
          <t>x</t>
        </is>
      </c>
      <c r="B3975" s="874" t="n">
        <v>400</v>
      </c>
      <c r="C3975" s="875" t="n">
        <v>479</v>
      </c>
      <c r="D3975" s="876" t="n">
        <v>141</v>
      </c>
      <c r="E3975" s="880" t="inlineStr">
        <is>
          <t>Circumferential welding 
DN80 88,9x3,2 
P235GH 
MSZ EN 13480-5</t>
        </is>
      </c>
      <c r="F3975" s="880" t="inlineStr">
        <is>
          <t>Körvarrat készítése 
DN80 88,9x3,2 
P235GH 
MSZ EN 13480-5</t>
        </is>
      </c>
      <c r="G3975" s="1049" t="n">
        <v>49</v>
      </c>
      <c r="H3975" s="878" t="inlineStr">
        <is>
          <t>db / pcs</t>
        </is>
      </c>
      <c r="I3975" s="315" t="n"/>
      <c r="J3975" s="159" t="n">
        <v>0</v>
      </c>
      <c r="K3975" s="159" t="n">
        <v>0</v>
      </c>
      <c r="L3975" s="753" t="n">
        <v>0</v>
      </c>
      <c r="M3975" s="748">
        <f>L3975*(G3975+I3975)</f>
        <v/>
      </c>
      <c r="O3975" s="464">
        <f>ISBLANK(D3975)</f>
        <v/>
      </c>
      <c r="P3975" s="464">
        <f>ISBLANK(G3975)</f>
        <v/>
      </c>
      <c r="Q3975" s="464">
        <f>ISBLANK(M3975)</f>
        <v/>
      </c>
      <c r="R3975" s="464">
        <f>IF(AND(O3975=P3975,O3975=Q3975),,"!!!")</f>
        <v/>
      </c>
      <c r="T3975" s="464" t="n">
        <v>3964</v>
      </c>
    </row>
    <row customFormat="1" customHeight="1" ht="45" outlineLevel="1" r="3976" s="590">
      <c r="A3976" s="879" t="inlineStr">
        <is>
          <t>x</t>
        </is>
      </c>
      <c r="B3976" s="874" t="n">
        <v>400</v>
      </c>
      <c r="C3976" s="875" t="n">
        <v>479</v>
      </c>
      <c r="D3976" s="876" t="n">
        <v>142</v>
      </c>
      <c r="E3976" s="880" t="inlineStr">
        <is>
          <t>Circumferential welding 
DN100 114,3x3,6 
P235GH 
MSZ EN 13480-5</t>
        </is>
      </c>
      <c r="F3976" s="880" t="inlineStr">
        <is>
          <t>Körvarrat készítése 
DN100 114,3x3,6 
P235GH 
MSZ EN 13480-5</t>
        </is>
      </c>
      <c r="G3976" s="1049" t="n">
        <v>49</v>
      </c>
      <c r="H3976" s="878" t="inlineStr">
        <is>
          <t>db / pcs</t>
        </is>
      </c>
      <c r="I3976" s="315" t="n"/>
      <c r="J3976" s="159" t="n">
        <v>0</v>
      </c>
      <c r="K3976" s="159" t="n">
        <v>0</v>
      </c>
      <c r="L3976" s="753" t="n">
        <v>0</v>
      </c>
      <c r="M3976" s="748">
        <f>L3976*(G3976+I3976)</f>
        <v/>
      </c>
      <c r="O3976" s="464">
        <f>ISBLANK(D3976)</f>
        <v/>
      </c>
      <c r="P3976" s="464">
        <f>ISBLANK(G3976)</f>
        <v/>
      </c>
      <c r="Q3976" s="464">
        <f>ISBLANK(M3976)</f>
        <v/>
      </c>
      <c r="R3976" s="464">
        <f>IF(AND(O3976=P3976,O3976=Q3976),,"!!!")</f>
        <v/>
      </c>
      <c r="T3976" s="464" t="n">
        <v>3965</v>
      </c>
    </row>
    <row customFormat="1" customHeight="1" ht="51" outlineLevel="1" r="3977" s="590">
      <c r="A3977" s="879" t="n"/>
      <c r="B3977" s="874" t="n">
        <v>400</v>
      </c>
      <c r="C3977" s="875" t="n">
        <v>479</v>
      </c>
      <c r="D3977" s="876" t="n">
        <v>143</v>
      </c>
      <c r="E3977" s="877" t="inlineStr">
        <is>
          <t>Circumferential welding 
DN125 139,7x4 
P235GH 
MSZ EN 13480-5</t>
        </is>
      </c>
      <c r="F3977" s="877" t="inlineStr">
        <is>
          <t>Körvarrat készítése 
DN125 139,7x4 
P235GH 
MSZ EN 13480-5</t>
        </is>
      </c>
      <c r="G3977" s="1049" t="n">
        <v>28</v>
      </c>
      <c r="H3977" s="878" t="inlineStr">
        <is>
          <t>db / pcs</t>
        </is>
      </c>
      <c r="I3977" s="315" t="n"/>
      <c r="J3977" s="159" t="n">
        <v>0</v>
      </c>
      <c r="K3977" s="159" t="n">
        <v>0</v>
      </c>
      <c r="L3977" s="753" t="n">
        <v>0</v>
      </c>
      <c r="M3977" s="748">
        <f>L3977*(G3977+I3977)</f>
        <v/>
      </c>
      <c r="O3977" s="464">
        <f>ISBLANK(D3977)</f>
        <v/>
      </c>
      <c r="P3977" s="464">
        <f>ISBLANK(G3977)</f>
        <v/>
      </c>
      <c r="Q3977" s="464">
        <f>ISBLANK(M3977)</f>
        <v/>
      </c>
      <c r="R3977" s="464">
        <f>IF(AND(O3977=P3977,O3977=Q3977),,"!!!")</f>
        <v/>
      </c>
      <c r="T3977" s="464" t="n">
        <v>3966</v>
      </c>
    </row>
    <row customFormat="1" customHeight="1" ht="45" outlineLevel="1" r="3978" s="590">
      <c r="A3978" s="879" t="inlineStr">
        <is>
          <t>x</t>
        </is>
      </c>
      <c r="B3978" s="874" t="n">
        <v>400</v>
      </c>
      <c r="C3978" s="875" t="n">
        <v>479</v>
      </c>
      <c r="D3978" s="876" t="n">
        <v>144</v>
      </c>
      <c r="E3978" s="880" t="inlineStr">
        <is>
          <t>Circumferential welding 
DN150 168,3x4,5 
P235GH 
MSZ EN 13480-5</t>
        </is>
      </c>
      <c r="F3978" s="880" t="inlineStr">
        <is>
          <t>Körvarrat készítése 
DN150 168,3x4,5 
P235GH 
MSZ EN 13480-5</t>
        </is>
      </c>
      <c r="G3978" s="1049" t="n">
        <v>36</v>
      </c>
      <c r="H3978" s="878" t="inlineStr">
        <is>
          <t>db / pcs</t>
        </is>
      </c>
      <c r="I3978" s="315" t="n"/>
      <c r="J3978" s="159" t="n">
        <v>0</v>
      </c>
      <c r="K3978" s="159" t="n">
        <v>0</v>
      </c>
      <c r="L3978" s="753" t="n">
        <v>0</v>
      </c>
      <c r="M3978" s="748">
        <f>L3978*(G3978+I3978)</f>
        <v/>
      </c>
      <c r="O3978" s="464">
        <f>ISBLANK(D3978)</f>
        <v/>
      </c>
      <c r="P3978" s="464">
        <f>ISBLANK(G3978)</f>
        <v/>
      </c>
      <c r="Q3978" s="464">
        <f>ISBLANK(M3978)</f>
        <v/>
      </c>
      <c r="R3978" s="464">
        <f>IF(AND(O3978=P3978,O3978=Q3978),,"!!!")</f>
        <v/>
      </c>
      <c r="T3978" s="464" t="n">
        <v>3967</v>
      </c>
    </row>
    <row customFormat="1" customHeight="1" ht="45" outlineLevel="1" r="3979" s="590">
      <c r="A3979" s="879" t="inlineStr">
        <is>
          <t>x</t>
        </is>
      </c>
      <c r="B3979" s="874" t="n">
        <v>400</v>
      </c>
      <c r="C3979" s="875" t="n">
        <v>479</v>
      </c>
      <c r="D3979" s="876" t="n">
        <v>145</v>
      </c>
      <c r="E3979" s="880" t="inlineStr">
        <is>
          <t>Circumferential welding 
DN250 273x6,3 
P235GH 
MSZ EN 13480-5</t>
        </is>
      </c>
      <c r="F3979" s="880" t="inlineStr">
        <is>
          <t>Körvarrat készítése 
DN250 273x6,3 
P235GH 
MSZ EN 13480-5</t>
        </is>
      </c>
      <c r="G3979" s="1049" t="n">
        <v>2</v>
      </c>
      <c r="H3979" s="878" t="inlineStr">
        <is>
          <t>db / pcs</t>
        </is>
      </c>
      <c r="I3979" s="315" t="n"/>
      <c r="J3979" s="159" t="n">
        <v>0</v>
      </c>
      <c r="K3979" s="159" t="n">
        <v>0</v>
      </c>
      <c r="L3979" s="753" t="n">
        <v>0</v>
      </c>
      <c r="M3979" s="748">
        <f>L3979*(G3979+I3979)</f>
        <v/>
      </c>
      <c r="O3979" s="464">
        <f>ISBLANK(D3979)</f>
        <v/>
      </c>
      <c r="P3979" s="464">
        <f>ISBLANK(G3979)</f>
        <v/>
      </c>
      <c r="Q3979" s="464">
        <f>ISBLANK(M3979)</f>
        <v/>
      </c>
      <c r="R3979" s="464">
        <f>IF(AND(O3979=P3979,O3979=Q3979),,"!!!")</f>
        <v/>
      </c>
      <c r="T3979" s="464" t="n">
        <v>3968</v>
      </c>
    </row>
    <row customFormat="1" customHeight="1" ht="51" outlineLevel="1" r="3980" s="590">
      <c r="A3980" s="879" t="n"/>
      <c r="B3980" s="874" t="n">
        <v>400</v>
      </c>
      <c r="C3980" s="875" t="n">
        <v>479</v>
      </c>
      <c r="D3980" s="876" t="n">
        <v>146</v>
      </c>
      <c r="E3980" s="877" t="inlineStr">
        <is>
          <t>Sight glass, suitable for Steam-condensate 
DN15 
PN25 
Flanged</t>
        </is>
      </c>
      <c r="F3980" s="877" t="inlineStr">
        <is>
          <t>Áramlásfigyelő nézőüveg Gőz-kondenz közegre 
DN15 
PN25 
Karimás kivitel</t>
        </is>
      </c>
      <c r="G3980" s="1049" t="n">
        <v>1</v>
      </c>
      <c r="H3980" s="878" t="inlineStr">
        <is>
          <t>db / pcs</t>
        </is>
      </c>
      <c r="I3980" s="315" t="n"/>
      <c r="J3980" s="159" t="n">
        <v>0</v>
      </c>
      <c r="K3980" s="159" t="n">
        <v>0</v>
      </c>
      <c r="L3980" s="753" t="n">
        <v>0</v>
      </c>
      <c r="M3980" s="748">
        <f>L3980*(G3980+I3980)</f>
        <v/>
      </c>
      <c r="O3980" s="464">
        <f>ISBLANK(D3980)</f>
        <v/>
      </c>
      <c r="P3980" s="464">
        <f>ISBLANK(G3980)</f>
        <v/>
      </c>
      <c r="Q3980" s="464">
        <f>ISBLANK(M3980)</f>
        <v/>
      </c>
      <c r="R3980" s="464">
        <f>IF(AND(O3980=P3980,O3980=Q3980),,"!!!")</f>
        <v/>
      </c>
      <c r="T3980" s="464" t="n">
        <v>3969</v>
      </c>
    </row>
    <row customFormat="1" customHeight="1" ht="51" outlineLevel="1" r="3981" s="590">
      <c r="A3981" s="879" t="n"/>
      <c r="B3981" s="874" t="n">
        <v>400</v>
      </c>
      <c r="C3981" s="875" t="n">
        <v>479</v>
      </c>
      <c r="D3981" s="876" t="n">
        <v>147</v>
      </c>
      <c r="E3981" s="877" t="inlineStr">
        <is>
          <t>Sight glass, suitable for Steam-condensate 
DN15 
PN40 
Flanged</t>
        </is>
      </c>
      <c r="F3981" s="877" t="inlineStr">
        <is>
          <t>Áramlásfigyelő nézőüveg Gőz-kondenz közegre 
DN15 
PN40 
Karimás kivitel</t>
        </is>
      </c>
      <c r="G3981" s="1049" t="n">
        <v>1</v>
      </c>
      <c r="H3981" s="878" t="inlineStr">
        <is>
          <t>db / pcs</t>
        </is>
      </c>
      <c r="I3981" s="315" t="n"/>
      <c r="J3981" s="159" t="n">
        <v>0</v>
      </c>
      <c r="K3981" s="159" t="n">
        <v>0</v>
      </c>
      <c r="L3981" s="753" t="n">
        <v>0</v>
      </c>
      <c r="M3981" s="748">
        <f>L3981*(G3981+I3981)</f>
        <v/>
      </c>
      <c r="O3981" s="464">
        <f>ISBLANK(D3981)</f>
        <v/>
      </c>
      <c r="P3981" s="464">
        <f>ISBLANK(G3981)</f>
        <v/>
      </c>
      <c r="Q3981" s="464">
        <f>ISBLANK(M3981)</f>
        <v/>
      </c>
      <c r="R3981" s="464">
        <f>IF(AND(O3981=P3981,O3981=Q3981),,"!!!")</f>
        <v/>
      </c>
      <c r="T3981" s="464" t="n">
        <v>3970</v>
      </c>
    </row>
    <row customFormat="1" customHeight="1" ht="51" outlineLevel="1" r="3982" s="590">
      <c r="A3982" s="879" t="n"/>
      <c r="B3982" s="874" t="n">
        <v>400</v>
      </c>
      <c r="C3982" s="875" t="n">
        <v>479</v>
      </c>
      <c r="D3982" s="876" t="n">
        <v>148</v>
      </c>
      <c r="E3982" s="877" t="inlineStr">
        <is>
          <t>Flowmeter, suitable for Steam-condensate 
DN100 
PN40 
Flanged</t>
        </is>
      </c>
      <c r="F3982" s="877" t="inlineStr">
        <is>
          <t>Áramlásmérő Gőz-kondenz közegre 
DN100 
PN40 
Karimás kivitel</t>
        </is>
      </c>
      <c r="G3982" s="1049" t="n">
        <v>1</v>
      </c>
      <c r="H3982" s="878" t="inlineStr">
        <is>
          <t>db / pcs</t>
        </is>
      </c>
      <c r="I3982" s="315" t="n"/>
      <c r="J3982" s="159" t="n">
        <v>0</v>
      </c>
      <c r="K3982" s="159" t="n">
        <v>0</v>
      </c>
      <c r="L3982" s="753" t="n">
        <v>0</v>
      </c>
      <c r="M3982" s="748">
        <f>L3982*(G3982+I3982)</f>
        <v/>
      </c>
      <c r="O3982" s="464">
        <f>ISBLANK(D3982)</f>
        <v/>
      </c>
      <c r="P3982" s="464">
        <f>ISBLANK(G3982)</f>
        <v/>
      </c>
      <c r="Q3982" s="464">
        <f>ISBLANK(M3982)</f>
        <v/>
      </c>
      <c r="R3982" s="464">
        <f>IF(AND(O3982=P3982,O3982=Q3982),,"!!!")</f>
        <v/>
      </c>
      <c r="T3982" s="464" t="n">
        <v>3971</v>
      </c>
    </row>
    <row customFormat="1" customHeight="1" ht="51" outlineLevel="1" r="3983" s="590">
      <c r="A3983" s="879" t="n"/>
      <c r="B3983" s="874" t="n">
        <v>400</v>
      </c>
      <c r="C3983" s="875" t="n">
        <v>479</v>
      </c>
      <c r="D3983" s="876" t="n">
        <v>149</v>
      </c>
      <c r="E3983" s="877" t="inlineStr">
        <is>
          <t>Flowmeter, suitable for Feed water 
DN25 
PN40 
Flanged</t>
        </is>
      </c>
      <c r="F3983" s="877" t="inlineStr">
        <is>
          <t>Áramlásmérő Tápvíz közegre 
DN25 
PN40 
Karimás kivitel</t>
        </is>
      </c>
      <c r="G3983" s="1049" t="n">
        <v>1</v>
      </c>
      <c r="H3983" s="878" t="inlineStr">
        <is>
          <t>db / pcs</t>
        </is>
      </c>
      <c r="I3983" s="315" t="n"/>
      <c r="J3983" s="159" t="n">
        <v>0</v>
      </c>
      <c r="K3983" s="159" t="n">
        <v>0</v>
      </c>
      <c r="L3983" s="753" t="n">
        <v>0</v>
      </c>
      <c r="M3983" s="748">
        <f>L3983*(G3983+I3983)</f>
        <v/>
      </c>
      <c r="O3983" s="464">
        <f>ISBLANK(D3983)</f>
        <v/>
      </c>
      <c r="P3983" s="464">
        <f>ISBLANK(G3983)</f>
        <v/>
      </c>
      <c r="Q3983" s="464">
        <f>ISBLANK(M3983)</f>
        <v/>
      </c>
      <c r="R3983" s="464">
        <f>IF(AND(O3983=P3983,O3983=Q3983),,"!!!")</f>
        <v/>
      </c>
      <c r="T3983" s="464" t="n">
        <v>3972</v>
      </c>
    </row>
    <row customFormat="1" customHeight="1" ht="51" outlineLevel="1" r="3984" s="590">
      <c r="A3984" s="879" t="n"/>
      <c r="B3984" s="874" t="n">
        <v>400</v>
      </c>
      <c r="C3984" s="875" t="n">
        <v>479</v>
      </c>
      <c r="D3984" s="876" t="n">
        <v>150</v>
      </c>
      <c r="E3984" s="877" t="inlineStr">
        <is>
          <t>Safety valve, suitable for Steam-condensate 
DN80/125 
PN25 
Flanged</t>
        </is>
      </c>
      <c r="F3984" s="877" t="inlineStr">
        <is>
          <t>Biztonsági lefúvató szelep Gőz-kondenz közegre 
DN80/125 
PN25 
Karimás kivitel</t>
        </is>
      </c>
      <c r="G3984" s="1049" t="n">
        <v>1</v>
      </c>
      <c r="H3984" s="878" t="inlineStr">
        <is>
          <t>db / pcs</t>
        </is>
      </c>
      <c r="I3984" s="315" t="n"/>
      <c r="J3984" s="159" t="n">
        <v>0</v>
      </c>
      <c r="K3984" s="159" t="n">
        <v>0</v>
      </c>
      <c r="L3984" s="753" t="n">
        <v>0</v>
      </c>
      <c r="M3984" s="748">
        <f>L3984*(G3984+I3984)</f>
        <v/>
      </c>
      <c r="O3984" s="464">
        <f>ISBLANK(D3984)</f>
        <v/>
      </c>
      <c r="P3984" s="464">
        <f>ISBLANK(G3984)</f>
        <v/>
      </c>
      <c r="Q3984" s="464">
        <f>ISBLANK(M3984)</f>
        <v/>
      </c>
      <c r="R3984" s="464">
        <f>IF(AND(O3984=P3984,O3984=Q3984),,"!!!")</f>
        <v/>
      </c>
      <c r="T3984" s="464" t="n">
        <v>3973</v>
      </c>
    </row>
    <row customFormat="1" customHeight="1" ht="51" outlineLevel="1" r="3985" s="590">
      <c r="A3985" s="879" t="n"/>
      <c r="B3985" s="874" t="n">
        <v>400</v>
      </c>
      <c r="C3985" s="875" t="n">
        <v>479</v>
      </c>
      <c r="D3985" s="876" t="n">
        <v>151</v>
      </c>
      <c r="E3985" s="877" t="inlineStr">
        <is>
          <t>Safety valve, suitable for Steam-condensate 
DN50/80 
PN40 
Flanged</t>
        </is>
      </c>
      <c r="F3985" s="877" t="inlineStr">
        <is>
          <t>Biztonsági lefúvató szelep Gőz-kondenz közegre 
DN50/80 
PN40 
Karimás kivitel</t>
        </is>
      </c>
      <c r="G3985" s="1049" t="n">
        <v>2</v>
      </c>
      <c r="H3985" s="878" t="inlineStr">
        <is>
          <t>db / pcs</t>
        </is>
      </c>
      <c r="I3985" s="315" t="n"/>
      <c r="J3985" s="159" t="n">
        <v>0</v>
      </c>
      <c r="K3985" s="159" t="n">
        <v>0</v>
      </c>
      <c r="L3985" s="753" t="n">
        <v>0</v>
      </c>
      <c r="M3985" s="748">
        <f>L3985*(G3985+I3985)</f>
        <v/>
      </c>
      <c r="O3985" s="464">
        <f>ISBLANK(D3985)</f>
        <v/>
      </c>
      <c r="P3985" s="464">
        <f>ISBLANK(G3985)</f>
        <v/>
      </c>
      <c r="Q3985" s="464">
        <f>ISBLANK(M3985)</f>
        <v/>
      </c>
      <c r="R3985" s="464">
        <f>IF(AND(O3985=P3985,O3985=Q3985),,"!!!")</f>
        <v/>
      </c>
      <c r="T3985" s="464" t="n">
        <v>3974</v>
      </c>
    </row>
    <row customFormat="1" customHeight="1" ht="51" outlineLevel="1" r="3986" s="590">
      <c r="A3986" s="879" t="n"/>
      <c r="B3986" s="874" t="n">
        <v>400</v>
      </c>
      <c r="C3986" s="875" t="n">
        <v>479</v>
      </c>
      <c r="D3986" s="876" t="n">
        <v>152</v>
      </c>
      <c r="E3986" s="877" t="inlineStr">
        <is>
          <t>Safety valve, suitable for Steam-condensate 
DN65/100 
PN40 
Flanged</t>
        </is>
      </c>
      <c r="F3986" s="877" t="inlineStr">
        <is>
          <t>Biztonsági lefúvató szelep Gőz-kondenz közegre 
DN65/100 
PN40 
Karimás kivitel</t>
        </is>
      </c>
      <c r="G3986" s="1049" t="n">
        <v>1</v>
      </c>
      <c r="H3986" s="878" t="inlineStr">
        <is>
          <t>db / pcs</t>
        </is>
      </c>
      <c r="I3986" s="315" t="n"/>
      <c r="J3986" s="159" t="n">
        <v>0</v>
      </c>
      <c r="K3986" s="159" t="n">
        <v>0</v>
      </c>
      <c r="L3986" s="753" t="n">
        <v>0</v>
      </c>
      <c r="M3986" s="748">
        <f>L3986*(G3986+I3986)</f>
        <v/>
      </c>
      <c r="O3986" s="464">
        <f>ISBLANK(D3986)</f>
        <v/>
      </c>
      <c r="P3986" s="464">
        <f>ISBLANK(G3986)</f>
        <v/>
      </c>
      <c r="Q3986" s="464">
        <f>ISBLANK(M3986)</f>
        <v/>
      </c>
      <c r="R3986" s="464">
        <f>IF(AND(O3986=P3986,O3986=Q3986),,"!!!")</f>
        <v/>
      </c>
      <c r="T3986" s="464" t="n">
        <v>3975</v>
      </c>
    </row>
    <row customFormat="1" customHeight="1" ht="51" outlineLevel="1" r="3987" s="590">
      <c r="A3987" s="879" t="n"/>
      <c r="B3987" s="874" t="n">
        <v>400</v>
      </c>
      <c r="C3987" s="875" t="n">
        <v>479</v>
      </c>
      <c r="D3987" s="876" t="n">
        <v>153</v>
      </c>
      <c r="E3987" s="877" t="inlineStr">
        <is>
          <t>Safety valve, suitable for Feed water 
DN20/32 
PN40 
Flanged</t>
        </is>
      </c>
      <c r="F3987" s="877" t="inlineStr">
        <is>
          <t>Biztonsági lefúvató szelep Tápvíz közegre 
DN20/32 
PN40 
Karimás kivitel</t>
        </is>
      </c>
      <c r="G3987" s="1049" t="n">
        <v>1</v>
      </c>
      <c r="H3987" s="878" t="inlineStr">
        <is>
          <t>db / pcs</t>
        </is>
      </c>
      <c r="I3987" s="315" t="n"/>
      <c r="J3987" s="159" t="n">
        <v>0</v>
      </c>
      <c r="K3987" s="159" t="n">
        <v>0</v>
      </c>
      <c r="L3987" s="753" t="n">
        <v>0</v>
      </c>
      <c r="M3987" s="748">
        <f>L3987*(G3987+I3987)</f>
        <v/>
      </c>
      <c r="O3987" s="464">
        <f>ISBLANK(D3987)</f>
        <v/>
      </c>
      <c r="P3987" s="464">
        <f>ISBLANK(G3987)</f>
        <v/>
      </c>
      <c r="Q3987" s="464">
        <f>ISBLANK(M3987)</f>
        <v/>
      </c>
      <c r="R3987" s="464">
        <f>IF(AND(O3987=P3987,O3987=Q3987),,"!!!")</f>
        <v/>
      </c>
      <c r="T3987" s="464" t="n">
        <v>3976</v>
      </c>
    </row>
    <row customFormat="1" customHeight="1" ht="51" outlineLevel="1" r="3988" s="590">
      <c r="A3988" s="879" t="n"/>
      <c r="B3988" s="874" t="n">
        <v>400</v>
      </c>
      <c r="C3988" s="875" t="n">
        <v>479</v>
      </c>
      <c r="D3988" s="876" t="n">
        <v>154</v>
      </c>
      <c r="E3988" s="877" t="inlineStr">
        <is>
          <t>Valve, suitable for Drain water 
DN32 
PN16 
Flanged</t>
        </is>
      </c>
      <c r="F3988" s="877" t="inlineStr">
        <is>
          <t>Elzáró szelep Csurgalékvíz közegre 
DN32 
PN16 
Karimás kivitel</t>
        </is>
      </c>
      <c r="G3988" s="1049" t="n">
        <v>1</v>
      </c>
      <c r="H3988" s="878" t="inlineStr">
        <is>
          <t>db / pcs</t>
        </is>
      </c>
      <c r="I3988" s="315" t="n"/>
      <c r="J3988" s="159" t="n">
        <v>0</v>
      </c>
      <c r="K3988" s="159" t="n">
        <v>0</v>
      </c>
      <c r="L3988" s="753" t="n">
        <v>0</v>
      </c>
      <c r="M3988" s="748">
        <f>L3988*(G3988+I3988)</f>
        <v/>
      </c>
      <c r="O3988" s="464">
        <f>ISBLANK(D3988)</f>
        <v/>
      </c>
      <c r="P3988" s="464">
        <f>ISBLANK(G3988)</f>
        <v/>
      </c>
      <c r="Q3988" s="464">
        <f>ISBLANK(M3988)</f>
        <v/>
      </c>
      <c r="R3988" s="464">
        <f>IF(AND(O3988=P3988,O3988=Q3988),,"!!!")</f>
        <v/>
      </c>
      <c r="T3988" s="464" t="n">
        <v>3977</v>
      </c>
    </row>
    <row customFormat="1" customHeight="1" ht="51" outlineLevel="1" r="3989" s="590">
      <c r="A3989" s="879" t="n"/>
      <c r="B3989" s="874" t="n">
        <v>400</v>
      </c>
      <c r="C3989" s="875" t="n">
        <v>479</v>
      </c>
      <c r="D3989" s="876" t="n">
        <v>155</v>
      </c>
      <c r="E3989" s="877" t="inlineStr">
        <is>
          <t>Valve, suitable for Drain water 
DN32 
PN40 
Flanged</t>
        </is>
      </c>
      <c r="F3989" s="877" t="inlineStr">
        <is>
          <t>Elzáró szelep Csurgalékvíz közegre 
DN32 
PN40 
Karimás kivitel</t>
        </is>
      </c>
      <c r="G3989" s="1049" t="n">
        <v>1</v>
      </c>
      <c r="H3989" s="878" t="inlineStr">
        <is>
          <t>db / pcs</t>
        </is>
      </c>
      <c r="I3989" s="315" t="n"/>
      <c r="J3989" s="159" t="n">
        <v>0</v>
      </c>
      <c r="K3989" s="159" t="n">
        <v>0</v>
      </c>
      <c r="L3989" s="753" t="n">
        <v>0</v>
      </c>
      <c r="M3989" s="748">
        <f>L3989*(G3989+I3989)</f>
        <v/>
      </c>
      <c r="O3989" s="464">
        <f>ISBLANK(D3989)</f>
        <v/>
      </c>
      <c r="P3989" s="464">
        <f>ISBLANK(G3989)</f>
        <v/>
      </c>
      <c r="Q3989" s="464">
        <f>ISBLANK(M3989)</f>
        <v/>
      </c>
      <c r="R3989" s="464">
        <f>IF(AND(O3989=P3989,O3989=Q3989),,"!!!")</f>
        <v/>
      </c>
      <c r="T3989" s="464" t="n">
        <v>3978</v>
      </c>
    </row>
    <row customFormat="1" customHeight="1" ht="51" outlineLevel="1" r="3990" s="590">
      <c r="A3990" s="879" t="n"/>
      <c r="B3990" s="874" t="n">
        <v>400</v>
      </c>
      <c r="C3990" s="875" t="n">
        <v>479</v>
      </c>
      <c r="D3990" s="876" t="n">
        <v>156</v>
      </c>
      <c r="E3990" s="877" t="inlineStr">
        <is>
          <t>Valve, suitable for Steam-condensate 
DN15 
PN25 
Flanged</t>
        </is>
      </c>
      <c r="F3990" s="877" t="inlineStr">
        <is>
          <t>Elzáró szelep Gőz-kondenz közegre 
DN15 
PN25 
Karimás kivitel</t>
        </is>
      </c>
      <c r="G3990" s="1049" t="n">
        <v>4</v>
      </c>
      <c r="H3990" s="878" t="inlineStr">
        <is>
          <t>db / pcs</t>
        </is>
      </c>
      <c r="I3990" s="315" t="n"/>
      <c r="J3990" s="159" t="n">
        <v>0</v>
      </c>
      <c r="K3990" s="159" t="n">
        <v>0</v>
      </c>
      <c r="L3990" s="753" t="n">
        <v>0</v>
      </c>
      <c r="M3990" s="748">
        <f>L3990*(G3990+I3990)</f>
        <v/>
      </c>
      <c r="O3990" s="464">
        <f>ISBLANK(D3990)</f>
        <v/>
      </c>
      <c r="P3990" s="464">
        <f>ISBLANK(G3990)</f>
        <v/>
      </c>
      <c r="Q3990" s="464">
        <f>ISBLANK(M3990)</f>
        <v/>
      </c>
      <c r="R3990" s="464">
        <f>IF(AND(O3990=P3990,O3990=Q3990),,"!!!")</f>
        <v/>
      </c>
      <c r="T3990" s="464" t="n">
        <v>3979</v>
      </c>
    </row>
    <row customFormat="1" customHeight="1" ht="51" outlineLevel="1" r="3991" s="590">
      <c r="A3991" s="879" t="n"/>
      <c r="B3991" s="874" t="n">
        <v>400</v>
      </c>
      <c r="C3991" s="875" t="n">
        <v>479</v>
      </c>
      <c r="D3991" s="876" t="n">
        <v>157</v>
      </c>
      <c r="E3991" s="877" t="inlineStr">
        <is>
          <t>Valve, suitable for Steam-condensate 
DN25 
PN25 
Flanged</t>
        </is>
      </c>
      <c r="F3991" s="877" t="inlineStr">
        <is>
          <t>Elzáró szelep Gőz-kondenz közegre 
DN25 
PN25 
Karimás kivitel</t>
        </is>
      </c>
      <c r="G3991" s="1049" t="n">
        <v>4</v>
      </c>
      <c r="H3991" s="878" t="inlineStr">
        <is>
          <t>db / pcs</t>
        </is>
      </c>
      <c r="I3991" s="315" t="n"/>
      <c r="J3991" s="159" t="n">
        <v>0</v>
      </c>
      <c r="K3991" s="159" t="n">
        <v>0</v>
      </c>
      <c r="L3991" s="753" t="n">
        <v>0</v>
      </c>
      <c r="M3991" s="748">
        <f>L3991*(G3991+I3991)</f>
        <v/>
      </c>
      <c r="O3991" s="464">
        <f>ISBLANK(D3991)</f>
        <v/>
      </c>
      <c r="P3991" s="464">
        <f>ISBLANK(G3991)</f>
        <v/>
      </c>
      <c r="Q3991" s="464">
        <f>ISBLANK(M3991)</f>
        <v/>
      </c>
      <c r="R3991" s="464">
        <f>IF(AND(O3991=P3991,O3991=Q3991),,"!!!")</f>
        <v/>
      </c>
      <c r="T3991" s="464" t="n">
        <v>3980</v>
      </c>
    </row>
    <row customFormat="1" customHeight="1" ht="51" outlineLevel="1" r="3992" s="590">
      <c r="A3992" s="879" t="n"/>
      <c r="B3992" s="874" t="n">
        <v>400</v>
      </c>
      <c r="C3992" s="875" t="n">
        <v>479</v>
      </c>
      <c r="D3992" s="876" t="n">
        <v>158</v>
      </c>
      <c r="E3992" s="877" t="inlineStr">
        <is>
          <t>Valve, suitable for Steam-condensate 
DN40 
PN25 
Flanged</t>
        </is>
      </c>
      <c r="F3992" s="877" t="inlineStr">
        <is>
          <t>Elzáró szelep Gőz-kondenz közegre 
DN40 
PN25 
Karimás kivitel</t>
        </is>
      </c>
      <c r="G3992" s="1049" t="n">
        <v>1</v>
      </c>
      <c r="H3992" s="878" t="inlineStr">
        <is>
          <t>db / pcs</t>
        </is>
      </c>
      <c r="I3992" s="315" t="n"/>
      <c r="J3992" s="159" t="n">
        <v>0</v>
      </c>
      <c r="K3992" s="159" t="n">
        <v>0</v>
      </c>
      <c r="L3992" s="753" t="n">
        <v>0</v>
      </c>
      <c r="M3992" s="748">
        <f>L3992*(G3992+I3992)</f>
        <v/>
      </c>
      <c r="O3992" s="464">
        <f>ISBLANK(D3992)</f>
        <v/>
      </c>
      <c r="P3992" s="464">
        <f>ISBLANK(G3992)</f>
        <v/>
      </c>
      <c r="Q3992" s="464">
        <f>ISBLANK(M3992)</f>
        <v/>
      </c>
      <c r="R3992" s="464">
        <f>IF(AND(O3992=P3992,O3992=Q3992),,"!!!")</f>
        <v/>
      </c>
      <c r="T3992" s="464" t="n">
        <v>3981</v>
      </c>
    </row>
    <row customFormat="1" customHeight="1" ht="51" outlineLevel="1" r="3993" s="590">
      <c r="A3993" s="879" t="n"/>
      <c r="B3993" s="874" t="n">
        <v>400</v>
      </c>
      <c r="C3993" s="875" t="n">
        <v>479</v>
      </c>
      <c r="D3993" s="876" t="n">
        <v>159</v>
      </c>
      <c r="E3993" s="877" t="inlineStr">
        <is>
          <t>Valve, suitable for Steam-condensate 
DN15 
PN40 
Flanged</t>
        </is>
      </c>
      <c r="F3993" s="877" t="inlineStr">
        <is>
          <t>Elzáró szelep Gőz-kondenz közegre 
DN15 
PN40 
Karimás kivitel</t>
        </is>
      </c>
      <c r="G3993" s="1049" t="n">
        <v>3</v>
      </c>
      <c r="H3993" s="878" t="inlineStr">
        <is>
          <t>db / pcs</t>
        </is>
      </c>
      <c r="I3993" s="315" t="n"/>
      <c r="J3993" s="159" t="n">
        <v>0</v>
      </c>
      <c r="K3993" s="159" t="n">
        <v>0</v>
      </c>
      <c r="L3993" s="753" t="n">
        <v>0</v>
      </c>
      <c r="M3993" s="748">
        <f>L3993*(G3993+I3993)</f>
        <v/>
      </c>
      <c r="O3993" s="464">
        <f>ISBLANK(D3993)</f>
        <v/>
      </c>
      <c r="P3993" s="464">
        <f>ISBLANK(G3993)</f>
        <v/>
      </c>
      <c r="Q3993" s="464">
        <f>ISBLANK(M3993)</f>
        <v/>
      </c>
      <c r="R3993" s="464">
        <f>IF(AND(O3993=P3993,O3993=Q3993),,"!!!")</f>
        <v/>
      </c>
      <c r="T3993" s="464" t="n">
        <v>3982</v>
      </c>
    </row>
    <row customFormat="1" customHeight="1" ht="51" outlineLevel="1" r="3994" s="590">
      <c r="A3994" s="879" t="n"/>
      <c r="B3994" s="874" t="n">
        <v>400</v>
      </c>
      <c r="C3994" s="875" t="n">
        <v>479</v>
      </c>
      <c r="D3994" s="876" t="n">
        <v>160</v>
      </c>
      <c r="E3994" s="877" t="inlineStr">
        <is>
          <t>Valve, suitable for Steam-condensate 
DN20 
PN40 
Flanged</t>
        </is>
      </c>
      <c r="F3994" s="877" t="inlineStr">
        <is>
          <t>Elzáró szelep Gőz-kondenz közegre 
DN20 
PN40 
Karimás kivitel</t>
        </is>
      </c>
      <c r="G3994" s="1049" t="n">
        <v>1</v>
      </c>
      <c r="H3994" s="878" t="inlineStr">
        <is>
          <t>db / pcs</t>
        </is>
      </c>
      <c r="I3994" s="315" t="n"/>
      <c r="J3994" s="159" t="n">
        <v>0</v>
      </c>
      <c r="K3994" s="159" t="n">
        <v>0</v>
      </c>
      <c r="L3994" s="753" t="n">
        <v>0</v>
      </c>
      <c r="M3994" s="748">
        <f>L3994*(G3994+I3994)</f>
        <v/>
      </c>
      <c r="O3994" s="464">
        <f>ISBLANK(D3994)</f>
        <v/>
      </c>
      <c r="P3994" s="464">
        <f>ISBLANK(G3994)</f>
        <v/>
      </c>
      <c r="Q3994" s="464">
        <f>ISBLANK(M3994)</f>
        <v/>
      </c>
      <c r="R3994" s="464">
        <f>IF(AND(O3994=P3994,O3994=Q3994),,"!!!")</f>
        <v/>
      </c>
      <c r="T3994" s="464" t="n">
        <v>3983</v>
      </c>
    </row>
    <row customFormat="1" customHeight="1" ht="51" outlineLevel="1" r="3995" s="590">
      <c r="A3995" s="879" t="n"/>
      <c r="B3995" s="874" t="n">
        <v>400</v>
      </c>
      <c r="C3995" s="875" t="n">
        <v>479</v>
      </c>
      <c r="D3995" s="876" t="n">
        <v>161</v>
      </c>
      <c r="E3995" s="877" t="inlineStr">
        <is>
          <t>Valve, suitable for Steam-condensate 
DN100 
PN40 
Flanged</t>
        </is>
      </c>
      <c r="F3995" s="877" t="inlineStr">
        <is>
          <t>Elzáró szelep Gőz-kondenz közegre 
DN100 
PN40 
Karimás kivitel</t>
        </is>
      </c>
      <c r="G3995" s="1049" t="n">
        <v>2</v>
      </c>
      <c r="H3995" s="878" t="inlineStr">
        <is>
          <t>db / pcs</t>
        </is>
      </c>
      <c r="I3995" s="315" t="n"/>
      <c r="J3995" s="159" t="n">
        <v>0</v>
      </c>
      <c r="K3995" s="159" t="n">
        <v>0</v>
      </c>
      <c r="L3995" s="753" t="n">
        <v>0</v>
      </c>
      <c r="M3995" s="748">
        <f>L3995*(G3995+I3995)</f>
        <v/>
      </c>
      <c r="O3995" s="464">
        <f>ISBLANK(D3995)</f>
        <v/>
      </c>
      <c r="P3995" s="464">
        <f>ISBLANK(G3995)</f>
        <v/>
      </c>
      <c r="Q3995" s="464">
        <f>ISBLANK(M3995)</f>
        <v/>
      </c>
      <c r="R3995" s="464">
        <f>IF(AND(O3995=P3995,O3995=Q3995),,"!!!")</f>
        <v/>
      </c>
      <c r="T3995" s="464" t="n">
        <v>3984</v>
      </c>
    </row>
    <row customFormat="1" customHeight="1" ht="51" outlineLevel="1" r="3996" s="590">
      <c r="A3996" s="879" t="n"/>
      <c r="B3996" s="874" t="n">
        <v>400</v>
      </c>
      <c r="C3996" s="875" t="n">
        <v>479</v>
      </c>
      <c r="D3996" s="876" t="n">
        <v>162</v>
      </c>
      <c r="E3996" s="877" t="inlineStr">
        <is>
          <t>Valve, suitable for Steam-condensate 
DN125 
PN40 
Flanged</t>
        </is>
      </c>
      <c r="F3996" s="877" t="inlineStr">
        <is>
          <t>Elzáró szelep Gőz-kondenz közegre 
DN125 
PN40 
Karimás kivitel</t>
        </is>
      </c>
      <c r="G3996" s="1049" t="n">
        <v>1</v>
      </c>
      <c r="H3996" s="878" t="inlineStr">
        <is>
          <t>db / pcs</t>
        </is>
      </c>
      <c r="I3996" s="315" t="n"/>
      <c r="J3996" s="159" t="n">
        <v>0</v>
      </c>
      <c r="K3996" s="159" t="n">
        <v>0</v>
      </c>
      <c r="L3996" s="753" t="n">
        <v>0</v>
      </c>
      <c r="M3996" s="748">
        <f>L3996*(G3996+I3996)</f>
        <v/>
      </c>
      <c r="O3996" s="464">
        <f>ISBLANK(D3996)</f>
        <v/>
      </c>
      <c r="P3996" s="464">
        <f>ISBLANK(G3996)</f>
        <v/>
      </c>
      <c r="Q3996" s="464">
        <f>ISBLANK(M3996)</f>
        <v/>
      </c>
      <c r="R3996" s="464">
        <f>IF(AND(O3996=P3996,O3996=Q3996),,"!!!")</f>
        <v/>
      </c>
      <c r="T3996" s="464" t="n">
        <v>3985</v>
      </c>
    </row>
    <row customFormat="1" customHeight="1" ht="51" outlineLevel="1" r="3997" s="590">
      <c r="A3997" s="879" t="n"/>
      <c r="B3997" s="874" t="n">
        <v>400</v>
      </c>
      <c r="C3997" s="875" t="n">
        <v>479</v>
      </c>
      <c r="D3997" s="876" t="n">
        <v>163</v>
      </c>
      <c r="E3997" s="877" t="inlineStr">
        <is>
          <t>Valve, suitable for Steam-condensate 
DN150 
PN40 
Flanged</t>
        </is>
      </c>
      <c r="F3997" s="877" t="inlineStr">
        <is>
          <t>Elzáró szelep Gőz-kondenz közegre 
DN150 
PN40 
Karimás kivitel</t>
        </is>
      </c>
      <c r="G3997" s="1049" t="n">
        <v>2</v>
      </c>
      <c r="H3997" s="878" t="inlineStr">
        <is>
          <t>db / pcs</t>
        </is>
      </c>
      <c r="I3997" s="315" t="n"/>
      <c r="J3997" s="159" t="n">
        <v>0</v>
      </c>
      <c r="K3997" s="159" t="n">
        <v>0</v>
      </c>
      <c r="L3997" s="753" t="n">
        <v>0</v>
      </c>
      <c r="M3997" s="748">
        <f>L3997*(G3997+I3997)</f>
        <v/>
      </c>
      <c r="O3997" s="464">
        <f>ISBLANK(D3997)</f>
        <v/>
      </c>
      <c r="P3997" s="464">
        <f>ISBLANK(G3997)</f>
        <v/>
      </c>
      <c r="Q3997" s="464">
        <f>ISBLANK(M3997)</f>
        <v/>
      </c>
      <c r="R3997" s="464">
        <f>IF(AND(O3997=P3997,O3997=Q3997),,"!!!")</f>
        <v/>
      </c>
      <c r="T3997" s="464" t="n">
        <v>3986</v>
      </c>
    </row>
    <row customFormat="1" customHeight="1" ht="51" outlineLevel="1" r="3998" s="590">
      <c r="A3998" s="879" t="n"/>
      <c r="B3998" s="874" t="n">
        <v>400</v>
      </c>
      <c r="C3998" s="875" t="n">
        <v>479</v>
      </c>
      <c r="D3998" s="876" t="n">
        <v>164</v>
      </c>
      <c r="E3998" s="877" t="inlineStr">
        <is>
          <t>Valve, suitable for Feed water 
DN15 
PN16 
Flanged</t>
        </is>
      </c>
      <c r="F3998" s="877" t="inlineStr">
        <is>
          <t>Elzáró szelep Tápvíz közegre 
DN15 
PN16 
Karimás kivitel</t>
        </is>
      </c>
      <c r="G3998" s="1049" t="n">
        <v>1</v>
      </c>
      <c r="H3998" s="878" t="inlineStr">
        <is>
          <t>db / pcs</t>
        </is>
      </c>
      <c r="I3998" s="315" t="n"/>
      <c r="J3998" s="159" t="n">
        <v>0</v>
      </c>
      <c r="K3998" s="159" t="n">
        <v>0</v>
      </c>
      <c r="L3998" s="753" t="n">
        <v>0</v>
      </c>
      <c r="M3998" s="748">
        <f>L3998*(G3998+I3998)</f>
        <v/>
      </c>
      <c r="O3998" s="464">
        <f>ISBLANK(D3998)</f>
        <v/>
      </c>
      <c r="P3998" s="464">
        <f>ISBLANK(G3998)</f>
        <v/>
      </c>
      <c r="Q3998" s="464">
        <f>ISBLANK(M3998)</f>
        <v/>
      </c>
      <c r="R3998" s="464">
        <f>IF(AND(O3998=P3998,O3998=Q3998),,"!!!")</f>
        <v/>
      </c>
      <c r="T3998" s="464" t="n">
        <v>3987</v>
      </c>
    </row>
    <row customFormat="1" customHeight="1" ht="51" outlineLevel="1" r="3999" s="590">
      <c r="A3999" s="879" t="n"/>
      <c r="B3999" s="874" t="n">
        <v>400</v>
      </c>
      <c r="C3999" s="875" t="n">
        <v>479</v>
      </c>
      <c r="D3999" s="876" t="n">
        <v>165</v>
      </c>
      <c r="E3999" s="877" t="inlineStr">
        <is>
          <t>Valve, suitable for Feed water 
DN20 
PN16 
Flanged</t>
        </is>
      </c>
      <c r="F3999" s="877" t="inlineStr">
        <is>
          <t>Elzáró szelep Tápvíz közegre 
DN20 
PN16 
Karimás kivitel</t>
        </is>
      </c>
      <c r="G3999" s="1049" t="n">
        <v>2</v>
      </c>
      <c r="H3999" s="878" t="inlineStr">
        <is>
          <t>db / pcs</t>
        </is>
      </c>
      <c r="I3999" s="315" t="n"/>
      <c r="J3999" s="159" t="n">
        <v>0</v>
      </c>
      <c r="K3999" s="159" t="n">
        <v>0</v>
      </c>
      <c r="L3999" s="753" t="n">
        <v>0</v>
      </c>
      <c r="M3999" s="748">
        <f>L3999*(G3999+I3999)</f>
        <v/>
      </c>
      <c r="O3999" s="464">
        <f>ISBLANK(D3999)</f>
        <v/>
      </c>
      <c r="P3999" s="464">
        <f>ISBLANK(G3999)</f>
        <v/>
      </c>
      <c r="Q3999" s="464">
        <f>ISBLANK(M3999)</f>
        <v/>
      </c>
      <c r="R3999" s="464">
        <f>IF(AND(O3999=P3999,O3999=Q3999),,"!!!")</f>
        <v/>
      </c>
      <c r="T3999" s="464" t="n">
        <v>3988</v>
      </c>
    </row>
    <row customFormat="1" customHeight="1" ht="51" outlineLevel="1" r="4000" s="590">
      <c r="A4000" s="879" t="n"/>
      <c r="B4000" s="874" t="n">
        <v>400</v>
      </c>
      <c r="C4000" s="875" t="n">
        <v>479</v>
      </c>
      <c r="D4000" s="876" t="n">
        <v>166</v>
      </c>
      <c r="E4000" s="877" t="inlineStr">
        <is>
          <t>Valve, suitable for Feed water 
DN65 
PN16 
Flanged</t>
        </is>
      </c>
      <c r="F4000" s="877" t="inlineStr">
        <is>
          <t>Elzáró szelep Tápvíz közegre 
DN65 
PN16 
Karimás kivitel</t>
        </is>
      </c>
      <c r="G4000" s="1049" t="n">
        <v>1</v>
      </c>
      <c r="H4000" s="878" t="inlineStr">
        <is>
          <t>db / pcs</t>
        </is>
      </c>
      <c r="I4000" s="315" t="n"/>
      <c r="J4000" s="159" t="n">
        <v>0</v>
      </c>
      <c r="K4000" s="159" t="n">
        <v>0</v>
      </c>
      <c r="L4000" s="753" t="n">
        <v>0</v>
      </c>
      <c r="M4000" s="748">
        <f>L4000*(G4000+I4000)</f>
        <v/>
      </c>
      <c r="O4000" s="464">
        <f>ISBLANK(D4000)</f>
        <v/>
      </c>
      <c r="P4000" s="464">
        <f>ISBLANK(G4000)</f>
        <v/>
      </c>
      <c r="Q4000" s="464">
        <f>ISBLANK(M4000)</f>
        <v/>
      </c>
      <c r="R4000" s="464">
        <f>IF(AND(O4000=P4000,O4000=Q4000),,"!!!")</f>
        <v/>
      </c>
      <c r="T4000" s="464" t="n">
        <v>3989</v>
      </c>
    </row>
    <row customFormat="1" customHeight="1" ht="51" outlineLevel="1" r="4001" s="590">
      <c r="A4001" s="879" t="n"/>
      <c r="B4001" s="874" t="n">
        <v>400</v>
      </c>
      <c r="C4001" s="875" t="n">
        <v>479</v>
      </c>
      <c r="D4001" s="876" t="n">
        <v>167</v>
      </c>
      <c r="E4001" s="877" t="inlineStr">
        <is>
          <t>Valve, suitable for Feed water 
DN15 
PN40 
Flanged</t>
        </is>
      </c>
      <c r="F4001" s="877" t="inlineStr">
        <is>
          <t>Elzáró szelep Tápvíz közegre 
DN15 
PN40 
Karimás kivitel</t>
        </is>
      </c>
      <c r="G4001" s="1049" t="n">
        <v>5</v>
      </c>
      <c r="H4001" s="878" t="inlineStr">
        <is>
          <t>db / pcs</t>
        </is>
      </c>
      <c r="I4001" s="315" t="n"/>
      <c r="J4001" s="159" t="n">
        <v>0</v>
      </c>
      <c r="K4001" s="159" t="n">
        <v>0</v>
      </c>
      <c r="L4001" s="753" t="n">
        <v>0</v>
      </c>
      <c r="M4001" s="748">
        <f>L4001*(G4001+I4001)</f>
        <v/>
      </c>
      <c r="O4001" s="464">
        <f>ISBLANK(D4001)</f>
        <v/>
      </c>
      <c r="P4001" s="464">
        <f>ISBLANK(G4001)</f>
        <v/>
      </c>
      <c r="Q4001" s="464">
        <f>ISBLANK(M4001)</f>
        <v/>
      </c>
      <c r="R4001" s="464">
        <f>IF(AND(O4001=P4001,O4001=Q4001),,"!!!")</f>
        <v/>
      </c>
      <c r="T4001" s="464" t="n">
        <v>3990</v>
      </c>
    </row>
    <row customFormat="1" customHeight="1" ht="51" outlineLevel="1" r="4002" s="590">
      <c r="A4002" s="879" t="n"/>
      <c r="B4002" s="874" t="n">
        <v>400</v>
      </c>
      <c r="C4002" s="875" t="n">
        <v>479</v>
      </c>
      <c r="D4002" s="876" t="n">
        <v>168</v>
      </c>
      <c r="E4002" s="877" t="inlineStr">
        <is>
          <t>Valve, suitable for Feed water 
DN25 
PN40 
Flanged</t>
        </is>
      </c>
      <c r="F4002" s="877" t="inlineStr">
        <is>
          <t>Elzáró szelep Tápvíz közegre 
DN25 
PN40 
Karimás kivitel</t>
        </is>
      </c>
      <c r="G4002" s="1049" t="n">
        <v>8</v>
      </c>
      <c r="H4002" s="878" t="inlineStr">
        <is>
          <t>db / pcs</t>
        </is>
      </c>
      <c r="I4002" s="315" t="n"/>
      <c r="J4002" s="159" t="n">
        <v>0</v>
      </c>
      <c r="K4002" s="159" t="n">
        <v>0</v>
      </c>
      <c r="L4002" s="753" t="n">
        <v>0</v>
      </c>
      <c r="M4002" s="748">
        <f>L4002*(G4002+I4002)</f>
        <v/>
      </c>
      <c r="O4002" s="464">
        <f>ISBLANK(D4002)</f>
        <v/>
      </c>
      <c r="P4002" s="464">
        <f>ISBLANK(G4002)</f>
        <v/>
      </c>
      <c r="Q4002" s="464">
        <f>ISBLANK(M4002)</f>
        <v/>
      </c>
      <c r="R4002" s="464">
        <f>IF(AND(O4002=P4002,O4002=Q4002),,"!!!")</f>
        <v/>
      </c>
      <c r="T4002" s="464" t="n">
        <v>3991</v>
      </c>
    </row>
    <row customFormat="1" customHeight="1" ht="51" outlineLevel="1" r="4003" s="590">
      <c r="A4003" s="879" t="n"/>
      <c r="B4003" s="874" t="n">
        <v>400</v>
      </c>
      <c r="C4003" s="875" t="n">
        <v>479</v>
      </c>
      <c r="D4003" s="876" t="n">
        <v>169</v>
      </c>
      <c r="E4003" s="877" t="inlineStr">
        <is>
          <t>Valve, suitable for Feed water 
DN40 
PN40 
Flanged</t>
        </is>
      </c>
      <c r="F4003" s="877" t="inlineStr">
        <is>
          <t>Elzáró szelep Tápvíz közegre 
DN40 
PN40 
Karimás kivitel</t>
        </is>
      </c>
      <c r="G4003" s="1049" t="n">
        <v>1</v>
      </c>
      <c r="H4003" s="878" t="inlineStr">
        <is>
          <t>db / pcs</t>
        </is>
      </c>
      <c r="I4003" s="315" t="n"/>
      <c r="J4003" s="159" t="n">
        <v>0</v>
      </c>
      <c r="K4003" s="159" t="n">
        <v>0</v>
      </c>
      <c r="L4003" s="753" t="n">
        <v>0</v>
      </c>
      <c r="M4003" s="748">
        <f>L4003*(G4003+I4003)</f>
        <v/>
      </c>
      <c r="O4003" s="464">
        <f>ISBLANK(D4003)</f>
        <v/>
      </c>
      <c r="P4003" s="464">
        <f>ISBLANK(G4003)</f>
        <v/>
      </c>
      <c r="Q4003" s="464">
        <f>ISBLANK(M4003)</f>
        <v/>
      </c>
      <c r="R4003" s="464">
        <f>IF(AND(O4003=P4003,O4003=Q4003),,"!!!")</f>
        <v/>
      </c>
      <c r="T4003" s="464" t="n">
        <v>3992</v>
      </c>
    </row>
    <row customFormat="1" customHeight="1" ht="45" outlineLevel="1" r="4004" s="590">
      <c r="A4004" s="879" t="inlineStr">
        <is>
          <t>x</t>
        </is>
      </c>
      <c r="B4004" s="874" t="n">
        <v>400</v>
      </c>
      <c r="C4004" s="875" t="n">
        <v>479</v>
      </c>
      <c r="D4004" s="876" t="n">
        <v>170</v>
      </c>
      <c r="E4004" s="880" t="inlineStr">
        <is>
          <t>Valve, suitable for Feed water 
DN50 
PN40 
Flanged</t>
        </is>
      </c>
      <c r="F4004" s="880" t="inlineStr">
        <is>
          <t>Elzáró szelep Tápvíz közegre 
DN50 
PN40 
Karimás kivitel</t>
        </is>
      </c>
      <c r="G4004" s="1049" t="n">
        <v>13</v>
      </c>
      <c r="H4004" s="878" t="inlineStr">
        <is>
          <t>db / pcs</t>
        </is>
      </c>
      <c r="I4004" s="315" t="n"/>
      <c r="J4004" s="159" t="n">
        <v>0</v>
      </c>
      <c r="K4004" s="159" t="n">
        <v>0</v>
      </c>
      <c r="L4004" s="753" t="n">
        <v>0</v>
      </c>
      <c r="M4004" s="748">
        <f>L4004*(G4004+I4004)</f>
        <v/>
      </c>
      <c r="O4004" s="464">
        <f>ISBLANK(D4004)</f>
        <v/>
      </c>
      <c r="P4004" s="464">
        <f>ISBLANK(G4004)</f>
        <v/>
      </c>
      <c r="Q4004" s="464">
        <f>ISBLANK(M4004)</f>
        <v/>
      </c>
      <c r="R4004" s="464">
        <f>IF(AND(O4004=P4004,O4004=Q4004),,"!!!")</f>
        <v/>
      </c>
      <c r="T4004" s="464" t="n">
        <v>3993</v>
      </c>
    </row>
    <row customFormat="1" customHeight="1" ht="51" outlineLevel="1" r="4005" s="590">
      <c r="A4005" s="879" t="n"/>
      <c r="B4005" s="874" t="n">
        <v>400</v>
      </c>
      <c r="C4005" s="875" t="n">
        <v>479</v>
      </c>
      <c r="D4005" s="876" t="n">
        <v>171</v>
      </c>
      <c r="E4005" s="877" t="inlineStr">
        <is>
          <t>Pneumatic valve, suitable for Feed water 
DN40 
PN40 
Flanged</t>
        </is>
      </c>
      <c r="F4005" s="877" t="inlineStr">
        <is>
          <t>Elzáró szelep pneumatikus működtetéssel Tápvíz közegre 
DN40 
PN40 
Karimás kivitel</t>
        </is>
      </c>
      <c r="G4005" s="1049" t="n">
        <v>1</v>
      </c>
      <c r="H4005" s="878" t="inlineStr">
        <is>
          <t>db / pcs</t>
        </is>
      </c>
      <c r="I4005" s="315" t="n"/>
      <c r="J4005" s="159" t="n">
        <v>0</v>
      </c>
      <c r="K4005" s="159" t="n">
        <v>0</v>
      </c>
      <c r="L4005" s="753" t="n">
        <v>0</v>
      </c>
      <c r="M4005" s="748">
        <f>L4005*(G4005+I4005)</f>
        <v/>
      </c>
      <c r="O4005" s="464">
        <f>ISBLANK(D4005)</f>
        <v/>
      </c>
      <c r="P4005" s="464">
        <f>ISBLANK(G4005)</f>
        <v/>
      </c>
      <c r="Q4005" s="464">
        <f>ISBLANK(M4005)</f>
        <v/>
      </c>
      <c r="R4005" s="464">
        <f>IF(AND(O4005=P4005,O4005=Q4005),,"!!!")</f>
        <v/>
      </c>
      <c r="T4005" s="464" t="n">
        <v>3994</v>
      </c>
    </row>
    <row customFormat="1" customHeight="1" ht="51" outlineLevel="1" r="4006" s="590">
      <c r="A4006" s="879" t="n"/>
      <c r="B4006" s="874" t="n">
        <v>400</v>
      </c>
      <c r="C4006" s="875" t="n">
        <v>479</v>
      </c>
      <c r="D4006" s="876" t="n">
        <v>172</v>
      </c>
      <c r="E4006" s="877" t="inlineStr">
        <is>
          <t>Ball valve, suitable for Drain water 
DN40 
PN16 
Flanged</t>
        </is>
      </c>
      <c r="F4006" s="877" t="inlineStr">
        <is>
          <t>Gömbcsap Csurgalékvíz közegre 
DN40 
PN16 
Karimás kivitel</t>
        </is>
      </c>
      <c r="G4006" s="1049" t="n">
        <v>1</v>
      </c>
      <c r="H4006" s="878" t="inlineStr">
        <is>
          <t>db / pcs</t>
        </is>
      </c>
      <c r="I4006" s="315" t="n"/>
      <c r="J4006" s="159" t="n">
        <v>0</v>
      </c>
      <c r="K4006" s="159" t="n">
        <v>0</v>
      </c>
      <c r="L4006" s="753" t="n">
        <v>0</v>
      </c>
      <c r="M4006" s="748">
        <f>L4006*(G4006+I4006)</f>
        <v/>
      </c>
      <c r="O4006" s="464">
        <f>ISBLANK(D4006)</f>
        <v/>
      </c>
      <c r="P4006" s="464">
        <f>ISBLANK(G4006)</f>
        <v/>
      </c>
      <c r="Q4006" s="464">
        <f>ISBLANK(M4006)</f>
        <v/>
      </c>
      <c r="R4006" s="464">
        <f>IF(AND(O4006=P4006,O4006=Q4006),,"!!!")</f>
        <v/>
      </c>
      <c r="T4006" s="464" t="n">
        <v>3995</v>
      </c>
    </row>
    <row customFormat="1" customHeight="1" ht="51" outlineLevel="1" r="4007" s="590">
      <c r="A4007" s="879" t="n"/>
      <c r="B4007" s="874" t="n">
        <v>400</v>
      </c>
      <c r="C4007" s="875" t="n">
        <v>479</v>
      </c>
      <c r="D4007" s="876" t="n">
        <v>173</v>
      </c>
      <c r="E4007" s="877" t="inlineStr">
        <is>
          <t>Ball valve, suitable for Feed water 
DN25 
PN16 
Flanged</t>
        </is>
      </c>
      <c r="F4007" s="877" t="inlineStr">
        <is>
          <t>Gömbcsap Tápvíz közegre 
DN25 
PN16 
Karimás kivitel</t>
        </is>
      </c>
      <c r="G4007" s="1049" t="n">
        <v>2</v>
      </c>
      <c r="H4007" s="878" t="inlineStr">
        <is>
          <t>db / pcs</t>
        </is>
      </c>
      <c r="I4007" s="315" t="n"/>
      <c r="J4007" s="159" t="n">
        <v>0</v>
      </c>
      <c r="K4007" s="159" t="n">
        <v>0</v>
      </c>
      <c r="L4007" s="753" t="n">
        <v>0</v>
      </c>
      <c r="M4007" s="748">
        <f>L4007*(G4007+I4007)</f>
        <v/>
      </c>
      <c r="O4007" s="464">
        <f>ISBLANK(D4007)</f>
        <v/>
      </c>
      <c r="P4007" s="464">
        <f>ISBLANK(G4007)</f>
        <v/>
      </c>
      <c r="Q4007" s="464">
        <f>ISBLANK(M4007)</f>
        <v/>
      </c>
      <c r="R4007" s="464">
        <f>IF(AND(O4007=P4007,O4007=Q4007),,"!!!")</f>
        <v/>
      </c>
      <c r="T4007" s="464" t="n">
        <v>3996</v>
      </c>
    </row>
    <row customFormat="1" customHeight="1" ht="51" outlineLevel="1" r="4008" s="590">
      <c r="A4008" s="879" t="n"/>
      <c r="B4008" s="874" t="n">
        <v>400</v>
      </c>
      <c r="C4008" s="875" t="n">
        <v>479</v>
      </c>
      <c r="D4008" s="876" t="n">
        <v>174</v>
      </c>
      <c r="E4008" s="877" t="inlineStr">
        <is>
          <t>Ball valve, suitable for Feed water 
DN65 
PN16 
Flanged</t>
        </is>
      </c>
      <c r="F4008" s="877" t="inlineStr">
        <is>
          <t>Gömbcsap Tápvíz közegre 
DN65 
PN16 
Karimás kivitel</t>
        </is>
      </c>
      <c r="G4008" s="1049" t="n">
        <v>3</v>
      </c>
      <c r="H4008" s="878" t="inlineStr">
        <is>
          <t>db / pcs</t>
        </is>
      </c>
      <c r="I4008" s="315" t="n"/>
      <c r="J4008" s="159" t="n">
        <v>0</v>
      </c>
      <c r="K4008" s="159" t="n">
        <v>0</v>
      </c>
      <c r="L4008" s="753" t="n">
        <v>0</v>
      </c>
      <c r="M4008" s="748">
        <f>L4008*(G4008+I4008)</f>
        <v/>
      </c>
      <c r="O4008" s="464">
        <f>ISBLANK(D4008)</f>
        <v/>
      </c>
      <c r="P4008" s="464">
        <f>ISBLANK(G4008)</f>
        <v/>
      </c>
      <c r="Q4008" s="464">
        <f>ISBLANK(M4008)</f>
        <v/>
      </c>
      <c r="R4008" s="464">
        <f>IF(AND(O4008=P4008,O4008=Q4008),,"!!!")</f>
        <v/>
      </c>
      <c r="T4008" s="464" t="n">
        <v>3997</v>
      </c>
    </row>
    <row customFormat="1" customHeight="1" ht="51" outlineLevel="1" r="4009" s="590">
      <c r="A4009" s="879" t="n"/>
      <c r="B4009" s="874" t="n">
        <v>400</v>
      </c>
      <c r="C4009" s="875" t="n">
        <v>479</v>
      </c>
      <c r="D4009" s="876" t="n">
        <v>175</v>
      </c>
      <c r="E4009" s="877" t="inlineStr">
        <is>
          <t>Ball valve, suitable for Feed water 
DN15 
PN40 
Flanged</t>
        </is>
      </c>
      <c r="F4009" s="877" t="inlineStr">
        <is>
          <t>Gömbcsap Tápvíz közegre 
DN15 
PN40 
Karimás kivitel</t>
        </is>
      </c>
      <c r="G4009" s="1049" t="n">
        <v>3</v>
      </c>
      <c r="H4009" s="878" t="inlineStr">
        <is>
          <t>db / pcs</t>
        </is>
      </c>
      <c r="I4009" s="315" t="n"/>
      <c r="J4009" s="159" t="n">
        <v>0</v>
      </c>
      <c r="K4009" s="159" t="n">
        <v>0</v>
      </c>
      <c r="L4009" s="753" t="n">
        <v>0</v>
      </c>
      <c r="M4009" s="748">
        <f>L4009*(G4009+I4009)</f>
        <v/>
      </c>
      <c r="O4009" s="464">
        <f>ISBLANK(D4009)</f>
        <v/>
      </c>
      <c r="P4009" s="464">
        <f>ISBLANK(G4009)</f>
        <v/>
      </c>
      <c r="Q4009" s="464">
        <f>ISBLANK(M4009)</f>
        <v/>
      </c>
      <c r="R4009" s="464">
        <f>IF(AND(O4009=P4009,O4009=Q4009),,"!!!")</f>
        <v/>
      </c>
      <c r="T4009" s="464" t="n">
        <v>3998</v>
      </c>
    </row>
    <row customFormat="1" customHeight="1" ht="51" outlineLevel="1" r="4010" s="590">
      <c r="A4010" s="879" t="n"/>
      <c r="B4010" s="874" t="n">
        <v>400</v>
      </c>
      <c r="C4010" s="875" t="n">
        <v>479</v>
      </c>
      <c r="D4010" s="876" t="n">
        <v>176</v>
      </c>
      <c r="E4010" s="877" t="inlineStr">
        <is>
          <t>Ball valve, suitable for Feed water 
DN25 
PN40 
Flanged</t>
        </is>
      </c>
      <c r="F4010" s="877" t="inlineStr">
        <is>
          <t>Gömbcsap Tápvíz közegre 
DN25 
PN40 
Karimás kivitel</t>
        </is>
      </c>
      <c r="G4010" s="1049" t="n">
        <v>1</v>
      </c>
      <c r="H4010" s="878" t="inlineStr">
        <is>
          <t>db / pcs</t>
        </is>
      </c>
      <c r="I4010" s="315" t="n"/>
      <c r="J4010" s="159" t="n">
        <v>0</v>
      </c>
      <c r="K4010" s="159" t="n">
        <v>0</v>
      </c>
      <c r="L4010" s="753" t="n">
        <v>0</v>
      </c>
      <c r="M4010" s="748">
        <f>L4010*(G4010+I4010)</f>
        <v/>
      </c>
      <c r="O4010" s="464">
        <f>ISBLANK(D4010)</f>
        <v/>
      </c>
      <c r="P4010" s="464">
        <f>ISBLANK(G4010)</f>
        <v/>
      </c>
      <c r="Q4010" s="464">
        <f>ISBLANK(M4010)</f>
        <v/>
      </c>
      <c r="R4010" s="464">
        <f>IF(AND(O4010=P4010,O4010=Q4010),,"!!!")</f>
        <v/>
      </c>
      <c r="T4010" s="464" t="n">
        <v>3999</v>
      </c>
    </row>
    <row customFormat="1" customHeight="1" ht="51" outlineLevel="1" r="4011" s="590">
      <c r="A4011" s="879" t="n"/>
      <c r="B4011" s="874" t="n">
        <v>400</v>
      </c>
      <c r="C4011" s="875" t="n">
        <v>479</v>
      </c>
      <c r="D4011" s="876" t="n">
        <v>177</v>
      </c>
      <c r="E4011" s="877" t="inlineStr">
        <is>
          <t>Motorized 3-way valve, suitable for Feed water 
DN50/25 
PN40 
Flanged</t>
        </is>
      </c>
      <c r="F4011" s="877" t="inlineStr">
        <is>
          <t>Háromjáratú motoros szelep Tápvíz közegre 
DN50/25 
PN40 
Karimás kivitel</t>
        </is>
      </c>
      <c r="G4011" s="1049" t="n">
        <v>1</v>
      </c>
      <c r="H4011" s="878" t="inlineStr">
        <is>
          <t>db / pcs</t>
        </is>
      </c>
      <c r="I4011" s="315" t="n"/>
      <c r="J4011" s="159" t="n">
        <v>0</v>
      </c>
      <c r="K4011" s="159" t="n">
        <v>0</v>
      </c>
      <c r="L4011" s="753" t="n">
        <v>0</v>
      </c>
      <c r="M4011" s="748">
        <f>L4011*(G4011+I4011)</f>
        <v/>
      </c>
      <c r="O4011" s="464">
        <f>ISBLANK(D4011)</f>
        <v/>
      </c>
      <c r="P4011" s="464">
        <f>ISBLANK(G4011)</f>
        <v/>
      </c>
      <c r="Q4011" s="464">
        <f>ISBLANK(M4011)</f>
        <v/>
      </c>
      <c r="R4011" s="464">
        <f>IF(AND(O4011=P4011,O4011=Q4011),,"!!!")</f>
        <v/>
      </c>
      <c r="T4011" s="464" t="n">
        <v>4000</v>
      </c>
    </row>
    <row customFormat="1" customHeight="1" ht="51" outlineLevel="1" r="4012" s="590">
      <c r="A4012" s="879" t="n"/>
      <c r="B4012" s="874" t="n">
        <v>400</v>
      </c>
      <c r="C4012" s="875" t="n">
        <v>479</v>
      </c>
      <c r="D4012" s="876" t="n">
        <v>178</v>
      </c>
      <c r="E4012" s="877" t="inlineStr">
        <is>
          <t>Steam trap, suitable for Steam-condensate 
DN15 
PN25 
Flanged</t>
        </is>
      </c>
      <c r="F4012" s="877" t="inlineStr">
        <is>
          <t>Kondenzleválasztó Gőz-kondenz közegre 
DN15 
PN25 
Karimás kivitel</t>
        </is>
      </c>
      <c r="G4012" s="1049" t="n">
        <v>1</v>
      </c>
      <c r="H4012" s="878" t="inlineStr">
        <is>
          <t>db / pcs</t>
        </is>
      </c>
      <c r="I4012" s="315" t="n"/>
      <c r="J4012" s="159" t="n">
        <v>0</v>
      </c>
      <c r="K4012" s="159" t="n">
        <v>0</v>
      </c>
      <c r="L4012" s="753" t="n">
        <v>0</v>
      </c>
      <c r="M4012" s="748">
        <f>L4012*(G4012+I4012)</f>
        <v/>
      </c>
      <c r="O4012" s="464">
        <f>ISBLANK(D4012)</f>
        <v/>
      </c>
      <c r="P4012" s="464">
        <f>ISBLANK(G4012)</f>
        <v/>
      </c>
      <c r="Q4012" s="464">
        <f>ISBLANK(M4012)</f>
        <v/>
      </c>
      <c r="R4012" s="464">
        <f>IF(AND(O4012=P4012,O4012=Q4012),,"!!!")</f>
        <v/>
      </c>
      <c r="T4012" s="464" t="n">
        <v>4001</v>
      </c>
    </row>
    <row customFormat="1" customHeight="1" ht="51" outlineLevel="1" r="4013" s="590">
      <c r="A4013" s="879" t="n"/>
      <c r="B4013" s="874" t="n">
        <v>400</v>
      </c>
      <c r="C4013" s="875" t="n">
        <v>479</v>
      </c>
      <c r="D4013" s="876" t="n">
        <v>179</v>
      </c>
      <c r="E4013" s="877" t="inlineStr">
        <is>
          <t>Steam trap, suitable for Steam-condensate 
DN15 
PN40 
Flanged</t>
        </is>
      </c>
      <c r="F4013" s="877" t="inlineStr">
        <is>
          <t>Kondenzleválasztó Gőz-kondenz közegre 
DN15 
PN40 
Karimás kivitel</t>
        </is>
      </c>
      <c r="G4013" s="1049" t="n">
        <v>1</v>
      </c>
      <c r="H4013" s="878" t="inlineStr">
        <is>
          <t>db / pcs</t>
        </is>
      </c>
      <c r="I4013" s="315" t="n"/>
      <c r="J4013" s="159" t="n">
        <v>0</v>
      </c>
      <c r="K4013" s="159" t="n">
        <v>0</v>
      </c>
      <c r="L4013" s="753" t="n">
        <v>0</v>
      </c>
      <c r="M4013" s="748">
        <f>L4013*(G4013+I4013)</f>
        <v/>
      </c>
      <c r="O4013" s="464">
        <f>ISBLANK(D4013)</f>
        <v/>
      </c>
      <c r="P4013" s="464">
        <f>ISBLANK(G4013)</f>
        <v/>
      </c>
      <c r="Q4013" s="464">
        <f>ISBLANK(M4013)</f>
        <v/>
      </c>
      <c r="R4013" s="464">
        <f>IF(AND(O4013=P4013,O4013=Q4013),,"!!!")</f>
        <v/>
      </c>
      <c r="T4013" s="464" t="n">
        <v>4002</v>
      </c>
    </row>
    <row customFormat="1" customHeight="1" ht="51" outlineLevel="1" r="4014" s="590">
      <c r="A4014" s="879" t="n"/>
      <c r="B4014" s="874" t="n">
        <v>400</v>
      </c>
      <c r="C4014" s="875" t="n">
        <v>479</v>
      </c>
      <c r="D4014" s="876" t="n">
        <v>180</v>
      </c>
      <c r="E4014" s="877" t="inlineStr">
        <is>
          <t>Motorized valve, suitable for Drain water 
DN40 
PN16 
Flanged</t>
        </is>
      </c>
      <c r="F4014" s="877" t="inlineStr">
        <is>
          <t>Motoros elzáró szelep Csurgalékvíz közegre 
DN40 
PN16 
Karimás kivitel</t>
        </is>
      </c>
      <c r="G4014" s="1049" t="n">
        <v>1</v>
      </c>
      <c r="H4014" s="878" t="inlineStr">
        <is>
          <t>db / pcs</t>
        </is>
      </c>
      <c r="I4014" s="315" t="n"/>
      <c r="J4014" s="159" t="n">
        <v>0</v>
      </c>
      <c r="K4014" s="159" t="n">
        <v>0</v>
      </c>
      <c r="L4014" s="753" t="n">
        <v>0</v>
      </c>
      <c r="M4014" s="748">
        <f>L4014*(G4014+I4014)</f>
        <v/>
      </c>
      <c r="O4014" s="464">
        <f>ISBLANK(D4014)</f>
        <v/>
      </c>
      <c r="P4014" s="464">
        <f>ISBLANK(G4014)</f>
        <v/>
      </c>
      <c r="Q4014" s="464">
        <f>ISBLANK(M4014)</f>
        <v/>
      </c>
      <c r="R4014" s="464">
        <f>IF(AND(O4014=P4014,O4014=Q4014),,"!!!")</f>
        <v/>
      </c>
      <c r="T4014" s="464" t="n">
        <v>4003</v>
      </c>
    </row>
    <row customFormat="1" customHeight="1" ht="51" outlineLevel="1" r="4015" s="590">
      <c r="A4015" s="879" t="n"/>
      <c r="B4015" s="874" t="n">
        <v>400</v>
      </c>
      <c r="C4015" s="875" t="n">
        <v>479</v>
      </c>
      <c r="D4015" s="876" t="n">
        <v>181</v>
      </c>
      <c r="E4015" s="877" t="inlineStr">
        <is>
          <t>Motorized valve, suitable for Steam-condensate 
DN125 
PN40 
Flanged</t>
        </is>
      </c>
      <c r="F4015" s="877" t="inlineStr">
        <is>
          <t>Motoros elzáró szelep Gőz-kondenz közegre 
DN125 
PN40 
Karimás kivitel</t>
        </is>
      </c>
      <c r="G4015" s="1049" t="n">
        <v>1</v>
      </c>
      <c r="H4015" s="878" t="inlineStr">
        <is>
          <t>db / pcs</t>
        </is>
      </c>
      <c r="I4015" s="315" t="n"/>
      <c r="J4015" s="159" t="n">
        <v>0</v>
      </c>
      <c r="K4015" s="159" t="n">
        <v>0</v>
      </c>
      <c r="L4015" s="753" t="n">
        <v>0</v>
      </c>
      <c r="M4015" s="748">
        <f>L4015*(G4015+I4015)</f>
        <v/>
      </c>
      <c r="O4015" s="464">
        <f>ISBLANK(D4015)</f>
        <v/>
      </c>
      <c r="P4015" s="464">
        <f>ISBLANK(G4015)</f>
        <v/>
      </c>
      <c r="Q4015" s="464">
        <f>ISBLANK(M4015)</f>
        <v/>
      </c>
      <c r="R4015" s="464">
        <f>IF(AND(O4015=P4015,O4015=Q4015),,"!!!")</f>
        <v/>
      </c>
      <c r="T4015" s="464" t="n">
        <v>4004</v>
      </c>
    </row>
    <row customFormat="1" customHeight="1" ht="51" outlineLevel="1" r="4016" s="590">
      <c r="A4016" s="879" t="n"/>
      <c r="B4016" s="874" t="n">
        <v>400</v>
      </c>
      <c r="C4016" s="875" t="n">
        <v>479</v>
      </c>
      <c r="D4016" s="876" t="n">
        <v>182</v>
      </c>
      <c r="E4016" s="877" t="inlineStr">
        <is>
          <t>Motorized control valve, suitable for Steam-condensate 
DN25 
PN25 
Flanged</t>
        </is>
      </c>
      <c r="F4016" s="877" t="inlineStr">
        <is>
          <t>Motoros szabályozó szelep Gőz-kondenz közegre 
DN25 
PN25 
Karimás kivitel</t>
        </is>
      </c>
      <c r="G4016" s="1049" t="n">
        <v>1</v>
      </c>
      <c r="H4016" s="878" t="inlineStr">
        <is>
          <t>db / pcs</t>
        </is>
      </c>
      <c r="I4016" s="315" t="n"/>
      <c r="J4016" s="159" t="n">
        <v>0</v>
      </c>
      <c r="K4016" s="159" t="n">
        <v>0</v>
      </c>
      <c r="L4016" s="753" t="n">
        <v>0</v>
      </c>
      <c r="M4016" s="748">
        <f>L4016*(G4016+I4016)</f>
        <v/>
      </c>
      <c r="O4016" s="464">
        <f>ISBLANK(D4016)</f>
        <v/>
      </c>
      <c r="P4016" s="464">
        <f>ISBLANK(G4016)</f>
        <v/>
      </c>
      <c r="Q4016" s="464">
        <f>ISBLANK(M4016)</f>
        <v/>
      </c>
      <c r="R4016" s="464">
        <f>IF(AND(O4016=P4016,O4016=Q4016),,"!!!")</f>
        <v/>
      </c>
      <c r="T4016" s="464" t="n">
        <v>4005</v>
      </c>
    </row>
    <row customFormat="1" customHeight="1" ht="51" outlineLevel="1" r="4017" s="590">
      <c r="A4017" s="879" t="n"/>
      <c r="B4017" s="874" t="n">
        <v>400</v>
      </c>
      <c r="C4017" s="875" t="n">
        <v>479</v>
      </c>
      <c r="D4017" s="876" t="n">
        <v>183</v>
      </c>
      <c r="E4017" s="877" t="inlineStr">
        <is>
          <t>Motorized control valve, suitable for Feed water 
DN65 
PN16 
Flanged</t>
        </is>
      </c>
      <c r="F4017" s="877" t="inlineStr">
        <is>
          <t>Motoros szabályozó szelep Tápvíz közegre 
DN65 
PN16 
Karimás kivitel</t>
        </is>
      </c>
      <c r="G4017" s="1049" t="n">
        <v>1</v>
      </c>
      <c r="H4017" s="878" t="inlineStr">
        <is>
          <t>db / pcs</t>
        </is>
      </c>
      <c r="I4017" s="315" t="n"/>
      <c r="J4017" s="159" t="n">
        <v>0</v>
      </c>
      <c r="K4017" s="159" t="n">
        <v>0</v>
      </c>
      <c r="L4017" s="753" t="n">
        <v>0</v>
      </c>
      <c r="M4017" s="748">
        <f>L4017*(G4017+I4017)</f>
        <v/>
      </c>
      <c r="O4017" s="464">
        <f>ISBLANK(D4017)</f>
        <v/>
      </c>
      <c r="P4017" s="464">
        <f>ISBLANK(G4017)</f>
        <v/>
      </c>
      <c r="Q4017" s="464">
        <f>ISBLANK(M4017)</f>
        <v/>
      </c>
      <c r="R4017" s="464">
        <f>IF(AND(O4017=P4017,O4017=Q4017),,"!!!")</f>
        <v/>
      </c>
      <c r="T4017" s="464" t="n">
        <v>4006</v>
      </c>
    </row>
    <row customFormat="1" customHeight="1" ht="51" outlineLevel="1" r="4018" s="590">
      <c r="A4018" s="879" t="n"/>
      <c r="B4018" s="874" t="n">
        <v>400</v>
      </c>
      <c r="C4018" s="875" t="n">
        <v>479</v>
      </c>
      <c r="D4018" s="876" t="n">
        <v>184</v>
      </c>
      <c r="E4018" s="877" t="inlineStr">
        <is>
          <t>Motorized control valve, suitable for Feed water 
DN25 
PN40 
Flanged</t>
        </is>
      </c>
      <c r="F4018" s="877" t="inlineStr">
        <is>
          <t>Motoros szabályozó szelep Tápvíz közegre 
DN25 
PN40 
Karimás kivitel</t>
        </is>
      </c>
      <c r="G4018" s="1049" t="n">
        <v>1</v>
      </c>
      <c r="H4018" s="878" t="inlineStr">
        <is>
          <t>db / pcs</t>
        </is>
      </c>
      <c r="I4018" s="315" t="n"/>
      <c r="J4018" s="159" t="n">
        <v>0</v>
      </c>
      <c r="K4018" s="159" t="n">
        <v>0</v>
      </c>
      <c r="L4018" s="753" t="n">
        <v>0</v>
      </c>
      <c r="M4018" s="748">
        <f>L4018*(G4018+I4018)</f>
        <v/>
      </c>
      <c r="O4018" s="464">
        <f>ISBLANK(D4018)</f>
        <v/>
      </c>
      <c r="P4018" s="464">
        <f>ISBLANK(G4018)</f>
        <v/>
      </c>
      <c r="Q4018" s="464">
        <f>ISBLANK(M4018)</f>
        <v/>
      </c>
      <c r="R4018" s="464">
        <f>IF(AND(O4018=P4018,O4018=Q4018),,"!!!")</f>
        <v/>
      </c>
      <c r="T4018" s="464" t="n">
        <v>4007</v>
      </c>
    </row>
    <row customFormat="1" customHeight="1" ht="63.75" outlineLevel="1" r="4019" s="590">
      <c r="A4019" s="879" t="n"/>
      <c r="B4019" s="874" t="n">
        <v>400</v>
      </c>
      <c r="C4019" s="875" t="n">
        <v>479</v>
      </c>
      <c r="D4019" s="876" t="n">
        <v>185</v>
      </c>
      <c r="E4019" s="877" t="inlineStr">
        <is>
          <t>Electromagnetic control valve, suitable for Feed water 
DN20 
PN16 
Flanged</t>
        </is>
      </c>
      <c r="F4019" s="877" t="inlineStr">
        <is>
          <t>Szabályozó szelep elektromágneses működtetéssel Tápvíz közegre 
DN20 
PN16 
Karimás kivitel</t>
        </is>
      </c>
      <c r="G4019" s="1049" t="n">
        <v>1</v>
      </c>
      <c r="H4019" s="878" t="inlineStr">
        <is>
          <t>db / pcs</t>
        </is>
      </c>
      <c r="I4019" s="315" t="n"/>
      <c r="J4019" s="159" t="n">
        <v>0</v>
      </c>
      <c r="K4019" s="159" t="n">
        <v>0</v>
      </c>
      <c r="L4019" s="753" t="n">
        <v>0</v>
      </c>
      <c r="M4019" s="748">
        <f>L4019*(G4019+I4019)</f>
        <v/>
      </c>
      <c r="O4019" s="464">
        <f>ISBLANK(D4019)</f>
        <v/>
      </c>
      <c r="P4019" s="464">
        <f>ISBLANK(G4019)</f>
        <v/>
      </c>
      <c r="Q4019" s="464">
        <f>ISBLANK(M4019)</f>
        <v/>
      </c>
      <c r="R4019" s="464">
        <f>IF(AND(O4019=P4019,O4019=Q4019),,"!!!")</f>
        <v/>
      </c>
      <c r="T4019" s="464" t="n">
        <v>4008</v>
      </c>
    </row>
    <row customFormat="1" customHeight="1" ht="51" outlineLevel="1" r="4020" s="590">
      <c r="A4020" s="879" t="n"/>
      <c r="B4020" s="874" t="n">
        <v>400</v>
      </c>
      <c r="C4020" s="875" t="n">
        <v>479</v>
      </c>
      <c r="D4020" s="876" t="n">
        <v>186</v>
      </c>
      <c r="E4020" s="877" t="inlineStr">
        <is>
          <t>Strainer, suitable for Steam-condensate 
DN15 
PN25 
Flanged</t>
        </is>
      </c>
      <c r="F4020" s="877" t="inlineStr">
        <is>
          <t>Szűrő Gőz-kondenz közegre 
DN15 
PN25 
Karimás kivitel</t>
        </is>
      </c>
      <c r="G4020" s="1049" t="n">
        <v>1</v>
      </c>
      <c r="H4020" s="878" t="inlineStr">
        <is>
          <t>db / pcs</t>
        </is>
      </c>
      <c r="I4020" s="315" t="n"/>
      <c r="J4020" s="159" t="n">
        <v>0</v>
      </c>
      <c r="K4020" s="159" t="n">
        <v>0</v>
      </c>
      <c r="L4020" s="753" t="n">
        <v>0</v>
      </c>
      <c r="M4020" s="748">
        <f>L4020*(G4020+I4020)</f>
        <v/>
      </c>
      <c r="O4020" s="464">
        <f>ISBLANK(D4020)</f>
        <v/>
      </c>
      <c r="P4020" s="464">
        <f>ISBLANK(G4020)</f>
        <v/>
      </c>
      <c r="Q4020" s="464">
        <f>ISBLANK(M4020)</f>
        <v/>
      </c>
      <c r="R4020" s="464">
        <f>IF(AND(O4020=P4020,O4020=Q4020),,"!!!")</f>
        <v/>
      </c>
      <c r="T4020" s="464" t="n">
        <v>4009</v>
      </c>
    </row>
    <row customFormat="1" customHeight="1" ht="51" outlineLevel="1" r="4021" s="590">
      <c r="A4021" s="879" t="n"/>
      <c r="B4021" s="874" t="n">
        <v>400</v>
      </c>
      <c r="C4021" s="875" t="n">
        <v>479</v>
      </c>
      <c r="D4021" s="876" t="n">
        <v>187</v>
      </c>
      <c r="E4021" s="877" t="inlineStr">
        <is>
          <t>Strainer, suitable for Steam-condensate 
DN25 
PN25 
Flanged</t>
        </is>
      </c>
      <c r="F4021" s="877" t="inlineStr">
        <is>
          <t>Szűrő Gőz-kondenz közegre 
DN25 
PN25 
Karimás kivitel</t>
        </is>
      </c>
      <c r="G4021" s="1049" t="n">
        <v>1</v>
      </c>
      <c r="H4021" s="878" t="inlineStr">
        <is>
          <t>db / pcs</t>
        </is>
      </c>
      <c r="I4021" s="315" t="n"/>
      <c r="J4021" s="159" t="n">
        <v>0</v>
      </c>
      <c r="K4021" s="159" t="n">
        <v>0</v>
      </c>
      <c r="L4021" s="753" t="n">
        <v>0</v>
      </c>
      <c r="M4021" s="748">
        <f>L4021*(G4021+I4021)</f>
        <v/>
      </c>
      <c r="O4021" s="464">
        <f>ISBLANK(D4021)</f>
        <v/>
      </c>
      <c r="P4021" s="464">
        <f>ISBLANK(G4021)</f>
        <v/>
      </c>
      <c r="Q4021" s="464">
        <f>ISBLANK(M4021)</f>
        <v/>
      </c>
      <c r="R4021" s="464">
        <f>IF(AND(O4021=P4021,O4021=Q4021),,"!!!")</f>
        <v/>
      </c>
      <c r="T4021" s="464" t="n">
        <v>4010</v>
      </c>
    </row>
    <row customFormat="1" customHeight="1" ht="51" outlineLevel="1" r="4022" s="590">
      <c r="A4022" s="879" t="n"/>
      <c r="B4022" s="874" t="n">
        <v>400</v>
      </c>
      <c r="C4022" s="875" t="n">
        <v>479</v>
      </c>
      <c r="D4022" s="876" t="n">
        <v>188</v>
      </c>
      <c r="E4022" s="877" t="inlineStr">
        <is>
          <t>Strainer, suitable for Steam-condensate 
DN15 
PN40 
Flanged</t>
        </is>
      </c>
      <c r="F4022" s="877" t="inlineStr">
        <is>
          <t>Szűrő Gőz-kondenz közegre 
DN15 
PN40 
Karimás kivitel</t>
        </is>
      </c>
      <c r="G4022" s="1049" t="n">
        <v>1</v>
      </c>
      <c r="H4022" s="878" t="inlineStr">
        <is>
          <t>db / pcs</t>
        </is>
      </c>
      <c r="I4022" s="315" t="n"/>
      <c r="J4022" s="159" t="n">
        <v>0</v>
      </c>
      <c r="K4022" s="159" t="n">
        <v>0</v>
      </c>
      <c r="L4022" s="753" t="n">
        <v>0</v>
      </c>
      <c r="M4022" s="748">
        <f>L4022*(G4022+I4022)</f>
        <v/>
      </c>
      <c r="O4022" s="464">
        <f>ISBLANK(D4022)</f>
        <v/>
      </c>
      <c r="P4022" s="464">
        <f>ISBLANK(G4022)</f>
        <v/>
      </c>
      <c r="Q4022" s="464">
        <f>ISBLANK(M4022)</f>
        <v/>
      </c>
      <c r="R4022" s="464">
        <f>IF(AND(O4022=P4022,O4022=Q4022),,"!!!")</f>
        <v/>
      </c>
      <c r="T4022" s="464" t="n">
        <v>4011</v>
      </c>
    </row>
    <row customFormat="1" customHeight="1" ht="51" outlineLevel="1" r="4023" s="590">
      <c r="A4023" s="879" t="n"/>
      <c r="B4023" s="874" t="n">
        <v>400</v>
      </c>
      <c r="C4023" s="875" t="n">
        <v>479</v>
      </c>
      <c r="D4023" s="876" t="n">
        <v>189</v>
      </c>
      <c r="E4023" s="877" t="inlineStr">
        <is>
          <t>Strainer, suitable for Feed water 
DN65 
PN16 
Flanged</t>
        </is>
      </c>
      <c r="F4023" s="877" t="inlineStr">
        <is>
          <t>Szűrő Tápvíz közegre 
DN65 
PN16 
Karimás kivitel</t>
        </is>
      </c>
      <c r="G4023" s="1049" t="n">
        <v>1</v>
      </c>
      <c r="H4023" s="878" t="inlineStr">
        <is>
          <t>db / pcs</t>
        </is>
      </c>
      <c r="I4023" s="315" t="n"/>
      <c r="J4023" s="159" t="n">
        <v>0</v>
      </c>
      <c r="K4023" s="159" t="n">
        <v>0</v>
      </c>
      <c r="L4023" s="753" t="n">
        <v>0</v>
      </c>
      <c r="M4023" s="748">
        <f>L4023*(G4023+I4023)</f>
        <v/>
      </c>
      <c r="O4023" s="464">
        <f>ISBLANK(D4023)</f>
        <v/>
      </c>
      <c r="P4023" s="464">
        <f>ISBLANK(G4023)</f>
        <v/>
      </c>
      <c r="Q4023" s="464">
        <f>ISBLANK(M4023)</f>
        <v/>
      </c>
      <c r="R4023" s="464">
        <f>IF(AND(O4023=P4023,O4023=Q4023),,"!!!")</f>
        <v/>
      </c>
      <c r="T4023" s="464" t="n">
        <v>4012</v>
      </c>
    </row>
    <row customFormat="1" customHeight="1" ht="51" outlineLevel="1" r="4024" s="590">
      <c r="A4024" s="879" t="n"/>
      <c r="B4024" s="874" t="n">
        <v>400</v>
      </c>
      <c r="C4024" s="875" t="n">
        <v>479</v>
      </c>
      <c r="D4024" s="876" t="n">
        <v>190</v>
      </c>
      <c r="E4024" s="877" t="inlineStr">
        <is>
          <t>Strainer, suitable for Feed water 
DN50 
PN40 
Flanged</t>
        </is>
      </c>
      <c r="F4024" s="877" t="inlineStr">
        <is>
          <t>Szűrő Tápvíz közegre 
DN50 
PN40 
Karimás kivitel</t>
        </is>
      </c>
      <c r="G4024" s="1049" t="n">
        <v>1</v>
      </c>
      <c r="H4024" s="878" t="inlineStr">
        <is>
          <t>db / pcs</t>
        </is>
      </c>
      <c r="I4024" s="315" t="n"/>
      <c r="J4024" s="159" t="n">
        <v>0</v>
      </c>
      <c r="K4024" s="159" t="n">
        <v>0</v>
      </c>
      <c r="L4024" s="753" t="n">
        <v>0</v>
      </c>
      <c r="M4024" s="748">
        <f>L4024*(G4024+I4024)</f>
        <v/>
      </c>
      <c r="O4024" s="464">
        <f>ISBLANK(D4024)</f>
        <v/>
      </c>
      <c r="P4024" s="464">
        <f>ISBLANK(G4024)</f>
        <v/>
      </c>
      <c r="Q4024" s="464">
        <f>ISBLANK(M4024)</f>
        <v/>
      </c>
      <c r="R4024" s="464">
        <f>IF(AND(O4024=P4024,O4024=Q4024),,"!!!")</f>
        <v/>
      </c>
      <c r="T4024" s="464" t="n">
        <v>4013</v>
      </c>
    </row>
    <row customFormat="1" customHeight="1" ht="51" outlineLevel="1" r="4025" s="590">
      <c r="A4025" s="879" t="n"/>
      <c r="B4025" s="874" t="n">
        <v>400</v>
      </c>
      <c r="C4025" s="875" t="n">
        <v>479</v>
      </c>
      <c r="D4025" s="876" t="n">
        <v>191</v>
      </c>
      <c r="E4025" s="877" t="inlineStr">
        <is>
          <t>Check valve, suitable for Steam-condensate 
DN15 
PN25 
Mounting between flanges</t>
        </is>
      </c>
      <c r="F4025" s="877" t="inlineStr">
        <is>
          <t>Visszacsapó szelep Gőz-kondenz közegre 
DN15 
PN25 
Karimák közé fogható kivitel</t>
        </is>
      </c>
      <c r="G4025" s="1049" t="n">
        <v>1</v>
      </c>
      <c r="H4025" s="878" t="inlineStr">
        <is>
          <t>db / pcs</t>
        </is>
      </c>
      <c r="I4025" s="315" t="n"/>
      <c r="J4025" s="159" t="n">
        <v>0</v>
      </c>
      <c r="K4025" s="159" t="n">
        <v>0</v>
      </c>
      <c r="L4025" s="753" t="n">
        <v>0</v>
      </c>
      <c r="M4025" s="748">
        <f>L4025*(G4025+I4025)</f>
        <v/>
      </c>
      <c r="O4025" s="464">
        <f>ISBLANK(D4025)</f>
        <v/>
      </c>
      <c r="P4025" s="464">
        <f>ISBLANK(G4025)</f>
        <v/>
      </c>
      <c r="Q4025" s="464">
        <f>ISBLANK(M4025)</f>
        <v/>
      </c>
      <c r="R4025" s="464">
        <f>IF(AND(O4025=P4025,O4025=Q4025),,"!!!")</f>
        <v/>
      </c>
      <c r="T4025" s="464" t="n">
        <v>4014</v>
      </c>
    </row>
    <row customFormat="1" customHeight="1" ht="51" outlineLevel="1" r="4026" s="590">
      <c r="A4026" s="879" t="n"/>
      <c r="B4026" s="874" t="n">
        <v>400</v>
      </c>
      <c r="C4026" s="875" t="n">
        <v>479</v>
      </c>
      <c r="D4026" s="876" t="n">
        <v>192</v>
      </c>
      <c r="E4026" s="877" t="inlineStr">
        <is>
          <t>Check valve, suitable for Steam-condensate 
DN15 
PN40 
Mounting between flanges</t>
        </is>
      </c>
      <c r="F4026" s="877" t="inlineStr">
        <is>
          <t>Visszacsapó szelep Gőz-kondenz közegre 
DN15 
PN40 
Karimák közé fogható kivitel</t>
        </is>
      </c>
      <c r="G4026" s="1049" t="n">
        <v>1</v>
      </c>
      <c r="H4026" s="878" t="inlineStr">
        <is>
          <t>db / pcs</t>
        </is>
      </c>
      <c r="I4026" s="315" t="n"/>
      <c r="J4026" s="159" t="n">
        <v>0</v>
      </c>
      <c r="K4026" s="159" t="n">
        <v>0</v>
      </c>
      <c r="L4026" s="753" t="n">
        <v>0</v>
      </c>
      <c r="M4026" s="748">
        <f>L4026*(G4026+I4026)</f>
        <v/>
      </c>
      <c r="O4026" s="464">
        <f>ISBLANK(D4026)</f>
        <v/>
      </c>
      <c r="P4026" s="464">
        <f>ISBLANK(G4026)</f>
        <v/>
      </c>
      <c r="Q4026" s="464">
        <f>ISBLANK(M4026)</f>
        <v/>
      </c>
      <c r="R4026" s="464">
        <f>IF(AND(O4026=P4026,O4026=Q4026),,"!!!")</f>
        <v/>
      </c>
      <c r="T4026" s="464" t="n">
        <v>4015</v>
      </c>
    </row>
    <row customFormat="1" customHeight="1" ht="51" outlineLevel="1" r="4027" s="590">
      <c r="A4027" s="879" t="n"/>
      <c r="B4027" s="874" t="n">
        <v>400</v>
      </c>
      <c r="C4027" s="875" t="n">
        <v>479</v>
      </c>
      <c r="D4027" s="876" t="n">
        <v>193</v>
      </c>
      <c r="E4027" s="877" t="inlineStr">
        <is>
          <t>Check valve, suitable for Steam-condensate 
DN150 
PN40 
Mounting between flanges</t>
        </is>
      </c>
      <c r="F4027" s="877" t="inlineStr">
        <is>
          <t>Visszacsapó szelep Gőz-kondenz közegre 
DN150 
PN40 
Karimák közé fogható kivitel</t>
        </is>
      </c>
      <c r="G4027" s="1049" t="n">
        <v>1</v>
      </c>
      <c r="H4027" s="878" t="inlineStr">
        <is>
          <t>db / pcs</t>
        </is>
      </c>
      <c r="I4027" s="315" t="n"/>
      <c r="J4027" s="159" t="n">
        <v>0</v>
      </c>
      <c r="K4027" s="159" t="n">
        <v>0</v>
      </c>
      <c r="L4027" s="753" t="n">
        <v>0</v>
      </c>
      <c r="M4027" s="748">
        <f>L4027*(G4027+I4027)</f>
        <v/>
      </c>
      <c r="O4027" s="464">
        <f>ISBLANK(D4027)</f>
        <v/>
      </c>
      <c r="P4027" s="464">
        <f>ISBLANK(G4027)</f>
        <v/>
      </c>
      <c r="Q4027" s="464">
        <f>ISBLANK(M4027)</f>
        <v/>
      </c>
      <c r="R4027" s="464">
        <f>IF(AND(O4027=P4027,O4027=Q4027),,"!!!")</f>
        <v/>
      </c>
      <c r="T4027" s="464" t="n">
        <v>4016</v>
      </c>
    </row>
    <row customFormat="1" customHeight="1" ht="51" outlineLevel="1" r="4028" s="590">
      <c r="A4028" s="879" t="n"/>
      <c r="B4028" s="874" t="n">
        <v>400</v>
      </c>
      <c r="C4028" s="875" t="n">
        <v>479</v>
      </c>
      <c r="D4028" s="876" t="n">
        <v>194</v>
      </c>
      <c r="E4028" s="877" t="inlineStr">
        <is>
          <t>Check valve, suitable for Feed water 
DN50 
PN16 
Mounting between flanges</t>
        </is>
      </c>
      <c r="F4028" s="877" t="inlineStr">
        <is>
          <t>Visszacsapó szelep Tápvíz közegre 
DN50 
PN16 
Karimák közé fogható kivitel</t>
        </is>
      </c>
      <c r="G4028" s="1049" t="n">
        <v>1</v>
      </c>
      <c r="H4028" s="878" t="inlineStr">
        <is>
          <t>db / pcs</t>
        </is>
      </c>
      <c r="I4028" s="315" t="n"/>
      <c r="J4028" s="159" t="n">
        <v>0</v>
      </c>
      <c r="K4028" s="159" t="n">
        <v>0</v>
      </c>
      <c r="L4028" s="753" t="n">
        <v>0</v>
      </c>
      <c r="M4028" s="748">
        <f>L4028*(G4028+I4028)</f>
        <v/>
      </c>
      <c r="O4028" s="464">
        <f>ISBLANK(D4028)</f>
        <v/>
      </c>
      <c r="P4028" s="464">
        <f>ISBLANK(G4028)</f>
        <v/>
      </c>
      <c r="Q4028" s="464">
        <f>ISBLANK(M4028)</f>
        <v/>
      </c>
      <c r="R4028" s="464">
        <f>IF(AND(O4028=P4028,O4028=Q4028),,"!!!")</f>
        <v/>
      </c>
      <c r="T4028" s="464" t="n">
        <v>4017</v>
      </c>
    </row>
    <row customFormat="1" customHeight="1" ht="51" outlineLevel="1" r="4029" s="590">
      <c r="A4029" s="879" t="n"/>
      <c r="B4029" s="874" t="n">
        <v>400</v>
      </c>
      <c r="C4029" s="875" t="n">
        <v>479</v>
      </c>
      <c r="D4029" s="876" t="n">
        <v>195</v>
      </c>
      <c r="E4029" s="877" t="inlineStr">
        <is>
          <t>Check valve, suitable for Feed water 
DN65 
PN16 
Mounting between flanges</t>
        </is>
      </c>
      <c r="F4029" s="877" t="inlineStr">
        <is>
          <t>Visszacsapó szelep Tápvíz közegre 
DN65 
PN16 
Karimák közé fogható kivitel</t>
        </is>
      </c>
      <c r="G4029" s="1049" t="n">
        <v>1</v>
      </c>
      <c r="H4029" s="878" t="inlineStr">
        <is>
          <t>db / pcs</t>
        </is>
      </c>
      <c r="I4029" s="315" t="n"/>
      <c r="J4029" s="159" t="n">
        <v>0</v>
      </c>
      <c r="K4029" s="159" t="n">
        <v>0</v>
      </c>
      <c r="L4029" s="753" t="n">
        <v>0</v>
      </c>
      <c r="M4029" s="748">
        <f>L4029*(G4029+I4029)</f>
        <v/>
      </c>
      <c r="O4029" s="464">
        <f>ISBLANK(D4029)</f>
        <v/>
      </c>
      <c r="P4029" s="464">
        <f>ISBLANK(G4029)</f>
        <v/>
      </c>
      <c r="Q4029" s="464">
        <f>ISBLANK(M4029)</f>
        <v/>
      </c>
      <c r="R4029" s="464">
        <f>IF(AND(O4029=P4029,O4029=Q4029),,"!!!")</f>
        <v/>
      </c>
      <c r="T4029" s="464" t="n">
        <v>4018</v>
      </c>
    </row>
    <row customFormat="1" customHeight="1" ht="51" outlineLevel="1" r="4030" s="590">
      <c r="A4030" s="879" t="n"/>
      <c r="B4030" s="874" t="n">
        <v>400</v>
      </c>
      <c r="C4030" s="875" t="n">
        <v>479</v>
      </c>
      <c r="D4030" s="876" t="n">
        <v>196</v>
      </c>
      <c r="E4030" s="877" t="inlineStr">
        <is>
          <t>Check valve, suitable for Feed water 
DN25 
PN40 
Mounting between flanges</t>
        </is>
      </c>
      <c r="F4030" s="877" t="inlineStr">
        <is>
          <t>Visszacsapó szelep Tápvíz közegre 
DN25 
PN40 
Karimák közé fogható kivitel</t>
        </is>
      </c>
      <c r="G4030" s="1049" t="n">
        <v>2</v>
      </c>
      <c r="H4030" s="878" t="inlineStr">
        <is>
          <t>db / pcs</t>
        </is>
      </c>
      <c r="I4030" s="315" t="n"/>
      <c r="J4030" s="159" t="n">
        <v>0</v>
      </c>
      <c r="K4030" s="159" t="n">
        <v>0</v>
      </c>
      <c r="L4030" s="753" t="n">
        <v>0</v>
      </c>
      <c r="M4030" s="748">
        <f>L4030*(G4030+I4030)</f>
        <v/>
      </c>
      <c r="O4030" s="464">
        <f>ISBLANK(D4030)</f>
        <v/>
      </c>
      <c r="P4030" s="464">
        <f>ISBLANK(G4030)</f>
        <v/>
      </c>
      <c r="Q4030" s="464">
        <f>ISBLANK(M4030)</f>
        <v/>
      </c>
      <c r="R4030" s="464">
        <f>IF(AND(O4030=P4030,O4030=Q4030),,"!!!")</f>
        <v/>
      </c>
      <c r="T4030" s="464" t="n">
        <v>4019</v>
      </c>
    </row>
    <row customFormat="1" customHeight="1" ht="51" outlineLevel="1" r="4031" s="590">
      <c r="A4031" s="879" t="n"/>
      <c r="B4031" s="874" t="n">
        <v>400</v>
      </c>
      <c r="C4031" s="875" t="n">
        <v>479</v>
      </c>
      <c r="D4031" s="876" t="n">
        <v>197</v>
      </c>
      <c r="E4031" s="877" t="inlineStr">
        <is>
          <t>Check valve, suitable for Feed water 
DN50 
PN40 
Mounting between flanges</t>
        </is>
      </c>
      <c r="F4031" s="877" t="inlineStr">
        <is>
          <t>Visszacsapó szelep Tápvíz közegre 
DN50 
PN40 
Karimák közé fogható kivitel</t>
        </is>
      </c>
      <c r="G4031" s="1049" t="n">
        <v>1</v>
      </c>
      <c r="H4031" s="878" t="inlineStr">
        <is>
          <t>db / pcs</t>
        </is>
      </c>
      <c r="I4031" s="315" t="n"/>
      <c r="J4031" s="159" t="n">
        <v>0</v>
      </c>
      <c r="K4031" s="159" t="n">
        <v>0</v>
      </c>
      <c r="L4031" s="753" t="n">
        <v>0</v>
      </c>
      <c r="M4031" s="748">
        <f>L4031*(G4031+I4031)</f>
        <v/>
      </c>
      <c r="O4031" s="464">
        <f>ISBLANK(D4031)</f>
        <v/>
      </c>
      <c r="P4031" s="464">
        <f>ISBLANK(G4031)</f>
        <v/>
      </c>
      <c r="Q4031" s="464">
        <f>ISBLANK(M4031)</f>
        <v/>
      </c>
      <c r="R4031" s="464">
        <f>IF(AND(O4031=P4031,O4031=Q4031),,"!!!")</f>
        <v/>
      </c>
      <c r="T4031" s="464" t="n">
        <v>4020</v>
      </c>
    </row>
    <row customFormat="1" customHeight="1" ht="51" outlineLevel="1" r="4032" s="590">
      <c r="A4032" s="879" t="n"/>
      <c r="B4032" s="874" t="n">
        <v>400</v>
      </c>
      <c r="C4032" s="875" t="n">
        <v>479</v>
      </c>
      <c r="D4032" s="876" t="n">
        <v>198</v>
      </c>
      <c r="E4032" s="877" t="inlineStr">
        <is>
          <t>Check valve, suitable for Chemicals 
DN15 
PN16 
Mounting between flanges</t>
        </is>
      </c>
      <c r="F4032" s="877" t="inlineStr">
        <is>
          <t>Visszacsapó szelep Vegyszerek közegre 
DN15 
PN16 
Karimák közé fogható kivitel</t>
        </is>
      </c>
      <c r="G4032" s="1049" t="n">
        <v>2</v>
      </c>
      <c r="H4032" s="878" t="inlineStr">
        <is>
          <t>db / pcs</t>
        </is>
      </c>
      <c r="I4032" s="315" t="n"/>
      <c r="J4032" s="159" t="n">
        <v>0</v>
      </c>
      <c r="K4032" s="159" t="n">
        <v>0</v>
      </c>
      <c r="L4032" s="753" t="n">
        <v>0</v>
      </c>
      <c r="M4032" s="748">
        <f>L4032*(G4032+I4032)</f>
        <v/>
      </c>
      <c r="O4032" s="464">
        <f>ISBLANK(D4032)</f>
        <v/>
      </c>
      <c r="P4032" s="464">
        <f>ISBLANK(G4032)</f>
        <v/>
      </c>
      <c r="Q4032" s="464">
        <f>ISBLANK(M4032)</f>
        <v/>
      </c>
      <c r="R4032" s="464">
        <f>IF(AND(O4032=P4032,O4032=Q4032),,"!!!")</f>
        <v/>
      </c>
      <c r="T4032" s="464" t="n">
        <v>4021</v>
      </c>
    </row>
    <row customFormat="1" customHeight="1" ht="51" outlineLevel="1" r="4033" s="590">
      <c r="A4033" s="879" t="n"/>
      <c r="B4033" s="874" t="n">
        <v>400</v>
      </c>
      <c r="C4033" s="875" t="n">
        <v>479</v>
      </c>
      <c r="D4033" s="876" t="n">
        <v>199</v>
      </c>
      <c r="E4033" s="877" t="inlineStr">
        <is>
          <t>Check valve, suitable for Chemicals 
DN15 
PN25 
Mounting between flanges</t>
        </is>
      </c>
      <c r="F4033" s="877" t="inlineStr">
        <is>
          <t>Visszacsapó szelep Vegyszerek közegre 
DN15 
PN25 
Karimák közé fogható kivitel</t>
        </is>
      </c>
      <c r="G4033" s="1049" t="n">
        <v>1</v>
      </c>
      <c r="H4033" s="878" t="inlineStr">
        <is>
          <t>db / pcs</t>
        </is>
      </c>
      <c r="I4033" s="315" t="n"/>
      <c r="J4033" s="159" t="n">
        <v>0</v>
      </c>
      <c r="K4033" s="159" t="n">
        <v>0</v>
      </c>
      <c r="L4033" s="753" t="n">
        <v>0</v>
      </c>
      <c r="M4033" s="748">
        <f>L4033*(G4033+I4033)</f>
        <v/>
      </c>
      <c r="O4033" s="464">
        <f>ISBLANK(D4033)</f>
        <v/>
      </c>
      <c r="P4033" s="464">
        <f>ISBLANK(G4033)</f>
        <v/>
      </c>
      <c r="Q4033" s="464">
        <f>ISBLANK(M4033)</f>
        <v/>
      </c>
      <c r="R4033" s="464">
        <f>IF(AND(O4033=P4033,O4033=Q4033),,"!!!")</f>
        <v/>
      </c>
      <c r="T4033" s="464" t="n">
        <v>4022</v>
      </c>
    </row>
    <row customFormat="1" customHeight="1" ht="38.25" outlineLevel="1" r="4034" s="590">
      <c r="A4034" s="879" t="n"/>
      <c r="B4034" s="874" t="n">
        <v>400</v>
      </c>
      <c r="C4034" s="875" t="n">
        <v>479</v>
      </c>
      <c r="D4034" s="876" t="n">
        <v>200</v>
      </c>
      <c r="E4034" s="877" t="inlineStr">
        <is>
          <t>Pressure gauge 
1/2"  (D=100) 
PN16</t>
        </is>
      </c>
      <c r="F4034" s="877" t="inlineStr">
        <is>
          <t>Helyi manométer 
1/2"  (D=100) 
PN16</t>
        </is>
      </c>
      <c r="G4034" s="1049" t="n">
        <v>1</v>
      </c>
      <c r="H4034" s="878" t="inlineStr">
        <is>
          <t>db / pcs</t>
        </is>
      </c>
      <c r="I4034" s="315" t="n"/>
      <c r="J4034" s="159" t="n">
        <v>0</v>
      </c>
      <c r="K4034" s="159" t="n">
        <v>0</v>
      </c>
      <c r="L4034" s="753" t="n">
        <v>0</v>
      </c>
      <c r="M4034" s="748">
        <f>L4034*(G4034+I4034)</f>
        <v/>
      </c>
      <c r="O4034" s="464">
        <f>ISBLANK(D4034)</f>
        <v/>
      </c>
      <c r="P4034" s="464">
        <f>ISBLANK(G4034)</f>
        <v/>
      </c>
      <c r="Q4034" s="464">
        <f>ISBLANK(M4034)</f>
        <v/>
      </c>
      <c r="R4034" s="464">
        <f>IF(AND(O4034=P4034,O4034=Q4034),,"!!!")</f>
        <v/>
      </c>
      <c r="T4034" s="464" t="n">
        <v>4023</v>
      </c>
    </row>
    <row customFormat="1" customHeight="1" ht="38.25" outlineLevel="1" r="4035" s="590">
      <c r="A4035" s="879" t="n"/>
      <c r="B4035" s="874" t="n">
        <v>400</v>
      </c>
      <c r="C4035" s="875" t="n">
        <v>479</v>
      </c>
      <c r="D4035" s="876" t="n">
        <v>201</v>
      </c>
      <c r="E4035" s="877" t="inlineStr">
        <is>
          <t>Thermometer (elbow type) 
1/2"  
PN16</t>
        </is>
      </c>
      <c r="F4035" s="877" t="inlineStr">
        <is>
          <t>Helyi hőmérő (könyök kivitel) 
1/2"  
PN16</t>
        </is>
      </c>
      <c r="G4035" s="1049" t="n">
        <v>1</v>
      </c>
      <c r="H4035" s="878" t="inlineStr">
        <is>
          <t>db / pcs</t>
        </is>
      </c>
      <c r="I4035" s="315" t="n"/>
      <c r="J4035" s="159" t="n">
        <v>0</v>
      </c>
      <c r="K4035" s="159" t="n">
        <v>0</v>
      </c>
      <c r="L4035" s="753" t="n">
        <v>0</v>
      </c>
      <c r="M4035" s="748">
        <f>L4035*(G4035+I4035)</f>
        <v/>
      </c>
      <c r="O4035" s="464">
        <f>ISBLANK(D4035)</f>
        <v/>
      </c>
      <c r="P4035" s="464">
        <f>ISBLANK(G4035)</f>
        <v/>
      </c>
      <c r="Q4035" s="464">
        <f>ISBLANK(M4035)</f>
        <v/>
      </c>
      <c r="R4035" s="464">
        <f>IF(AND(O4035=P4035,O4035=Q4035),,"!!!")</f>
        <v/>
      </c>
      <c r="T4035" s="464" t="n">
        <v>4024</v>
      </c>
    </row>
    <row customFormat="1" customHeight="1" ht="38.25" outlineLevel="1" r="4036" s="590">
      <c r="A4036" s="879" t="n"/>
      <c r="B4036" s="874" t="n">
        <v>400</v>
      </c>
      <c r="C4036" s="875" t="n">
        <v>479</v>
      </c>
      <c r="D4036" s="876" t="n">
        <v>202</v>
      </c>
      <c r="E4036" s="877" t="inlineStr">
        <is>
          <t>Pressure gauge valve 
1/2" 
PN16</t>
        </is>
      </c>
      <c r="F4036" s="877" t="inlineStr">
        <is>
          <t>Manométer szelep 
1/2" 
PN16</t>
        </is>
      </c>
      <c r="G4036" s="1049" t="n">
        <v>1</v>
      </c>
      <c r="H4036" s="878" t="inlineStr">
        <is>
          <t>db / pcs</t>
        </is>
      </c>
      <c r="I4036" s="315" t="n"/>
      <c r="J4036" s="159" t="n">
        <v>0</v>
      </c>
      <c r="K4036" s="159" t="n">
        <v>0</v>
      </c>
      <c r="L4036" s="753" t="n">
        <v>0</v>
      </c>
      <c r="M4036" s="748">
        <f>L4036*(G4036+I4036)</f>
        <v/>
      </c>
      <c r="O4036" s="464">
        <f>ISBLANK(D4036)</f>
        <v/>
      </c>
      <c r="P4036" s="464">
        <f>ISBLANK(G4036)</f>
        <v/>
      </c>
      <c r="Q4036" s="464">
        <f>ISBLANK(M4036)</f>
        <v/>
      </c>
      <c r="R4036" s="464">
        <f>IF(AND(O4036=P4036,O4036=Q4036),,"!!!")</f>
        <v/>
      </c>
      <c r="T4036" s="464" t="n">
        <v>4025</v>
      </c>
    </row>
    <row customFormat="1" customHeight="1" ht="51" outlineLevel="1" r="4037" s="590">
      <c r="A4037" s="879" t="n"/>
      <c r="B4037" s="874" t="n">
        <v>400</v>
      </c>
      <c r="C4037" s="875" t="n">
        <v>479</v>
      </c>
      <c r="D4037" s="876" t="n">
        <v>203</v>
      </c>
      <c r="E4037" s="877" t="inlineStr">
        <is>
          <t>Pipe clamp (appropriation) 
DN15 
MEFA v. egyenértékű / MEFA or equal 
Estimated value by the length of the pipeline route</t>
        </is>
      </c>
      <c r="F4037" s="877" t="inlineStr">
        <is>
          <t>Csőbilincs (előirányzat) 
DN15 
MEFA v. egyenértékű / MEFA or equal 
Nyomvonalhossz alapján becsült érték</t>
        </is>
      </c>
      <c r="G4037" s="1049" t="n">
        <v>55</v>
      </c>
      <c r="H4037" s="878" t="inlineStr">
        <is>
          <t>db / pcs</t>
        </is>
      </c>
      <c r="I4037" s="315" t="n"/>
      <c r="J4037" s="159" t="n">
        <v>0</v>
      </c>
      <c r="K4037" s="159" t="n">
        <v>0</v>
      </c>
      <c r="L4037" s="753" t="n">
        <v>0</v>
      </c>
      <c r="M4037" s="748">
        <f>L4037*(G4037+I4037)</f>
        <v/>
      </c>
      <c r="O4037" s="464">
        <f>ISBLANK(D4037)</f>
        <v/>
      </c>
      <c r="P4037" s="464">
        <f>ISBLANK(G4037)</f>
        <v/>
      </c>
      <c r="Q4037" s="464">
        <f>ISBLANK(M4037)</f>
        <v/>
      </c>
      <c r="R4037" s="464">
        <f>IF(AND(O4037=P4037,O4037=Q4037),,"!!!")</f>
        <v/>
      </c>
      <c r="T4037" s="464" t="n">
        <v>4026</v>
      </c>
    </row>
    <row customFormat="1" customHeight="1" ht="51" outlineLevel="1" r="4038" s="590">
      <c r="A4038" s="879" t="n"/>
      <c r="B4038" s="874" t="n">
        <v>400</v>
      </c>
      <c r="C4038" s="875" t="n">
        <v>479</v>
      </c>
      <c r="D4038" s="876" t="n">
        <v>204</v>
      </c>
      <c r="E4038" s="877" t="inlineStr">
        <is>
          <t>Pipe clamp (appropriation) 
DN20 
MEFA v. egyenértékű / MEFA or equal 
Estimated value by the length of the pipeline route</t>
        </is>
      </c>
      <c r="F4038" s="877" t="inlineStr">
        <is>
          <t>Csőbilincs (előirányzat) 
DN20 
MEFA v. egyenértékű / MEFA or equal 
Nyomvonalhossz alapján becsült érték</t>
        </is>
      </c>
      <c r="G4038" s="1049" t="n">
        <v>29</v>
      </c>
      <c r="H4038" s="878" t="inlineStr">
        <is>
          <t>db / pcs</t>
        </is>
      </c>
      <c r="I4038" s="315" t="n"/>
      <c r="J4038" s="159" t="n">
        <v>0</v>
      </c>
      <c r="K4038" s="159" t="n">
        <v>0</v>
      </c>
      <c r="L4038" s="753" t="n">
        <v>0</v>
      </c>
      <c r="M4038" s="748">
        <f>L4038*(G4038+I4038)</f>
        <v/>
      </c>
      <c r="O4038" s="464">
        <f>ISBLANK(D4038)</f>
        <v/>
      </c>
      <c r="P4038" s="464">
        <f>ISBLANK(G4038)</f>
        <v/>
      </c>
      <c r="Q4038" s="464">
        <f>ISBLANK(M4038)</f>
        <v/>
      </c>
      <c r="R4038" s="464">
        <f>IF(AND(O4038=P4038,O4038=Q4038),,"!!!")</f>
        <v/>
      </c>
      <c r="T4038" s="464" t="n">
        <v>4027</v>
      </c>
    </row>
    <row customFormat="1" customHeight="1" ht="51" outlineLevel="1" r="4039" s="590">
      <c r="A4039" s="879" t="n"/>
      <c r="B4039" s="874" t="n">
        <v>400</v>
      </c>
      <c r="C4039" s="875" t="n">
        <v>479</v>
      </c>
      <c r="D4039" s="876" t="n">
        <v>205</v>
      </c>
      <c r="E4039" s="877" t="inlineStr">
        <is>
          <t>Pipe clamp (appropriation) 
DN25 
MEFA v. egyenértékű / MEFA or equal 
Estimated value by the length of the pipeline route</t>
        </is>
      </c>
      <c r="F4039" s="877" t="inlineStr">
        <is>
          <t>Csőbilincs (előirányzat) 
DN25 
MEFA v. egyenértékű / MEFA or equal 
Nyomvonalhossz alapján becsült érték</t>
        </is>
      </c>
      <c r="G4039" s="1049" t="n">
        <v>22</v>
      </c>
      <c r="H4039" s="878" t="inlineStr">
        <is>
          <t>db / pcs</t>
        </is>
      </c>
      <c r="I4039" s="315" t="n"/>
      <c r="J4039" s="159" t="n">
        <v>0</v>
      </c>
      <c r="K4039" s="159" t="n">
        <v>0</v>
      </c>
      <c r="L4039" s="753" t="n">
        <v>0</v>
      </c>
      <c r="M4039" s="748">
        <f>L4039*(G4039+I4039)</f>
        <v/>
      </c>
      <c r="O4039" s="464">
        <f>ISBLANK(D4039)</f>
        <v/>
      </c>
      <c r="P4039" s="464">
        <f>ISBLANK(G4039)</f>
        <v/>
      </c>
      <c r="Q4039" s="464">
        <f>ISBLANK(M4039)</f>
        <v/>
      </c>
      <c r="R4039" s="464">
        <f>IF(AND(O4039=P4039,O4039=Q4039),,"!!!")</f>
        <v/>
      </c>
      <c r="T4039" s="464" t="n">
        <v>4028</v>
      </c>
    </row>
    <row customFormat="1" customHeight="1" ht="51" outlineLevel="1" r="4040" s="590">
      <c r="A4040" s="879" t="n"/>
      <c r="B4040" s="874" t="n">
        <v>400</v>
      </c>
      <c r="C4040" s="875" t="n">
        <v>479</v>
      </c>
      <c r="D4040" s="876" t="n">
        <v>206</v>
      </c>
      <c r="E4040" s="877" t="inlineStr">
        <is>
          <t>Pipe clamp (appropriation) 
DN32 
MEFA v. egyenértékű / MEFA or equal 
Estimated value by the length of the pipeline route</t>
        </is>
      </c>
      <c r="F4040" s="877" t="inlineStr">
        <is>
          <t>Csőbilincs (előirányzat) 
DN32 
MEFA v. egyenértékű / MEFA or equal 
Nyomvonalhossz alapján becsült érték</t>
        </is>
      </c>
      <c r="G4040" s="1049" t="n">
        <v>1</v>
      </c>
      <c r="H4040" s="878" t="inlineStr">
        <is>
          <t>db / pcs</t>
        </is>
      </c>
      <c r="I4040" s="315" t="n"/>
      <c r="J4040" s="159" t="n">
        <v>0</v>
      </c>
      <c r="K4040" s="159" t="n">
        <v>0</v>
      </c>
      <c r="L4040" s="753" t="n">
        <v>0</v>
      </c>
      <c r="M4040" s="748">
        <f>L4040*(G4040+I4040)</f>
        <v/>
      </c>
      <c r="O4040" s="464">
        <f>ISBLANK(D4040)</f>
        <v/>
      </c>
      <c r="P4040" s="464">
        <f>ISBLANK(G4040)</f>
        <v/>
      </c>
      <c r="Q4040" s="464">
        <f>ISBLANK(M4040)</f>
        <v/>
      </c>
      <c r="R4040" s="464">
        <f>IF(AND(O4040=P4040,O4040=Q4040),,"!!!")</f>
        <v/>
      </c>
      <c r="T4040" s="464" t="n">
        <v>4029</v>
      </c>
    </row>
    <row customFormat="1" customHeight="1" ht="45" outlineLevel="1" r="4041" s="590">
      <c r="A4041" s="879" t="inlineStr">
        <is>
          <t>x</t>
        </is>
      </c>
      <c r="B4041" s="874" t="n">
        <v>400</v>
      </c>
      <c r="C4041" s="875" t="n">
        <v>479</v>
      </c>
      <c r="D4041" s="876" t="n">
        <v>207</v>
      </c>
      <c r="E4041" s="880" t="inlineStr">
        <is>
          <t>Pipe clamp (appropriation) 
DN40 
MEFA v. egyenértékű / MEFA or equal 
Estimated value by the length of the pipeline route</t>
        </is>
      </c>
      <c r="F4041" s="880" t="inlineStr">
        <is>
          <t>Csőbilincs (előirányzat) 
DN40 
MEFA v. egyenértékű / MEFA or equal 
Nyomvonalhossz alapján becsült érték</t>
        </is>
      </c>
      <c r="G4041" s="1049" t="n">
        <v>15</v>
      </c>
      <c r="H4041" s="878" t="inlineStr">
        <is>
          <t>db / pcs</t>
        </is>
      </c>
      <c r="I4041" s="315" t="n"/>
      <c r="J4041" s="159" t="n">
        <v>0</v>
      </c>
      <c r="K4041" s="159" t="n">
        <v>0</v>
      </c>
      <c r="L4041" s="753" t="n">
        <v>0</v>
      </c>
      <c r="M4041" s="748">
        <f>L4041*(G4041+I4041)</f>
        <v/>
      </c>
      <c r="O4041" s="464">
        <f>ISBLANK(D4041)</f>
        <v/>
      </c>
      <c r="P4041" s="464">
        <f>ISBLANK(G4041)</f>
        <v/>
      </c>
      <c r="Q4041" s="464">
        <f>ISBLANK(M4041)</f>
        <v/>
      </c>
      <c r="R4041" s="464">
        <f>IF(AND(O4041=P4041,O4041=Q4041),,"!!!")</f>
        <v/>
      </c>
      <c r="T4041" s="464" t="n">
        <v>4030</v>
      </c>
    </row>
    <row customFormat="1" customHeight="1" ht="22.5" outlineLevel="1" r="4042" s="590">
      <c r="A4042" s="879" t="inlineStr">
        <is>
          <t>x</t>
        </is>
      </c>
      <c r="B4042" s="874" t="n">
        <v>400</v>
      </c>
      <c r="C4042" s="875" t="n">
        <v>479</v>
      </c>
      <c r="D4042" s="876" t="n">
        <v>208</v>
      </c>
      <c r="E4042" s="880" t="inlineStr">
        <is>
          <t>Pipe support: limit stop/anchor, weight: 2,01-5,00 kg/pcs</t>
        </is>
      </c>
      <c r="F4042" s="880" t="inlineStr">
        <is>
          <t>Csőtartó beépítése fix vagy csúszó kivitelben,
csőtartó tömege: 2,01-5,00 kg/db között</t>
        </is>
      </c>
      <c r="G4042" s="1049" t="n">
        <v>175</v>
      </c>
      <c r="H4042" s="878" t="inlineStr">
        <is>
          <t>kg</t>
        </is>
      </c>
      <c r="I4042" s="315" t="n"/>
      <c r="J4042" s="159" t="n">
        <v>0</v>
      </c>
      <c r="K4042" s="159" t="n">
        <v>0</v>
      </c>
      <c r="L4042" s="753" t="n">
        <v>0</v>
      </c>
      <c r="M4042" s="748">
        <f>L4042*(G4042+I4042)</f>
        <v/>
      </c>
      <c r="O4042" s="464">
        <f>ISBLANK(D4042)</f>
        <v/>
      </c>
      <c r="P4042" s="464">
        <f>ISBLANK(G4042)</f>
        <v/>
      </c>
      <c r="Q4042" s="464">
        <f>ISBLANK(M4042)</f>
        <v/>
      </c>
      <c r="R4042" s="464">
        <f>IF(AND(O4042=P4042,O4042=Q4042),,"!!!")</f>
        <v/>
      </c>
      <c r="T4042" s="464" t="n">
        <v>4031</v>
      </c>
    </row>
    <row customFormat="1" customHeight="1" ht="22.5" outlineLevel="1" r="4043" s="590">
      <c r="A4043" s="879" t="inlineStr">
        <is>
          <t>x</t>
        </is>
      </c>
      <c r="B4043" s="874" t="n">
        <v>400</v>
      </c>
      <c r="C4043" s="875" t="n">
        <v>479</v>
      </c>
      <c r="D4043" s="876" t="n">
        <v>209</v>
      </c>
      <c r="E4043" s="880" t="inlineStr">
        <is>
          <t>Pipe support: limit stop/anchor, weight: 5,01-10,00 kg/pcs</t>
        </is>
      </c>
      <c r="F4043" s="880" t="inlineStr">
        <is>
          <t>Csőtartó beépítése fix vagy csúszó kivitelben,
csőtartó tömege: 5,01-10,00 kg/db között</t>
        </is>
      </c>
      <c r="G4043" s="1049" t="n">
        <v>430</v>
      </c>
      <c r="H4043" s="878" t="inlineStr">
        <is>
          <t>kg</t>
        </is>
      </c>
      <c r="I4043" s="315" t="n"/>
      <c r="J4043" s="159" t="n">
        <v>0</v>
      </c>
      <c r="K4043" s="159" t="n">
        <v>0</v>
      </c>
      <c r="L4043" s="753" t="n">
        <v>0</v>
      </c>
      <c r="M4043" s="748">
        <f>L4043*(G4043+I4043)</f>
        <v/>
      </c>
      <c r="O4043" s="464">
        <f>ISBLANK(D4043)</f>
        <v/>
      </c>
      <c r="P4043" s="464">
        <f>ISBLANK(G4043)</f>
        <v/>
      </c>
      <c r="Q4043" s="464">
        <f>ISBLANK(M4043)</f>
        <v/>
      </c>
      <c r="R4043" s="464">
        <f>IF(AND(O4043=P4043,O4043=Q4043),,"!!!")</f>
        <v/>
      </c>
      <c r="T4043" s="464" t="n">
        <v>4032</v>
      </c>
    </row>
    <row customFormat="1" customHeight="1" ht="22.5" outlineLevel="1" r="4044" s="590">
      <c r="A4044" s="879" t="inlineStr">
        <is>
          <t>x</t>
        </is>
      </c>
      <c r="B4044" s="874" t="n">
        <v>400</v>
      </c>
      <c r="C4044" s="875" t="n">
        <v>479</v>
      </c>
      <c r="D4044" s="876" t="n">
        <v>210</v>
      </c>
      <c r="E4044" s="880" t="inlineStr">
        <is>
          <t>Pipe support: limit stop/anchor, weight: 20,01-50,00 kg/pcs</t>
        </is>
      </c>
      <c r="F4044" s="880" t="inlineStr">
        <is>
          <t>Csőtartó beépítése fix vagy csúszó kivitelben,
csőtartó tömege: 20,01-50,00 kg/db között</t>
        </is>
      </c>
      <c r="G4044" s="1049" t="n">
        <v>774</v>
      </c>
      <c r="H4044" s="878" t="inlineStr">
        <is>
          <t>kg</t>
        </is>
      </c>
      <c r="I4044" s="315" t="n"/>
      <c r="J4044" s="159" t="n">
        <v>0</v>
      </c>
      <c r="K4044" s="159" t="n">
        <v>0</v>
      </c>
      <c r="L4044" s="753" t="n">
        <v>0</v>
      </c>
      <c r="M4044" s="748">
        <f>L4044*(G4044+I4044)</f>
        <v/>
      </c>
      <c r="O4044" s="464">
        <f>ISBLANK(D4044)</f>
        <v/>
      </c>
      <c r="P4044" s="464">
        <f>ISBLANK(G4044)</f>
        <v/>
      </c>
      <c r="Q4044" s="464">
        <f>ISBLANK(M4044)</f>
        <v/>
      </c>
      <c r="R4044" s="464">
        <f>IF(AND(O4044=P4044,O4044=Q4044),,"!!!")</f>
        <v/>
      </c>
      <c r="T4044" s="464" t="n">
        <v>4033</v>
      </c>
    </row>
    <row customFormat="1" customHeight="1" ht="22.5" outlineLevel="1" r="4045" s="590">
      <c r="A4045" s="879" t="inlineStr">
        <is>
          <t>x</t>
        </is>
      </c>
      <c r="B4045" s="874" t="n">
        <v>400</v>
      </c>
      <c r="C4045" s="875" t="n">
        <v>479</v>
      </c>
      <c r="D4045" s="876" t="n">
        <v>211</v>
      </c>
      <c r="E4045" s="880" t="inlineStr">
        <is>
          <t>Pipe support: limit stop/anchor, weight: &gt;50,00 kg/pcs</t>
        </is>
      </c>
      <c r="F4045" s="880" t="inlineStr">
        <is>
          <t>Csőtartó beépítése fix vagy csúszó kivitelben,
csőtartó tömege: 50,01 kg/db felett</t>
        </is>
      </c>
      <c r="G4045" s="1049" t="n">
        <v>552</v>
      </c>
      <c r="H4045" s="878" t="inlineStr">
        <is>
          <t>kg</t>
        </is>
      </c>
      <c r="I4045" s="315" t="n"/>
      <c r="J4045" s="159" t="n">
        <v>0</v>
      </c>
      <c r="K4045" s="159" t="n">
        <v>0</v>
      </c>
      <c r="L4045" s="753" t="n">
        <v>0</v>
      </c>
      <c r="M4045" s="748">
        <f>L4045*(G4045+I4045)</f>
        <v/>
      </c>
      <c r="O4045" s="464">
        <f>ISBLANK(D4045)</f>
        <v/>
      </c>
      <c r="P4045" s="464">
        <f>ISBLANK(G4045)</f>
        <v/>
      </c>
      <c r="Q4045" s="464">
        <f>ISBLANK(M4045)</f>
        <v/>
      </c>
      <c r="R4045" s="464">
        <f>IF(AND(O4045=P4045,O4045=Q4045),,"!!!")</f>
        <v/>
      </c>
      <c r="T4045" s="464" t="n">
        <v>4034</v>
      </c>
    </row>
    <row customFormat="1" customHeight="1" ht="25.5" outlineLevel="1" r="4046" s="590">
      <c r="A4046" s="879" t="n"/>
      <c r="B4046" s="874" t="n">
        <v>400</v>
      </c>
      <c r="C4046" s="875" t="n">
        <v>479</v>
      </c>
      <c r="D4046" s="876" t="n">
        <v>212</v>
      </c>
      <c r="E4046" s="877" t="inlineStr">
        <is>
          <t>Aluminium jacketing of straight pipes AL99,5 semisolid 
Do ≤ 100 mm</t>
        </is>
      </c>
      <c r="F4046" s="877" t="inlineStr">
        <is>
          <t>Vezeték burkolás egyenes vezetéken AL99,5 félkemény 
Do ≤ 100 mm</t>
        </is>
      </c>
      <c r="G4046" s="1049" t="n">
        <v>60</v>
      </c>
      <c r="H4046" s="878" t="inlineStr">
        <is>
          <t>m</t>
        </is>
      </c>
      <c r="I4046" s="315" t="n"/>
      <c r="J4046" s="159" t="n">
        <v>0</v>
      </c>
      <c r="K4046" s="159" t="n">
        <v>0</v>
      </c>
      <c r="L4046" s="753" t="n">
        <v>0</v>
      </c>
      <c r="M4046" s="748">
        <f>L4046*(G4046+I4046)</f>
        <v/>
      </c>
      <c r="O4046" s="464">
        <f>ISBLANK(D4046)</f>
        <v/>
      </c>
      <c r="P4046" s="464">
        <f>ISBLANK(G4046)</f>
        <v/>
      </c>
      <c r="Q4046" s="464">
        <f>ISBLANK(M4046)</f>
        <v/>
      </c>
      <c r="R4046" s="464">
        <f>IF(AND(O4046=P4046,O4046=Q4046),,"!!!")</f>
        <v/>
      </c>
      <c r="T4046" s="464" t="n">
        <v>4035</v>
      </c>
    </row>
    <row customFormat="1" customHeight="1" ht="22.5" outlineLevel="1" r="4047" s="590">
      <c r="A4047" s="879" t="inlineStr">
        <is>
          <t>x</t>
        </is>
      </c>
      <c r="B4047" s="874" t="n">
        <v>400</v>
      </c>
      <c r="C4047" s="875" t="n">
        <v>479</v>
      </c>
      <c r="D4047" s="876" t="n">
        <v>213</v>
      </c>
      <c r="E4047" s="880" t="inlineStr">
        <is>
          <t>Aluminium jacketing of straight pipes AL99,5 semisolid 
100 mm &lt; Do ≤ 200 mm</t>
        </is>
      </c>
      <c r="F4047" s="880" t="inlineStr">
        <is>
          <t>Vezeték burkolás egyenes vezetéken AL99,5 félkemény 
100 mm &lt; Do ≤ 200 mm</t>
        </is>
      </c>
      <c r="G4047" s="1049" t="n">
        <v>151</v>
      </c>
      <c r="H4047" s="878" t="inlineStr">
        <is>
          <t>m</t>
        </is>
      </c>
      <c r="I4047" s="315" t="n"/>
      <c r="J4047" s="159" t="n">
        <v>0</v>
      </c>
      <c r="K4047" s="159" t="n">
        <v>0</v>
      </c>
      <c r="L4047" s="753" t="n">
        <v>0</v>
      </c>
      <c r="M4047" s="748">
        <f>L4047*(G4047+I4047)</f>
        <v/>
      </c>
      <c r="O4047" s="464">
        <f>ISBLANK(D4047)</f>
        <v/>
      </c>
      <c r="P4047" s="464">
        <f>ISBLANK(G4047)</f>
        <v/>
      </c>
      <c r="Q4047" s="464">
        <f>ISBLANK(M4047)</f>
        <v/>
      </c>
      <c r="R4047" s="464">
        <f>IF(AND(O4047=P4047,O4047=Q4047),,"!!!")</f>
        <v/>
      </c>
      <c r="T4047" s="464" t="n">
        <v>4036</v>
      </c>
    </row>
    <row customFormat="1" customHeight="1" ht="22.5" outlineLevel="1" r="4048" s="590">
      <c r="A4048" s="879" t="inlineStr">
        <is>
          <t>x</t>
        </is>
      </c>
      <c r="B4048" s="874" t="n">
        <v>400</v>
      </c>
      <c r="C4048" s="875" t="n">
        <v>479</v>
      </c>
      <c r="D4048" s="876" t="n">
        <v>214</v>
      </c>
      <c r="E4048" s="880" t="inlineStr">
        <is>
          <t>Aluminium jacketing of straight pipes AL99,5 semisolid 
200 mm &lt; Do ≤ 300 mm</t>
        </is>
      </c>
      <c r="F4048" s="880" t="inlineStr">
        <is>
          <t>Vezeték burkolás egyenes vezetéken AL99,5 félkemény 
200 mm &lt; Do ≤ 300 mm</t>
        </is>
      </c>
      <c r="G4048" s="1049" t="n">
        <v>94</v>
      </c>
      <c r="H4048" s="878" t="inlineStr">
        <is>
          <t>m</t>
        </is>
      </c>
      <c r="I4048" s="315" t="n"/>
      <c r="J4048" s="159" t="n">
        <v>0</v>
      </c>
      <c r="K4048" s="159" t="n">
        <v>0</v>
      </c>
      <c r="L4048" s="753" t="n">
        <v>0</v>
      </c>
      <c r="M4048" s="748">
        <f>L4048*(G4048+I4048)</f>
        <v/>
      </c>
      <c r="O4048" s="464">
        <f>ISBLANK(D4048)</f>
        <v/>
      </c>
      <c r="P4048" s="464">
        <f>ISBLANK(G4048)</f>
        <v/>
      </c>
      <c r="Q4048" s="464">
        <f>ISBLANK(M4048)</f>
        <v/>
      </c>
      <c r="R4048" s="464">
        <f>IF(AND(O4048=P4048,O4048=Q4048),,"!!!")</f>
        <v/>
      </c>
      <c r="T4048" s="464" t="n">
        <v>4037</v>
      </c>
    </row>
    <row customFormat="1" customHeight="1" ht="25.5" outlineLevel="1" r="4049" s="590">
      <c r="A4049" s="879" t="n"/>
      <c r="B4049" s="874" t="n">
        <v>400</v>
      </c>
      <c r="C4049" s="875" t="n">
        <v>479</v>
      </c>
      <c r="D4049" s="876" t="n">
        <v>215</v>
      </c>
      <c r="E4049" s="877" t="inlineStr">
        <is>
          <t>Aluminium jacketing of straight pipes AL99,5 semisolid 
300 mm &lt; Do ≤ 400 mm</t>
        </is>
      </c>
      <c r="F4049" s="877" t="inlineStr">
        <is>
          <t>Vezeték burkolás egyenes vezetéken AL99,5 félkemény 
300 mm &lt; Do ≤ 400 mm</t>
        </is>
      </c>
      <c r="G4049" s="1049" t="n">
        <v>28</v>
      </c>
      <c r="H4049" s="878" t="inlineStr">
        <is>
          <t>m</t>
        </is>
      </c>
      <c r="I4049" s="315" t="n"/>
      <c r="J4049" s="159" t="n">
        <v>0</v>
      </c>
      <c r="K4049" s="159" t="n">
        <v>0</v>
      </c>
      <c r="L4049" s="753" t="n">
        <v>0</v>
      </c>
      <c r="M4049" s="748">
        <f>L4049*(G4049+I4049)</f>
        <v/>
      </c>
      <c r="O4049" s="464">
        <f>ISBLANK(D4049)</f>
        <v/>
      </c>
      <c r="P4049" s="464">
        <f>ISBLANK(G4049)</f>
        <v/>
      </c>
      <c r="Q4049" s="464">
        <f>ISBLANK(M4049)</f>
        <v/>
      </c>
      <c r="R4049" s="464">
        <f>IF(AND(O4049=P4049,O4049=Q4049),,"!!!")</f>
        <v/>
      </c>
      <c r="T4049" s="464" t="n">
        <v>4038</v>
      </c>
    </row>
    <row customFormat="1" customHeight="1" ht="25.5" outlineLevel="1" r="4050" s="590">
      <c r="A4050" s="879" t="n"/>
      <c r="B4050" s="874" t="n">
        <v>400</v>
      </c>
      <c r="C4050" s="875" t="n">
        <v>479</v>
      </c>
      <c r="D4050" s="876" t="n">
        <v>216</v>
      </c>
      <c r="E4050" s="877" t="inlineStr">
        <is>
          <t>Aluminium jacketing of straight pipes AL99,5 semisolid 
400 mm &lt; Do ≤ 500 mm</t>
        </is>
      </c>
      <c r="F4050" s="877" t="inlineStr">
        <is>
          <t>Vezeték burkolás egyenes vezetéken AL99,5 félkemény 
400 mm &lt; Do ≤ 500 mm</t>
        </is>
      </c>
      <c r="G4050" s="1049" t="n">
        <v>2</v>
      </c>
      <c r="H4050" s="878" t="inlineStr">
        <is>
          <t>m</t>
        </is>
      </c>
      <c r="I4050" s="315" t="n"/>
      <c r="J4050" s="159" t="n">
        <v>0</v>
      </c>
      <c r="K4050" s="159" t="n">
        <v>0</v>
      </c>
      <c r="L4050" s="753" t="n">
        <v>0</v>
      </c>
      <c r="M4050" s="748">
        <f>L4050*(G4050+I4050)</f>
        <v/>
      </c>
      <c r="O4050" s="464">
        <f>ISBLANK(D4050)</f>
        <v/>
      </c>
      <c r="P4050" s="464">
        <f>ISBLANK(G4050)</f>
        <v/>
      </c>
      <c r="Q4050" s="464">
        <f>ISBLANK(M4050)</f>
        <v/>
      </c>
      <c r="R4050" s="464">
        <f>IF(AND(O4050=P4050,O4050=Q4050),,"!!!")</f>
        <v/>
      </c>
      <c r="T4050" s="464" t="n">
        <v>4039</v>
      </c>
    </row>
    <row customFormat="1" customHeight="1" ht="25.5" outlineLevel="1" r="4051" s="590">
      <c r="A4051" s="879" t="n"/>
      <c r="B4051" s="874" t="n">
        <v>400</v>
      </c>
      <c r="C4051" s="875" t="n">
        <v>479</v>
      </c>
      <c r="D4051" s="876" t="n">
        <v>217</v>
      </c>
      <c r="E4051" s="877" t="inlineStr">
        <is>
          <t>Aluminium jacketing of pipe bends AL99,5 semisolid 
Do ≤ 100 mm</t>
        </is>
      </c>
      <c r="F4051" s="877" t="inlineStr">
        <is>
          <t>Vezeték burkolás íves vezetéken AL99,5 félkemény 
Do ≤ 100 mm</t>
        </is>
      </c>
      <c r="G4051" s="1049" t="n">
        <v>2</v>
      </c>
      <c r="H4051" s="878" t="inlineStr">
        <is>
          <t>m</t>
        </is>
      </c>
      <c r="I4051" s="315" t="n"/>
      <c r="J4051" s="159" t="n">
        <v>0</v>
      </c>
      <c r="K4051" s="159" t="n">
        <v>0</v>
      </c>
      <c r="L4051" s="753" t="n">
        <v>0</v>
      </c>
      <c r="M4051" s="748">
        <f>L4051*(G4051+I4051)</f>
        <v/>
      </c>
      <c r="O4051" s="464">
        <f>ISBLANK(D4051)</f>
        <v/>
      </c>
      <c r="P4051" s="464">
        <f>ISBLANK(G4051)</f>
        <v/>
      </c>
      <c r="Q4051" s="464">
        <f>ISBLANK(M4051)</f>
        <v/>
      </c>
      <c r="R4051" s="464">
        <f>IF(AND(O4051=P4051,O4051=Q4051),,"!!!")</f>
        <v/>
      </c>
      <c r="T4051" s="464" t="n">
        <v>4040</v>
      </c>
    </row>
    <row customFormat="1" customHeight="1" ht="22.5" outlineLevel="1" r="4052" s="590">
      <c r="A4052" s="879" t="inlineStr">
        <is>
          <t>x</t>
        </is>
      </c>
      <c r="B4052" s="874" t="n">
        <v>400</v>
      </c>
      <c r="C4052" s="875" t="n">
        <v>479</v>
      </c>
      <c r="D4052" s="876" t="n">
        <v>218</v>
      </c>
      <c r="E4052" s="880" t="inlineStr">
        <is>
          <t>Aluminium jacketing of pipe bends AL99,5 semisolid 
100 mm &lt; Do ≤ 200 mm</t>
        </is>
      </c>
      <c r="F4052" s="880" t="inlineStr">
        <is>
          <t>Vezeték burkolás íves vezetéken AL99,5 félkemény 
100 mm &lt; Do ≤ 200 mm</t>
        </is>
      </c>
      <c r="G4052" s="1049" t="n">
        <v>9</v>
      </c>
      <c r="H4052" s="878" t="inlineStr">
        <is>
          <t>m</t>
        </is>
      </c>
      <c r="I4052" s="315" t="n"/>
      <c r="J4052" s="159" t="n">
        <v>0</v>
      </c>
      <c r="K4052" s="159" t="n">
        <v>0</v>
      </c>
      <c r="L4052" s="753" t="n">
        <v>0</v>
      </c>
      <c r="M4052" s="748">
        <f>L4052*(G4052+I4052)</f>
        <v/>
      </c>
      <c r="O4052" s="464">
        <f>ISBLANK(D4052)</f>
        <v/>
      </c>
      <c r="P4052" s="464">
        <f>ISBLANK(G4052)</f>
        <v/>
      </c>
      <c r="Q4052" s="464">
        <f>ISBLANK(M4052)</f>
        <v/>
      </c>
      <c r="R4052" s="464">
        <f>IF(AND(O4052=P4052,O4052=Q4052),,"!!!")</f>
        <v/>
      </c>
      <c r="T4052" s="464" t="n">
        <v>4041</v>
      </c>
    </row>
    <row customFormat="1" customHeight="1" ht="25.5" outlineLevel="1" r="4053" s="590">
      <c r="A4053" s="879" t="n"/>
      <c r="B4053" s="874" t="n">
        <v>400</v>
      </c>
      <c r="C4053" s="875" t="n">
        <v>479</v>
      </c>
      <c r="D4053" s="876" t="n">
        <v>219</v>
      </c>
      <c r="E4053" s="877" t="inlineStr">
        <is>
          <t>Aluminium jacketing of pipe bends AL99,5 semisolid 
200 mm &lt; Do ≤ 300 mm</t>
        </is>
      </c>
      <c r="F4053" s="877" t="inlineStr">
        <is>
          <t>Vezeték burkolás íves vezetéken AL99,5 félkemény 
200 mm &lt; Do ≤ 300 mm</t>
        </is>
      </c>
      <c r="G4053" s="1049" t="n">
        <v>8</v>
      </c>
      <c r="H4053" s="878" t="inlineStr">
        <is>
          <t>m</t>
        </is>
      </c>
      <c r="I4053" s="315" t="n"/>
      <c r="J4053" s="159" t="n">
        <v>0</v>
      </c>
      <c r="K4053" s="159" t="n">
        <v>0</v>
      </c>
      <c r="L4053" s="753" t="n">
        <v>0</v>
      </c>
      <c r="M4053" s="748">
        <f>L4053*(G4053+I4053)</f>
        <v/>
      </c>
      <c r="O4053" s="464">
        <f>ISBLANK(D4053)</f>
        <v/>
      </c>
      <c r="P4053" s="464">
        <f>ISBLANK(G4053)</f>
        <v/>
      </c>
      <c r="Q4053" s="464">
        <f>ISBLANK(M4053)</f>
        <v/>
      </c>
      <c r="R4053" s="464">
        <f>IF(AND(O4053=P4053,O4053=Q4053),,"!!!")</f>
        <v/>
      </c>
      <c r="T4053" s="464" t="n">
        <v>4042</v>
      </c>
    </row>
    <row customFormat="1" customHeight="1" ht="25.5" outlineLevel="1" r="4054" s="590">
      <c r="A4054" s="879" t="n"/>
      <c r="B4054" s="874" t="n">
        <v>400</v>
      </c>
      <c r="C4054" s="875" t="n">
        <v>479</v>
      </c>
      <c r="D4054" s="876" t="n">
        <v>220</v>
      </c>
      <c r="E4054" s="877" t="inlineStr">
        <is>
          <t>Aluminium jacketing of pipe bends AL99,5 semisolid 
300 mm &lt; Do ≤ 500 mm</t>
        </is>
      </c>
      <c r="F4054" s="877" t="inlineStr">
        <is>
          <t>Vezeték burkolás íves vezetéken AL99,5 félkemény 
300 mm &lt; Do ≤ 500 mm</t>
        </is>
      </c>
      <c r="G4054" s="1049" t="n">
        <v>4</v>
      </c>
      <c r="H4054" s="878" t="inlineStr">
        <is>
          <t>m</t>
        </is>
      </c>
      <c r="I4054" s="315" t="n"/>
      <c r="J4054" s="159" t="n">
        <v>0</v>
      </c>
      <c r="K4054" s="159" t="n">
        <v>0</v>
      </c>
      <c r="L4054" s="753" t="n">
        <v>0</v>
      </c>
      <c r="M4054" s="748">
        <f>L4054*(G4054+I4054)</f>
        <v/>
      </c>
      <c r="O4054" s="464">
        <f>ISBLANK(D4054)</f>
        <v/>
      </c>
      <c r="P4054" s="464">
        <f>ISBLANK(G4054)</f>
        <v/>
      </c>
      <c r="Q4054" s="464">
        <f>ISBLANK(M4054)</f>
        <v/>
      </c>
      <c r="R4054" s="464">
        <f>IF(AND(O4054=P4054,O4054=Q4054),,"!!!")</f>
        <v/>
      </c>
      <c r="T4054" s="464" t="n">
        <v>4043</v>
      </c>
    </row>
    <row customFormat="1" customHeight="1" ht="22.5" outlineLevel="1" r="4055" s="590">
      <c r="A4055" s="879" t="inlineStr">
        <is>
          <t>x</t>
        </is>
      </c>
      <c r="B4055" s="874" t="n">
        <v>400</v>
      </c>
      <c r="C4055" s="875" t="n">
        <v>479</v>
      </c>
      <c r="D4055" s="876" t="n">
        <v>221</v>
      </c>
      <c r="E4055" s="880" t="inlineStr">
        <is>
          <t>Paintwork of pipes 
&lt; DN80</t>
        </is>
      </c>
      <c r="F4055" s="880" t="inlineStr">
        <is>
          <t>Csővezeték festése mázolása 
&lt; DN80</t>
        </is>
      </c>
      <c r="G4055" s="1049" t="n">
        <v>334</v>
      </c>
      <c r="H4055" s="878" t="inlineStr">
        <is>
          <t>m</t>
        </is>
      </c>
      <c r="I4055" s="315" t="n"/>
      <c r="J4055" s="159" t="n">
        <v>0</v>
      </c>
      <c r="K4055" s="159" t="n">
        <v>0</v>
      </c>
      <c r="L4055" s="753" t="n">
        <v>0</v>
      </c>
      <c r="M4055" s="748">
        <f>L4055*(G4055+I4055)</f>
        <v/>
      </c>
      <c r="O4055" s="464">
        <f>ISBLANK(D4055)</f>
        <v/>
      </c>
      <c r="P4055" s="464">
        <f>ISBLANK(G4055)</f>
        <v/>
      </c>
      <c r="Q4055" s="464">
        <f>ISBLANK(M4055)</f>
        <v/>
      </c>
      <c r="R4055" s="464">
        <f>IF(AND(O4055=P4055,O4055=Q4055),,"!!!")</f>
        <v/>
      </c>
      <c r="T4055" s="464" t="n">
        <v>4044</v>
      </c>
    </row>
    <row customFormat="1" customHeight="1" ht="22.5" outlineLevel="1" r="4056" s="590">
      <c r="A4056" s="879" t="inlineStr">
        <is>
          <t>x</t>
        </is>
      </c>
      <c r="B4056" s="874" t="n">
        <v>400</v>
      </c>
      <c r="C4056" s="875" t="n">
        <v>479</v>
      </c>
      <c r="D4056" s="876" t="n">
        <v>222</v>
      </c>
      <c r="E4056" s="880" t="inlineStr">
        <is>
          <t>Paintwork of pipes 
DN80 ≤</t>
        </is>
      </c>
      <c r="F4056" s="880" t="inlineStr">
        <is>
          <t>Csővezeték festése mázolása 
DN80 ≤</t>
        </is>
      </c>
      <c r="G4056" s="1049" t="n">
        <v>62</v>
      </c>
      <c r="H4056" s="878" t="inlineStr">
        <is>
          <t>m²</t>
        </is>
      </c>
      <c r="I4056" s="315" t="n"/>
      <c r="J4056" s="159" t="n">
        <v>0</v>
      </c>
      <c r="K4056" s="159" t="n">
        <v>0</v>
      </c>
      <c r="L4056" s="753" t="n">
        <v>0</v>
      </c>
      <c r="M4056" s="748">
        <f>L4056*(G4056+I4056)</f>
        <v/>
      </c>
      <c r="O4056" s="464">
        <f>ISBLANK(D4056)</f>
        <v/>
      </c>
      <c r="P4056" s="464">
        <f>ISBLANK(G4056)</f>
        <v/>
      </c>
      <c r="Q4056" s="464">
        <f>ISBLANK(M4056)</f>
        <v/>
      </c>
      <c r="R4056" s="464">
        <f>IF(AND(O4056=P4056,O4056=Q4056),,"!!!")</f>
        <v/>
      </c>
      <c r="T4056" s="464" t="n">
        <v>4045</v>
      </c>
    </row>
    <row customFormat="1" outlineLevel="1" r="4057" s="590">
      <c r="A4057" s="879" t="inlineStr">
        <is>
          <t>x</t>
        </is>
      </c>
      <c r="B4057" s="874" t="n">
        <v>400</v>
      </c>
      <c r="C4057" s="875" t="n">
        <v>479</v>
      </c>
      <c r="D4057" s="876" t="n">
        <v>223</v>
      </c>
      <c r="E4057" s="880" t="inlineStr">
        <is>
          <t>Paintwork of pipe supports</t>
        </is>
      </c>
      <c r="F4057" s="880" t="inlineStr">
        <is>
          <t>Csőmegfogáshoz tartozó acélszerkezet festése, mázolása</t>
        </is>
      </c>
      <c r="G4057" s="1049" t="n">
        <v>71</v>
      </c>
      <c r="H4057" s="878" t="inlineStr">
        <is>
          <t>m²</t>
        </is>
      </c>
      <c r="I4057" s="315" t="n"/>
      <c r="J4057" s="159" t="n">
        <v>0</v>
      </c>
      <c r="K4057" s="159" t="n">
        <v>0</v>
      </c>
      <c r="L4057" s="753" t="n">
        <v>0</v>
      </c>
      <c r="M4057" s="748">
        <f>L4057*(G4057+I4057)</f>
        <v/>
      </c>
      <c r="O4057" s="464">
        <f>ISBLANK(D4057)</f>
        <v/>
      </c>
      <c r="P4057" s="464">
        <f>ISBLANK(G4057)</f>
        <v/>
      </c>
      <c r="Q4057" s="464">
        <f>ISBLANK(M4057)</f>
        <v/>
      </c>
      <c r="R4057" s="464">
        <f>IF(AND(O4057=P4057,O4057=Q4057),,"!!!")</f>
        <v/>
      </c>
      <c r="T4057" s="464" t="n">
        <v>4046</v>
      </c>
    </row>
    <row customFormat="1" customHeight="1" ht="25.5" outlineLevel="1" r="4058" s="590">
      <c r="A4058" s="879" t="n"/>
      <c r="B4058" s="874" t="n">
        <v>400</v>
      </c>
      <c r="C4058" s="875" t="n">
        <v>479</v>
      </c>
      <c r="D4058" s="876" t="n">
        <v>224</v>
      </c>
      <c r="E4058" s="877" t="inlineStr">
        <is>
          <t>Rock wool pipe insulation of straight pipes 
DN15 v=30mm</t>
        </is>
      </c>
      <c r="F4058" s="877" t="inlineStr">
        <is>
          <t>Egyenes csővezeték szigetelése kőzetgyapot csőhéjjal 
DN15 v=30mm</t>
        </is>
      </c>
      <c r="G4058" s="1049" t="n">
        <v>60</v>
      </c>
      <c r="H4058" s="878" t="inlineStr">
        <is>
          <t>m</t>
        </is>
      </c>
      <c r="I4058" s="315" t="n"/>
      <c r="J4058" s="159" t="n">
        <v>0</v>
      </c>
      <c r="K4058" s="159" t="n">
        <v>0</v>
      </c>
      <c r="L4058" s="753" t="n">
        <v>0</v>
      </c>
      <c r="M4058" s="748">
        <f>L4058*(G4058+I4058)</f>
        <v/>
      </c>
      <c r="O4058" s="464">
        <f>ISBLANK(D4058)</f>
        <v/>
      </c>
      <c r="P4058" s="464">
        <f>ISBLANK(G4058)</f>
        <v/>
      </c>
      <c r="Q4058" s="464">
        <f>ISBLANK(M4058)</f>
        <v/>
      </c>
      <c r="R4058" s="464">
        <f>IF(AND(O4058=P4058,O4058=Q4058),,"!!!")</f>
        <v/>
      </c>
      <c r="T4058" s="464" t="n">
        <v>4047</v>
      </c>
    </row>
    <row customFormat="1" customHeight="1" ht="25.5" outlineLevel="1" r="4059" s="590">
      <c r="A4059" s="879" t="n"/>
      <c r="B4059" s="874" t="n">
        <v>400</v>
      </c>
      <c r="C4059" s="875" t="n">
        <v>479</v>
      </c>
      <c r="D4059" s="876" t="n">
        <v>225</v>
      </c>
      <c r="E4059" s="877" t="inlineStr">
        <is>
          <t>Rock wool pipe insulation of straight pipes 
DN20 v=40mm</t>
        </is>
      </c>
      <c r="F4059" s="877" t="inlineStr">
        <is>
          <t>Egyenes csővezeték szigetelése kőzetgyapot csőhéjjal 
DN20 v=40mm</t>
        </is>
      </c>
      <c r="G4059" s="1049" t="n">
        <v>17</v>
      </c>
      <c r="H4059" s="878" t="inlineStr">
        <is>
          <t>m</t>
        </is>
      </c>
      <c r="I4059" s="315" t="n"/>
      <c r="J4059" s="159" t="n">
        <v>0</v>
      </c>
      <c r="K4059" s="159" t="n">
        <v>0</v>
      </c>
      <c r="L4059" s="753" t="n">
        <v>0</v>
      </c>
      <c r="M4059" s="748">
        <f>L4059*(G4059+I4059)</f>
        <v/>
      </c>
      <c r="O4059" s="464">
        <f>ISBLANK(D4059)</f>
        <v/>
      </c>
      <c r="P4059" s="464">
        <f>ISBLANK(G4059)</f>
        <v/>
      </c>
      <c r="Q4059" s="464">
        <f>ISBLANK(M4059)</f>
        <v/>
      </c>
      <c r="R4059" s="464">
        <f>IF(AND(O4059=P4059,O4059=Q4059),,"!!!")</f>
        <v/>
      </c>
      <c r="T4059" s="464" t="n">
        <v>4048</v>
      </c>
    </row>
    <row customFormat="1" customHeight="1" ht="22.5" outlineLevel="1" r="4060" s="590">
      <c r="A4060" s="879" t="inlineStr">
        <is>
          <t>x</t>
        </is>
      </c>
      <c r="B4060" s="874" t="n">
        <v>400</v>
      </c>
      <c r="C4060" s="875" t="n">
        <v>479</v>
      </c>
      <c r="D4060" s="876" t="n">
        <v>226</v>
      </c>
      <c r="E4060" s="880" t="inlineStr">
        <is>
          <t>Rock wool pipe insulation of straight pipes 
DN25 v=40mm</t>
        </is>
      </c>
      <c r="F4060" s="880" t="inlineStr">
        <is>
          <t>Egyenes csővezeték szigetelése kőzetgyapot csőhéjjal 
DN25 v=40mm</t>
        </is>
      </c>
      <c r="G4060" s="1049" t="n">
        <v>45</v>
      </c>
      <c r="H4060" s="878" t="inlineStr">
        <is>
          <t>m</t>
        </is>
      </c>
      <c r="I4060" s="315" t="n"/>
      <c r="J4060" s="159" t="n">
        <v>0</v>
      </c>
      <c r="K4060" s="159" t="n">
        <v>0</v>
      </c>
      <c r="L4060" s="753" t="n">
        <v>0</v>
      </c>
      <c r="M4060" s="748">
        <f>L4060*(G4060+I4060)</f>
        <v/>
      </c>
      <c r="O4060" s="464">
        <f>ISBLANK(D4060)</f>
        <v/>
      </c>
      <c r="P4060" s="464">
        <f>ISBLANK(G4060)</f>
        <v/>
      </c>
      <c r="Q4060" s="464">
        <f>ISBLANK(M4060)</f>
        <v/>
      </c>
      <c r="R4060" s="464">
        <f>IF(AND(O4060=P4060,O4060=Q4060),,"!!!")</f>
        <v/>
      </c>
      <c r="T4060" s="464" t="n">
        <v>4049</v>
      </c>
    </row>
    <row customFormat="1" customHeight="1" ht="25.5" outlineLevel="1" r="4061" s="590">
      <c r="A4061" s="879" t="n"/>
      <c r="B4061" s="874" t="n">
        <v>400</v>
      </c>
      <c r="C4061" s="875" t="n">
        <v>479</v>
      </c>
      <c r="D4061" s="876" t="n">
        <v>227</v>
      </c>
      <c r="E4061" s="877" t="inlineStr">
        <is>
          <t>Rock wool pipe insulation of straight pipes 
DN32 v=50mm</t>
        </is>
      </c>
      <c r="F4061" s="877" t="inlineStr">
        <is>
          <t>Egyenes csővezeték szigetelése kőzetgyapot csőhéjjal 
DN32 v=50mm</t>
        </is>
      </c>
      <c r="G4061" s="1049" t="n">
        <v>1</v>
      </c>
      <c r="H4061" s="878" t="inlineStr">
        <is>
          <t>m</t>
        </is>
      </c>
      <c r="I4061" s="315" t="n"/>
      <c r="J4061" s="159" t="n">
        <v>0</v>
      </c>
      <c r="K4061" s="159" t="n">
        <v>0</v>
      </c>
      <c r="L4061" s="753" t="n">
        <v>0</v>
      </c>
      <c r="M4061" s="748">
        <f>L4061*(G4061+I4061)</f>
        <v/>
      </c>
      <c r="O4061" s="464">
        <f>ISBLANK(D4061)</f>
        <v/>
      </c>
      <c r="P4061" s="464">
        <f>ISBLANK(G4061)</f>
        <v/>
      </c>
      <c r="Q4061" s="464">
        <f>ISBLANK(M4061)</f>
        <v/>
      </c>
      <c r="R4061" s="464">
        <f>IF(AND(O4061=P4061,O4061=Q4061),,"!!!")</f>
        <v/>
      </c>
      <c r="T4061" s="464" t="n">
        <v>4050</v>
      </c>
    </row>
    <row customFormat="1" customHeight="1" ht="22.5" outlineLevel="1" r="4062" s="590">
      <c r="A4062" s="879" t="inlineStr">
        <is>
          <t>x</t>
        </is>
      </c>
      <c r="B4062" s="874" t="n">
        <v>400</v>
      </c>
      <c r="C4062" s="875" t="n">
        <v>479</v>
      </c>
      <c r="D4062" s="876" t="n">
        <v>228</v>
      </c>
      <c r="E4062" s="880" t="inlineStr">
        <is>
          <t>Rock wool pipe insulation of straight pipes 
DN40 v=50mm</t>
        </is>
      </c>
      <c r="F4062" s="880" t="inlineStr">
        <is>
          <t>Egyenes csővezeték szigetelése kőzetgyapot csőhéjjal 
DN40 v=50mm</t>
        </is>
      </c>
      <c r="G4062" s="1049" t="n">
        <v>8</v>
      </c>
      <c r="H4062" s="878" t="inlineStr">
        <is>
          <t>m</t>
        </is>
      </c>
      <c r="I4062" s="315" t="n"/>
      <c r="J4062" s="159" t="n">
        <v>0</v>
      </c>
      <c r="K4062" s="159" t="n">
        <v>0</v>
      </c>
      <c r="L4062" s="753" t="n">
        <v>0</v>
      </c>
      <c r="M4062" s="748">
        <f>L4062*(G4062+I4062)</f>
        <v/>
      </c>
      <c r="O4062" s="464">
        <f>ISBLANK(D4062)</f>
        <v/>
      </c>
      <c r="P4062" s="464">
        <f>ISBLANK(G4062)</f>
        <v/>
      </c>
      <c r="Q4062" s="464">
        <f>ISBLANK(M4062)</f>
        <v/>
      </c>
      <c r="R4062" s="464">
        <f>IF(AND(O4062=P4062,O4062=Q4062),,"!!!")</f>
        <v/>
      </c>
      <c r="T4062" s="464" t="n">
        <v>4051</v>
      </c>
    </row>
    <row customFormat="1" customHeight="1" ht="22.5" outlineLevel="1" r="4063" s="590">
      <c r="A4063" s="879" t="inlineStr">
        <is>
          <t>x</t>
        </is>
      </c>
      <c r="B4063" s="874" t="n">
        <v>400</v>
      </c>
      <c r="C4063" s="875" t="n">
        <v>479</v>
      </c>
      <c r="D4063" s="876" t="n">
        <v>229</v>
      </c>
      <c r="E4063" s="880" t="inlineStr">
        <is>
          <t>Rock wool pipe insulation of straight pipes 
DN50 v=50mm</t>
        </is>
      </c>
      <c r="F4063" s="880" t="inlineStr">
        <is>
          <t>Egyenes csővezeték szigetelése kőzetgyapot csőhéjjal 
DN50 v=50mm</t>
        </is>
      </c>
      <c r="G4063" s="1049" t="n">
        <v>81</v>
      </c>
      <c r="H4063" s="878" t="inlineStr">
        <is>
          <t>m</t>
        </is>
      </c>
      <c r="I4063" s="315" t="n"/>
      <c r="J4063" s="159" t="n">
        <v>0</v>
      </c>
      <c r="K4063" s="159" t="n">
        <v>0</v>
      </c>
      <c r="L4063" s="753" t="n">
        <v>0</v>
      </c>
      <c r="M4063" s="748">
        <f>L4063*(G4063+I4063)</f>
        <v/>
      </c>
      <c r="O4063" s="464">
        <f>ISBLANK(D4063)</f>
        <v/>
      </c>
      <c r="P4063" s="464">
        <f>ISBLANK(G4063)</f>
        <v/>
      </c>
      <c r="Q4063" s="464">
        <f>ISBLANK(M4063)</f>
        <v/>
      </c>
      <c r="R4063" s="464">
        <f>IF(AND(O4063=P4063,O4063=Q4063),,"!!!")</f>
        <v/>
      </c>
      <c r="T4063" s="464" t="n">
        <v>4052</v>
      </c>
    </row>
    <row customFormat="1" customHeight="1" ht="22.5" outlineLevel="1" r="4064" s="590">
      <c r="A4064" s="879" t="inlineStr">
        <is>
          <t>x</t>
        </is>
      </c>
      <c r="B4064" s="874" t="n">
        <v>400</v>
      </c>
      <c r="C4064" s="875" t="n">
        <v>479</v>
      </c>
      <c r="D4064" s="876" t="n">
        <v>230</v>
      </c>
      <c r="E4064" s="880" t="inlineStr">
        <is>
          <t>Rock wool pipe insulation of straight pipes 
DN80 v=60mm</t>
        </is>
      </c>
      <c r="F4064" s="880" t="inlineStr">
        <is>
          <t>Egyenes csővezeték szigetelése kőzetgyapot csőhéjjal 
DN80 v=60mm</t>
        </is>
      </c>
      <c r="G4064" s="1049" t="n">
        <v>57</v>
      </c>
      <c r="H4064" s="878" t="inlineStr">
        <is>
          <t>m</t>
        </is>
      </c>
      <c r="I4064" s="315" t="n"/>
      <c r="J4064" s="159" t="n">
        <v>0</v>
      </c>
      <c r="K4064" s="159" t="n">
        <v>0</v>
      </c>
      <c r="L4064" s="753" t="n">
        <v>0</v>
      </c>
      <c r="M4064" s="748">
        <f>L4064*(G4064+I4064)</f>
        <v/>
      </c>
      <c r="O4064" s="464">
        <f>ISBLANK(D4064)</f>
        <v/>
      </c>
      <c r="P4064" s="464">
        <f>ISBLANK(G4064)</f>
        <v/>
      </c>
      <c r="Q4064" s="464">
        <f>ISBLANK(M4064)</f>
        <v/>
      </c>
      <c r="R4064" s="464">
        <f>IF(AND(O4064=P4064,O4064=Q4064),,"!!!")</f>
        <v/>
      </c>
      <c r="T4064" s="464" t="n">
        <v>4053</v>
      </c>
    </row>
    <row customFormat="1" customHeight="1" ht="25.5" outlineLevel="1" r="4065" s="590">
      <c r="A4065" s="879" t="n"/>
      <c r="B4065" s="874" t="n">
        <v>400</v>
      </c>
      <c r="C4065" s="875" t="n">
        <v>479</v>
      </c>
      <c r="D4065" s="876" t="n">
        <v>231</v>
      </c>
      <c r="E4065" s="877" t="inlineStr">
        <is>
          <t>Rock wool pipe insulation of straight pipes 
DN100 v=60mm</t>
        </is>
      </c>
      <c r="F4065" s="877" t="inlineStr">
        <is>
          <t>Egyenes csővezeték szigetelése kőzetgyapot csőhéjjal 
DN100 v=60mm</t>
        </is>
      </c>
      <c r="G4065" s="1049" t="n">
        <v>11</v>
      </c>
      <c r="H4065" s="878" t="inlineStr">
        <is>
          <t>m</t>
        </is>
      </c>
      <c r="I4065" s="315" t="n"/>
      <c r="J4065" s="159" t="n">
        <v>0</v>
      </c>
      <c r="K4065" s="159" t="n">
        <v>0</v>
      </c>
      <c r="L4065" s="753" t="n">
        <v>0</v>
      </c>
      <c r="M4065" s="748">
        <f>L4065*(G4065+I4065)</f>
        <v/>
      </c>
      <c r="O4065" s="464">
        <f>ISBLANK(D4065)</f>
        <v/>
      </c>
      <c r="P4065" s="464">
        <f>ISBLANK(G4065)</f>
        <v/>
      </c>
      <c r="Q4065" s="464">
        <f>ISBLANK(M4065)</f>
        <v/>
      </c>
      <c r="R4065" s="464">
        <f>IF(AND(O4065=P4065,O4065=Q4065),,"!!!")</f>
        <v/>
      </c>
      <c r="T4065" s="464" t="n">
        <v>4054</v>
      </c>
    </row>
    <row customFormat="1" customHeight="1" ht="25.5" outlineLevel="1" r="4066" s="590">
      <c r="A4066" s="879" t="n"/>
      <c r="B4066" s="874" t="n">
        <v>400</v>
      </c>
      <c r="C4066" s="875" t="n">
        <v>479</v>
      </c>
      <c r="D4066" s="876" t="n">
        <v>232</v>
      </c>
      <c r="E4066" s="877" t="inlineStr">
        <is>
          <t>Rock wool pipe insulation of straight pipes 
DN125 v=80mm</t>
        </is>
      </c>
      <c r="F4066" s="877" t="inlineStr">
        <is>
          <t>Egyenes csővezeték szigetelése kőzetgyapot csőhéjjal 
DN125 v=80mm</t>
        </is>
      </c>
      <c r="G4066" s="1049" t="n">
        <v>28</v>
      </c>
      <c r="H4066" s="878" t="inlineStr">
        <is>
          <t>m</t>
        </is>
      </c>
      <c r="I4066" s="315" t="n"/>
      <c r="J4066" s="159" t="n">
        <v>0</v>
      </c>
      <c r="K4066" s="159" t="n">
        <v>0</v>
      </c>
      <c r="L4066" s="753" t="n">
        <v>0</v>
      </c>
      <c r="M4066" s="748">
        <f>L4066*(G4066+I4066)</f>
        <v/>
      </c>
      <c r="O4066" s="464">
        <f>ISBLANK(D4066)</f>
        <v/>
      </c>
      <c r="P4066" s="464">
        <f>ISBLANK(G4066)</f>
        <v/>
      </c>
      <c r="Q4066" s="464">
        <f>ISBLANK(M4066)</f>
        <v/>
      </c>
      <c r="R4066" s="464">
        <f>IF(AND(O4066=P4066,O4066=Q4066),,"!!!")</f>
        <v/>
      </c>
      <c r="T4066" s="464" t="n">
        <v>4055</v>
      </c>
    </row>
    <row customFormat="1" customHeight="1" ht="25.5" outlineLevel="1" r="4067" s="590">
      <c r="A4067" s="879" t="n"/>
      <c r="B4067" s="874" t="n">
        <v>400</v>
      </c>
      <c r="C4067" s="875" t="n">
        <v>479</v>
      </c>
      <c r="D4067" s="876" t="n">
        <v>233</v>
      </c>
      <c r="E4067" s="877" t="inlineStr">
        <is>
          <t>Insulation of straight pipes with rock wool mat 
DN150 v=80mm</t>
        </is>
      </c>
      <c r="F4067" s="877" t="inlineStr">
        <is>
          <t>Egyenes csővezeték szigetelése kőzetgyapot paplannal 
DN150 v=80mm</t>
        </is>
      </c>
      <c r="G4067" s="1049" t="n">
        <v>17</v>
      </c>
      <c r="H4067" s="878" t="inlineStr">
        <is>
          <t>m²</t>
        </is>
      </c>
      <c r="I4067" s="315" t="n"/>
      <c r="J4067" s="159" t="n">
        <v>0</v>
      </c>
      <c r="K4067" s="159" t="n">
        <v>0</v>
      </c>
      <c r="L4067" s="753" t="n">
        <v>0</v>
      </c>
      <c r="M4067" s="748">
        <f>L4067*(G4067+I4067)</f>
        <v/>
      </c>
      <c r="O4067" s="464">
        <f>ISBLANK(D4067)</f>
        <v/>
      </c>
      <c r="P4067" s="464">
        <f>ISBLANK(G4067)</f>
        <v/>
      </c>
      <c r="Q4067" s="464">
        <f>ISBLANK(M4067)</f>
        <v/>
      </c>
      <c r="R4067" s="464">
        <f>IF(AND(O4067=P4067,O4067=Q4067),,"!!!")</f>
        <v/>
      </c>
      <c r="T4067" s="464" t="n">
        <v>4056</v>
      </c>
    </row>
    <row customFormat="1" customHeight="1" ht="25.5" outlineLevel="1" r="4068" s="590">
      <c r="A4068" s="879" t="n"/>
      <c r="B4068" s="874" t="n">
        <v>400</v>
      </c>
      <c r="C4068" s="875" t="n">
        <v>479</v>
      </c>
      <c r="D4068" s="876" t="n">
        <v>234</v>
      </c>
      <c r="E4068" s="877" t="inlineStr">
        <is>
          <t>Insulation of straight pipes with rock wool mat 
DN250 v=100mm</t>
        </is>
      </c>
      <c r="F4068" s="877" t="inlineStr">
        <is>
          <t>Egyenes csővezeték szigetelése kőzetgyapot paplannal 
DN250 v=100mm</t>
        </is>
      </c>
      <c r="G4068" s="1049" t="n">
        <v>2</v>
      </c>
      <c r="H4068" s="878" t="inlineStr">
        <is>
          <t>m²</t>
        </is>
      </c>
      <c r="I4068" s="315" t="n"/>
      <c r="J4068" s="159" t="n">
        <v>0</v>
      </c>
      <c r="K4068" s="159" t="n">
        <v>0</v>
      </c>
      <c r="L4068" s="753" t="n">
        <v>0</v>
      </c>
      <c r="M4068" s="748">
        <f>L4068*(G4068+I4068)</f>
        <v/>
      </c>
      <c r="O4068" s="464">
        <f>ISBLANK(D4068)</f>
        <v/>
      </c>
      <c r="P4068" s="464">
        <f>ISBLANK(G4068)</f>
        <v/>
      </c>
      <c r="Q4068" s="464">
        <f>ISBLANK(M4068)</f>
        <v/>
      </c>
      <c r="R4068" s="464">
        <f>IF(AND(O4068=P4068,O4068=Q4068),,"!!!")</f>
        <v/>
      </c>
      <c r="T4068" s="464" t="n">
        <v>4057</v>
      </c>
    </row>
    <row customFormat="1" customHeight="1" ht="25.5" outlineLevel="1" r="4069" s="590">
      <c r="A4069" s="879" t="n"/>
      <c r="B4069" s="874" t="n">
        <v>400</v>
      </c>
      <c r="C4069" s="875" t="n">
        <v>479</v>
      </c>
      <c r="D4069" s="876" t="n">
        <v>235</v>
      </c>
      <c r="E4069" s="877" t="inlineStr">
        <is>
          <t>Rock wool pipe insulation of pipe fittings 
DN15 v=30mm</t>
        </is>
      </c>
      <c r="F4069" s="877" t="inlineStr">
        <is>
          <t>Csőidom szigetelése kőzetgyapot csőhéjjal 
DN15 v=30mm</t>
        </is>
      </c>
      <c r="G4069" s="1049" t="n">
        <v>30</v>
      </c>
      <c r="H4069" s="878" t="inlineStr">
        <is>
          <t>db / pcs</t>
        </is>
      </c>
      <c r="I4069" s="315" t="n"/>
      <c r="J4069" s="159" t="n">
        <v>0</v>
      </c>
      <c r="K4069" s="159" t="n">
        <v>0</v>
      </c>
      <c r="L4069" s="753" t="n">
        <v>0</v>
      </c>
      <c r="M4069" s="748">
        <f>L4069*(G4069+I4069)</f>
        <v/>
      </c>
      <c r="O4069" s="464">
        <f>ISBLANK(D4069)</f>
        <v/>
      </c>
      <c r="P4069" s="464">
        <f>ISBLANK(G4069)</f>
        <v/>
      </c>
      <c r="Q4069" s="464">
        <f>ISBLANK(M4069)</f>
        <v/>
      </c>
      <c r="R4069" s="464">
        <f>IF(AND(O4069=P4069,O4069=Q4069),,"!!!")</f>
        <v/>
      </c>
      <c r="T4069" s="464" t="n">
        <v>4058</v>
      </c>
    </row>
    <row customFormat="1" customHeight="1" ht="25.5" outlineLevel="1" r="4070" s="590">
      <c r="A4070" s="879" t="n"/>
      <c r="B4070" s="874" t="n">
        <v>400</v>
      </c>
      <c r="C4070" s="875" t="n">
        <v>479</v>
      </c>
      <c r="D4070" s="876" t="n">
        <v>236</v>
      </c>
      <c r="E4070" s="877" t="inlineStr">
        <is>
          <t>Rock wool pipe insulation of pipe fittings 
DN20 v=40mm</t>
        </is>
      </c>
      <c r="F4070" s="877" t="inlineStr">
        <is>
          <t>Csőidom szigetelése kőzetgyapot csőhéjjal 
DN20 v=40mm</t>
        </is>
      </c>
      <c r="G4070" s="1049" t="n">
        <v>5</v>
      </c>
      <c r="H4070" s="878" t="inlineStr">
        <is>
          <t>db / pcs</t>
        </is>
      </c>
      <c r="I4070" s="315" t="n"/>
      <c r="J4070" s="159" t="n">
        <v>0</v>
      </c>
      <c r="K4070" s="159" t="n">
        <v>0</v>
      </c>
      <c r="L4070" s="753" t="n">
        <v>0</v>
      </c>
      <c r="M4070" s="748">
        <f>L4070*(G4070+I4070)</f>
        <v/>
      </c>
      <c r="O4070" s="464">
        <f>ISBLANK(D4070)</f>
        <v/>
      </c>
      <c r="P4070" s="464">
        <f>ISBLANK(G4070)</f>
        <v/>
      </c>
      <c r="Q4070" s="464">
        <f>ISBLANK(M4070)</f>
        <v/>
      </c>
      <c r="R4070" s="464">
        <f>IF(AND(O4070=P4070,O4070=Q4070),,"!!!")</f>
        <v/>
      </c>
      <c r="T4070" s="464" t="n">
        <v>4059</v>
      </c>
    </row>
    <row customFormat="1" customHeight="1" ht="25.5" outlineLevel="1" r="4071" s="590">
      <c r="A4071" s="879" t="n"/>
      <c r="B4071" s="874" t="n">
        <v>400</v>
      </c>
      <c r="C4071" s="875" t="n">
        <v>479</v>
      </c>
      <c r="D4071" s="876" t="n">
        <v>237</v>
      </c>
      <c r="E4071" s="877" t="inlineStr">
        <is>
          <t>Rock wool pipe insulation of pipe fittings 
DN25 v=40mm</t>
        </is>
      </c>
      <c r="F4071" s="877" t="inlineStr">
        <is>
          <t>Csőidom szigetelése kőzetgyapot csőhéjjal 
DN25 v=40mm</t>
        </is>
      </c>
      <c r="G4071" s="1049" t="n">
        <v>25</v>
      </c>
      <c r="H4071" s="878" t="inlineStr">
        <is>
          <t>db / pcs</t>
        </is>
      </c>
      <c r="I4071" s="315" t="n"/>
      <c r="J4071" s="159" t="n">
        <v>0</v>
      </c>
      <c r="K4071" s="159" t="n">
        <v>0</v>
      </c>
      <c r="L4071" s="753" t="n">
        <v>0</v>
      </c>
      <c r="M4071" s="748">
        <f>L4071*(G4071+I4071)</f>
        <v/>
      </c>
      <c r="O4071" s="464">
        <f>ISBLANK(D4071)</f>
        <v/>
      </c>
      <c r="P4071" s="464">
        <f>ISBLANK(G4071)</f>
        <v/>
      </c>
      <c r="Q4071" s="464">
        <f>ISBLANK(M4071)</f>
        <v/>
      </c>
      <c r="R4071" s="464">
        <f>IF(AND(O4071=P4071,O4071=Q4071),,"!!!")</f>
        <v/>
      </c>
      <c r="T4071" s="464" t="n">
        <v>4060</v>
      </c>
    </row>
    <row customFormat="1" customHeight="1" ht="22.5" outlineLevel="1" r="4072" s="590">
      <c r="A4072" s="879" t="inlineStr">
        <is>
          <t>x</t>
        </is>
      </c>
      <c r="B4072" s="874" t="n">
        <v>400</v>
      </c>
      <c r="C4072" s="875" t="n">
        <v>479</v>
      </c>
      <c r="D4072" s="876" t="n">
        <v>238</v>
      </c>
      <c r="E4072" s="880" t="inlineStr">
        <is>
          <t>Rock wool pipe insulation of pipe fittings 
DN40 v=50mm</t>
        </is>
      </c>
      <c r="F4072" s="880" t="inlineStr">
        <is>
          <t>Csőidom szigetelése kőzetgyapot csőhéjjal 
DN40 v=50mm</t>
        </is>
      </c>
      <c r="G4072" s="1049" t="n">
        <v>3</v>
      </c>
      <c r="H4072" s="878" t="inlineStr">
        <is>
          <t>db / pcs</t>
        </is>
      </c>
      <c r="I4072" s="315" t="n"/>
      <c r="J4072" s="159" t="n">
        <v>0</v>
      </c>
      <c r="K4072" s="159" t="n">
        <v>0</v>
      </c>
      <c r="L4072" s="753" t="n">
        <v>0</v>
      </c>
      <c r="M4072" s="748">
        <f>L4072*(G4072+I4072)</f>
        <v/>
      </c>
      <c r="O4072" s="464">
        <f>ISBLANK(D4072)</f>
        <v/>
      </c>
      <c r="P4072" s="464">
        <f>ISBLANK(G4072)</f>
        <v/>
      </c>
      <c r="Q4072" s="464">
        <f>ISBLANK(M4072)</f>
        <v/>
      </c>
      <c r="R4072" s="464">
        <f>IF(AND(O4072=P4072,O4072=Q4072),,"!!!")</f>
        <v/>
      </c>
      <c r="T4072" s="464" t="n">
        <v>4061</v>
      </c>
    </row>
    <row customFormat="1" customHeight="1" ht="22.5" outlineLevel="1" r="4073" s="590">
      <c r="A4073" s="879" t="inlineStr">
        <is>
          <t>x</t>
        </is>
      </c>
      <c r="B4073" s="874" t="n">
        <v>400</v>
      </c>
      <c r="C4073" s="875" t="n">
        <v>479</v>
      </c>
      <c r="D4073" s="876" t="n">
        <v>239</v>
      </c>
      <c r="E4073" s="880" t="inlineStr">
        <is>
          <t>Rock wool pipe insulation of pipe fittings 
DN50 v=50mm</t>
        </is>
      </c>
      <c r="F4073" s="880" t="inlineStr">
        <is>
          <t>Csőidom szigetelése kőzetgyapot csőhéjjal 
DN50 v=50mm</t>
        </is>
      </c>
      <c r="G4073" s="1049" t="n">
        <v>40</v>
      </c>
      <c r="H4073" s="878" t="inlineStr">
        <is>
          <t>db / pcs</t>
        </is>
      </c>
      <c r="I4073" s="315" t="n"/>
      <c r="J4073" s="159" t="n">
        <v>0</v>
      </c>
      <c r="K4073" s="159" t="n">
        <v>0</v>
      </c>
      <c r="L4073" s="753" t="n">
        <v>0</v>
      </c>
      <c r="M4073" s="748">
        <f>L4073*(G4073+I4073)</f>
        <v/>
      </c>
      <c r="O4073" s="464">
        <f>ISBLANK(D4073)</f>
        <v/>
      </c>
      <c r="P4073" s="464">
        <f>ISBLANK(G4073)</f>
        <v/>
      </c>
      <c r="Q4073" s="464">
        <f>ISBLANK(M4073)</f>
        <v/>
      </c>
      <c r="R4073" s="464">
        <f>IF(AND(O4073=P4073,O4073=Q4073),,"!!!")</f>
        <v/>
      </c>
      <c r="T4073" s="464" t="n">
        <v>4062</v>
      </c>
    </row>
    <row customFormat="1" customHeight="1" ht="22.5" outlineLevel="1" r="4074" s="590">
      <c r="A4074" s="879" t="inlineStr">
        <is>
          <t>x</t>
        </is>
      </c>
      <c r="B4074" s="874" t="n">
        <v>400</v>
      </c>
      <c r="C4074" s="875" t="n">
        <v>479</v>
      </c>
      <c r="D4074" s="876" t="n">
        <v>240</v>
      </c>
      <c r="E4074" s="880" t="inlineStr">
        <is>
          <t>Rock wool pipe insulation of pipe fittings 
DN65 v=60mm</t>
        </is>
      </c>
      <c r="F4074" s="880" t="inlineStr">
        <is>
          <t>Csőidom szigetelése kőzetgyapot csőhéjjal 
DN65 v=60mm</t>
        </is>
      </c>
      <c r="G4074" s="1049" t="n">
        <v>2</v>
      </c>
      <c r="H4074" s="878" t="inlineStr">
        <is>
          <t>db / pcs</t>
        </is>
      </c>
      <c r="I4074" s="315" t="n"/>
      <c r="J4074" s="159" t="n">
        <v>0</v>
      </c>
      <c r="K4074" s="159" t="n">
        <v>0</v>
      </c>
      <c r="L4074" s="753" t="n">
        <v>0</v>
      </c>
      <c r="M4074" s="748">
        <f>L4074*(G4074+I4074)</f>
        <v/>
      </c>
      <c r="O4074" s="464">
        <f>ISBLANK(D4074)</f>
        <v/>
      </c>
      <c r="P4074" s="464">
        <f>ISBLANK(G4074)</f>
        <v/>
      </c>
      <c r="Q4074" s="464">
        <f>ISBLANK(M4074)</f>
        <v/>
      </c>
      <c r="R4074" s="464">
        <f>IF(AND(O4074=P4074,O4074=Q4074),,"!!!")</f>
        <v/>
      </c>
      <c r="T4074" s="464" t="n">
        <v>4063</v>
      </c>
    </row>
    <row customFormat="1" customHeight="1" ht="22.5" outlineLevel="1" r="4075" s="590">
      <c r="A4075" s="879" t="inlineStr">
        <is>
          <t>x</t>
        </is>
      </c>
      <c r="B4075" s="874" t="n">
        <v>400</v>
      </c>
      <c r="C4075" s="875" t="n">
        <v>479</v>
      </c>
      <c r="D4075" s="876" t="n">
        <v>241</v>
      </c>
      <c r="E4075" s="880" t="inlineStr">
        <is>
          <t>Rock wool pipe insulation of pipe fittings 
DN80 v=60mm</t>
        </is>
      </c>
      <c r="F4075" s="880" t="inlineStr">
        <is>
          <t>Csőidom szigetelése kőzetgyapot csőhéjjal 
DN80 v=60mm</t>
        </is>
      </c>
      <c r="G4075" s="1049" t="n">
        <v>17</v>
      </c>
      <c r="H4075" s="878" t="inlineStr">
        <is>
          <t>db / pcs</t>
        </is>
      </c>
      <c r="I4075" s="315" t="n"/>
      <c r="J4075" s="159" t="n">
        <v>0</v>
      </c>
      <c r="K4075" s="159" t="n">
        <v>0</v>
      </c>
      <c r="L4075" s="753" t="n">
        <v>0</v>
      </c>
      <c r="M4075" s="748">
        <f>L4075*(G4075+I4075)</f>
        <v/>
      </c>
      <c r="O4075" s="464">
        <f>ISBLANK(D4075)</f>
        <v/>
      </c>
      <c r="P4075" s="464">
        <f>ISBLANK(G4075)</f>
        <v/>
      </c>
      <c r="Q4075" s="464">
        <f>ISBLANK(M4075)</f>
        <v/>
      </c>
      <c r="R4075" s="464">
        <f>IF(AND(O4075=P4075,O4075=Q4075),,"!!!")</f>
        <v/>
      </c>
      <c r="T4075" s="464" t="n">
        <v>4064</v>
      </c>
    </row>
    <row customFormat="1" customHeight="1" ht="25.5" outlineLevel="1" r="4076" s="590">
      <c r="A4076" s="879" t="n"/>
      <c r="B4076" s="874" t="n">
        <v>400</v>
      </c>
      <c r="C4076" s="875" t="n">
        <v>479</v>
      </c>
      <c r="D4076" s="876" t="n">
        <v>242</v>
      </c>
      <c r="E4076" s="877" t="inlineStr">
        <is>
          <t>Rock wool pipe insulation of pipe fittings 
DN100 v=60mm</t>
        </is>
      </c>
      <c r="F4076" s="877" t="inlineStr">
        <is>
          <t>Csőidom szigetelése kőzetgyapot csőhéjjal 
DN100 v=60mm</t>
        </is>
      </c>
      <c r="G4076" s="1049" t="n">
        <v>9</v>
      </c>
      <c r="H4076" s="878" t="inlineStr">
        <is>
          <t>db / pcs</t>
        </is>
      </c>
      <c r="I4076" s="315" t="n"/>
      <c r="J4076" s="159" t="n">
        <v>0</v>
      </c>
      <c r="K4076" s="159" t="n">
        <v>0</v>
      </c>
      <c r="L4076" s="753" t="n">
        <v>0</v>
      </c>
      <c r="M4076" s="748">
        <f>L4076*(G4076+I4076)</f>
        <v/>
      </c>
      <c r="O4076" s="464">
        <f>ISBLANK(D4076)</f>
        <v/>
      </c>
      <c r="P4076" s="464">
        <f>ISBLANK(G4076)</f>
        <v/>
      </c>
      <c r="Q4076" s="464">
        <f>ISBLANK(M4076)</f>
        <v/>
      </c>
      <c r="R4076" s="464">
        <f>IF(AND(O4076=P4076,O4076=Q4076),,"!!!")</f>
        <v/>
      </c>
      <c r="T4076" s="464" t="n">
        <v>4065</v>
      </c>
    </row>
    <row customFormat="1" customHeight="1" ht="25.5" outlineLevel="1" r="4077" s="590">
      <c r="A4077" s="879" t="n"/>
      <c r="B4077" s="874" t="n">
        <v>400</v>
      </c>
      <c r="C4077" s="875" t="n">
        <v>479</v>
      </c>
      <c r="D4077" s="876" t="n">
        <v>243</v>
      </c>
      <c r="E4077" s="877" t="inlineStr">
        <is>
          <t>Rock wool pipe insulation of pipe fittings 
DN125 v=80mm</t>
        </is>
      </c>
      <c r="F4077" s="877" t="inlineStr">
        <is>
          <t>Csőidom szigetelése kőzetgyapot csőhéjjal 
DN125 v=80mm</t>
        </is>
      </c>
      <c r="G4077" s="1049" t="n">
        <v>11</v>
      </c>
      <c r="H4077" s="878" t="inlineStr">
        <is>
          <t>db / pcs</t>
        </is>
      </c>
      <c r="I4077" s="315" t="n"/>
      <c r="J4077" s="159" t="n">
        <v>0</v>
      </c>
      <c r="K4077" s="159" t="n">
        <v>0</v>
      </c>
      <c r="L4077" s="753" t="n">
        <v>0</v>
      </c>
      <c r="M4077" s="748">
        <f>L4077*(G4077+I4077)</f>
        <v/>
      </c>
      <c r="O4077" s="464">
        <f>ISBLANK(D4077)</f>
        <v/>
      </c>
      <c r="P4077" s="464">
        <f>ISBLANK(G4077)</f>
        <v/>
      </c>
      <c r="Q4077" s="464">
        <f>ISBLANK(M4077)</f>
        <v/>
      </c>
      <c r="R4077" s="464">
        <f>IF(AND(O4077=P4077,O4077=Q4077),,"!!!")</f>
        <v/>
      </c>
      <c r="T4077" s="464" t="n">
        <v>4066</v>
      </c>
    </row>
    <row customFormat="1" customHeight="1" ht="25.5" outlineLevel="1" r="4078" s="590">
      <c r="A4078" s="879" t="n"/>
      <c r="B4078" s="874" t="n">
        <v>400</v>
      </c>
      <c r="C4078" s="875" t="n">
        <v>479</v>
      </c>
      <c r="D4078" s="876" t="n">
        <v>244</v>
      </c>
      <c r="E4078" s="877" t="inlineStr">
        <is>
          <t>Insulation of pipe fittings with rock wool mat 
DN150 v=80mm</t>
        </is>
      </c>
      <c r="F4078" s="877" t="inlineStr">
        <is>
          <t>Csőidom szigetelése kőzetgyapot paplannal 
DN150 v=80mm</t>
        </is>
      </c>
      <c r="G4078" s="1049" t="n">
        <v>14</v>
      </c>
      <c r="H4078" s="878" t="inlineStr">
        <is>
          <t>db / pcs</t>
        </is>
      </c>
      <c r="I4078" s="315" t="n"/>
      <c r="J4078" s="159" t="n">
        <v>0</v>
      </c>
      <c r="K4078" s="159" t="n">
        <v>0</v>
      </c>
      <c r="L4078" s="753" t="n">
        <v>0</v>
      </c>
      <c r="M4078" s="748">
        <f>L4078*(G4078+I4078)</f>
        <v/>
      </c>
      <c r="O4078" s="464">
        <f>ISBLANK(D4078)</f>
        <v/>
      </c>
      <c r="P4078" s="464">
        <f>ISBLANK(G4078)</f>
        <v/>
      </c>
      <c r="Q4078" s="464">
        <f>ISBLANK(M4078)</f>
        <v/>
      </c>
      <c r="R4078" s="464">
        <f>IF(AND(O4078=P4078,O4078=Q4078),,"!!!")</f>
        <v/>
      </c>
      <c r="T4078" s="464" t="n">
        <v>4067</v>
      </c>
    </row>
    <row customFormat="1" customHeight="1" ht="25.5" outlineLevel="1" r="4079" s="590">
      <c r="A4079" s="879" t="n"/>
      <c r="B4079" s="874" t="n">
        <v>400</v>
      </c>
      <c r="C4079" s="875" t="n">
        <v>479</v>
      </c>
      <c r="D4079" s="876" t="n">
        <v>245</v>
      </c>
      <c r="E4079" s="877" t="inlineStr">
        <is>
          <t>Insulation of valves with pre-insulated jacket 
DN15 v=30mm</t>
        </is>
      </c>
      <c r="F4079" s="877" t="inlineStr">
        <is>
          <t>Szerelvény szigetelése beépített szigetelésű burkolattal 
DN15 v=30mm</t>
        </is>
      </c>
      <c r="G4079" s="1049" t="n">
        <v>24</v>
      </c>
      <c r="H4079" s="878" t="inlineStr">
        <is>
          <t>db / pcs</t>
        </is>
      </c>
      <c r="I4079" s="315" t="n"/>
      <c r="J4079" s="159" t="n">
        <v>0</v>
      </c>
      <c r="K4079" s="159" t="n">
        <v>0</v>
      </c>
      <c r="L4079" s="753" t="n">
        <v>0</v>
      </c>
      <c r="M4079" s="748">
        <f>L4079*(G4079+I4079)</f>
        <v/>
      </c>
      <c r="O4079" s="464">
        <f>ISBLANK(D4079)</f>
        <v/>
      </c>
      <c r="P4079" s="464">
        <f>ISBLANK(G4079)</f>
        <v/>
      </c>
      <c r="Q4079" s="464">
        <f>ISBLANK(M4079)</f>
        <v/>
      </c>
      <c r="R4079" s="464">
        <f>IF(AND(O4079=P4079,O4079=Q4079),,"!!!")</f>
        <v/>
      </c>
      <c r="T4079" s="464" t="n">
        <v>4068</v>
      </c>
    </row>
    <row customFormat="1" customHeight="1" ht="25.5" outlineLevel="1" r="4080" s="590">
      <c r="A4080" s="879" t="n"/>
      <c r="B4080" s="874" t="n">
        <v>400</v>
      </c>
      <c r="C4080" s="875" t="n">
        <v>479</v>
      </c>
      <c r="D4080" s="876" t="n">
        <v>246</v>
      </c>
      <c r="E4080" s="877" t="inlineStr">
        <is>
          <t>Insulation of valves with pre-insulated jacket 
DN20 v=40mm</t>
        </is>
      </c>
      <c r="F4080" s="877" t="inlineStr">
        <is>
          <t>Szerelvény szigetelése beépített szigetelésű burkolattal 
DN20 v=40mm</t>
        </is>
      </c>
      <c r="G4080" s="1049" t="n">
        <v>1</v>
      </c>
      <c r="H4080" s="878" t="inlineStr">
        <is>
          <t>db / pcs</t>
        </is>
      </c>
      <c r="I4080" s="315" t="n"/>
      <c r="J4080" s="159" t="n">
        <v>0</v>
      </c>
      <c r="K4080" s="159" t="n">
        <v>0</v>
      </c>
      <c r="L4080" s="753" t="n">
        <v>0</v>
      </c>
      <c r="M4080" s="748">
        <f>L4080*(G4080+I4080)</f>
        <v/>
      </c>
      <c r="O4080" s="464">
        <f>ISBLANK(D4080)</f>
        <v/>
      </c>
      <c r="P4080" s="464">
        <f>ISBLANK(G4080)</f>
        <v/>
      </c>
      <c r="Q4080" s="464">
        <f>ISBLANK(M4080)</f>
        <v/>
      </c>
      <c r="R4080" s="464">
        <f>IF(AND(O4080=P4080,O4080=Q4080),,"!!!")</f>
        <v/>
      </c>
      <c r="T4080" s="464" t="n">
        <v>4069</v>
      </c>
    </row>
    <row customFormat="1" customHeight="1" ht="25.5" outlineLevel="1" r="4081" s="590">
      <c r="A4081" s="879" t="n"/>
      <c r="B4081" s="874" t="n">
        <v>400</v>
      </c>
      <c r="C4081" s="875" t="n">
        <v>479</v>
      </c>
      <c r="D4081" s="876" t="n">
        <v>247</v>
      </c>
      <c r="E4081" s="877" t="inlineStr">
        <is>
          <t>Insulation of valves with pre-insulated jacket 
DN25 v=40mm</t>
        </is>
      </c>
      <c r="F4081" s="877" t="inlineStr">
        <is>
          <t>Szerelvény szigetelése beépített szigetelésű burkolattal 
DN25 v=40mm</t>
        </is>
      </c>
      <c r="G4081" s="1049" t="n">
        <v>21</v>
      </c>
      <c r="H4081" s="878" t="inlineStr">
        <is>
          <t>db / pcs</t>
        </is>
      </c>
      <c r="I4081" s="315" t="n"/>
      <c r="J4081" s="159" t="n">
        <v>0</v>
      </c>
      <c r="K4081" s="159" t="n">
        <v>0</v>
      </c>
      <c r="L4081" s="753" t="n">
        <v>0</v>
      </c>
      <c r="M4081" s="748">
        <f>L4081*(G4081+I4081)</f>
        <v/>
      </c>
      <c r="O4081" s="464">
        <f>ISBLANK(D4081)</f>
        <v/>
      </c>
      <c r="P4081" s="464">
        <f>ISBLANK(G4081)</f>
        <v/>
      </c>
      <c r="Q4081" s="464">
        <f>ISBLANK(M4081)</f>
        <v/>
      </c>
      <c r="R4081" s="464">
        <f>IF(AND(O4081=P4081,O4081=Q4081),,"!!!")</f>
        <v/>
      </c>
      <c r="T4081" s="464" t="n">
        <v>4070</v>
      </c>
    </row>
    <row customFormat="1" customHeight="1" ht="25.5" outlineLevel="1" r="4082" s="590">
      <c r="A4082" s="879" t="n"/>
      <c r="B4082" s="874" t="n">
        <v>400</v>
      </c>
      <c r="C4082" s="875" t="n">
        <v>479</v>
      </c>
      <c r="D4082" s="876" t="n">
        <v>248</v>
      </c>
      <c r="E4082" s="877" t="inlineStr">
        <is>
          <t>Insulation of valves with pre-insulated jacket 
DN32 v=50mm</t>
        </is>
      </c>
      <c r="F4082" s="877" t="inlineStr">
        <is>
          <t>Szerelvény szigetelése beépített szigetelésű burkolattal 
DN32 v=50mm</t>
        </is>
      </c>
      <c r="G4082" s="1049" t="n">
        <v>1</v>
      </c>
      <c r="H4082" s="878" t="inlineStr">
        <is>
          <t>db / pcs</t>
        </is>
      </c>
      <c r="I4082" s="315" t="n"/>
      <c r="J4082" s="159" t="n">
        <v>0</v>
      </c>
      <c r="K4082" s="159" t="n">
        <v>0</v>
      </c>
      <c r="L4082" s="753" t="n">
        <v>0</v>
      </c>
      <c r="M4082" s="748">
        <f>L4082*(G4082+I4082)</f>
        <v/>
      </c>
      <c r="O4082" s="464">
        <f>ISBLANK(D4082)</f>
        <v/>
      </c>
      <c r="P4082" s="464">
        <f>ISBLANK(G4082)</f>
        <v/>
      </c>
      <c r="Q4082" s="464">
        <f>ISBLANK(M4082)</f>
        <v/>
      </c>
      <c r="R4082" s="464">
        <f>IF(AND(O4082=P4082,O4082=Q4082),,"!!!")</f>
        <v/>
      </c>
      <c r="T4082" s="464" t="n">
        <v>4071</v>
      </c>
    </row>
    <row customFormat="1" customHeight="1" ht="25.5" outlineLevel="1" r="4083" s="590">
      <c r="A4083" s="879" t="n"/>
      <c r="B4083" s="874" t="n">
        <v>400</v>
      </c>
      <c r="C4083" s="875" t="n">
        <v>479</v>
      </c>
      <c r="D4083" s="876" t="n">
        <v>249</v>
      </c>
      <c r="E4083" s="877" t="inlineStr">
        <is>
          <t>Insulation of valves with pre-insulated jacket 
DN40 v=50mm</t>
        </is>
      </c>
      <c r="F4083" s="877" t="inlineStr">
        <is>
          <t>Szerelvény szigetelése beépített szigetelésű burkolattal 
DN40 v=50mm</t>
        </is>
      </c>
      <c r="G4083" s="1049" t="n">
        <v>3</v>
      </c>
      <c r="H4083" s="878" t="inlineStr">
        <is>
          <t>db / pcs</t>
        </is>
      </c>
      <c r="I4083" s="315" t="n"/>
      <c r="J4083" s="159" t="n">
        <v>0</v>
      </c>
      <c r="K4083" s="159" t="n">
        <v>0</v>
      </c>
      <c r="L4083" s="753" t="n">
        <v>0</v>
      </c>
      <c r="M4083" s="748">
        <f>L4083*(G4083+I4083)</f>
        <v/>
      </c>
      <c r="O4083" s="464">
        <f>ISBLANK(D4083)</f>
        <v/>
      </c>
      <c r="P4083" s="464">
        <f>ISBLANK(G4083)</f>
        <v/>
      </c>
      <c r="Q4083" s="464">
        <f>ISBLANK(M4083)</f>
        <v/>
      </c>
      <c r="R4083" s="464">
        <f>IF(AND(O4083=P4083,O4083=Q4083),,"!!!")</f>
        <v/>
      </c>
      <c r="T4083" s="464" t="n">
        <v>4072</v>
      </c>
    </row>
    <row customFormat="1" customHeight="1" ht="25.5" outlineLevel="1" r="4084" s="590">
      <c r="A4084" s="879" t="n"/>
      <c r="B4084" s="874" t="n">
        <v>400</v>
      </c>
      <c r="C4084" s="875" t="n">
        <v>479</v>
      </c>
      <c r="D4084" s="876" t="n">
        <v>250</v>
      </c>
      <c r="E4084" s="877" t="inlineStr">
        <is>
          <t>Insulation of valves with pre-insulated jacket 
DN50 v=50mm</t>
        </is>
      </c>
      <c r="F4084" s="877" t="inlineStr">
        <is>
          <t>Szerelvény szigetelése beépített szigetelésű burkolattal 
DN50 v=50mm</t>
        </is>
      </c>
      <c r="G4084" s="1049" t="n">
        <v>16</v>
      </c>
      <c r="H4084" s="878" t="inlineStr">
        <is>
          <t>db / pcs</t>
        </is>
      </c>
      <c r="I4084" s="315" t="n"/>
      <c r="J4084" s="159" t="n">
        <v>0</v>
      </c>
      <c r="K4084" s="159" t="n">
        <v>0</v>
      </c>
      <c r="L4084" s="753" t="n">
        <v>0</v>
      </c>
      <c r="M4084" s="748">
        <f>L4084*(G4084+I4084)</f>
        <v/>
      </c>
      <c r="O4084" s="464">
        <f>ISBLANK(D4084)</f>
        <v/>
      </c>
      <c r="P4084" s="464">
        <f>ISBLANK(G4084)</f>
        <v/>
      </c>
      <c r="Q4084" s="464">
        <f>ISBLANK(M4084)</f>
        <v/>
      </c>
      <c r="R4084" s="464">
        <f>IF(AND(O4084=P4084,O4084=Q4084),,"!!!")</f>
        <v/>
      </c>
      <c r="T4084" s="464" t="n">
        <v>4073</v>
      </c>
    </row>
    <row customFormat="1" customHeight="1" ht="25.5" outlineLevel="1" r="4085" s="590">
      <c r="A4085" s="879" t="n"/>
      <c r="B4085" s="874" t="n">
        <v>400</v>
      </c>
      <c r="C4085" s="875" t="n">
        <v>479</v>
      </c>
      <c r="D4085" s="876" t="n">
        <v>251</v>
      </c>
      <c r="E4085" s="877" t="inlineStr">
        <is>
          <t>Insulation of valves with pre-insulated jacket 
DN100 v=60mm</t>
        </is>
      </c>
      <c r="F4085" s="877" t="inlineStr">
        <is>
          <t>Szerelvény szigetelése beépített szigetelésű burkolattal 
DN100 v=60mm</t>
        </is>
      </c>
      <c r="G4085" s="1049" t="n">
        <v>3</v>
      </c>
      <c r="H4085" s="878" t="inlineStr">
        <is>
          <t>db / pcs</t>
        </is>
      </c>
      <c r="I4085" s="315" t="n"/>
      <c r="J4085" s="159" t="n">
        <v>0</v>
      </c>
      <c r="K4085" s="159" t="n">
        <v>0</v>
      </c>
      <c r="L4085" s="753" t="n">
        <v>0</v>
      </c>
      <c r="M4085" s="748">
        <f>L4085*(G4085+I4085)</f>
        <v/>
      </c>
      <c r="O4085" s="464">
        <f>ISBLANK(D4085)</f>
        <v/>
      </c>
      <c r="P4085" s="464">
        <f>ISBLANK(G4085)</f>
        <v/>
      </c>
      <c r="Q4085" s="464">
        <f>ISBLANK(M4085)</f>
        <v/>
      </c>
      <c r="R4085" s="464">
        <f>IF(AND(O4085=P4085,O4085=Q4085),,"!!!")</f>
        <v/>
      </c>
      <c r="T4085" s="464" t="n">
        <v>4074</v>
      </c>
    </row>
    <row customFormat="1" customHeight="1" ht="25.5" outlineLevel="1" r="4086" s="590">
      <c r="A4086" s="879" t="n"/>
      <c r="B4086" s="874" t="n">
        <v>400</v>
      </c>
      <c r="C4086" s="875" t="n">
        <v>479</v>
      </c>
      <c r="D4086" s="876" t="n">
        <v>252</v>
      </c>
      <c r="E4086" s="877" t="inlineStr">
        <is>
          <t>Insulation of valves with pre-insulated jacket 
DN125 v=80mm</t>
        </is>
      </c>
      <c r="F4086" s="877" t="inlineStr">
        <is>
          <t>Szerelvény szigetelése beépített szigetelésű burkolattal 
DN125 v=80mm</t>
        </is>
      </c>
      <c r="G4086" s="1049" t="n">
        <v>2</v>
      </c>
      <c r="H4086" s="878" t="inlineStr">
        <is>
          <t>db / pcs</t>
        </is>
      </c>
      <c r="I4086" s="315" t="n"/>
      <c r="J4086" s="159" t="n">
        <v>0</v>
      </c>
      <c r="K4086" s="159" t="n">
        <v>0</v>
      </c>
      <c r="L4086" s="753" t="n">
        <v>0</v>
      </c>
      <c r="M4086" s="748">
        <f>L4086*(G4086+I4086)</f>
        <v/>
      </c>
      <c r="O4086" s="464">
        <f>ISBLANK(D4086)</f>
        <v/>
      </c>
      <c r="P4086" s="464">
        <f>ISBLANK(G4086)</f>
        <v/>
      </c>
      <c r="Q4086" s="464">
        <f>ISBLANK(M4086)</f>
        <v/>
      </c>
      <c r="R4086" s="464">
        <f>IF(AND(O4086=P4086,O4086=Q4086),,"!!!")</f>
        <v/>
      </c>
      <c r="T4086" s="464" t="n">
        <v>4075</v>
      </c>
    </row>
    <row customFormat="1" customHeight="1" ht="25.5" outlineLevel="1" r="4087" s="590">
      <c r="A4087" s="879" t="n"/>
      <c r="B4087" s="874" t="n">
        <v>400</v>
      </c>
      <c r="C4087" s="875" t="n">
        <v>479</v>
      </c>
      <c r="D4087" s="876" t="n">
        <v>253</v>
      </c>
      <c r="E4087" s="877" t="inlineStr">
        <is>
          <t>Insulation of valves with pre-insulated jacket 
DN150 v=80mm</t>
        </is>
      </c>
      <c r="F4087" s="877" t="inlineStr">
        <is>
          <t>Szerelvény szigetelése beépített szigetelésű burkolattal 
DN150 v=80mm</t>
        </is>
      </c>
      <c r="G4087" s="1049" t="n">
        <v>3</v>
      </c>
      <c r="H4087" s="878" t="inlineStr">
        <is>
          <t>db / pcs</t>
        </is>
      </c>
      <c r="I4087" s="315" t="n"/>
      <c r="J4087" s="159" t="n">
        <v>0</v>
      </c>
      <c r="K4087" s="159" t="n">
        <v>0</v>
      </c>
      <c r="L4087" s="753" t="n">
        <v>0</v>
      </c>
      <c r="M4087" s="748">
        <f>L4087*(G4087+I4087)</f>
        <v/>
      </c>
      <c r="O4087" s="464">
        <f>ISBLANK(D4087)</f>
        <v/>
      </c>
      <c r="P4087" s="464">
        <f>ISBLANK(G4087)</f>
        <v/>
      </c>
      <c r="Q4087" s="464">
        <f>ISBLANK(M4087)</f>
        <v/>
      </c>
      <c r="R4087" s="464">
        <f>IF(AND(O4087=P4087,O4087=Q4087),,"!!!")</f>
        <v/>
      </c>
      <c r="T4087" s="464" t="n">
        <v>4076</v>
      </c>
    </row>
    <row customFormat="1" customHeight="1" ht="22.5" outlineLevel="1" r="4088" s="590">
      <c r="A4088" s="879" t="inlineStr">
        <is>
          <t>x</t>
        </is>
      </c>
      <c r="B4088" s="874" t="n">
        <v>400</v>
      </c>
      <c r="C4088" s="875" t="n">
        <v>479</v>
      </c>
      <c r="D4088" s="876" t="n">
        <v>254</v>
      </c>
      <c r="E4088" s="880" t="inlineStr">
        <is>
          <t>Radiographic or ultrasonic testing of welds 
DN15-DN65</t>
        </is>
      </c>
      <c r="F4088" s="880" t="inlineStr">
        <is>
          <t>Radiográfiai vagy ultrahangos varratvizsgálat 
DN15-DN65</t>
        </is>
      </c>
      <c r="G4088" s="1049" t="n">
        <v>22</v>
      </c>
      <c r="H4088" s="878" t="inlineStr">
        <is>
          <t>db / pcs</t>
        </is>
      </c>
      <c r="I4088" s="315" t="n"/>
      <c r="J4088" s="159" t="n">
        <v>0</v>
      </c>
      <c r="K4088" s="159" t="n">
        <v>0</v>
      </c>
      <c r="L4088" s="753" t="n">
        <v>0</v>
      </c>
      <c r="M4088" s="748">
        <f>L4088*(G4088+I4088)</f>
        <v/>
      </c>
      <c r="O4088" s="464">
        <f>ISBLANK(D4088)</f>
        <v/>
      </c>
      <c r="P4088" s="464">
        <f>ISBLANK(G4088)</f>
        <v/>
      </c>
      <c r="Q4088" s="464">
        <f>ISBLANK(M4088)</f>
        <v/>
      </c>
      <c r="R4088" s="464">
        <f>IF(AND(O4088=P4088,O4088=Q4088),,"!!!")</f>
        <v/>
      </c>
      <c r="T4088" s="464" t="n">
        <v>4077</v>
      </c>
    </row>
    <row customFormat="1" customHeight="1" ht="25.5" outlineLevel="1" r="4089" s="590">
      <c r="A4089" s="879" t="n"/>
      <c r="B4089" s="874" t="n">
        <v>400</v>
      </c>
      <c r="C4089" s="875" t="n">
        <v>479</v>
      </c>
      <c r="D4089" s="876" t="n">
        <v>255</v>
      </c>
      <c r="E4089" s="877" t="inlineStr">
        <is>
          <t>Radiographic or ultrasonic testing of welds 
DN80-DN100</t>
        </is>
      </c>
      <c r="F4089" s="877" t="inlineStr">
        <is>
          <t>Radiográfiai vagy ultrahangos varratvizsgálat 
DN80-DN100</t>
        </is>
      </c>
      <c r="G4089" s="1049" t="n">
        <v>4</v>
      </c>
      <c r="H4089" s="878" t="inlineStr">
        <is>
          <t>db / pcs</t>
        </is>
      </c>
      <c r="I4089" s="315" t="n"/>
      <c r="J4089" s="159" t="n">
        <v>0</v>
      </c>
      <c r="K4089" s="159" t="n">
        <v>0</v>
      </c>
      <c r="L4089" s="753" t="n">
        <v>0</v>
      </c>
      <c r="M4089" s="748">
        <f>L4089*(G4089+I4089)</f>
        <v/>
      </c>
      <c r="O4089" s="464">
        <f>ISBLANK(D4089)</f>
        <v/>
      </c>
      <c r="P4089" s="464">
        <f>ISBLANK(G4089)</f>
        <v/>
      </c>
      <c r="Q4089" s="464">
        <f>ISBLANK(M4089)</f>
        <v/>
      </c>
      <c r="R4089" s="464">
        <f>IF(AND(O4089=P4089,O4089=Q4089),,"!!!")</f>
        <v/>
      </c>
      <c r="T4089" s="464" t="n">
        <v>4078</v>
      </c>
    </row>
    <row customFormat="1" customHeight="1" ht="25.5" outlineLevel="1" r="4090" s="590">
      <c r="A4090" s="879" t="n"/>
      <c r="B4090" s="874" t="n">
        <v>400</v>
      </c>
      <c r="C4090" s="875" t="n">
        <v>479</v>
      </c>
      <c r="D4090" s="876" t="n">
        <v>256</v>
      </c>
      <c r="E4090" s="877" t="inlineStr">
        <is>
          <t>Radiographic or ultrasonic testing of welds 
DN125-DN200</t>
        </is>
      </c>
      <c r="F4090" s="877" t="inlineStr">
        <is>
          <t>Radiográfiai vagy ultrahangos varratvizsgálat 
DN125-DN200</t>
        </is>
      </c>
      <c r="G4090" s="1049" t="n">
        <v>3</v>
      </c>
      <c r="H4090" s="878" t="inlineStr">
        <is>
          <t>db / pcs</t>
        </is>
      </c>
      <c r="I4090" s="315" t="n"/>
      <c r="J4090" s="159" t="n">
        <v>0</v>
      </c>
      <c r="K4090" s="159" t="n">
        <v>0</v>
      </c>
      <c r="L4090" s="753" t="n">
        <v>0</v>
      </c>
      <c r="M4090" s="748">
        <f>L4090*(G4090+I4090)</f>
        <v/>
      </c>
      <c r="O4090" s="464">
        <f>ISBLANK(D4090)</f>
        <v/>
      </c>
      <c r="P4090" s="464">
        <f>ISBLANK(G4090)</f>
        <v/>
      </c>
      <c r="Q4090" s="464">
        <f>ISBLANK(M4090)</f>
        <v/>
      </c>
      <c r="R4090" s="464">
        <f>IF(AND(O4090=P4090,O4090=Q4090),,"!!!")</f>
        <v/>
      </c>
      <c r="T4090" s="464" t="n">
        <v>4079</v>
      </c>
    </row>
    <row customFormat="1" customHeight="1" ht="25.5" outlineLevel="1" r="4091" s="590">
      <c r="A4091" s="879" t="n"/>
      <c r="B4091" s="874" t="n">
        <v>400</v>
      </c>
      <c r="C4091" s="875" t="n">
        <v>479</v>
      </c>
      <c r="D4091" s="876" t="n">
        <v>257</v>
      </c>
      <c r="E4091" s="877" t="inlineStr">
        <is>
          <t xml:space="preserve">Radiographic or ultrasonic testing of welds 
DN250-DN300 </t>
        </is>
      </c>
      <c r="F4091" s="877" t="inlineStr">
        <is>
          <t xml:space="preserve">Radiográfiai vagy ultrahangos varratvizsgálat 
DN250-DN300 </t>
        </is>
      </c>
      <c r="G4091" s="1049" t="n">
        <v>1</v>
      </c>
      <c r="H4091" s="878" t="inlineStr">
        <is>
          <t>db / pcs</t>
        </is>
      </c>
      <c r="I4091" s="315" t="n"/>
      <c r="J4091" s="159" t="n">
        <v>0</v>
      </c>
      <c r="K4091" s="159" t="n">
        <v>0</v>
      </c>
      <c r="L4091" s="753" t="n">
        <v>0</v>
      </c>
      <c r="M4091" s="748">
        <f>L4091*(G4091+I4091)</f>
        <v/>
      </c>
      <c r="O4091" s="464">
        <f>ISBLANK(D4091)</f>
        <v/>
      </c>
      <c r="P4091" s="464">
        <f>ISBLANK(G4091)</f>
        <v/>
      </c>
      <c r="Q4091" s="464">
        <f>ISBLANK(M4091)</f>
        <v/>
      </c>
      <c r="R4091" s="464">
        <f>IF(AND(O4091=P4091,O4091=Q4091),,"!!!")</f>
        <v/>
      </c>
      <c r="T4091" s="464" t="n">
        <v>4080</v>
      </c>
    </row>
    <row customFormat="1" customHeight="1" ht="89.25" outlineLevel="1" r="4092" s="590">
      <c r="A4092" s="879" t="n"/>
      <c r="B4092" s="874" t="n">
        <v>400</v>
      </c>
      <c r="C4092" s="875" t="n">
        <v>479</v>
      </c>
      <c r="D4092" s="876" t="n">
        <v>258</v>
      </c>
      <c r="E4092" s="877" t="inlineStr">
        <is>
          <t>For the parrying of unpredictable, during the construcion happened obstructions, or by the time of planning unknown local obstructions caused pipe route or pipe support modifying. (The required items can be used from the spare, included in this material list.)</t>
        </is>
      </c>
      <c r="F4092" s="877" t="inlineStr">
        <is>
          <t>Előre nem látható, a kivitelezés során felmerülő akadályok elhárítására, a tervek készítésekor nem ismert helyi akadályok miatti nyomvonal-változtatás, vagy csőtartó módosítási igény miatt szükséges munkák elvégzésére. (Fenti munkák anyaghányada a kiírásban felvett biztonsági többletből ill. tartalék alkat-részként kiírt szerelvényből fedezhető). Előirányozva:</t>
        </is>
      </c>
      <c r="G4092" s="1049" t="n">
        <v>1</v>
      </c>
      <c r="H4092" s="878" t="inlineStr">
        <is>
          <t xml:space="preserve"> egys. / unit</t>
        </is>
      </c>
      <c r="I4092" s="315" t="n"/>
      <c r="J4092" s="159" t="n">
        <v>0</v>
      </c>
      <c r="K4092" s="159" t="n">
        <v>0</v>
      </c>
      <c r="L4092" s="753" t="n">
        <v>0</v>
      </c>
      <c r="M4092" s="748">
        <f>L4092*(G4092+I4092)</f>
        <v/>
      </c>
      <c r="O4092" s="464">
        <f>ISBLANK(D4092)</f>
        <v/>
      </c>
      <c r="P4092" s="464">
        <f>ISBLANK(G4092)</f>
        <v/>
      </c>
      <c r="Q4092" s="464">
        <f>ISBLANK(M4092)</f>
        <v/>
      </c>
      <c r="R4092" s="464">
        <f>IF(AND(O4092=P4092,O4092=Q4092),,"!!!")</f>
        <v/>
      </c>
      <c r="T4092" s="464" t="n">
        <v>4081</v>
      </c>
    </row>
    <row customFormat="1" customHeight="1" ht="63.75" outlineLevel="1" r="4093" s="590">
      <c r="A4093" s="879" t="n"/>
      <c r="B4093" s="874" t="n">
        <v>400</v>
      </c>
      <c r="C4093" s="875" t="n">
        <v>479</v>
      </c>
      <c r="D4093" s="876" t="n">
        <v>259</v>
      </c>
      <c r="E4093" s="877" t="inlineStr">
        <is>
          <t>Universal informative sign to the main devices, galvanised steel plate, with steel strip fixing and screen printed plastic plates, notations as on plan 9946-T-G-001 and 9946-T-G-002. 
90x43 mm</t>
        </is>
      </c>
      <c r="F4093" s="877" t="inlineStr">
        <is>
          <t>Univerzális jelzőtábla a főberendezések feliratozásához, horganyzott acéllemezből, acélszalag rögzítéssel, szitanyomással készült műanyag táblákkal ellátva, 9946-T-G-001 és 9946-T-G-002 sz. séma szerinti jelölésekkel. 
90x43 mm</t>
        </is>
      </c>
      <c r="G4093" s="1049" t="n">
        <v>80</v>
      </c>
      <c r="H4093" s="878" t="inlineStr">
        <is>
          <t>db / pcs</t>
        </is>
      </c>
      <c r="I4093" s="315" t="n"/>
      <c r="J4093" s="159" t="n">
        <v>0</v>
      </c>
      <c r="K4093" s="159" t="n">
        <v>0</v>
      </c>
      <c r="L4093" s="753" t="n">
        <v>0</v>
      </c>
      <c r="M4093" s="748">
        <f>L4093*(G4093+I4093)</f>
        <v/>
      </c>
      <c r="O4093" s="464">
        <f>ISBLANK(D4093)</f>
        <v/>
      </c>
      <c r="P4093" s="464">
        <f>ISBLANK(G4093)</f>
        <v/>
      </c>
      <c r="Q4093" s="464">
        <f>ISBLANK(M4093)</f>
        <v/>
      </c>
      <c r="R4093" s="464">
        <f>IF(AND(O4093=P4093,O4093=Q4093),,"!!!")</f>
        <v/>
      </c>
      <c r="T4093" s="464" t="n">
        <v>4082</v>
      </c>
    </row>
    <row customFormat="1" customHeight="1" ht="157.5" outlineLevel="1" r="4094" s="590">
      <c r="A4094" s="879" t="inlineStr">
        <is>
          <t>x</t>
        </is>
      </c>
      <c r="B4094" s="874" t="n">
        <v>400</v>
      </c>
      <c r="C4094" s="875" t="n">
        <v>479</v>
      </c>
      <c r="D4094" s="876" t="n">
        <v>260</v>
      </c>
      <c r="E4094" s="880" t="inlineStr">
        <is>
          <t>Pressure testing
Test medium: water.
Before the start of the testing the existing equipments, that are dimensioned for smaller test pressures, must be shut out. The new devices, that are not dimensioned for the pressure of the test (e.g. gauges) can not be joined in.
The pressure test value is according to MSZ EN 13480-5:2017 9.3.2.2.1, but the maximal nominal pressure:
● po = 16 bar, PN40, PS = 20,0 bar → PP = 34,3 bar
● po = 9 bar, PN25, PS = 16,0 bar → PP = 25,0 bar
● po = 6 bar, PN16, PS =  10 bar → PP = 14,3 bar
● po = 0,23 bar, PN16, PS =  0,5 bar → PP = 0,7 bar
Duration: Water- and steam pipelines: 1 hour, or the time needed for the checking of the whole pipeline, which is bigger.</t>
        </is>
      </c>
      <c r="F4094" s="880" t="inlineStr">
        <is>
          <t>Nyomáspróba
A csővezetékek nyomáspróbájának közege: víz. Nyomáspróba előtt a műszereket és a próbanyomás értékére nem méretezett, berendezéseket (a meglévő, kisebb próbanyomásra méretezett berendezéseket) nem szabad csatlakoztatni, vagy ki kell szakaszolni. A próbanyomás értéke az MSZ EN 13480-5:2017 9.3.2.2.1 pont szerinti, de legfeljebb a névleges nyomás:
● pü = 16 bar, PN40, PS = 20,0 bar → PP = 34,3 bar
● pü = 9 bar, PN25, PS = 16,0 bar → PP = 25,0 bar
● pü = 6 bar, PN16, PS =  10 bar → PP = 14,3 bar
● pü = 0,23 bar, PN16, PS =  0,5 bar → PP = 0,7 bar
 Időtartama: Víz- és gőzvezetékeknél: 1 óra, ill. az adott vezetékszakasz teljes ellenőrzéséhez szükséges idő.</t>
        </is>
      </c>
      <c r="G4094" s="1049" t="n">
        <v>469</v>
      </c>
      <c r="H4094" s="878" t="inlineStr">
        <is>
          <t>m</t>
        </is>
      </c>
      <c r="I4094" s="315" t="n"/>
      <c r="J4094" s="159" t="n">
        <v>0</v>
      </c>
      <c r="K4094" s="159" t="n">
        <v>0</v>
      </c>
      <c r="L4094" s="753" t="n">
        <v>0</v>
      </c>
      <c r="M4094" s="748">
        <f>L4094*(G4094+I4094)</f>
        <v/>
      </c>
      <c r="O4094" s="464">
        <f>ISBLANK(D4094)</f>
        <v/>
      </c>
      <c r="P4094" s="464">
        <f>ISBLANK(G4094)</f>
        <v/>
      </c>
      <c r="Q4094" s="464">
        <f>ISBLANK(M4094)</f>
        <v/>
      </c>
      <c r="R4094" s="464">
        <f>IF(AND(O4094=P4094,O4094=Q4094),,"!!!")</f>
        <v/>
      </c>
      <c r="T4094" s="464" t="n">
        <v>4083</v>
      </c>
    </row>
    <row customFormat="1" customHeight="1" ht="33.75" outlineLevel="1" r="4095" s="590">
      <c r="A4095" s="879" t="inlineStr">
        <is>
          <t>x</t>
        </is>
      </c>
      <c r="B4095" s="874" t="n">
        <v>400</v>
      </c>
      <c r="C4095" s="875" t="n">
        <v>479</v>
      </c>
      <c r="D4095" s="876" t="n">
        <v>261</v>
      </c>
      <c r="E4095" s="880" t="inlineStr">
        <is>
          <t>For warm water flushing of the pipelines
provisional pipes, hose pipes, support reinforcements (appropriation)</t>
        </is>
      </c>
      <c r="F4095" s="880" t="inlineStr">
        <is>
          <t>Vezetékek mosására
Provizórikus vezetékek, tömlők, kifúvató tartók és megerősítések, vezetékek melegvizes kimosására, előirányozva</t>
        </is>
      </c>
      <c r="G4095" s="1049" t="n">
        <v>469</v>
      </c>
      <c r="H4095" s="878" t="inlineStr">
        <is>
          <t>m</t>
        </is>
      </c>
      <c r="I4095" s="315" t="n"/>
      <c r="J4095" s="159" t="n">
        <v>0</v>
      </c>
      <c r="K4095" s="159" t="n">
        <v>0</v>
      </c>
      <c r="L4095" s="753" t="n">
        <v>0</v>
      </c>
      <c r="M4095" s="748">
        <f>L4095*(G4095+I4095)</f>
        <v/>
      </c>
      <c r="O4095" s="464">
        <f>ISBLANK(D4095)</f>
        <v/>
      </c>
      <c r="P4095" s="464">
        <f>ISBLANK(G4095)</f>
        <v/>
      </c>
      <c r="Q4095" s="464">
        <f>ISBLANK(M4095)</f>
        <v/>
      </c>
      <c r="R4095" s="464">
        <f>IF(AND(O4095=P4095,O4095=Q4095),,"!!!")</f>
        <v/>
      </c>
      <c r="T4095" s="464" t="n">
        <v>4084</v>
      </c>
    </row>
    <row customFormat="1" customHeight="1" ht="25.5" outlineLevel="1" r="4096" s="590">
      <c r="A4096" s="879" t="n"/>
      <c r="B4096" s="874" t="n">
        <v>400</v>
      </c>
      <c r="C4096" s="875" t="n">
        <v>479</v>
      </c>
      <c r="D4096" s="876" t="n">
        <v>262</v>
      </c>
      <c r="E4096" s="877" t="inlineStr">
        <is>
          <t>System installation, measuring, and service testing (appropriation)</t>
        </is>
      </c>
      <c r="F4096" s="877" t="inlineStr">
        <is>
          <t>A rendszer üzembehelyezésére, mérésekre, melegüzemi próbára előirányozva</t>
        </is>
      </c>
      <c r="G4096" s="1049" t="n">
        <v>1</v>
      </c>
      <c r="H4096" s="878" t="inlineStr">
        <is>
          <t xml:space="preserve"> egys. / unit</t>
        </is>
      </c>
      <c r="I4096" s="315" t="n"/>
      <c r="J4096" s="159" t="n">
        <v>0</v>
      </c>
      <c r="K4096" s="159" t="n">
        <v>0</v>
      </c>
      <c r="L4096" s="753" t="n">
        <v>0</v>
      </c>
      <c r="M4096" s="748">
        <f>L4096*(G4096+I4096)</f>
        <v/>
      </c>
      <c r="O4096" s="464">
        <f>ISBLANK(D4096)</f>
        <v/>
      </c>
      <c r="P4096" s="464">
        <f>ISBLANK(G4096)</f>
        <v/>
      </c>
      <c r="Q4096" s="464">
        <f>ISBLANK(M4096)</f>
        <v/>
      </c>
      <c r="R4096" s="464">
        <f>IF(AND(O4096=P4096,O4096=Q4096),,"!!!")</f>
        <v/>
      </c>
      <c r="T4096" s="464" t="n">
        <v>4085</v>
      </c>
    </row>
    <row customFormat="1" customHeight="1" ht="76.5" outlineLevel="1" r="4097" s="590">
      <c r="A4097" s="879" t="n"/>
      <c r="B4097" s="874" t="n">
        <v>400</v>
      </c>
      <c r="C4097" s="875" t="n">
        <v>479</v>
      </c>
      <c r="D4097" s="876" t="n">
        <v>263</v>
      </c>
      <c r="E4097" s="877" t="inlineStr">
        <is>
          <t>Scaffolding between 5 and 10 m.</t>
        </is>
      </c>
      <c r="F4097" s="877" t="inlineStr">
        <is>
          <t>Csőállvány állítása állványcsőből mint munkaállvány, szintenkénti pallóterítéssel, korláttal, lábdeszkával, kétlábas, 0,60-0,90 m padlószélességgel, munkapadló távolság 2,00 m, 2,00 kN/m² terhelhetőséggel, állványépítés MSZ és alkalmazástechnikai kézikönyv szerint, 5,00-10,00 m magasságban</t>
        </is>
      </c>
      <c r="G4097" s="1049" t="n">
        <v>50</v>
      </c>
      <c r="H4097" s="878" t="inlineStr">
        <is>
          <t>m²</t>
        </is>
      </c>
      <c r="I4097" s="315" t="n"/>
      <c r="J4097" s="159" t="n">
        <v>0</v>
      </c>
      <c r="K4097" s="159" t="n">
        <v>0</v>
      </c>
      <c r="L4097" s="753" t="n">
        <v>0</v>
      </c>
      <c r="M4097" s="748">
        <f>L4097*(G4097+I4097)</f>
        <v/>
      </c>
      <c r="O4097" s="464">
        <f>ISBLANK(D4097)</f>
        <v/>
      </c>
      <c r="P4097" s="464">
        <f>ISBLANK(G4097)</f>
        <v/>
      </c>
      <c r="Q4097" s="464">
        <f>ISBLANK(M4097)</f>
        <v/>
      </c>
      <c r="R4097" s="464">
        <f>IF(AND(O4097=P4097,O4097=Q4097),,"!!!")</f>
        <v/>
      </c>
      <c r="T4097" s="464" t="n">
        <v>4086</v>
      </c>
    </row>
    <row customFormat="1" customHeight="1" ht="22.5" outlineLevel="1" r="4098" s="590">
      <c r="A4098" s="879" t="inlineStr">
        <is>
          <t>x</t>
        </is>
      </c>
      <c r="B4098" s="874" t="n">
        <v>400</v>
      </c>
      <c r="C4098" s="875" t="n">
        <v>479</v>
      </c>
      <c r="D4098" s="876" t="n">
        <v>264</v>
      </c>
      <c r="E4098" s="880" t="inlineStr">
        <is>
          <t>Self-propelled aerial platform if required</t>
        </is>
      </c>
      <c r="F4098" s="880" t="inlineStr">
        <is>
          <t>Szükség szerint önjáró kosaras emelő</t>
        </is>
      </c>
      <c r="G4098" s="1049" t="n">
        <v>1</v>
      </c>
      <c r="H4098" s="878" t="inlineStr">
        <is>
          <t xml:space="preserve"> egys. / unit</t>
        </is>
      </c>
      <c r="I4098" s="315" t="n"/>
      <c r="J4098" s="159" t="n">
        <v>0</v>
      </c>
      <c r="K4098" s="159" t="n">
        <v>0</v>
      </c>
      <c r="L4098" s="753" t="n">
        <v>0</v>
      </c>
      <c r="M4098" s="748">
        <f>L4098*(G4098+I4098)</f>
        <v/>
      </c>
      <c r="O4098" s="464">
        <f>ISBLANK(D4098)</f>
        <v/>
      </c>
      <c r="P4098" s="464">
        <f>ISBLANK(G4098)</f>
        <v/>
      </c>
      <c r="Q4098" s="464">
        <f>ISBLANK(M4098)</f>
        <v/>
      </c>
      <c r="R4098" s="464">
        <f>IF(AND(O4098=P4098,O4098=Q4098),,"!!!")</f>
        <v/>
      </c>
      <c r="T4098" s="464" t="n">
        <v>4087</v>
      </c>
    </row>
    <row customFormat="1" customHeight="1" ht="22.5" outlineLevel="1" r="4099" s="590">
      <c r="A4099" s="879" t="inlineStr">
        <is>
          <t>x</t>
        </is>
      </c>
      <c r="B4099" s="874" t="n">
        <v>400</v>
      </c>
      <c r="C4099" s="875" t="n">
        <v>479</v>
      </c>
      <c r="D4099" s="876" t="n">
        <v>265</v>
      </c>
      <c r="E4099" s="880" t="inlineStr">
        <is>
          <t>Lifting of heavy mechanical equipments (Boiler, MWT, CRU HE)</t>
        </is>
      </c>
      <c r="F4099" s="880" t="inlineStr">
        <is>
          <t>Gépészeti egységek telepítéséhez szükséges bemelési, daruzási munkálatok (Kazán, Táptartály, nagynyomású kondenztartály)</t>
        </is>
      </c>
      <c r="G4099" s="1049" t="n">
        <v>1</v>
      </c>
      <c r="H4099" s="878" t="inlineStr">
        <is>
          <t xml:space="preserve"> egys. / unit</t>
        </is>
      </c>
      <c r="I4099" s="315" t="n"/>
      <c r="J4099" s="159" t="n">
        <v>0</v>
      </c>
      <c r="K4099" s="159" t="n">
        <v>0</v>
      </c>
      <c r="L4099" s="753" t="n">
        <v>0</v>
      </c>
      <c r="M4099" s="748">
        <f>L4099*(G4099+I4099)</f>
        <v/>
      </c>
      <c r="O4099" s="464">
        <f>ISBLANK(D4099)</f>
        <v/>
      </c>
      <c r="P4099" s="464">
        <f>ISBLANK(G4099)</f>
        <v/>
      </c>
      <c r="Q4099" s="464">
        <f>ISBLANK(M4099)</f>
        <v/>
      </c>
      <c r="R4099" s="464">
        <f>IF(AND(O4099=P4099,O4099=Q4099),,"!!!")</f>
        <v/>
      </c>
      <c r="T4099" s="464" t="n">
        <v>4088</v>
      </c>
    </row>
    <row customFormat="1" customHeight="1" ht="13.5" outlineLevel="1" r="4100" s="590" thickBot="1">
      <c r="A4100" s="29" t="n"/>
      <c r="B4100" s="663" t="n"/>
      <c r="C4100" s="664" t="n"/>
      <c r="D4100" s="894" t="n"/>
      <c r="E4100" s="461" t="n"/>
      <c r="F4100" s="461" t="n"/>
      <c r="G4100" s="1023" t="n"/>
      <c r="H4100" s="540" t="n"/>
      <c r="I4100" s="315" t="n"/>
      <c r="J4100" s="541" t="n"/>
      <c r="K4100" s="541" t="n"/>
      <c r="L4100" s="542" t="n"/>
      <c r="M4100" s="748" t="n"/>
      <c r="O4100" s="464">
        <f>ISBLANK(D4100)</f>
        <v/>
      </c>
      <c r="P4100" s="464">
        <f>ISBLANK(G4100)</f>
        <v/>
      </c>
      <c r="Q4100" s="464">
        <f>ISBLANK(M4100)</f>
        <v/>
      </c>
      <c r="R4100" s="464">
        <f>IF(AND(O4100=P4100,O4100=Q4100),,"!!!")</f>
        <v/>
      </c>
      <c r="T4100" s="464" t="n">
        <v>4089</v>
      </c>
    </row>
    <row customHeight="1" ht="33.75" r="4101" thickBot="1">
      <c r="A4101" s="373" t="n"/>
      <c r="B4101" s="631" t="n">
        <v>400</v>
      </c>
      <c r="C4101" s="611" t="n">
        <v>479</v>
      </c>
      <c r="D4101" s="769" t="n"/>
      <c r="E4101" s="22" t="inlineStr">
        <is>
          <t>Function-, production related equipment and fitmets - Consumers</t>
        </is>
      </c>
      <c r="F4101" s="22" t="inlineStr">
        <is>
          <t>Technológiai gépészet - Fogyasztók</t>
        </is>
      </c>
      <c r="G4101" s="989" t="n"/>
      <c r="H4101" s="22" t="n"/>
      <c r="I4101" s="311" t="n"/>
      <c r="J4101" s="95" t="n"/>
      <c r="K4101" s="23" t="n"/>
      <c r="L4101" s="23" t="n"/>
      <c r="M4101" s="191">
        <f>SUMIF(D4103:D4289,"&gt;0",M4103:M4289)</f>
        <v/>
      </c>
      <c r="O4101" s="464">
        <f>ISBLANK(D4101)</f>
        <v/>
      </c>
      <c r="P4101" s="464">
        <f>ISBLANK(G4101)</f>
        <v/>
      </c>
      <c r="Q4101" s="464">
        <f>ISBLANK(M4101)</f>
        <v/>
      </c>
      <c r="R4101" s="464">
        <f>IF(AND(O4101=P4101,O4101=Q4101),,"!!!")</f>
        <v/>
      </c>
      <c r="T4101" s="464" t="n">
        <v>4090</v>
      </c>
    </row>
    <row customFormat="1" customHeight="1" ht="16.5" outlineLevel="1" r="4102" s="543" thickBot="1">
      <c r="A4102" s="45" t="n"/>
      <c r="B4102" s="881" t="n"/>
      <c r="C4102" s="775" t="n"/>
      <c r="D4102" s="776" t="n"/>
      <c r="E4102" s="128" t="inlineStr">
        <is>
          <t>Note</t>
        </is>
      </c>
      <c r="F4102" s="129" t="inlineStr">
        <is>
          <t>Megjegyzés:</t>
        </is>
      </c>
      <c r="G4102" s="1024" t="n"/>
      <c r="H4102" s="130" t="n"/>
      <c r="I4102" s="312" t="n"/>
      <c r="J4102" s="131" t="n"/>
      <c r="K4102" s="131" t="n"/>
      <c r="L4102" s="131" t="n"/>
      <c r="M4102" s="46" t="n"/>
      <c r="O4102" s="464">
        <f>ISBLANK(D4102)</f>
        <v/>
      </c>
      <c r="P4102" s="464">
        <f>ISBLANK(G4102)</f>
        <v/>
      </c>
      <c r="Q4102" s="464">
        <f>ISBLANK(M4102)</f>
        <v/>
      </c>
      <c r="R4102" s="464">
        <f>IF(AND(O4102=P4102,O4102=Q4102),,"!!!")</f>
        <v/>
      </c>
      <c r="T4102" s="464" t="n">
        <v>4091</v>
      </c>
    </row>
    <row customFormat="1" customHeight="1" ht="15.75" outlineLevel="1" r="4103" s="543" thickBot="1">
      <c r="A4103" s="581" t="n"/>
      <c r="B4103" s="631" t="n">
        <v>400</v>
      </c>
      <c r="C4103" s="605" t="n">
        <v>479</v>
      </c>
      <c r="D4103" s="571" t="n"/>
      <c r="E4103" s="47" t="n"/>
      <c r="F4103" s="47" t="n"/>
      <c r="G4103" s="1050" t="inlineStr">
        <is>
          <t>A lent felsorolt tételek a tartalékot nem tartalmazzák. /
 Quantity without spare items.</t>
        </is>
      </c>
      <c r="H4103" s="882" t="n"/>
      <c r="I4103" s="371" t="n"/>
      <c r="J4103" s="371" t="n"/>
      <c r="K4103" s="371" t="n"/>
      <c r="L4103" s="371" t="n"/>
      <c r="M4103" s="372" t="n"/>
      <c r="O4103" s="464">
        <f>ISBLANK(D4103)</f>
        <v/>
      </c>
      <c r="P4103" s="464">
        <f>ISBLANK(G4103)</f>
        <v/>
      </c>
      <c r="Q4103" s="464">
        <f>ISBLANK(M4103)</f>
        <v/>
      </c>
      <c r="R4103" s="464">
        <f>IF(AND(O4103=P4103,O4103=Q4103),,"!!!")</f>
        <v/>
      </c>
      <c r="T4103" s="464" t="n">
        <v>4092</v>
      </c>
    </row>
    <row customFormat="1" customHeight="1" ht="45" outlineLevel="1" r="4104" s="543">
      <c r="A4104" s="29" t="inlineStr">
        <is>
          <t>x</t>
        </is>
      </c>
      <c r="B4104" s="883" t="n">
        <v>400</v>
      </c>
      <c r="C4104" s="884" t="n">
        <v>479</v>
      </c>
      <c r="D4104" s="885" t="n">
        <v>1</v>
      </c>
      <c r="E4104" s="886" t="inlineStr">
        <is>
          <t>Seamless steel tube 
DN15 21,3x2 
P235GH 
MSZ EN 10216-1:2014</t>
        </is>
      </c>
      <c r="F4104" s="886" t="inlineStr">
        <is>
          <t>Varratnélküli acélcső 
DN15 21,3x2 
P235GH 
MSZ EN 10216-1:2014</t>
        </is>
      </c>
      <c r="G4104" s="1051" t="n">
        <v>125</v>
      </c>
      <c r="H4104" s="887" t="inlineStr">
        <is>
          <t>m</t>
        </is>
      </c>
      <c r="I4104" s="315" t="n"/>
      <c r="J4104" s="159" t="n">
        <v>0</v>
      </c>
      <c r="K4104" s="159" t="n">
        <v>0</v>
      </c>
      <c r="L4104" s="753">
        <f>J4104+K4104</f>
        <v/>
      </c>
      <c r="M4104" s="748">
        <f>L4104*(G4104+I4104)</f>
        <v/>
      </c>
      <c r="O4104" s="464">
        <f>ISBLANK(D4104)</f>
        <v/>
      </c>
      <c r="P4104" s="464">
        <f>ISBLANK(G4104)</f>
        <v/>
      </c>
      <c r="Q4104" s="464">
        <f>ISBLANK(M4104)</f>
        <v/>
      </c>
      <c r="R4104" s="464">
        <f>IF(AND(O4104=P4104,O4104=Q4104),,"!!!")</f>
        <v/>
      </c>
      <c r="T4104" s="464" t="n">
        <v>4093</v>
      </c>
    </row>
    <row customFormat="1" customHeight="1" ht="45" outlineLevel="1" r="4105" s="543">
      <c r="A4105" s="29" t="inlineStr">
        <is>
          <t>x</t>
        </is>
      </c>
      <c r="B4105" s="874" t="n">
        <v>400</v>
      </c>
      <c r="C4105" s="875" t="n">
        <v>479</v>
      </c>
      <c r="D4105" s="876" t="n">
        <v>2</v>
      </c>
      <c r="E4105" s="880" t="inlineStr">
        <is>
          <t>Seamless steel tube 
DN25 33,7x2,6 
P235GH 
MSZ EN 10216-1:2014</t>
        </is>
      </c>
      <c r="F4105" s="880" t="inlineStr">
        <is>
          <t>Varratnélküli acélcső 
DN25 33,7x2,6 
P235GH 
MSZ EN 10216-1:2014</t>
        </is>
      </c>
      <c r="G4105" s="1049" t="n">
        <v>311</v>
      </c>
      <c r="H4105" s="878" t="inlineStr">
        <is>
          <t>m</t>
        </is>
      </c>
      <c r="I4105" s="370" t="n"/>
      <c r="J4105" s="159" t="n">
        <v>0</v>
      </c>
      <c r="K4105" s="159" t="n">
        <v>0</v>
      </c>
      <c r="L4105" s="753">
        <f>J4105+K4105</f>
        <v/>
      </c>
      <c r="M4105" s="748">
        <f>L4105*(G4105+I4105)</f>
        <v/>
      </c>
      <c r="O4105" s="464">
        <f>ISBLANK(D4105)</f>
        <v/>
      </c>
      <c r="P4105" s="464">
        <f>ISBLANK(G4105)</f>
        <v/>
      </c>
      <c r="Q4105" s="464">
        <f>ISBLANK(M4105)</f>
        <v/>
      </c>
      <c r="R4105" s="464">
        <f>IF(AND(O4105=P4105,O4105=Q4105),,"!!!")</f>
        <v/>
      </c>
      <c r="T4105" s="464" t="n">
        <v>4094</v>
      </c>
    </row>
    <row customFormat="1" customHeight="1" ht="51" outlineLevel="1" r="4106" s="543">
      <c r="A4106" s="888" t="n"/>
      <c r="B4106" s="874" t="n">
        <v>400</v>
      </c>
      <c r="C4106" s="875" t="n">
        <v>479</v>
      </c>
      <c r="D4106" s="876" t="n">
        <v>3</v>
      </c>
      <c r="E4106" s="877" t="inlineStr">
        <is>
          <t>Seamless steel tube 
DN32 42,4x2,6 
P235GH 
MSZ EN 10216-1:2014</t>
        </is>
      </c>
      <c r="F4106" s="877" t="inlineStr">
        <is>
          <t>Varratnélküli acélcső 
DN32 42,4x2,6 
P235GH 
MSZ EN 10216-1:2014</t>
        </is>
      </c>
      <c r="G4106" s="1049" t="n">
        <v>159</v>
      </c>
      <c r="H4106" s="878" t="inlineStr">
        <is>
          <t>m</t>
        </is>
      </c>
      <c r="I4106" s="315" t="n"/>
      <c r="J4106" s="159" t="n">
        <v>0</v>
      </c>
      <c r="K4106" s="159" t="n">
        <v>0</v>
      </c>
      <c r="L4106" s="753">
        <f>J4106+K4106</f>
        <v/>
      </c>
      <c r="M4106" s="748">
        <f>L4106*(G4106+I4106)</f>
        <v/>
      </c>
      <c r="O4106" s="464">
        <f>ISBLANK(D4106)</f>
        <v/>
      </c>
      <c r="P4106" s="464">
        <f>ISBLANK(G4106)</f>
        <v/>
      </c>
      <c r="Q4106" s="464">
        <f>ISBLANK(M4106)</f>
        <v/>
      </c>
      <c r="R4106" s="464">
        <f>IF(AND(O4106=P4106,O4106=Q4106),,"!!!")</f>
        <v/>
      </c>
      <c r="T4106" s="464" t="n">
        <v>4095</v>
      </c>
    </row>
    <row customFormat="1" customHeight="1" ht="45" outlineLevel="1" r="4107" s="543">
      <c r="A4107" s="29" t="inlineStr">
        <is>
          <t>x</t>
        </is>
      </c>
      <c r="B4107" s="874" t="n">
        <v>400</v>
      </c>
      <c r="C4107" s="875" t="n">
        <v>479</v>
      </c>
      <c r="D4107" s="876" t="n">
        <v>4</v>
      </c>
      <c r="E4107" s="880" t="inlineStr">
        <is>
          <t>Seamless steel tube 
DN40 48,3x2,6 
P235GH 
MSZ EN 10216-1:2014</t>
        </is>
      </c>
      <c r="F4107" s="880" t="inlineStr">
        <is>
          <t>Varratnélküli acélcső 
DN40 48,3x2,6 
P235GH 
MSZ EN 10216-1:2014</t>
        </is>
      </c>
      <c r="G4107" s="1049" t="n">
        <v>235</v>
      </c>
      <c r="H4107" s="878" t="inlineStr">
        <is>
          <t>m</t>
        </is>
      </c>
      <c r="I4107" s="315" t="n"/>
      <c r="J4107" s="159" t="n">
        <v>0</v>
      </c>
      <c r="K4107" s="159" t="n">
        <v>0</v>
      </c>
      <c r="L4107" s="753">
        <f>J4107+K4107</f>
        <v/>
      </c>
      <c r="M4107" s="748">
        <f>L4107*(G4107+I4107)</f>
        <v/>
      </c>
      <c r="O4107" s="464">
        <f>ISBLANK(D4107)</f>
        <v/>
      </c>
      <c r="P4107" s="464">
        <f>ISBLANK(G4107)</f>
        <v/>
      </c>
      <c r="Q4107" s="464">
        <f>ISBLANK(M4107)</f>
        <v/>
      </c>
      <c r="R4107" s="464">
        <f>IF(AND(O4107=P4107,O4107=Q4107),,"!!!")</f>
        <v/>
      </c>
      <c r="T4107" s="464" t="n">
        <v>4096</v>
      </c>
    </row>
    <row customFormat="1" customHeight="1" ht="51" outlineLevel="1" r="4108" s="543">
      <c r="A4108" s="888" t="n"/>
      <c r="B4108" s="874" t="n">
        <v>400</v>
      </c>
      <c r="C4108" s="875" t="n">
        <v>479</v>
      </c>
      <c r="D4108" s="876" t="n">
        <v>5</v>
      </c>
      <c r="E4108" s="877" t="inlineStr">
        <is>
          <t>Seamless steel tube 
DN50 60,3x2,9 
P235GH 
MSZ EN 10216-1:2014</t>
        </is>
      </c>
      <c r="F4108" s="877" t="inlineStr">
        <is>
          <t>Varratnélküli acélcső 
DN50 60,3x2,9 
P235GH 
MSZ EN 10216-1:2014</t>
        </is>
      </c>
      <c r="G4108" s="1049" t="n">
        <v>212</v>
      </c>
      <c r="H4108" s="878" t="inlineStr">
        <is>
          <t>m</t>
        </is>
      </c>
      <c r="I4108" s="315" t="n"/>
      <c r="J4108" s="159" t="n">
        <v>0</v>
      </c>
      <c r="K4108" s="159" t="n">
        <v>0</v>
      </c>
      <c r="L4108" s="753">
        <f>J4108+K4108</f>
        <v/>
      </c>
      <c r="M4108" s="748">
        <f>L4108*(G4108+I4108)</f>
        <v/>
      </c>
      <c r="O4108" s="464">
        <f>ISBLANK(D4108)</f>
        <v/>
      </c>
      <c r="P4108" s="464">
        <f>ISBLANK(G4108)</f>
        <v/>
      </c>
      <c r="Q4108" s="464">
        <f>ISBLANK(M4108)</f>
        <v/>
      </c>
      <c r="R4108" s="464">
        <f>IF(AND(O4108=P4108,O4108=Q4108),,"!!!")</f>
        <v/>
      </c>
      <c r="T4108" s="464" t="n">
        <v>4097</v>
      </c>
    </row>
    <row customFormat="1" customHeight="1" ht="45" outlineLevel="1" r="4109" s="543">
      <c r="A4109" s="29" t="inlineStr">
        <is>
          <t>x</t>
        </is>
      </c>
      <c r="B4109" s="874" t="n">
        <v>400</v>
      </c>
      <c r="C4109" s="875" t="n">
        <v>479</v>
      </c>
      <c r="D4109" s="876" t="n">
        <v>6</v>
      </c>
      <c r="E4109" s="880" t="inlineStr">
        <is>
          <t>Seamless steel tube 
DN65 76,1x2,9 
P235GH 
MSZ EN 10216-1:2014</t>
        </is>
      </c>
      <c r="F4109" s="880" t="inlineStr">
        <is>
          <t>Varratnélküli acélcső 
DN65 76,1x2,9 
P235GH 
MSZ EN 10216-1:2014</t>
        </is>
      </c>
      <c r="G4109" s="1049" t="n">
        <v>247</v>
      </c>
      <c r="H4109" s="878" t="inlineStr">
        <is>
          <t>m</t>
        </is>
      </c>
      <c r="I4109" s="315" t="n"/>
      <c r="J4109" s="159" t="n">
        <v>0</v>
      </c>
      <c r="K4109" s="159" t="n">
        <v>0</v>
      </c>
      <c r="L4109" s="753">
        <f>J4109+K4109</f>
        <v/>
      </c>
      <c r="M4109" s="748">
        <f>L4109*(G4109+I4109)</f>
        <v/>
      </c>
      <c r="O4109" s="464">
        <f>ISBLANK(D4109)</f>
        <v/>
      </c>
      <c r="P4109" s="464">
        <f>ISBLANK(G4109)</f>
        <v/>
      </c>
      <c r="Q4109" s="464">
        <f>ISBLANK(M4109)</f>
        <v/>
      </c>
      <c r="R4109" s="464">
        <f>IF(AND(O4109=P4109,O4109=Q4109),,"!!!")</f>
        <v/>
      </c>
      <c r="T4109" s="464" t="n">
        <v>4098</v>
      </c>
    </row>
    <row customFormat="1" customHeight="1" ht="45" outlineLevel="1" r="4110" s="543">
      <c r="A4110" s="29" t="inlineStr">
        <is>
          <t>x</t>
        </is>
      </c>
      <c r="B4110" s="874" t="n">
        <v>400</v>
      </c>
      <c r="C4110" s="875" t="n">
        <v>479</v>
      </c>
      <c r="D4110" s="876" t="n">
        <v>7</v>
      </c>
      <c r="E4110" s="880" t="inlineStr">
        <is>
          <t>Seamless steel tube 
DN80 88,9x3,2 
P235GH 
MSZ EN 10216-1:2014</t>
        </is>
      </c>
      <c r="F4110" s="880" t="inlineStr">
        <is>
          <t>Varratnélküli acélcső 
DN80 88,9x3,2 
P235GH 
MSZ EN 10216-1:2014</t>
        </is>
      </c>
      <c r="G4110" s="1049" t="n">
        <v>29</v>
      </c>
      <c r="H4110" s="878" t="inlineStr">
        <is>
          <t>m</t>
        </is>
      </c>
      <c r="I4110" s="315" t="n"/>
      <c r="J4110" s="159" t="n">
        <v>0</v>
      </c>
      <c r="K4110" s="159" t="n">
        <v>0</v>
      </c>
      <c r="L4110" s="753">
        <f>J4110+K4110</f>
        <v/>
      </c>
      <c r="M4110" s="748">
        <f>L4110*(G4110+I4110)</f>
        <v/>
      </c>
      <c r="O4110" s="464">
        <f>ISBLANK(D4110)</f>
        <v/>
      </c>
      <c r="P4110" s="464">
        <f>ISBLANK(G4110)</f>
        <v/>
      </c>
      <c r="Q4110" s="464">
        <f>ISBLANK(M4110)</f>
        <v/>
      </c>
      <c r="R4110" s="464">
        <f>IF(AND(O4110=P4110,O4110=Q4110),,"!!!")</f>
        <v/>
      </c>
      <c r="T4110" s="464" t="n">
        <v>4099</v>
      </c>
    </row>
    <row customFormat="1" customHeight="1" ht="45" outlineLevel="1" r="4111" s="543">
      <c r="A4111" s="29" t="inlineStr">
        <is>
          <t>x</t>
        </is>
      </c>
      <c r="B4111" s="874" t="n">
        <v>400</v>
      </c>
      <c r="C4111" s="875" t="n">
        <v>479</v>
      </c>
      <c r="D4111" s="876" t="n">
        <v>8</v>
      </c>
      <c r="E4111" s="880" t="inlineStr">
        <is>
          <t>Seamless steel tube 
DN100 114,3x3,6 
P235GH 
MSZ EN 10216-1:2014</t>
        </is>
      </c>
      <c r="F4111" s="880" t="inlineStr">
        <is>
          <t>Varratnélküli acélcső 
DN100 114,3x3,6 
P235GH 
MSZ EN 10216-1:2014</t>
        </is>
      </c>
      <c r="G4111" s="1049" t="n">
        <v>541</v>
      </c>
      <c r="H4111" s="878" t="inlineStr">
        <is>
          <t>m</t>
        </is>
      </c>
      <c r="I4111" s="315" t="n"/>
      <c r="J4111" s="159" t="n">
        <v>0</v>
      </c>
      <c r="K4111" s="159" t="n">
        <v>0</v>
      </c>
      <c r="L4111" s="753">
        <f>J4111+K4111</f>
        <v/>
      </c>
      <c r="M4111" s="748">
        <f>L4111*(G4111+I4111)</f>
        <v/>
      </c>
      <c r="O4111" s="464">
        <f>ISBLANK(D4111)</f>
        <v/>
      </c>
      <c r="P4111" s="464">
        <f>ISBLANK(G4111)</f>
        <v/>
      </c>
      <c r="Q4111" s="464">
        <f>ISBLANK(M4111)</f>
        <v/>
      </c>
      <c r="R4111" s="464">
        <f>IF(AND(O4111=P4111,O4111=Q4111),,"!!!")</f>
        <v/>
      </c>
      <c r="T4111" s="464" t="n">
        <v>4100</v>
      </c>
    </row>
    <row customFormat="1" customHeight="1" ht="51" outlineLevel="1" r="4112" s="543">
      <c r="A4112" s="888" t="n"/>
      <c r="B4112" s="874" t="n">
        <v>400</v>
      </c>
      <c r="C4112" s="875" t="n">
        <v>479</v>
      </c>
      <c r="D4112" s="876" t="n">
        <v>9</v>
      </c>
      <c r="E4112" s="877" t="inlineStr">
        <is>
          <t>Seamless steel tube 
DN150 168,3x4,5 
P235GH 
MSZ EN 10216-1:2014</t>
        </is>
      </c>
      <c r="F4112" s="877" t="inlineStr">
        <is>
          <t>Varratnélküli acélcső 
DN150 168,3x4,5 
P235GH 
MSZ EN 10216-1:2014</t>
        </is>
      </c>
      <c r="G4112" s="1049" t="n">
        <v>105</v>
      </c>
      <c r="H4112" s="878" t="inlineStr">
        <is>
          <t>m</t>
        </is>
      </c>
      <c r="I4112" s="315" t="n"/>
      <c r="J4112" s="159" t="n">
        <v>0</v>
      </c>
      <c r="K4112" s="159" t="n">
        <v>0</v>
      </c>
      <c r="L4112" s="753">
        <f>J4112+K4112</f>
        <v/>
      </c>
      <c r="M4112" s="748">
        <f>L4112*(G4112+I4112)</f>
        <v/>
      </c>
      <c r="O4112" s="464">
        <f>ISBLANK(D4112)</f>
        <v/>
      </c>
      <c r="P4112" s="464">
        <f>ISBLANK(G4112)</f>
        <v/>
      </c>
      <c r="Q4112" s="464">
        <f>ISBLANK(M4112)</f>
        <v/>
      </c>
      <c r="R4112" s="464">
        <f>IF(AND(O4112=P4112,O4112=Q4112),,"!!!")</f>
        <v/>
      </c>
      <c r="T4112" s="464" t="n">
        <v>4101</v>
      </c>
    </row>
    <row customFormat="1" customHeight="1" ht="45" outlineLevel="1" r="4113" s="543">
      <c r="A4113" s="29" t="inlineStr">
        <is>
          <t>x</t>
        </is>
      </c>
      <c r="B4113" s="874" t="n">
        <v>400</v>
      </c>
      <c r="C4113" s="875" t="n">
        <v>479</v>
      </c>
      <c r="D4113" s="876" t="n">
        <v>10</v>
      </c>
      <c r="E4113" s="880" t="inlineStr">
        <is>
          <t>Elbow 3D 90° 
DN15 
P235GH 
MSZ EN 10253-2:2008</t>
        </is>
      </c>
      <c r="F4113" s="880" t="inlineStr">
        <is>
          <t>Csőív 3D 90° 
DN15 
P235GH 
MSZ EN 10253-2:2008</t>
        </is>
      </c>
      <c r="G4113" s="1049" t="n">
        <v>79</v>
      </c>
      <c r="H4113" s="878" t="inlineStr">
        <is>
          <t>db / pcs</t>
        </is>
      </c>
      <c r="I4113" s="315" t="n"/>
      <c r="J4113" s="159" t="n">
        <v>0</v>
      </c>
      <c r="K4113" s="159" t="n">
        <v>0</v>
      </c>
      <c r="L4113" s="753">
        <f>J4113+K4113</f>
        <v/>
      </c>
      <c r="M4113" s="748">
        <f>L4113*(G4113+I4113)</f>
        <v/>
      </c>
      <c r="O4113" s="464">
        <f>ISBLANK(D4113)</f>
        <v/>
      </c>
      <c r="P4113" s="464">
        <f>ISBLANK(G4113)</f>
        <v/>
      </c>
      <c r="Q4113" s="464">
        <f>ISBLANK(M4113)</f>
        <v/>
      </c>
      <c r="R4113" s="464">
        <f>IF(AND(O4113=P4113,O4113=Q4113),,"!!!")</f>
        <v/>
      </c>
      <c r="T4113" s="464" t="n">
        <v>4102</v>
      </c>
    </row>
    <row customFormat="1" customHeight="1" ht="45" outlineLevel="1" r="4114" s="543">
      <c r="A4114" s="29" t="inlineStr">
        <is>
          <t>x</t>
        </is>
      </c>
      <c r="B4114" s="874" t="n">
        <v>400</v>
      </c>
      <c r="C4114" s="875" t="n">
        <v>479</v>
      </c>
      <c r="D4114" s="876" t="n">
        <v>11</v>
      </c>
      <c r="E4114" s="880" t="inlineStr">
        <is>
          <t>Elbow 3D 90° 
DN25 
P235GH 
MSZ EN 10253-2:2008</t>
        </is>
      </c>
      <c r="F4114" s="880" t="inlineStr">
        <is>
          <t>Csőív 3D 90° 
DN25 
P235GH 
MSZ EN 10253-2:2008</t>
        </is>
      </c>
      <c r="G4114" s="1049" t="n">
        <v>80</v>
      </c>
      <c r="H4114" s="878" t="inlineStr">
        <is>
          <t>db / pcs</t>
        </is>
      </c>
      <c r="I4114" s="315" t="n"/>
      <c r="J4114" s="159" t="n">
        <v>0</v>
      </c>
      <c r="K4114" s="159" t="n">
        <v>0</v>
      </c>
      <c r="L4114" s="753">
        <f>J4114+K4114</f>
        <v/>
      </c>
      <c r="M4114" s="748">
        <f>L4114*(G4114+I4114)</f>
        <v/>
      </c>
      <c r="O4114" s="464">
        <f>ISBLANK(D4114)</f>
        <v/>
      </c>
      <c r="P4114" s="464">
        <f>ISBLANK(G4114)</f>
        <v/>
      </c>
      <c r="Q4114" s="464">
        <f>ISBLANK(M4114)</f>
        <v/>
      </c>
      <c r="R4114" s="464">
        <f>IF(AND(O4114=P4114,O4114=Q4114),,"!!!")</f>
        <v/>
      </c>
      <c r="T4114" s="464" t="n">
        <v>4103</v>
      </c>
    </row>
    <row customFormat="1" customHeight="1" ht="51" outlineLevel="1" r="4115" s="543">
      <c r="A4115" s="888" t="n"/>
      <c r="B4115" s="874" t="n">
        <v>400</v>
      </c>
      <c r="C4115" s="875" t="n">
        <v>479</v>
      </c>
      <c r="D4115" s="876" t="n">
        <v>12</v>
      </c>
      <c r="E4115" s="877" t="inlineStr">
        <is>
          <t>Elbow 3D 90° 
DN32 
P235GH 
MSZ EN 10253-2:2008</t>
        </is>
      </c>
      <c r="F4115" s="877" t="inlineStr">
        <is>
          <t>Csőív 3D 90° 
DN32 
P235GH 
MSZ EN 10253-2:2008</t>
        </is>
      </c>
      <c r="G4115" s="1049" t="n">
        <v>23</v>
      </c>
      <c r="H4115" s="878" t="inlineStr">
        <is>
          <t>db / pcs</t>
        </is>
      </c>
      <c r="I4115" s="315" t="n"/>
      <c r="J4115" s="159" t="n">
        <v>0</v>
      </c>
      <c r="K4115" s="159" t="n">
        <v>0</v>
      </c>
      <c r="L4115" s="753">
        <f>J4115+K4115</f>
        <v/>
      </c>
      <c r="M4115" s="748">
        <f>L4115*(G4115+I4115)</f>
        <v/>
      </c>
      <c r="O4115" s="464">
        <f>ISBLANK(D4115)</f>
        <v/>
      </c>
      <c r="P4115" s="464">
        <f>ISBLANK(G4115)</f>
        <v/>
      </c>
      <c r="Q4115" s="464">
        <f>ISBLANK(M4115)</f>
        <v/>
      </c>
      <c r="R4115" s="464">
        <f>IF(AND(O4115=P4115,O4115=Q4115),,"!!!")</f>
        <v/>
      </c>
      <c r="T4115" s="464" t="n">
        <v>4104</v>
      </c>
    </row>
    <row customFormat="1" customHeight="1" ht="45" outlineLevel="1" r="4116" s="543">
      <c r="A4116" s="29" t="inlineStr">
        <is>
          <t>x</t>
        </is>
      </c>
      <c r="B4116" s="874" t="n">
        <v>400</v>
      </c>
      <c r="C4116" s="875" t="n">
        <v>479</v>
      </c>
      <c r="D4116" s="876" t="n">
        <v>13</v>
      </c>
      <c r="E4116" s="880" t="inlineStr">
        <is>
          <t>Elbow 3D 90° 
DN40 
P235GH 
MSZ EN 10253-2:2008</t>
        </is>
      </c>
      <c r="F4116" s="880" t="inlineStr">
        <is>
          <t>Csőív 3D 90° 
DN40 
P235GH 
MSZ EN 10253-2:2008</t>
        </is>
      </c>
      <c r="G4116" s="1049" t="n">
        <v>54</v>
      </c>
      <c r="H4116" s="878" t="inlineStr">
        <is>
          <t>db / pcs</t>
        </is>
      </c>
      <c r="I4116" s="315" t="n"/>
      <c r="J4116" s="159" t="n">
        <v>0</v>
      </c>
      <c r="K4116" s="159" t="n">
        <v>0</v>
      </c>
      <c r="L4116" s="753">
        <f>J4116+K4116</f>
        <v/>
      </c>
      <c r="M4116" s="748">
        <f>L4116*(G4116+I4116)</f>
        <v/>
      </c>
      <c r="O4116" s="464">
        <f>ISBLANK(D4116)</f>
        <v/>
      </c>
      <c r="P4116" s="464">
        <f>ISBLANK(G4116)</f>
        <v/>
      </c>
      <c r="Q4116" s="464">
        <f>ISBLANK(M4116)</f>
        <v/>
      </c>
      <c r="R4116" s="464">
        <f>IF(AND(O4116=P4116,O4116=Q4116),,"!!!")</f>
        <v/>
      </c>
      <c r="T4116" s="464" t="n">
        <v>4105</v>
      </c>
    </row>
    <row customFormat="1" customHeight="1" ht="51" outlineLevel="1" r="4117" s="543">
      <c r="A4117" s="888" t="n"/>
      <c r="B4117" s="874" t="n">
        <v>400</v>
      </c>
      <c r="C4117" s="875" t="n">
        <v>479</v>
      </c>
      <c r="D4117" s="876" t="n">
        <v>14</v>
      </c>
      <c r="E4117" s="877" t="inlineStr">
        <is>
          <t>Elbow 3D 90° 
DN50 
P235GH 
MSZ EN 10253-2:2008</t>
        </is>
      </c>
      <c r="F4117" s="877" t="inlineStr">
        <is>
          <t>Csőív 3D 90° 
DN50 
P235GH 
MSZ EN 10253-2:2008</t>
        </is>
      </c>
      <c r="G4117" s="1049" t="n">
        <v>41</v>
      </c>
      <c r="H4117" s="878" t="inlineStr">
        <is>
          <t>db / pcs</t>
        </is>
      </c>
      <c r="I4117" s="315" t="n"/>
      <c r="J4117" s="159" t="n">
        <v>0</v>
      </c>
      <c r="K4117" s="159" t="n">
        <v>0</v>
      </c>
      <c r="L4117" s="753">
        <f>J4117+K4117</f>
        <v/>
      </c>
      <c r="M4117" s="748">
        <f>L4117*(G4117+I4117)</f>
        <v/>
      </c>
      <c r="O4117" s="464">
        <f>ISBLANK(D4117)</f>
        <v/>
      </c>
      <c r="P4117" s="464">
        <f>ISBLANK(G4117)</f>
        <v/>
      </c>
      <c r="Q4117" s="464">
        <f>ISBLANK(M4117)</f>
        <v/>
      </c>
      <c r="R4117" s="464">
        <f>IF(AND(O4117=P4117,O4117=Q4117),,"!!!")</f>
        <v/>
      </c>
      <c r="T4117" s="464" t="n">
        <v>4106</v>
      </c>
    </row>
    <row customFormat="1" customHeight="1" ht="45" outlineLevel="1" r="4118" s="543">
      <c r="A4118" s="29" t="inlineStr">
        <is>
          <t>x</t>
        </is>
      </c>
      <c r="B4118" s="874" t="n">
        <v>400</v>
      </c>
      <c r="C4118" s="875" t="n">
        <v>479</v>
      </c>
      <c r="D4118" s="876" t="n">
        <v>15</v>
      </c>
      <c r="E4118" s="880" t="inlineStr">
        <is>
          <t>Elbow 3D 90° 
DN65 
P235GH 
MSZ EN 10253-2:2008</t>
        </is>
      </c>
      <c r="F4118" s="880" t="inlineStr">
        <is>
          <t>Csőív 3D 90° 
DN65 
P235GH 
MSZ EN 10253-2:2008</t>
        </is>
      </c>
      <c r="G4118" s="1049" t="n">
        <v>40</v>
      </c>
      <c r="H4118" s="878" t="inlineStr">
        <is>
          <t>db / pcs</t>
        </is>
      </c>
      <c r="I4118" s="315" t="n"/>
      <c r="J4118" s="159" t="n">
        <v>0</v>
      </c>
      <c r="K4118" s="159" t="n">
        <v>0</v>
      </c>
      <c r="L4118" s="753">
        <f>J4118+K4118</f>
        <v/>
      </c>
      <c r="M4118" s="748">
        <f>L4118*(G4118+I4118)</f>
        <v/>
      </c>
      <c r="O4118" s="464">
        <f>ISBLANK(D4118)</f>
        <v/>
      </c>
      <c r="P4118" s="464">
        <f>ISBLANK(G4118)</f>
        <v/>
      </c>
      <c r="Q4118" s="464">
        <f>ISBLANK(M4118)</f>
        <v/>
      </c>
      <c r="R4118" s="464">
        <f>IF(AND(O4118=P4118,O4118=Q4118),,"!!!")</f>
        <v/>
      </c>
      <c r="T4118" s="464" t="n">
        <v>4107</v>
      </c>
    </row>
    <row customFormat="1" customHeight="1" ht="45" outlineLevel="1" r="4119" s="543">
      <c r="A4119" s="29" t="inlineStr">
        <is>
          <t>x</t>
        </is>
      </c>
      <c r="B4119" s="874" t="n">
        <v>400</v>
      </c>
      <c r="C4119" s="875" t="n">
        <v>479</v>
      </c>
      <c r="D4119" s="876" t="n">
        <v>16</v>
      </c>
      <c r="E4119" s="880" t="inlineStr">
        <is>
          <t>Elbow 3D 90° 
DN80 
P235GH 
MSZ EN 10253-2:2008</t>
        </is>
      </c>
      <c r="F4119" s="880" t="inlineStr">
        <is>
          <t>Csőív 3D 90° 
DN80 
P235GH 
MSZ EN 10253-2:2008</t>
        </is>
      </c>
      <c r="G4119" s="1049" t="n">
        <v>6</v>
      </c>
      <c r="H4119" s="878" t="inlineStr">
        <is>
          <t>db / pcs</t>
        </is>
      </c>
      <c r="I4119" s="315" t="n"/>
      <c r="J4119" s="159" t="n">
        <v>0</v>
      </c>
      <c r="K4119" s="159" t="n">
        <v>0</v>
      </c>
      <c r="L4119" s="753">
        <f>J4119+K4119</f>
        <v/>
      </c>
      <c r="M4119" s="748">
        <f>L4119*(G4119+I4119)</f>
        <v/>
      </c>
      <c r="O4119" s="464">
        <f>ISBLANK(D4119)</f>
        <v/>
      </c>
      <c r="P4119" s="464">
        <f>ISBLANK(G4119)</f>
        <v/>
      </c>
      <c r="Q4119" s="464">
        <f>ISBLANK(M4119)</f>
        <v/>
      </c>
      <c r="R4119" s="464">
        <f>IF(AND(O4119=P4119,O4119=Q4119),,"!!!")</f>
        <v/>
      </c>
      <c r="T4119" s="464" t="n">
        <v>4108</v>
      </c>
    </row>
    <row customFormat="1" customHeight="1" ht="45" outlineLevel="1" r="4120" s="543">
      <c r="A4120" s="29" t="inlineStr">
        <is>
          <t>x</t>
        </is>
      </c>
      <c r="B4120" s="874" t="n">
        <v>400</v>
      </c>
      <c r="C4120" s="875" t="n">
        <v>479</v>
      </c>
      <c r="D4120" s="876" t="n">
        <v>17</v>
      </c>
      <c r="E4120" s="880" t="inlineStr">
        <is>
          <t>Elbow 3D 90° 
DN100 
P235GH 
MSZ EN 10253-2:2008</t>
        </is>
      </c>
      <c r="F4120" s="880" t="inlineStr">
        <is>
          <t>Csőív 3D 90° 
DN100 
P235GH 
MSZ EN 10253-2:2008</t>
        </is>
      </c>
      <c r="G4120" s="1049" t="n">
        <v>77</v>
      </c>
      <c r="H4120" s="878" t="inlineStr">
        <is>
          <t>db / pcs</t>
        </is>
      </c>
      <c r="I4120" s="315" t="n"/>
      <c r="J4120" s="159" t="n">
        <v>0</v>
      </c>
      <c r="K4120" s="159" t="n">
        <v>0</v>
      </c>
      <c r="L4120" s="753">
        <f>J4120+K4120</f>
        <v/>
      </c>
      <c r="M4120" s="748">
        <f>L4120*(G4120+I4120)</f>
        <v/>
      </c>
      <c r="O4120" s="464">
        <f>ISBLANK(D4120)</f>
        <v/>
      </c>
      <c r="P4120" s="464">
        <f>ISBLANK(G4120)</f>
        <v/>
      </c>
      <c r="Q4120" s="464">
        <f>ISBLANK(M4120)</f>
        <v/>
      </c>
      <c r="R4120" s="464">
        <f>IF(AND(O4120=P4120,O4120=Q4120),,"!!!")</f>
        <v/>
      </c>
      <c r="T4120" s="464" t="n">
        <v>4109</v>
      </c>
    </row>
    <row customFormat="1" customHeight="1" ht="51" outlineLevel="1" r="4121" s="543">
      <c r="A4121" s="888" t="n"/>
      <c r="B4121" s="874" t="n">
        <v>400</v>
      </c>
      <c r="C4121" s="875" t="n">
        <v>479</v>
      </c>
      <c r="D4121" s="876" t="n">
        <v>18</v>
      </c>
      <c r="E4121" s="877" t="inlineStr">
        <is>
          <t>Elbow 3D 90° 
DN150 
P235GH 
MSZ EN 10253-2:2008</t>
        </is>
      </c>
      <c r="F4121" s="877" t="inlineStr">
        <is>
          <t>Csőív 3D 90° 
DN150 
P235GH 
MSZ EN 10253-2:2008</t>
        </is>
      </c>
      <c r="G4121" s="1049" t="n">
        <v>15</v>
      </c>
      <c r="H4121" s="878" t="inlineStr">
        <is>
          <t>db / pcs</t>
        </is>
      </c>
      <c r="I4121" s="315" t="n"/>
      <c r="J4121" s="159" t="n">
        <v>0</v>
      </c>
      <c r="K4121" s="159" t="n">
        <v>0</v>
      </c>
      <c r="L4121" s="753">
        <f>J4121+K4121</f>
        <v/>
      </c>
      <c r="M4121" s="748">
        <f>L4121*(G4121+I4121)</f>
        <v/>
      </c>
      <c r="O4121" s="464">
        <f>ISBLANK(D4121)</f>
        <v/>
      </c>
      <c r="P4121" s="464">
        <f>ISBLANK(G4121)</f>
        <v/>
      </c>
      <c r="Q4121" s="464">
        <f>ISBLANK(M4121)</f>
        <v/>
      </c>
      <c r="R4121" s="464">
        <f>IF(AND(O4121=P4121,O4121=Q4121),,"!!!")</f>
        <v/>
      </c>
      <c r="T4121" s="464" t="n">
        <v>4110</v>
      </c>
    </row>
    <row customFormat="1" customHeight="1" ht="51" outlineLevel="1" r="4122" s="543">
      <c r="A4122" s="888" t="n"/>
      <c r="B4122" s="874" t="n">
        <v>400</v>
      </c>
      <c r="C4122" s="875" t="n">
        <v>479</v>
      </c>
      <c r="D4122" s="876" t="n">
        <v>19</v>
      </c>
      <c r="E4122" s="877" t="inlineStr">
        <is>
          <t>Elbow 3D 45° 
DN100 
P235GH 
MSZ EN 10253-2:2008</t>
        </is>
      </c>
      <c r="F4122" s="877" t="inlineStr">
        <is>
          <t>Csőív 3D 45° 
DN100 
P235GH 
MSZ EN 10253-2:2008</t>
        </is>
      </c>
      <c r="G4122" s="1049" t="n">
        <v>1</v>
      </c>
      <c r="H4122" s="878" t="inlineStr">
        <is>
          <t>db / pcs</t>
        </is>
      </c>
      <c r="I4122" s="315" t="n"/>
      <c r="J4122" s="159" t="n">
        <v>0</v>
      </c>
      <c r="K4122" s="159" t="n">
        <v>0</v>
      </c>
      <c r="L4122" s="753">
        <f>J4122+K4122</f>
        <v/>
      </c>
      <c r="M4122" s="748">
        <f>L4122*(G4122+I4122)</f>
        <v/>
      </c>
      <c r="O4122" s="464">
        <f>ISBLANK(D4122)</f>
        <v/>
      </c>
      <c r="P4122" s="464">
        <f>ISBLANK(G4122)</f>
        <v/>
      </c>
      <c r="Q4122" s="464">
        <f>ISBLANK(M4122)</f>
        <v/>
      </c>
      <c r="R4122" s="464">
        <f>IF(AND(O4122=P4122,O4122=Q4122),,"!!!")</f>
        <v/>
      </c>
      <c r="T4122" s="464" t="n">
        <v>4111</v>
      </c>
    </row>
    <row customFormat="1" customHeight="1" ht="45" outlineLevel="1" r="4123" s="543">
      <c r="A4123" s="29" t="inlineStr">
        <is>
          <t>x</t>
        </is>
      </c>
      <c r="B4123" s="874" t="n">
        <v>400</v>
      </c>
      <c r="C4123" s="875" t="n">
        <v>479</v>
      </c>
      <c r="D4123" s="876" t="n">
        <v>20</v>
      </c>
      <c r="E4123" s="880" t="inlineStr">
        <is>
          <t>Cap 
DN100 
P235GH 
MSZ EN 10253-2:2008</t>
        </is>
      </c>
      <c r="F4123" s="880" t="inlineStr">
        <is>
          <t>Mélydomború edényfenék 
DN100 
P235GH 
MSZ EN 10253-2:2008</t>
        </is>
      </c>
      <c r="G4123" s="1049" t="n">
        <v>1</v>
      </c>
      <c r="H4123" s="878" t="inlineStr">
        <is>
          <t>db / pcs</t>
        </is>
      </c>
      <c r="I4123" s="315" t="n"/>
      <c r="J4123" s="159" t="n">
        <v>0</v>
      </c>
      <c r="K4123" s="159" t="n">
        <v>0</v>
      </c>
      <c r="L4123" s="753">
        <f>J4123+K4123</f>
        <v/>
      </c>
      <c r="M4123" s="748">
        <f>L4123*(G4123+I4123)</f>
        <v/>
      </c>
      <c r="O4123" s="464">
        <f>ISBLANK(D4123)</f>
        <v/>
      </c>
      <c r="P4123" s="464">
        <f>ISBLANK(G4123)</f>
        <v/>
      </c>
      <c r="Q4123" s="464">
        <f>ISBLANK(M4123)</f>
        <v/>
      </c>
      <c r="R4123" s="464">
        <f>IF(AND(O4123=P4123,O4123=Q4123),,"!!!")</f>
        <v/>
      </c>
      <c r="T4123" s="464" t="n">
        <v>4112</v>
      </c>
    </row>
    <row customFormat="1" customHeight="1" ht="45" outlineLevel="1" r="4124" s="543">
      <c r="A4124" s="29" t="inlineStr">
        <is>
          <t>x</t>
        </is>
      </c>
      <c r="B4124" s="874" t="n">
        <v>400</v>
      </c>
      <c r="C4124" s="875" t="n">
        <v>479</v>
      </c>
      <c r="D4124" s="876" t="n">
        <v>21</v>
      </c>
      <c r="E4124" s="880" t="inlineStr">
        <is>
          <t>Equal tee 
DN65 / DN65 
P235GH 
MSZ EN 10253-2:2008</t>
        </is>
      </c>
      <c r="F4124" s="880" t="inlineStr">
        <is>
          <t>T-idom 
DN65 / DN65 
P235GH 
MSZ EN 10253-2:2008</t>
        </is>
      </c>
      <c r="G4124" s="1049" t="n">
        <v>1</v>
      </c>
      <c r="H4124" s="878" t="inlineStr">
        <is>
          <t>db / pcs</t>
        </is>
      </c>
      <c r="I4124" s="315" t="n"/>
      <c r="J4124" s="159" t="n">
        <v>0</v>
      </c>
      <c r="K4124" s="159" t="n">
        <v>0</v>
      </c>
      <c r="L4124" s="753">
        <f>J4124+K4124</f>
        <v/>
      </c>
      <c r="M4124" s="748">
        <f>L4124*(G4124+I4124)</f>
        <v/>
      </c>
      <c r="O4124" s="464">
        <f>ISBLANK(D4124)</f>
        <v/>
      </c>
      <c r="P4124" s="464">
        <f>ISBLANK(G4124)</f>
        <v/>
      </c>
      <c r="Q4124" s="464">
        <f>ISBLANK(M4124)</f>
        <v/>
      </c>
      <c r="R4124" s="464">
        <f>IF(AND(O4124=P4124,O4124=Q4124),,"!!!")</f>
        <v/>
      </c>
      <c r="T4124" s="464" t="n">
        <v>4113</v>
      </c>
    </row>
    <row customFormat="1" customHeight="1" ht="45" outlineLevel="1" r="4125" s="543">
      <c r="A4125" s="29" t="inlineStr">
        <is>
          <t>x</t>
        </is>
      </c>
      <c r="B4125" s="874" t="n">
        <v>400</v>
      </c>
      <c r="C4125" s="875" t="n">
        <v>479</v>
      </c>
      <c r="D4125" s="876" t="n">
        <v>22</v>
      </c>
      <c r="E4125" s="880" t="inlineStr">
        <is>
          <t>Reducing tee 
DN100 / DN40 
P235GH 
MSZ EN 10253-2:2008</t>
        </is>
      </c>
      <c r="F4125" s="880" t="inlineStr">
        <is>
          <t>T-idom 
DN100 / DN40 
P235GH 
MSZ EN 10253-2:2008</t>
        </is>
      </c>
      <c r="G4125" s="1049" t="n">
        <v>4</v>
      </c>
      <c r="H4125" s="878" t="inlineStr">
        <is>
          <t>db / pcs</t>
        </is>
      </c>
      <c r="I4125" s="315" t="n"/>
      <c r="J4125" s="159" t="n">
        <v>0</v>
      </c>
      <c r="K4125" s="159" t="n">
        <v>0</v>
      </c>
      <c r="L4125" s="753">
        <f>J4125+K4125</f>
        <v/>
      </c>
      <c r="M4125" s="748">
        <f>L4125*(G4125+I4125)</f>
        <v/>
      </c>
      <c r="O4125" s="464">
        <f>ISBLANK(D4125)</f>
        <v/>
      </c>
      <c r="P4125" s="464">
        <f>ISBLANK(G4125)</f>
        <v/>
      </c>
      <c r="Q4125" s="464">
        <f>ISBLANK(M4125)</f>
        <v/>
      </c>
      <c r="R4125" s="464">
        <f>IF(AND(O4125=P4125,O4125=Q4125),,"!!!")</f>
        <v/>
      </c>
      <c r="T4125" s="464" t="n">
        <v>4114</v>
      </c>
    </row>
    <row customFormat="1" customHeight="1" ht="45" outlineLevel="1" r="4126" s="543">
      <c r="A4126" s="29" t="inlineStr">
        <is>
          <t>x</t>
        </is>
      </c>
      <c r="B4126" s="874" t="n">
        <v>400</v>
      </c>
      <c r="C4126" s="875" t="n">
        <v>479</v>
      </c>
      <c r="D4126" s="876" t="n">
        <v>23</v>
      </c>
      <c r="E4126" s="880" t="inlineStr">
        <is>
          <t>Equal tee 
DN100 / DN100 
P235GH 
MSZ EN 10253-2:2008</t>
        </is>
      </c>
      <c r="F4126" s="880" t="inlineStr">
        <is>
          <t>T-idom 
DN100 / DN100 
P235GH 
MSZ EN 10253-2:2008</t>
        </is>
      </c>
      <c r="G4126" s="1049" t="n">
        <v>4</v>
      </c>
      <c r="H4126" s="878" t="inlineStr">
        <is>
          <t>db / pcs</t>
        </is>
      </c>
      <c r="I4126" s="315" t="n"/>
      <c r="J4126" s="159" t="n">
        <v>0</v>
      </c>
      <c r="K4126" s="159" t="n">
        <v>0</v>
      </c>
      <c r="L4126" s="753">
        <f>J4126+K4126</f>
        <v/>
      </c>
      <c r="M4126" s="748">
        <f>L4126*(G4126+I4126)</f>
        <v/>
      </c>
      <c r="O4126" s="464">
        <f>ISBLANK(D4126)</f>
        <v/>
      </c>
      <c r="P4126" s="464">
        <f>ISBLANK(G4126)</f>
        <v/>
      </c>
      <c r="Q4126" s="464">
        <f>ISBLANK(M4126)</f>
        <v/>
      </c>
      <c r="R4126" s="464">
        <f>IF(AND(O4126=P4126,O4126=Q4126),,"!!!")</f>
        <v/>
      </c>
      <c r="T4126" s="464" t="n">
        <v>4115</v>
      </c>
    </row>
    <row customFormat="1" customHeight="1" ht="51" outlineLevel="1" r="4127" s="543">
      <c r="A4127" s="888" t="n"/>
      <c r="B4127" s="874" t="n">
        <v>400</v>
      </c>
      <c r="C4127" s="875" t="n">
        <v>479</v>
      </c>
      <c r="D4127" s="876" t="n">
        <v>24</v>
      </c>
      <c r="E4127" s="877" t="inlineStr">
        <is>
          <t>Reducing tee 
DN150 / DN100 
P235GH 
MSZ EN 10253-2:2008</t>
        </is>
      </c>
      <c r="F4127" s="877" t="inlineStr">
        <is>
          <t>T-idom 
DN150 / DN100 
P235GH 
MSZ EN 10253-2:2008</t>
        </is>
      </c>
      <c r="G4127" s="1049" t="n">
        <v>1</v>
      </c>
      <c r="H4127" s="878" t="inlineStr">
        <is>
          <t>db / pcs</t>
        </is>
      </c>
      <c r="I4127" s="315" t="n"/>
      <c r="J4127" s="159" t="n">
        <v>0</v>
      </c>
      <c r="K4127" s="159" t="n">
        <v>0</v>
      </c>
      <c r="L4127" s="753">
        <f>J4127+K4127</f>
        <v/>
      </c>
      <c r="M4127" s="748">
        <f>L4127*(G4127+I4127)</f>
        <v/>
      </c>
      <c r="O4127" s="464">
        <f>ISBLANK(D4127)</f>
        <v/>
      </c>
      <c r="P4127" s="464">
        <f>ISBLANK(G4127)</f>
        <v/>
      </c>
      <c r="Q4127" s="464">
        <f>ISBLANK(M4127)</f>
        <v/>
      </c>
      <c r="R4127" s="464">
        <f>IF(AND(O4127=P4127,O4127=Q4127),,"!!!")</f>
        <v/>
      </c>
      <c r="T4127" s="464" t="n">
        <v>4116</v>
      </c>
    </row>
    <row customFormat="1" customHeight="1" ht="45" outlineLevel="1" r="4128" s="543">
      <c r="A4128" s="29" t="inlineStr">
        <is>
          <t>x</t>
        </is>
      </c>
      <c r="B4128" s="874" t="n">
        <v>400</v>
      </c>
      <c r="C4128" s="875" t="n">
        <v>479</v>
      </c>
      <c r="D4128" s="876" t="n">
        <v>25</v>
      </c>
      <c r="E4128" s="880" t="inlineStr">
        <is>
          <t>Concentric reducer 
DN65 / DN50 
P235GH 
MSZ EN 10253-2:2008</t>
        </is>
      </c>
      <c r="F4128" s="880" t="inlineStr">
        <is>
          <t>Koncentrikus szűkítő 
DN65 / DN50 
P235GH 
MSZ EN 10253-2:2008</t>
        </is>
      </c>
      <c r="G4128" s="1049" t="n">
        <v>5</v>
      </c>
      <c r="H4128" s="878" t="inlineStr">
        <is>
          <t>db / pcs</t>
        </is>
      </c>
      <c r="I4128" s="315" t="n"/>
      <c r="J4128" s="159" t="n">
        <v>0</v>
      </c>
      <c r="K4128" s="159" t="n">
        <v>0</v>
      </c>
      <c r="L4128" s="753">
        <f>J4128+K4128</f>
        <v/>
      </c>
      <c r="M4128" s="748">
        <f>L4128*(G4128+I4128)</f>
        <v/>
      </c>
      <c r="O4128" s="464">
        <f>ISBLANK(D4128)</f>
        <v/>
      </c>
      <c r="P4128" s="464">
        <f>ISBLANK(G4128)</f>
        <v/>
      </c>
      <c r="Q4128" s="464">
        <f>ISBLANK(M4128)</f>
        <v/>
      </c>
      <c r="R4128" s="464">
        <f>IF(AND(O4128=P4128,O4128=Q4128),,"!!!")</f>
        <v/>
      </c>
      <c r="T4128" s="464" t="n">
        <v>4117</v>
      </c>
    </row>
    <row customFormat="1" customHeight="1" ht="45" outlineLevel="1" r="4129" s="543">
      <c r="A4129" s="29" t="inlineStr">
        <is>
          <t>x</t>
        </is>
      </c>
      <c r="B4129" s="874" t="n">
        <v>400</v>
      </c>
      <c r="C4129" s="875" t="n">
        <v>479</v>
      </c>
      <c r="D4129" s="876" t="n">
        <v>26</v>
      </c>
      <c r="E4129" s="880" t="inlineStr">
        <is>
          <t>Concentric reducer 
DN80 / DN65 
P235GH 
MSZ EN 10253-2:2008</t>
        </is>
      </c>
      <c r="F4129" s="880" t="inlineStr">
        <is>
          <t>Koncentrikus szűkítő 
DN80 / DN65 
P235GH 
MSZ EN 10253-2:2008</t>
        </is>
      </c>
      <c r="G4129" s="1049" t="n">
        <v>2</v>
      </c>
      <c r="H4129" s="878" t="inlineStr">
        <is>
          <t>db / pcs</t>
        </is>
      </c>
      <c r="I4129" s="315" t="n"/>
      <c r="J4129" s="159" t="n">
        <v>0</v>
      </c>
      <c r="K4129" s="159" t="n">
        <v>0</v>
      </c>
      <c r="L4129" s="753">
        <f>J4129+K4129</f>
        <v/>
      </c>
      <c r="M4129" s="748">
        <f>L4129*(G4129+I4129)</f>
        <v/>
      </c>
      <c r="O4129" s="464">
        <f>ISBLANK(D4129)</f>
        <v/>
      </c>
      <c r="P4129" s="464">
        <f>ISBLANK(G4129)</f>
        <v/>
      </c>
      <c r="Q4129" s="464">
        <f>ISBLANK(M4129)</f>
        <v/>
      </c>
      <c r="R4129" s="464">
        <f>IF(AND(O4129=P4129,O4129=Q4129),,"!!!")</f>
        <v/>
      </c>
      <c r="T4129" s="464" t="n">
        <v>4118</v>
      </c>
    </row>
    <row customFormat="1" customHeight="1" ht="51" outlineLevel="1" r="4130" s="543">
      <c r="A4130" s="888" t="n"/>
      <c r="B4130" s="874" t="n">
        <v>400</v>
      </c>
      <c r="C4130" s="875" t="n">
        <v>479</v>
      </c>
      <c r="D4130" s="876" t="n">
        <v>27</v>
      </c>
      <c r="E4130" s="877" t="inlineStr">
        <is>
          <t>Concentric reducer 
DN100 / DN80 
P235GH 
MSZ EN 10253-2:2008</t>
        </is>
      </c>
      <c r="F4130" s="877" t="inlineStr">
        <is>
          <t>Koncentrikus szűkítő 
DN100 / DN80 
P235GH 
MSZ EN 10253-2:2008</t>
        </is>
      </c>
      <c r="G4130" s="1049" t="n">
        <v>1</v>
      </c>
      <c r="H4130" s="878" t="inlineStr">
        <is>
          <t>db / pcs</t>
        </is>
      </c>
      <c r="I4130" s="315" t="n"/>
      <c r="J4130" s="159" t="n">
        <v>0</v>
      </c>
      <c r="K4130" s="159" t="n">
        <v>0</v>
      </c>
      <c r="L4130" s="753">
        <f>J4130+K4130</f>
        <v/>
      </c>
      <c r="M4130" s="748">
        <f>L4130*(G4130+I4130)</f>
        <v/>
      </c>
      <c r="O4130" s="464">
        <f>ISBLANK(D4130)</f>
        <v/>
      </c>
      <c r="P4130" s="464">
        <f>ISBLANK(G4130)</f>
        <v/>
      </c>
      <c r="Q4130" s="464">
        <f>ISBLANK(M4130)</f>
        <v/>
      </c>
      <c r="R4130" s="464">
        <f>IF(AND(O4130=P4130,O4130=Q4130),,"!!!")</f>
        <v/>
      </c>
      <c r="T4130" s="464" t="n">
        <v>4119</v>
      </c>
    </row>
    <row customFormat="1" customHeight="1" ht="45" outlineLevel="1" r="4131" s="543">
      <c r="A4131" s="29" t="inlineStr">
        <is>
          <t>x</t>
        </is>
      </c>
      <c r="B4131" s="874" t="n">
        <v>400</v>
      </c>
      <c r="C4131" s="875" t="n">
        <v>479</v>
      </c>
      <c r="D4131" s="876" t="n">
        <v>28</v>
      </c>
      <c r="E4131" s="880" t="inlineStr">
        <is>
          <t>Eccentric reducer 
DN65 / DN50 
P235GH 
MSZ EN 10253-2:2008</t>
        </is>
      </c>
      <c r="F4131" s="880" t="inlineStr">
        <is>
          <t>Excentrikus szűkítő 
DN65 / DN50 
P235GH 
MSZ EN 10253-2:2008</t>
        </is>
      </c>
      <c r="G4131" s="1049" t="n">
        <v>5</v>
      </c>
      <c r="H4131" s="878" t="inlineStr">
        <is>
          <t>db / pcs</t>
        </is>
      </c>
      <c r="I4131" s="315" t="n"/>
      <c r="J4131" s="159" t="n">
        <v>0</v>
      </c>
      <c r="K4131" s="159" t="n">
        <v>0</v>
      </c>
      <c r="L4131" s="753">
        <f>J4131+K4131</f>
        <v/>
      </c>
      <c r="M4131" s="748">
        <f>L4131*(G4131+I4131)</f>
        <v/>
      </c>
      <c r="O4131" s="464">
        <f>ISBLANK(D4131)</f>
        <v/>
      </c>
      <c r="P4131" s="464">
        <f>ISBLANK(G4131)</f>
        <v/>
      </c>
      <c r="Q4131" s="464">
        <f>ISBLANK(M4131)</f>
        <v/>
      </c>
      <c r="R4131" s="464">
        <f>IF(AND(O4131=P4131,O4131=Q4131),,"!!!")</f>
        <v/>
      </c>
      <c r="T4131" s="464" t="n">
        <v>4120</v>
      </c>
    </row>
    <row customFormat="1" customHeight="1" ht="45" outlineLevel="1" r="4132" s="543">
      <c r="A4132" s="29" t="inlineStr">
        <is>
          <t>x</t>
        </is>
      </c>
      <c r="B4132" s="874" t="n">
        <v>400</v>
      </c>
      <c r="C4132" s="875" t="n">
        <v>479</v>
      </c>
      <c r="D4132" s="876" t="n">
        <v>29</v>
      </c>
      <c r="E4132" s="880" t="inlineStr">
        <is>
          <t>Eccentric reducer 
DN80 / DN65 
P235GH 
MSZ EN 10253-2:2008</t>
        </is>
      </c>
      <c r="F4132" s="880" t="inlineStr">
        <is>
          <t>Excentrikus szűkítő 
DN80 / DN65 
P235GH 
MSZ EN 10253-2:2008</t>
        </is>
      </c>
      <c r="G4132" s="1049" t="n">
        <v>2</v>
      </c>
      <c r="H4132" s="878" t="inlineStr">
        <is>
          <t>db / pcs</t>
        </is>
      </c>
      <c r="I4132" s="315" t="n"/>
      <c r="J4132" s="159" t="n">
        <v>0</v>
      </c>
      <c r="K4132" s="159" t="n">
        <v>0</v>
      </c>
      <c r="L4132" s="753">
        <f>J4132+K4132</f>
        <v/>
      </c>
      <c r="M4132" s="748">
        <f>L4132*(G4132+I4132)</f>
        <v/>
      </c>
      <c r="O4132" s="464">
        <f>ISBLANK(D4132)</f>
        <v/>
      </c>
      <c r="P4132" s="464">
        <f>ISBLANK(G4132)</f>
        <v/>
      </c>
      <c r="Q4132" s="464">
        <f>ISBLANK(M4132)</f>
        <v/>
      </c>
      <c r="R4132" s="464">
        <f>IF(AND(O4132=P4132,O4132=Q4132),,"!!!")</f>
        <v/>
      </c>
      <c r="T4132" s="464" t="n">
        <v>4121</v>
      </c>
    </row>
    <row customFormat="1" customHeight="1" ht="51" outlineLevel="1" r="4133" s="543">
      <c r="A4133" s="888" t="n"/>
      <c r="B4133" s="874" t="n">
        <v>400</v>
      </c>
      <c r="C4133" s="875" t="n">
        <v>479</v>
      </c>
      <c r="D4133" s="876" t="n">
        <v>30</v>
      </c>
      <c r="E4133" s="877" t="inlineStr">
        <is>
          <t>Eccentric reducer 
DN100 / DN80 
P235GH 
MSZ EN 10253-2:2008</t>
        </is>
      </c>
      <c r="F4133" s="877" t="inlineStr">
        <is>
          <t>Excentrikus szűkítő 
DN100 / DN80 
P235GH 
MSZ EN 10253-2:2008</t>
        </is>
      </c>
      <c r="G4133" s="1049" t="n">
        <v>1</v>
      </c>
      <c r="H4133" s="878" t="inlineStr">
        <is>
          <t>db / pcs</t>
        </is>
      </c>
      <c r="I4133" s="315" t="n"/>
      <c r="J4133" s="159" t="n">
        <v>0</v>
      </c>
      <c r="K4133" s="159" t="n">
        <v>0</v>
      </c>
      <c r="L4133" s="753">
        <f>J4133+K4133</f>
        <v/>
      </c>
      <c r="M4133" s="748">
        <f>L4133*(G4133+I4133)</f>
        <v/>
      </c>
      <c r="O4133" s="464">
        <f>ISBLANK(D4133)</f>
        <v/>
      </c>
      <c r="P4133" s="464">
        <f>ISBLANK(G4133)</f>
        <v/>
      </c>
      <c r="Q4133" s="464">
        <f>ISBLANK(M4133)</f>
        <v/>
      </c>
      <c r="R4133" s="464">
        <f>IF(AND(O4133=P4133,O4133=Q4133),,"!!!")</f>
        <v/>
      </c>
      <c r="T4133" s="464" t="n">
        <v>4122</v>
      </c>
    </row>
    <row customFormat="1" customHeight="1" ht="63.75" outlineLevel="1" r="4134" s="543">
      <c r="A4134" s="888" t="n"/>
      <c r="B4134" s="874" t="n">
        <v>400</v>
      </c>
      <c r="C4134" s="875" t="n">
        <v>479</v>
      </c>
      <c r="D4134" s="876" t="n">
        <v>31</v>
      </c>
      <c r="E4134" s="877" t="inlineStr">
        <is>
          <t>Weld-neck flange 
DN0 
PN0 
P245GH 
MSZ EN 1092-1:2018</t>
        </is>
      </c>
      <c r="F4134" s="877" t="inlineStr">
        <is>
          <t>Hegesztőtoldatos acélkarima 
DN0 
PN0 
P245GH 
MSZ EN 1092-1:2018</t>
        </is>
      </c>
      <c r="G4134" s="1049" t="n">
        <v>0</v>
      </c>
      <c r="H4134" s="878" t="inlineStr">
        <is>
          <t>db / pcs</t>
        </is>
      </c>
      <c r="I4134" s="315" t="n"/>
      <c r="J4134" s="159" t="n">
        <v>0</v>
      </c>
      <c r="K4134" s="159" t="n">
        <v>0</v>
      </c>
      <c r="L4134" s="753">
        <f>J4134+K4134</f>
        <v/>
      </c>
      <c r="M4134" s="748">
        <f>L4134*(G4134+I4134)</f>
        <v/>
      </c>
      <c r="O4134" s="464">
        <f>ISBLANK(D4134)</f>
        <v/>
      </c>
      <c r="P4134" s="464">
        <f>ISBLANK(G4134)</f>
        <v/>
      </c>
      <c r="Q4134" s="464">
        <f>ISBLANK(M4134)</f>
        <v/>
      </c>
      <c r="R4134" s="464">
        <f>IF(AND(O4134=P4134,O4134=Q4134),,"!!!")</f>
        <v/>
      </c>
      <c r="T4134" s="464" t="n">
        <v>4123</v>
      </c>
    </row>
    <row customFormat="1" customHeight="1" ht="56.25" outlineLevel="1" r="4135" s="543">
      <c r="A4135" s="29" t="inlineStr">
        <is>
          <t>x</t>
        </is>
      </c>
      <c r="B4135" s="874" t="n">
        <v>400</v>
      </c>
      <c r="C4135" s="875" t="n">
        <v>479</v>
      </c>
      <c r="D4135" s="876" t="n">
        <v>32</v>
      </c>
      <c r="E4135" s="880" t="inlineStr">
        <is>
          <t>Weld-neck flange 
DN15 
PN25 
P245GH 
MSZ EN 1092-1:2018</t>
        </is>
      </c>
      <c r="F4135" s="880" t="inlineStr">
        <is>
          <t>Hegesztőtoldatos acélkarima 
DN15 
PN25 
P245GH 
MSZ EN 1092-1:2018</t>
        </is>
      </c>
      <c r="G4135" s="1049" t="n">
        <v>44</v>
      </c>
      <c r="H4135" s="878" t="inlineStr">
        <is>
          <t>db / pcs</t>
        </is>
      </c>
      <c r="I4135" s="315" t="n"/>
      <c r="J4135" s="159" t="n">
        <v>0</v>
      </c>
      <c r="K4135" s="159" t="n">
        <v>0</v>
      </c>
      <c r="L4135" s="753">
        <f>J4135+K4135</f>
        <v/>
      </c>
      <c r="M4135" s="748">
        <f>L4135*(G4135+I4135)</f>
        <v/>
      </c>
      <c r="O4135" s="464">
        <f>ISBLANK(D4135)</f>
        <v/>
      </c>
      <c r="P4135" s="464">
        <f>ISBLANK(G4135)</f>
        <v/>
      </c>
      <c r="Q4135" s="464">
        <f>ISBLANK(M4135)</f>
        <v/>
      </c>
      <c r="R4135" s="464">
        <f>IF(AND(O4135=P4135,O4135=Q4135),,"!!!")</f>
        <v/>
      </c>
      <c r="T4135" s="464" t="n">
        <v>4124</v>
      </c>
    </row>
    <row customFormat="1" customHeight="1" ht="63.75" outlineLevel="1" r="4136" s="543">
      <c r="A4136" s="888" t="n"/>
      <c r="B4136" s="874" t="n">
        <v>400</v>
      </c>
      <c r="C4136" s="875" t="n">
        <v>479</v>
      </c>
      <c r="D4136" s="876" t="n">
        <v>33</v>
      </c>
      <c r="E4136" s="877" t="inlineStr">
        <is>
          <t>Weld-neck flange 
DN20 
PN25 
P245GH 
MSZ EN 1092-1:2018</t>
        </is>
      </c>
      <c r="F4136" s="877" t="inlineStr">
        <is>
          <t>Hegesztőtoldatos acélkarima 
DN20 
PN25 
P245GH 
MSZ EN 1092-1:2018</t>
        </is>
      </c>
      <c r="G4136" s="1049" t="n">
        <v>2</v>
      </c>
      <c r="H4136" s="878" t="inlineStr">
        <is>
          <t>db / pcs</t>
        </is>
      </c>
      <c r="I4136" s="315" t="n"/>
      <c r="J4136" s="159" t="n">
        <v>0</v>
      </c>
      <c r="K4136" s="159" t="n">
        <v>0</v>
      </c>
      <c r="L4136" s="753">
        <f>J4136+K4136</f>
        <v/>
      </c>
      <c r="M4136" s="748">
        <f>L4136*(G4136+I4136)</f>
        <v/>
      </c>
      <c r="O4136" s="464">
        <f>ISBLANK(D4136)</f>
        <v/>
      </c>
      <c r="P4136" s="464">
        <f>ISBLANK(G4136)</f>
        <v/>
      </c>
      <c r="Q4136" s="464">
        <f>ISBLANK(M4136)</f>
        <v/>
      </c>
      <c r="R4136" s="464">
        <f>IF(AND(O4136=P4136,O4136=Q4136),,"!!!")</f>
        <v/>
      </c>
      <c r="T4136" s="464" t="n">
        <v>4125</v>
      </c>
    </row>
    <row customFormat="1" customHeight="1" ht="56.25" outlineLevel="1" r="4137" s="543">
      <c r="A4137" s="29" t="inlineStr">
        <is>
          <t>x</t>
        </is>
      </c>
      <c r="B4137" s="874" t="n">
        <v>400</v>
      </c>
      <c r="C4137" s="875" t="n">
        <v>479</v>
      </c>
      <c r="D4137" s="876" t="n">
        <v>34</v>
      </c>
      <c r="E4137" s="880" t="inlineStr">
        <is>
          <t>Weld-neck flange 
DN25 
PN25 
P245GH 
MSZ EN 1092-1:2018</t>
        </is>
      </c>
      <c r="F4137" s="880" t="inlineStr">
        <is>
          <t>Hegesztőtoldatos acélkarima 
DN25 
PN25 
P245GH 
MSZ EN 1092-1:2018</t>
        </is>
      </c>
      <c r="G4137" s="1049" t="n">
        <v>21</v>
      </c>
      <c r="H4137" s="878" t="inlineStr">
        <is>
          <t>db / pcs</t>
        </is>
      </c>
      <c r="I4137" s="315" t="n"/>
      <c r="J4137" s="159" t="n">
        <v>0</v>
      </c>
      <c r="K4137" s="159" t="n">
        <v>0</v>
      </c>
      <c r="L4137" s="753">
        <f>J4137+K4137</f>
        <v/>
      </c>
      <c r="M4137" s="748">
        <f>L4137*(G4137+I4137)</f>
        <v/>
      </c>
      <c r="O4137" s="464">
        <f>ISBLANK(D4137)</f>
        <v/>
      </c>
      <c r="P4137" s="464">
        <f>ISBLANK(G4137)</f>
        <v/>
      </c>
      <c r="Q4137" s="464">
        <f>ISBLANK(M4137)</f>
        <v/>
      </c>
      <c r="R4137" s="464">
        <f>IF(AND(O4137=P4137,O4137=Q4137),,"!!!")</f>
        <v/>
      </c>
      <c r="T4137" s="464" t="n">
        <v>4126</v>
      </c>
    </row>
    <row customFormat="1" customHeight="1" ht="63.75" outlineLevel="1" r="4138" s="543">
      <c r="A4138" s="888" t="n"/>
      <c r="B4138" s="874" t="n">
        <v>400</v>
      </c>
      <c r="C4138" s="875" t="n">
        <v>479</v>
      </c>
      <c r="D4138" s="876" t="n">
        <v>35</v>
      </c>
      <c r="E4138" s="877" t="inlineStr">
        <is>
          <t>Weld-neck flange 
DN32 
PN25 
P245GH 
MSZ EN 1092-1:2018</t>
        </is>
      </c>
      <c r="F4138" s="877" t="inlineStr">
        <is>
          <t>Hegesztőtoldatos acélkarima 
DN32 
PN25 
P245GH 
MSZ EN 1092-1:2018</t>
        </is>
      </c>
      <c r="G4138" s="1049" t="n">
        <v>8</v>
      </c>
      <c r="H4138" s="878" t="inlineStr">
        <is>
          <t>db / pcs</t>
        </is>
      </c>
      <c r="I4138" s="315" t="n"/>
      <c r="J4138" s="159" t="n">
        <v>0</v>
      </c>
      <c r="K4138" s="159" t="n">
        <v>0</v>
      </c>
      <c r="L4138" s="753">
        <f>J4138+K4138</f>
        <v/>
      </c>
      <c r="M4138" s="748">
        <f>L4138*(G4138+I4138)</f>
        <v/>
      </c>
      <c r="O4138" s="464">
        <f>ISBLANK(D4138)</f>
        <v/>
      </c>
      <c r="P4138" s="464">
        <f>ISBLANK(G4138)</f>
        <v/>
      </c>
      <c r="Q4138" s="464">
        <f>ISBLANK(M4138)</f>
        <v/>
      </c>
      <c r="R4138" s="464">
        <f>IF(AND(O4138=P4138,O4138=Q4138),,"!!!")</f>
        <v/>
      </c>
      <c r="T4138" s="464" t="n">
        <v>4127</v>
      </c>
    </row>
    <row customFormat="1" customHeight="1" ht="56.25" outlineLevel="1" r="4139" s="543">
      <c r="A4139" s="29" t="inlineStr">
        <is>
          <t>x</t>
        </is>
      </c>
      <c r="B4139" s="874" t="n">
        <v>400</v>
      </c>
      <c r="C4139" s="875" t="n">
        <v>479</v>
      </c>
      <c r="D4139" s="876" t="n">
        <v>36</v>
      </c>
      <c r="E4139" s="880" t="inlineStr">
        <is>
          <t>Weld-neck flange 
DN40 
PN25 
P245GH 
MSZ EN 1092-1:2018</t>
        </is>
      </c>
      <c r="F4139" s="880" t="inlineStr">
        <is>
          <t>Hegesztőtoldatos acélkarima 
DN40 
PN25 
P245GH 
MSZ EN 1092-1:2018</t>
        </is>
      </c>
      <c r="G4139" s="1049" t="n">
        <v>17</v>
      </c>
      <c r="H4139" s="878" t="inlineStr">
        <is>
          <t>db / pcs</t>
        </is>
      </c>
      <c r="I4139" s="315" t="n"/>
      <c r="J4139" s="159" t="n">
        <v>0</v>
      </c>
      <c r="K4139" s="159" t="n">
        <v>0</v>
      </c>
      <c r="L4139" s="753">
        <f>J4139+K4139</f>
        <v/>
      </c>
      <c r="M4139" s="748">
        <f>L4139*(G4139+I4139)</f>
        <v/>
      </c>
      <c r="O4139" s="464">
        <f>ISBLANK(D4139)</f>
        <v/>
      </c>
      <c r="P4139" s="464">
        <f>ISBLANK(G4139)</f>
        <v/>
      </c>
      <c r="Q4139" s="464">
        <f>ISBLANK(M4139)</f>
        <v/>
      </c>
      <c r="R4139" s="464">
        <f>IF(AND(O4139=P4139,O4139=Q4139),,"!!!")</f>
        <v/>
      </c>
      <c r="T4139" s="464" t="n">
        <v>4128</v>
      </c>
    </row>
    <row customFormat="1" customHeight="1" ht="63.75" outlineLevel="1" r="4140" s="543">
      <c r="A4140" s="888" t="n"/>
      <c r="B4140" s="874" t="n">
        <v>400</v>
      </c>
      <c r="C4140" s="875" t="n">
        <v>479</v>
      </c>
      <c r="D4140" s="876" t="n">
        <v>37</v>
      </c>
      <c r="E4140" s="877" t="inlineStr">
        <is>
          <t>Weld-neck flange 
DN50 
PN25 
P245GH 
MSZ EN 1092-1:2018</t>
        </is>
      </c>
      <c r="F4140" s="877" t="inlineStr">
        <is>
          <t>Hegesztőtoldatos acélkarima 
DN50 
PN25 
P245GH 
MSZ EN 1092-1:2018</t>
        </is>
      </c>
      <c r="G4140" s="1049" t="n">
        <v>5</v>
      </c>
      <c r="H4140" s="878" t="inlineStr">
        <is>
          <t>db / pcs</t>
        </is>
      </c>
      <c r="I4140" s="315" t="n"/>
      <c r="J4140" s="159" t="n">
        <v>0</v>
      </c>
      <c r="K4140" s="159" t="n">
        <v>0</v>
      </c>
      <c r="L4140" s="753">
        <f>J4140+K4140</f>
        <v/>
      </c>
      <c r="M4140" s="748">
        <f>L4140*(G4140+I4140)</f>
        <v/>
      </c>
      <c r="O4140" s="464">
        <f>ISBLANK(D4140)</f>
        <v/>
      </c>
      <c r="P4140" s="464">
        <f>ISBLANK(G4140)</f>
        <v/>
      </c>
      <c r="Q4140" s="464">
        <f>ISBLANK(M4140)</f>
        <v/>
      </c>
      <c r="R4140" s="464">
        <f>IF(AND(O4140=P4140,O4140=Q4140),,"!!!")</f>
        <v/>
      </c>
      <c r="T4140" s="464" t="n">
        <v>4129</v>
      </c>
    </row>
    <row customFormat="1" customHeight="1" ht="63.75" outlineLevel="1" r="4141" s="543">
      <c r="A4141" s="888" t="n"/>
      <c r="B4141" s="874" t="n">
        <v>400</v>
      </c>
      <c r="C4141" s="875" t="n">
        <v>479</v>
      </c>
      <c r="D4141" s="876" t="n">
        <v>38</v>
      </c>
      <c r="E4141" s="877" t="inlineStr">
        <is>
          <t>Weld-neck flange 
DN65 
PN25 
P245GH 
MSZ EN 1092-1:2018</t>
        </is>
      </c>
      <c r="F4141" s="877" t="inlineStr">
        <is>
          <t>Hegesztőtoldatos acélkarima 
DN65 
PN25 
P245GH 
MSZ EN 1092-1:2018</t>
        </is>
      </c>
      <c r="G4141" s="1049" t="n">
        <v>10</v>
      </c>
      <c r="H4141" s="878" t="inlineStr">
        <is>
          <t>db / pcs</t>
        </is>
      </c>
      <c r="I4141" s="315" t="n"/>
      <c r="J4141" s="159" t="n">
        <v>0</v>
      </c>
      <c r="K4141" s="159" t="n">
        <v>0</v>
      </c>
      <c r="L4141" s="753">
        <f>J4141+K4141</f>
        <v/>
      </c>
      <c r="M4141" s="748">
        <f>L4141*(G4141+I4141)</f>
        <v/>
      </c>
      <c r="O4141" s="464">
        <f>ISBLANK(D4141)</f>
        <v/>
      </c>
      <c r="P4141" s="464">
        <f>ISBLANK(G4141)</f>
        <v/>
      </c>
      <c r="Q4141" s="464">
        <f>ISBLANK(M4141)</f>
        <v/>
      </c>
      <c r="R4141" s="464">
        <f>IF(AND(O4141=P4141,O4141=Q4141),,"!!!")</f>
        <v/>
      </c>
      <c r="T4141" s="464" t="n">
        <v>4130</v>
      </c>
    </row>
    <row customFormat="1" customHeight="1" ht="63.75" outlineLevel="1" r="4142" s="543">
      <c r="A4142" s="888" t="n"/>
      <c r="B4142" s="874" t="n">
        <v>400</v>
      </c>
      <c r="C4142" s="875" t="n">
        <v>479</v>
      </c>
      <c r="D4142" s="876" t="n">
        <v>39</v>
      </c>
      <c r="E4142" s="877" t="inlineStr">
        <is>
          <t>Weld-neck flange 
DN80 
PN25 
P245GH 
MSZ EN 1092-1:2018</t>
        </is>
      </c>
      <c r="F4142" s="877" t="inlineStr">
        <is>
          <t>Hegesztőtoldatos acélkarima 
DN80 
PN25 
P245GH 
MSZ EN 1092-1:2018</t>
        </is>
      </c>
      <c r="G4142" s="1049" t="n">
        <v>1</v>
      </c>
      <c r="H4142" s="878" t="inlineStr">
        <is>
          <t>db / pcs</t>
        </is>
      </c>
      <c r="I4142" s="315" t="n"/>
      <c r="J4142" s="159" t="n">
        <v>0</v>
      </c>
      <c r="K4142" s="159" t="n">
        <v>0</v>
      </c>
      <c r="L4142" s="753">
        <f>J4142+K4142</f>
        <v/>
      </c>
      <c r="M4142" s="748">
        <f>L4142*(G4142+I4142)</f>
        <v/>
      </c>
      <c r="O4142" s="464">
        <f>ISBLANK(D4142)</f>
        <v/>
      </c>
      <c r="P4142" s="464">
        <f>ISBLANK(G4142)</f>
        <v/>
      </c>
      <c r="Q4142" s="464">
        <f>ISBLANK(M4142)</f>
        <v/>
      </c>
      <c r="R4142" s="464">
        <f>IF(AND(O4142=P4142,O4142=Q4142),,"!!!")</f>
        <v/>
      </c>
      <c r="T4142" s="464" t="n">
        <v>4131</v>
      </c>
    </row>
    <row customFormat="1" customHeight="1" ht="56.25" outlineLevel="1" r="4143" s="543">
      <c r="A4143" s="29" t="inlineStr">
        <is>
          <t>x</t>
        </is>
      </c>
      <c r="B4143" s="874" t="n">
        <v>400</v>
      </c>
      <c r="C4143" s="875" t="n">
        <v>479</v>
      </c>
      <c r="D4143" s="876" t="n">
        <v>40</v>
      </c>
      <c r="E4143" s="880" t="inlineStr">
        <is>
          <t>Weld-neck flange 
DN100 
PN25 
P245GH 
MSZ EN 1092-1:2018</t>
        </is>
      </c>
      <c r="F4143" s="880" t="inlineStr">
        <is>
          <t>Hegesztőtoldatos acélkarima 
DN100 
PN25 
P245GH 
MSZ EN 1092-1:2018</t>
        </is>
      </c>
      <c r="G4143" s="1049" t="n">
        <v>9</v>
      </c>
      <c r="H4143" s="878" t="inlineStr">
        <is>
          <t>db / pcs</t>
        </is>
      </c>
      <c r="I4143" s="315" t="n"/>
      <c r="J4143" s="159" t="n">
        <v>0</v>
      </c>
      <c r="K4143" s="159" t="n">
        <v>0</v>
      </c>
      <c r="L4143" s="753">
        <f>J4143+K4143</f>
        <v/>
      </c>
      <c r="M4143" s="748">
        <f>L4143*(G4143+I4143)</f>
        <v/>
      </c>
      <c r="O4143" s="464">
        <f>ISBLANK(D4143)</f>
        <v/>
      </c>
      <c r="P4143" s="464">
        <f>ISBLANK(G4143)</f>
        <v/>
      </c>
      <c r="Q4143" s="464">
        <f>ISBLANK(M4143)</f>
        <v/>
      </c>
      <c r="R4143" s="464">
        <f>IF(AND(O4143=P4143,O4143=Q4143),,"!!!")</f>
        <v/>
      </c>
      <c r="T4143" s="464" t="n">
        <v>4132</v>
      </c>
    </row>
    <row customFormat="1" customHeight="1" ht="63.75" outlineLevel="1" r="4144" s="543">
      <c r="A4144" s="888" t="n"/>
      <c r="B4144" s="874" t="n">
        <v>400</v>
      </c>
      <c r="C4144" s="875" t="n">
        <v>479</v>
      </c>
      <c r="D4144" s="876" t="n">
        <v>41</v>
      </c>
      <c r="E4144" s="877" t="inlineStr">
        <is>
          <t>Weld-neck flange 
DN15 
PN40 
P285GH 
MSZ EN 1092-1:2018</t>
        </is>
      </c>
      <c r="F4144" s="877" t="inlineStr">
        <is>
          <t>Hegesztőtoldatos acélkarima 
DN15 
PN40 
P285GH 
MSZ EN 1092-1:2018</t>
        </is>
      </c>
      <c r="G4144" s="1049" t="n">
        <v>12</v>
      </c>
      <c r="H4144" s="878" t="inlineStr">
        <is>
          <t>db / pcs</t>
        </is>
      </c>
      <c r="I4144" s="315" t="n"/>
      <c r="J4144" s="159" t="n">
        <v>0</v>
      </c>
      <c r="K4144" s="159" t="n">
        <v>0</v>
      </c>
      <c r="L4144" s="753">
        <f>J4144+K4144</f>
        <v/>
      </c>
      <c r="M4144" s="748">
        <f>L4144*(G4144+I4144)</f>
        <v/>
      </c>
      <c r="O4144" s="464">
        <f>ISBLANK(D4144)</f>
        <v/>
      </c>
      <c r="P4144" s="464">
        <f>ISBLANK(G4144)</f>
        <v/>
      </c>
      <c r="Q4144" s="464">
        <f>ISBLANK(M4144)</f>
        <v/>
      </c>
      <c r="R4144" s="464">
        <f>IF(AND(O4144=P4144,O4144=Q4144),,"!!!")</f>
        <v/>
      </c>
      <c r="T4144" s="464" t="n">
        <v>4133</v>
      </c>
    </row>
    <row customFormat="1" customHeight="1" ht="56.25" outlineLevel="1" r="4145" s="543">
      <c r="A4145" s="29" t="inlineStr">
        <is>
          <t>x</t>
        </is>
      </c>
      <c r="B4145" s="874" t="n">
        <v>400</v>
      </c>
      <c r="C4145" s="875" t="n">
        <v>479</v>
      </c>
      <c r="D4145" s="876" t="n">
        <v>42</v>
      </c>
      <c r="E4145" s="880" t="inlineStr">
        <is>
          <t>Weld-neck flange 
DN25 
PN40 
P285GH 
MSZ EN 1092-1:2018</t>
        </is>
      </c>
      <c r="F4145" s="880" t="inlineStr">
        <is>
          <t>Hegesztőtoldatos acélkarima 
DN25 
PN40 
P285GH 
MSZ EN 1092-1:2018</t>
        </is>
      </c>
      <c r="G4145" s="1049" t="n">
        <v>17</v>
      </c>
      <c r="H4145" s="878" t="inlineStr">
        <is>
          <t>db / pcs</t>
        </is>
      </c>
      <c r="I4145" s="315" t="n"/>
      <c r="J4145" s="159" t="n">
        <v>0</v>
      </c>
      <c r="K4145" s="159" t="n">
        <v>0</v>
      </c>
      <c r="L4145" s="753">
        <f>J4145+K4145</f>
        <v/>
      </c>
      <c r="M4145" s="748">
        <f>L4145*(G4145+I4145)</f>
        <v/>
      </c>
      <c r="O4145" s="464">
        <f>ISBLANK(D4145)</f>
        <v/>
      </c>
      <c r="P4145" s="464">
        <f>ISBLANK(G4145)</f>
        <v/>
      </c>
      <c r="Q4145" s="464">
        <f>ISBLANK(M4145)</f>
        <v/>
      </c>
      <c r="R4145" s="464">
        <f>IF(AND(O4145=P4145,O4145=Q4145),,"!!!")</f>
        <v/>
      </c>
      <c r="T4145" s="464" t="n">
        <v>4134</v>
      </c>
    </row>
    <row customFormat="1" customHeight="1" ht="63.75" outlineLevel="1" r="4146" s="543">
      <c r="A4146" s="888" t="n"/>
      <c r="B4146" s="874" t="n">
        <v>400</v>
      </c>
      <c r="C4146" s="875" t="n">
        <v>479</v>
      </c>
      <c r="D4146" s="876" t="n">
        <v>43</v>
      </c>
      <c r="E4146" s="877" t="inlineStr">
        <is>
          <t>Weld-neck flange 
DN32 
PN40 
P285GH 
MSZ EN 1092-1:2018</t>
        </is>
      </c>
      <c r="F4146" s="877" t="inlineStr">
        <is>
          <t>Hegesztőtoldatos acélkarima 
DN32 
PN40 
P285GH 
MSZ EN 1092-1:2018</t>
        </is>
      </c>
      <c r="G4146" s="1049" t="n">
        <v>5</v>
      </c>
      <c r="H4146" s="878" t="inlineStr">
        <is>
          <t>db / pcs</t>
        </is>
      </c>
      <c r="I4146" s="315" t="n"/>
      <c r="J4146" s="159" t="n">
        <v>0</v>
      </c>
      <c r="K4146" s="159" t="n">
        <v>0</v>
      </c>
      <c r="L4146" s="753">
        <f>J4146+K4146</f>
        <v/>
      </c>
      <c r="M4146" s="748">
        <f>L4146*(G4146+I4146)</f>
        <v/>
      </c>
      <c r="O4146" s="464">
        <f>ISBLANK(D4146)</f>
        <v/>
      </c>
      <c r="P4146" s="464">
        <f>ISBLANK(G4146)</f>
        <v/>
      </c>
      <c r="Q4146" s="464">
        <f>ISBLANK(M4146)</f>
        <v/>
      </c>
      <c r="R4146" s="464">
        <f>IF(AND(O4146=P4146,O4146=Q4146),,"!!!")</f>
        <v/>
      </c>
      <c r="T4146" s="464" t="n">
        <v>4135</v>
      </c>
    </row>
    <row customFormat="1" customHeight="1" ht="56.25" outlineLevel="1" r="4147" s="543">
      <c r="A4147" s="29" t="inlineStr">
        <is>
          <t>x</t>
        </is>
      </c>
      <c r="B4147" s="874" t="n">
        <v>400</v>
      </c>
      <c r="C4147" s="875" t="n">
        <v>479</v>
      </c>
      <c r="D4147" s="876" t="n">
        <v>44</v>
      </c>
      <c r="E4147" s="880" t="inlineStr">
        <is>
          <t>Weld-neck flange 
DN40 
PN40 
P285GH 
MSZ EN 1092-1:2018</t>
        </is>
      </c>
      <c r="F4147" s="880" t="inlineStr">
        <is>
          <t>Hegesztőtoldatos acélkarima 
DN40 
PN40 
P285GH 
MSZ EN 1092-1:2018</t>
        </is>
      </c>
      <c r="G4147" s="1049" t="n">
        <v>14</v>
      </c>
      <c r="H4147" s="878" t="inlineStr">
        <is>
          <t>db / pcs</t>
        </is>
      </c>
      <c r="I4147" s="315" t="n"/>
      <c r="J4147" s="159" t="n">
        <v>0</v>
      </c>
      <c r="K4147" s="159" t="n">
        <v>0</v>
      </c>
      <c r="L4147" s="753">
        <f>J4147+K4147</f>
        <v/>
      </c>
      <c r="M4147" s="748">
        <f>L4147*(G4147+I4147)</f>
        <v/>
      </c>
      <c r="O4147" s="464">
        <f>ISBLANK(D4147)</f>
        <v/>
      </c>
      <c r="P4147" s="464">
        <f>ISBLANK(G4147)</f>
        <v/>
      </c>
      <c r="Q4147" s="464">
        <f>ISBLANK(M4147)</f>
        <v/>
      </c>
      <c r="R4147" s="464">
        <f>IF(AND(O4147=P4147,O4147=Q4147),,"!!!")</f>
        <v/>
      </c>
      <c r="T4147" s="464" t="n">
        <v>4136</v>
      </c>
    </row>
    <row customFormat="1" customHeight="1" ht="56.25" outlineLevel="1" r="4148" s="543">
      <c r="A4148" s="29" t="inlineStr">
        <is>
          <t>x</t>
        </is>
      </c>
      <c r="B4148" s="874" t="n">
        <v>400</v>
      </c>
      <c r="C4148" s="875" t="n">
        <v>479</v>
      </c>
      <c r="D4148" s="876" t="n">
        <v>45</v>
      </c>
      <c r="E4148" s="880" t="inlineStr">
        <is>
          <t>Weld-neck flange 
DN50 
PN40 
P285GH 
MSZ EN 1092-1:2018</t>
        </is>
      </c>
      <c r="F4148" s="880" t="inlineStr">
        <is>
          <t>Hegesztőtoldatos acélkarima 
DN50 
PN40 
P285GH 
MSZ EN 1092-1:2018</t>
        </is>
      </c>
      <c r="G4148" s="1049" t="n">
        <v>5</v>
      </c>
      <c r="H4148" s="878" t="inlineStr">
        <is>
          <t>db / pcs</t>
        </is>
      </c>
      <c r="I4148" s="315" t="n"/>
      <c r="J4148" s="159" t="n">
        <v>0</v>
      </c>
      <c r="K4148" s="159" t="n">
        <v>0</v>
      </c>
      <c r="L4148" s="753">
        <f>J4148+K4148</f>
        <v/>
      </c>
      <c r="M4148" s="748">
        <f>L4148*(G4148+I4148)</f>
        <v/>
      </c>
      <c r="O4148" s="464">
        <f>ISBLANK(D4148)</f>
        <v/>
      </c>
      <c r="P4148" s="464">
        <f>ISBLANK(G4148)</f>
        <v/>
      </c>
      <c r="Q4148" s="464">
        <f>ISBLANK(M4148)</f>
        <v/>
      </c>
      <c r="R4148" s="464">
        <f>IF(AND(O4148=P4148,O4148=Q4148),,"!!!")</f>
        <v/>
      </c>
      <c r="T4148" s="464" t="n">
        <v>4137</v>
      </c>
    </row>
    <row customFormat="1" customHeight="1" ht="63.75" outlineLevel="1" r="4149" s="543">
      <c r="A4149" s="888" t="n"/>
      <c r="B4149" s="874" t="n">
        <v>400</v>
      </c>
      <c r="C4149" s="875" t="n">
        <v>479</v>
      </c>
      <c r="D4149" s="876" t="n">
        <v>46</v>
      </c>
      <c r="E4149" s="877" t="inlineStr">
        <is>
          <t>Weld-neck flange 
DN80 
PN40 
P285GH 
MSZ EN 1092-1:2018</t>
        </is>
      </c>
      <c r="F4149" s="877" t="inlineStr">
        <is>
          <t>Hegesztőtoldatos acélkarima 
DN80 
PN40 
P285GH 
MSZ EN 1092-1:2018</t>
        </is>
      </c>
      <c r="G4149" s="1049" t="n">
        <v>1</v>
      </c>
      <c r="H4149" s="878" t="inlineStr">
        <is>
          <t>db / pcs</t>
        </is>
      </c>
      <c r="I4149" s="315" t="n"/>
      <c r="J4149" s="159" t="n">
        <v>0</v>
      </c>
      <c r="K4149" s="159" t="n">
        <v>0</v>
      </c>
      <c r="L4149" s="753">
        <f>J4149+K4149</f>
        <v/>
      </c>
      <c r="M4149" s="748">
        <f>L4149*(G4149+I4149)</f>
        <v/>
      </c>
      <c r="O4149" s="464">
        <f>ISBLANK(D4149)</f>
        <v/>
      </c>
      <c r="P4149" s="464">
        <f>ISBLANK(G4149)</f>
        <v/>
      </c>
      <c r="Q4149" s="464">
        <f>ISBLANK(M4149)</f>
        <v/>
      </c>
      <c r="R4149" s="464">
        <f>IF(AND(O4149=P4149,O4149=Q4149),,"!!!")</f>
        <v/>
      </c>
      <c r="T4149" s="464" t="n">
        <v>4138</v>
      </c>
    </row>
    <row customFormat="1" customHeight="1" ht="63.75" outlineLevel="1" r="4150" s="543">
      <c r="A4150" s="888" t="n"/>
      <c r="B4150" s="874" t="n">
        <v>400</v>
      </c>
      <c r="C4150" s="875" t="n">
        <v>479</v>
      </c>
      <c r="D4150" s="876" t="n">
        <v>47</v>
      </c>
      <c r="E4150" s="877" t="inlineStr">
        <is>
          <t>Weld-neck flange 
DN100 
PN40 
P285GH 
MSZ EN 1092-1:2018</t>
        </is>
      </c>
      <c r="F4150" s="877" t="inlineStr">
        <is>
          <t>Hegesztőtoldatos acélkarima 
DN100 
PN40 
P285GH 
MSZ EN 1092-1:2018</t>
        </is>
      </c>
      <c r="G4150" s="1049" t="n">
        <v>2</v>
      </c>
      <c r="H4150" s="878" t="inlineStr">
        <is>
          <t>db / pcs</t>
        </is>
      </c>
      <c r="I4150" s="315" t="n"/>
      <c r="J4150" s="159" t="n">
        <v>0</v>
      </c>
      <c r="K4150" s="159" t="n">
        <v>0</v>
      </c>
      <c r="L4150" s="753">
        <f>J4150+K4150</f>
        <v/>
      </c>
      <c r="M4150" s="748">
        <f>L4150*(G4150+I4150)</f>
        <v/>
      </c>
      <c r="O4150" s="464">
        <f>ISBLANK(D4150)</f>
        <v/>
      </c>
      <c r="P4150" s="464">
        <f>ISBLANK(G4150)</f>
        <v/>
      </c>
      <c r="Q4150" s="464">
        <f>ISBLANK(M4150)</f>
        <v/>
      </c>
      <c r="R4150" s="464">
        <f>IF(AND(O4150=P4150,O4150=Q4150),,"!!!")</f>
        <v/>
      </c>
      <c r="T4150" s="464" t="n">
        <v>4139</v>
      </c>
    </row>
    <row customFormat="1" customHeight="1" ht="63.75" outlineLevel="1" r="4151" s="543">
      <c r="A4151" s="888" t="n"/>
      <c r="B4151" s="874" t="n">
        <v>400</v>
      </c>
      <c r="C4151" s="875" t="n">
        <v>479</v>
      </c>
      <c r="D4151" s="876" t="n">
        <v>48</v>
      </c>
      <c r="E4151" s="877" t="inlineStr">
        <is>
          <t>Weld-neck flange 
DN150 
PN40 
P285GH 
MSZ EN 1092-1:2018</t>
        </is>
      </c>
      <c r="F4151" s="877" t="inlineStr">
        <is>
          <t>Hegesztőtoldatos acélkarima 
DN150 
PN40 
P285GH 
MSZ EN 1092-1:2018</t>
        </is>
      </c>
      <c r="G4151" s="1049" t="n">
        <v>2</v>
      </c>
      <c r="H4151" s="878" t="inlineStr">
        <is>
          <t>db / pcs</t>
        </is>
      </c>
      <c r="I4151" s="315" t="n"/>
      <c r="J4151" s="159" t="n">
        <v>0</v>
      </c>
      <c r="K4151" s="159" t="n">
        <v>0</v>
      </c>
      <c r="L4151" s="753">
        <f>J4151+K4151</f>
        <v/>
      </c>
      <c r="M4151" s="748">
        <f>L4151*(G4151+I4151)</f>
        <v/>
      </c>
      <c r="O4151" s="464">
        <f>ISBLANK(D4151)</f>
        <v/>
      </c>
      <c r="P4151" s="464">
        <f>ISBLANK(G4151)</f>
        <v/>
      </c>
      <c r="Q4151" s="464">
        <f>ISBLANK(M4151)</f>
        <v/>
      </c>
      <c r="R4151" s="464">
        <f>IF(AND(O4151=P4151,O4151=Q4151),,"!!!")</f>
        <v/>
      </c>
      <c r="T4151" s="464" t="n">
        <v>4140</v>
      </c>
    </row>
    <row customFormat="1" customHeight="1" ht="63.75" outlineLevel="1" r="4152" s="543">
      <c r="A4152" s="888" t="n"/>
      <c r="B4152" s="874" t="n">
        <v>400</v>
      </c>
      <c r="C4152" s="875" t="n">
        <v>479</v>
      </c>
      <c r="D4152" s="876" t="n">
        <v>49</v>
      </c>
      <c r="E4152" s="877" t="inlineStr">
        <is>
          <t>Blind flange 
DN40 
PN25 
P245GH 
MSZ EN 1092-1:2018</t>
        </is>
      </c>
      <c r="F4152" s="877" t="inlineStr">
        <is>
          <t>Acél vakkarima 
DN40 
PN25 
P245GH 
MSZ EN 1092-1:2018</t>
        </is>
      </c>
      <c r="G4152" s="1049" t="n">
        <v>1</v>
      </c>
      <c r="H4152" s="878" t="inlineStr">
        <is>
          <t>db / pcs</t>
        </is>
      </c>
      <c r="I4152" s="315" t="n"/>
      <c r="J4152" s="159" t="n">
        <v>0</v>
      </c>
      <c r="K4152" s="159" t="n">
        <v>0</v>
      </c>
      <c r="L4152" s="753">
        <f>J4152+K4152</f>
        <v/>
      </c>
      <c r="M4152" s="748">
        <f>L4152*(G4152+I4152)</f>
        <v/>
      </c>
      <c r="O4152" s="464">
        <f>ISBLANK(D4152)</f>
        <v/>
      </c>
      <c r="P4152" s="464">
        <f>ISBLANK(G4152)</f>
        <v/>
      </c>
      <c r="Q4152" s="464">
        <f>ISBLANK(M4152)</f>
        <v/>
      </c>
      <c r="R4152" s="464">
        <f>IF(AND(O4152=P4152,O4152=Q4152),,"!!!")</f>
        <v/>
      </c>
      <c r="T4152" s="464" t="n">
        <v>4141</v>
      </c>
    </row>
    <row customFormat="1" customHeight="1" ht="63.75" outlineLevel="1" r="4153" s="543">
      <c r="A4153" s="888" t="n"/>
      <c r="B4153" s="874" t="n">
        <v>400</v>
      </c>
      <c r="C4153" s="875" t="n">
        <v>479</v>
      </c>
      <c r="D4153" s="876" t="n">
        <v>50</v>
      </c>
      <c r="E4153" s="877" t="inlineStr">
        <is>
          <t>Blind flange 
DN50 
PN25 
P245GH 
MSZ EN 1092-1:2018</t>
        </is>
      </c>
      <c r="F4153" s="877" t="inlineStr">
        <is>
          <t>Acél vakkarima 
DN50 
PN25 
P245GH 
MSZ EN 1092-1:2018</t>
        </is>
      </c>
      <c r="G4153" s="1049" t="n">
        <v>1</v>
      </c>
      <c r="H4153" s="878" t="inlineStr">
        <is>
          <t>db / pcs</t>
        </is>
      </c>
      <c r="I4153" s="315" t="n"/>
      <c r="J4153" s="159" t="n">
        <v>0</v>
      </c>
      <c r="K4153" s="159" t="n">
        <v>0</v>
      </c>
      <c r="L4153" s="753">
        <f>J4153+K4153</f>
        <v/>
      </c>
      <c r="M4153" s="748">
        <f>L4153*(G4153+I4153)</f>
        <v/>
      </c>
      <c r="O4153" s="464">
        <f>ISBLANK(D4153)</f>
        <v/>
      </c>
      <c r="P4153" s="464">
        <f>ISBLANK(G4153)</f>
        <v/>
      </c>
      <c r="Q4153" s="464">
        <f>ISBLANK(M4153)</f>
        <v/>
      </c>
      <c r="R4153" s="464">
        <f>IF(AND(O4153=P4153,O4153=Q4153),,"!!!")</f>
        <v/>
      </c>
      <c r="T4153" s="464" t="n">
        <v>4142</v>
      </c>
    </row>
    <row customFormat="1" customHeight="1" ht="63.75" outlineLevel="1" r="4154" s="543">
      <c r="A4154" s="888" t="n"/>
      <c r="B4154" s="874" t="n">
        <v>400</v>
      </c>
      <c r="C4154" s="875" t="n">
        <v>479</v>
      </c>
      <c r="D4154" s="876" t="n">
        <v>51</v>
      </c>
      <c r="E4154" s="877" t="inlineStr">
        <is>
          <t>Blind flange 
DN65 
PN25 
P245GH 
MSZ EN 1092-1:2018</t>
        </is>
      </c>
      <c r="F4154" s="877" t="inlineStr">
        <is>
          <t>Acél vakkarima 
DN65 
PN25 
P245GH 
MSZ EN 1092-1:2018</t>
        </is>
      </c>
      <c r="G4154" s="1049" t="n">
        <v>1</v>
      </c>
      <c r="H4154" s="878" t="inlineStr">
        <is>
          <t>db / pcs</t>
        </is>
      </c>
      <c r="I4154" s="315" t="n"/>
      <c r="J4154" s="159" t="n">
        <v>0</v>
      </c>
      <c r="K4154" s="159" t="n">
        <v>0</v>
      </c>
      <c r="L4154" s="753">
        <f>J4154+K4154</f>
        <v/>
      </c>
      <c r="M4154" s="748">
        <f>L4154*(G4154+I4154)</f>
        <v/>
      </c>
      <c r="O4154" s="464">
        <f>ISBLANK(D4154)</f>
        <v/>
      </c>
      <c r="P4154" s="464">
        <f>ISBLANK(G4154)</f>
        <v/>
      </c>
      <c r="Q4154" s="464">
        <f>ISBLANK(M4154)</f>
        <v/>
      </c>
      <c r="R4154" s="464">
        <f>IF(AND(O4154=P4154,O4154=Q4154),,"!!!")</f>
        <v/>
      </c>
      <c r="T4154" s="464" t="n">
        <v>4143</v>
      </c>
    </row>
    <row customFormat="1" customHeight="1" ht="63.75" outlineLevel="1" r="4155" s="543">
      <c r="A4155" s="888" t="n"/>
      <c r="B4155" s="874" t="n">
        <v>400</v>
      </c>
      <c r="C4155" s="875" t="n">
        <v>479</v>
      </c>
      <c r="D4155" s="876" t="n">
        <v>52</v>
      </c>
      <c r="E4155" s="877" t="inlineStr">
        <is>
          <t>Blind flange 
DN80 
PN25 
P245GH 
MSZ EN 1092-1:2018</t>
        </is>
      </c>
      <c r="F4155" s="877" t="inlineStr">
        <is>
          <t>Acél vakkarima 
DN80 
PN25 
P245GH 
MSZ EN 1092-1:2018</t>
        </is>
      </c>
      <c r="G4155" s="1049" t="n">
        <v>1</v>
      </c>
      <c r="H4155" s="878" t="inlineStr">
        <is>
          <t>db / pcs</t>
        </is>
      </c>
      <c r="I4155" s="315" t="n"/>
      <c r="J4155" s="159" t="n">
        <v>0</v>
      </c>
      <c r="K4155" s="159" t="n">
        <v>0</v>
      </c>
      <c r="L4155" s="753">
        <f>J4155+K4155</f>
        <v/>
      </c>
      <c r="M4155" s="748">
        <f>L4155*(G4155+I4155)</f>
        <v/>
      </c>
      <c r="O4155" s="464">
        <f>ISBLANK(D4155)</f>
        <v/>
      </c>
      <c r="P4155" s="464">
        <f>ISBLANK(G4155)</f>
        <v/>
      </c>
      <c r="Q4155" s="464">
        <f>ISBLANK(M4155)</f>
        <v/>
      </c>
      <c r="R4155" s="464">
        <f>IF(AND(O4155=P4155,O4155=Q4155),,"!!!")</f>
        <v/>
      </c>
      <c r="T4155" s="464" t="n">
        <v>4144</v>
      </c>
    </row>
    <row customFormat="1" customHeight="1" ht="56.25" outlineLevel="1" r="4156" s="543">
      <c r="A4156" s="29" t="inlineStr">
        <is>
          <t>x</t>
        </is>
      </c>
      <c r="B4156" s="874" t="n">
        <v>400</v>
      </c>
      <c r="C4156" s="875" t="n">
        <v>479</v>
      </c>
      <c r="D4156" s="876" t="n">
        <v>53</v>
      </c>
      <c r="E4156" s="880" t="inlineStr">
        <is>
          <t>Blind flange 
DN100 
PN25 
P245GH 
MSZ EN 1092-1:2018</t>
        </is>
      </c>
      <c r="F4156" s="880" t="inlineStr">
        <is>
          <t>Acél vakkarima 
DN100 
PN25 
P245GH 
MSZ EN 1092-1:2018</t>
        </is>
      </c>
      <c r="G4156" s="1049" t="n">
        <v>7</v>
      </c>
      <c r="H4156" s="878" t="inlineStr">
        <is>
          <t>db / pcs</t>
        </is>
      </c>
      <c r="I4156" s="315" t="n"/>
      <c r="J4156" s="159" t="n">
        <v>0</v>
      </c>
      <c r="K4156" s="159" t="n">
        <v>0</v>
      </c>
      <c r="L4156" s="753">
        <f>J4156+K4156</f>
        <v/>
      </c>
      <c r="M4156" s="748">
        <f>L4156*(G4156+I4156)</f>
        <v/>
      </c>
      <c r="O4156" s="464">
        <f>ISBLANK(D4156)</f>
        <v/>
      </c>
      <c r="P4156" s="464">
        <f>ISBLANK(G4156)</f>
        <v/>
      </c>
      <c r="Q4156" s="464">
        <f>ISBLANK(M4156)</f>
        <v/>
      </c>
      <c r="R4156" s="464">
        <f>IF(AND(O4156=P4156,O4156=Q4156),,"!!!")</f>
        <v/>
      </c>
      <c r="T4156" s="464" t="n">
        <v>4145</v>
      </c>
    </row>
    <row customFormat="1" customHeight="1" ht="63.75" outlineLevel="1" r="4157" s="543">
      <c r="A4157" s="888" t="n"/>
      <c r="B4157" s="874" t="n">
        <v>400</v>
      </c>
      <c r="C4157" s="875" t="n">
        <v>479</v>
      </c>
      <c r="D4157" s="876" t="n">
        <v>54</v>
      </c>
      <c r="E4157" s="877" t="inlineStr">
        <is>
          <t>Blind flange 
DN100 
PN40 
P285GH 
MSZ EN 1092-1:2018</t>
        </is>
      </c>
      <c r="F4157" s="877" t="inlineStr">
        <is>
          <t>Acél vakkarima 
DN100 
PN40 
P285GH 
MSZ EN 1092-1:2018</t>
        </is>
      </c>
      <c r="G4157" s="1049" t="n">
        <v>2</v>
      </c>
      <c r="H4157" s="878" t="inlineStr">
        <is>
          <t>db / pcs</t>
        </is>
      </c>
      <c r="I4157" s="315" t="n"/>
      <c r="J4157" s="159" t="n">
        <v>0</v>
      </c>
      <c r="K4157" s="159" t="n">
        <v>0</v>
      </c>
      <c r="L4157" s="753">
        <f>J4157+K4157</f>
        <v/>
      </c>
      <c r="M4157" s="748">
        <f>L4157*(G4157+I4157)</f>
        <v/>
      </c>
      <c r="O4157" s="464">
        <f>ISBLANK(D4157)</f>
        <v/>
      </c>
      <c r="P4157" s="464">
        <f>ISBLANK(G4157)</f>
        <v/>
      </c>
      <c r="Q4157" s="464">
        <f>ISBLANK(M4157)</f>
        <v/>
      </c>
      <c r="R4157" s="464">
        <f>IF(AND(O4157=P4157,O4157=Q4157),,"!!!")</f>
        <v/>
      </c>
      <c r="T4157" s="464" t="n">
        <v>4146</v>
      </c>
    </row>
    <row customFormat="1" customHeight="1" ht="63.75" outlineLevel="1" r="4158" s="543">
      <c r="A4158" s="888" t="n"/>
      <c r="B4158" s="874" t="n">
        <v>400</v>
      </c>
      <c r="C4158" s="875" t="n">
        <v>479</v>
      </c>
      <c r="D4158" s="876" t="n">
        <v>55</v>
      </c>
      <c r="E4158" s="877" t="inlineStr">
        <is>
          <t>Blind flange 
DN150 
PN40 
P285GH 
MSZ EN 1092-1:2018</t>
        </is>
      </c>
      <c r="F4158" s="877" t="inlineStr">
        <is>
          <t>Acél vakkarima 
DN150 
PN40 
P285GH 
MSZ EN 1092-1:2018</t>
        </is>
      </c>
      <c r="G4158" s="1049" t="n">
        <v>1</v>
      </c>
      <c r="H4158" s="878" t="inlineStr">
        <is>
          <t>db / pcs</t>
        </is>
      </c>
      <c r="I4158" s="315" t="n"/>
      <c r="J4158" s="159" t="n">
        <v>0</v>
      </c>
      <c r="K4158" s="159" t="n">
        <v>0</v>
      </c>
      <c r="L4158" s="753">
        <f>J4158+K4158</f>
        <v/>
      </c>
      <c r="M4158" s="748">
        <f>L4158*(G4158+I4158)</f>
        <v/>
      </c>
      <c r="O4158" s="464">
        <f>ISBLANK(D4158)</f>
        <v/>
      </c>
      <c r="P4158" s="464">
        <f>ISBLANK(G4158)</f>
        <v/>
      </c>
      <c r="Q4158" s="464">
        <f>ISBLANK(M4158)</f>
        <v/>
      </c>
      <c r="R4158" s="464">
        <f>IF(AND(O4158=P4158,O4158=Q4158),,"!!!")</f>
        <v/>
      </c>
      <c r="T4158" s="464" t="n">
        <v>4147</v>
      </c>
    </row>
    <row customFormat="1" customHeight="1" ht="67.5" outlineLevel="1" r="4159" s="543">
      <c r="A4159" s="29" t="inlineStr">
        <is>
          <t>x</t>
        </is>
      </c>
      <c r="B4159" s="874" t="n">
        <v>400</v>
      </c>
      <c r="C4159" s="875" t="n">
        <v>479</v>
      </c>
      <c r="D4159" s="876" t="n">
        <v>56</v>
      </c>
      <c r="E4159" s="880" t="inlineStr">
        <is>
          <t>Flange joint with standard bolt 
DN15 
PN25 
P245GH 
MSZ EN 1515-1 
Medium: Steam-condensate</t>
        </is>
      </c>
      <c r="F4159" s="880" t="inlineStr">
        <is>
          <t>Karimakötés készlet normál csavarzattal 
DN15 
PN25 
P245GH 
MSZ EN 1515-1 
Közeg: Gőz-kondenz</t>
        </is>
      </c>
      <c r="G4159" s="1049" t="n">
        <v>54</v>
      </c>
      <c r="H4159" s="878" t="inlineStr">
        <is>
          <t>klt. / kit</t>
        </is>
      </c>
      <c r="I4159" s="315" t="n"/>
      <c r="J4159" s="159" t="n">
        <v>0</v>
      </c>
      <c r="K4159" s="159" t="n">
        <v>0</v>
      </c>
      <c r="L4159" s="753">
        <f>J4159+K4159</f>
        <v/>
      </c>
      <c r="M4159" s="748">
        <f>L4159*(G4159+I4159)</f>
        <v/>
      </c>
      <c r="O4159" s="464">
        <f>ISBLANK(D4159)</f>
        <v/>
      </c>
      <c r="P4159" s="464">
        <f>ISBLANK(G4159)</f>
        <v/>
      </c>
      <c r="Q4159" s="464">
        <f>ISBLANK(M4159)</f>
        <v/>
      </c>
      <c r="R4159" s="464">
        <f>IF(AND(O4159=P4159,O4159=Q4159),,"!!!")</f>
        <v/>
      </c>
      <c r="T4159" s="464" t="n">
        <v>4148</v>
      </c>
    </row>
    <row customFormat="1" customHeight="1" ht="76.5" outlineLevel="1" r="4160" s="543">
      <c r="A4160" s="888" t="n"/>
      <c r="B4160" s="874" t="n">
        <v>400</v>
      </c>
      <c r="C4160" s="875" t="n">
        <v>479</v>
      </c>
      <c r="D4160" s="876" t="n">
        <v>57</v>
      </c>
      <c r="E4160" s="877" t="inlineStr">
        <is>
          <t>Flange joint with standard bolt 
DN20 
PN25 
P245GH 
MSZ EN 1515-1 
Medium: Steam-condensate</t>
        </is>
      </c>
      <c r="F4160" s="877" t="inlineStr">
        <is>
          <t>Karimakötés készlet normál csavarzattal 
DN20 
PN25 
P245GH 
MSZ EN 1515-1 
Közeg: Gőz-kondenz</t>
        </is>
      </c>
      <c r="G4160" s="1049" t="n">
        <v>4</v>
      </c>
      <c r="H4160" s="878" t="inlineStr">
        <is>
          <t>klt. / kit</t>
        </is>
      </c>
      <c r="I4160" s="315" t="n"/>
      <c r="J4160" s="159" t="n">
        <v>0</v>
      </c>
      <c r="K4160" s="159" t="n">
        <v>0</v>
      </c>
      <c r="L4160" s="753">
        <f>J4160+K4160</f>
        <v/>
      </c>
      <c r="M4160" s="748">
        <f>L4160*(G4160+I4160)</f>
        <v/>
      </c>
      <c r="O4160" s="464">
        <f>ISBLANK(D4160)</f>
        <v/>
      </c>
      <c r="P4160" s="464">
        <f>ISBLANK(G4160)</f>
        <v/>
      </c>
      <c r="Q4160" s="464">
        <f>ISBLANK(M4160)</f>
        <v/>
      </c>
      <c r="R4160" s="464">
        <f>IF(AND(O4160=P4160,O4160=Q4160),,"!!!")</f>
        <v/>
      </c>
      <c r="T4160" s="464" t="n">
        <v>4149</v>
      </c>
    </row>
    <row customFormat="1" customHeight="1" ht="67.5" outlineLevel="1" r="4161" s="543">
      <c r="A4161" s="29" t="inlineStr">
        <is>
          <t>x</t>
        </is>
      </c>
      <c r="B4161" s="874" t="n">
        <v>400</v>
      </c>
      <c r="C4161" s="875" t="n">
        <v>479</v>
      </c>
      <c r="D4161" s="876" t="n">
        <v>58</v>
      </c>
      <c r="E4161" s="880" t="inlineStr">
        <is>
          <t>Flange joint with standard bolt 
DN25 
PN25 
P245GH 
MSZ EN 1515-1 
Medium: Steam-condensate</t>
        </is>
      </c>
      <c r="F4161" s="880" t="inlineStr">
        <is>
          <t>Karimakötés készlet normál csavarzattal 
DN25 
PN25 
P245GH 
MSZ EN 1515-1 
Közeg: Gőz-kondenz</t>
        </is>
      </c>
      <c r="G4161" s="1049" t="n">
        <v>20</v>
      </c>
      <c r="H4161" s="878" t="inlineStr">
        <is>
          <t>klt. / kit</t>
        </is>
      </c>
      <c r="I4161" s="315" t="n"/>
      <c r="J4161" s="159" t="n">
        <v>0</v>
      </c>
      <c r="K4161" s="159" t="n">
        <v>0</v>
      </c>
      <c r="L4161" s="753">
        <f>J4161+K4161</f>
        <v/>
      </c>
      <c r="M4161" s="748">
        <f>L4161*(G4161+I4161)</f>
        <v/>
      </c>
      <c r="O4161" s="464">
        <f>ISBLANK(D4161)</f>
        <v/>
      </c>
      <c r="P4161" s="464">
        <f>ISBLANK(G4161)</f>
        <v/>
      </c>
      <c r="Q4161" s="464">
        <f>ISBLANK(M4161)</f>
        <v/>
      </c>
      <c r="R4161" s="464">
        <f>IF(AND(O4161=P4161,O4161=Q4161),,"!!!")</f>
        <v/>
      </c>
      <c r="T4161" s="464" t="n">
        <v>4150</v>
      </c>
    </row>
    <row customFormat="1" customHeight="1" ht="76.5" outlineLevel="1" r="4162" s="543">
      <c r="A4162" s="888" t="n"/>
      <c r="B4162" s="874" t="n">
        <v>400</v>
      </c>
      <c r="C4162" s="875" t="n">
        <v>479</v>
      </c>
      <c r="D4162" s="876" t="n">
        <v>59</v>
      </c>
      <c r="E4162" s="877" t="inlineStr">
        <is>
          <t>Flange joint with standard bolt 
DN32 
PN25 
P245GH 
MSZ EN 1515-1 
Medium: Steam-condensate</t>
        </is>
      </c>
      <c r="F4162" s="877" t="inlineStr">
        <is>
          <t>Karimakötés készlet normál csavarzattal 
DN32 
PN25 
P245GH 
MSZ EN 1515-1 
Közeg: Gőz-kondenz</t>
        </is>
      </c>
      <c r="G4162" s="1049" t="n">
        <v>28</v>
      </c>
      <c r="H4162" s="878" t="inlineStr">
        <is>
          <t>klt. / kit</t>
        </is>
      </c>
      <c r="I4162" s="315" t="n"/>
      <c r="J4162" s="159" t="n">
        <v>0</v>
      </c>
      <c r="K4162" s="159" t="n">
        <v>0</v>
      </c>
      <c r="L4162" s="753">
        <f>J4162+K4162</f>
        <v/>
      </c>
      <c r="M4162" s="748">
        <f>L4162*(G4162+I4162)</f>
        <v/>
      </c>
      <c r="O4162" s="464">
        <f>ISBLANK(D4162)</f>
        <v/>
      </c>
      <c r="P4162" s="464">
        <f>ISBLANK(G4162)</f>
        <v/>
      </c>
      <c r="Q4162" s="464">
        <f>ISBLANK(M4162)</f>
        <v/>
      </c>
      <c r="R4162" s="464">
        <f>IF(AND(O4162=P4162,O4162=Q4162),,"!!!")</f>
        <v/>
      </c>
      <c r="T4162" s="464" t="n">
        <v>4151</v>
      </c>
    </row>
    <row customFormat="1" customHeight="1" ht="67.5" outlineLevel="1" r="4163" s="543">
      <c r="A4163" s="29" t="inlineStr">
        <is>
          <t>x</t>
        </is>
      </c>
      <c r="B4163" s="874" t="n">
        <v>400</v>
      </c>
      <c r="C4163" s="875" t="n">
        <v>479</v>
      </c>
      <c r="D4163" s="876" t="n">
        <v>60</v>
      </c>
      <c r="E4163" s="880" t="inlineStr">
        <is>
          <t>Flange joint with standard bolt 
DN40 
PN25 
P245GH 
MSZ EN 1515-1 
Medium: Steam-condensate</t>
        </is>
      </c>
      <c r="F4163" s="880" t="inlineStr">
        <is>
          <t>Karimakötés készlet normál csavarzattal 
DN40 
PN25 
P245GH 
MSZ EN 1515-1 
Közeg: Gőz-kondenz</t>
        </is>
      </c>
      <c r="G4163" s="1049" t="n">
        <v>14</v>
      </c>
      <c r="H4163" s="878" t="inlineStr">
        <is>
          <t>klt. / kit</t>
        </is>
      </c>
      <c r="I4163" s="315" t="n"/>
      <c r="J4163" s="159" t="n">
        <v>0</v>
      </c>
      <c r="K4163" s="159" t="n">
        <v>0</v>
      </c>
      <c r="L4163" s="753">
        <f>J4163+K4163</f>
        <v/>
      </c>
      <c r="M4163" s="748">
        <f>L4163*(G4163+I4163)</f>
        <v/>
      </c>
      <c r="O4163" s="464">
        <f>ISBLANK(D4163)</f>
        <v/>
      </c>
      <c r="P4163" s="464">
        <f>ISBLANK(G4163)</f>
        <v/>
      </c>
      <c r="Q4163" s="464">
        <f>ISBLANK(M4163)</f>
        <v/>
      </c>
      <c r="R4163" s="464">
        <f>IF(AND(O4163=P4163,O4163=Q4163),,"!!!")</f>
        <v/>
      </c>
      <c r="T4163" s="464" t="n">
        <v>4152</v>
      </c>
    </row>
    <row customFormat="1" customHeight="1" ht="76.5" outlineLevel="1" r="4164" s="543">
      <c r="A4164" s="888" t="n"/>
      <c r="B4164" s="874" t="n">
        <v>400</v>
      </c>
      <c r="C4164" s="875" t="n">
        <v>479</v>
      </c>
      <c r="D4164" s="876" t="n">
        <v>61</v>
      </c>
      <c r="E4164" s="877" t="inlineStr">
        <is>
          <t>Flange joint with standard bolt 
DN50 
PN25 
P245GH 
MSZ EN 1515-1 
Medium: Steam-condensate</t>
        </is>
      </c>
      <c r="F4164" s="877" t="inlineStr">
        <is>
          <t>Karimakötés készlet normál csavarzattal 
DN50 
PN25 
P245GH 
MSZ EN 1515-1 
Közeg: Gőz-kondenz</t>
        </is>
      </c>
      <c r="G4164" s="1049" t="n">
        <v>6</v>
      </c>
      <c r="H4164" s="878" t="inlineStr">
        <is>
          <t>klt. / kit</t>
        </is>
      </c>
      <c r="I4164" s="315" t="n"/>
      <c r="J4164" s="159" t="n">
        <v>0</v>
      </c>
      <c r="K4164" s="159" t="n">
        <v>0</v>
      </c>
      <c r="L4164" s="753">
        <f>J4164+K4164</f>
        <v/>
      </c>
      <c r="M4164" s="748">
        <f>L4164*(G4164+I4164)</f>
        <v/>
      </c>
      <c r="O4164" s="464">
        <f>ISBLANK(D4164)</f>
        <v/>
      </c>
      <c r="P4164" s="464">
        <f>ISBLANK(G4164)</f>
        <v/>
      </c>
      <c r="Q4164" s="464">
        <f>ISBLANK(M4164)</f>
        <v/>
      </c>
      <c r="R4164" s="464">
        <f>IF(AND(O4164=P4164,O4164=Q4164),,"!!!")</f>
        <v/>
      </c>
      <c r="T4164" s="464" t="n">
        <v>4153</v>
      </c>
    </row>
    <row customFormat="1" customHeight="1" ht="76.5" outlineLevel="1" r="4165" s="543">
      <c r="A4165" s="888" t="n"/>
      <c r="B4165" s="874" t="n">
        <v>400</v>
      </c>
      <c r="C4165" s="875" t="n">
        <v>479</v>
      </c>
      <c r="D4165" s="876" t="n">
        <v>62</v>
      </c>
      <c r="E4165" s="877" t="inlineStr">
        <is>
          <t>Flange joint with standard bolt 
DN65 
PN25 
P245GH 
MSZ EN 1515-1 
Medium: Steam-condensate</t>
        </is>
      </c>
      <c r="F4165" s="877" t="inlineStr">
        <is>
          <t>Karimakötés készlet normál csavarzattal 
DN65 
PN25 
P245GH 
MSZ EN 1515-1 
Közeg: Gőz-kondenz</t>
        </is>
      </c>
      <c r="G4165" s="1049" t="n">
        <v>11</v>
      </c>
      <c r="H4165" s="878" t="inlineStr">
        <is>
          <t>klt. / kit</t>
        </is>
      </c>
      <c r="I4165" s="315" t="n"/>
      <c r="J4165" s="159" t="n">
        <v>0</v>
      </c>
      <c r="K4165" s="159" t="n">
        <v>0</v>
      </c>
      <c r="L4165" s="753">
        <f>J4165+K4165</f>
        <v/>
      </c>
      <c r="M4165" s="748">
        <f>L4165*(G4165+I4165)</f>
        <v/>
      </c>
      <c r="O4165" s="464">
        <f>ISBLANK(D4165)</f>
        <v/>
      </c>
      <c r="P4165" s="464">
        <f>ISBLANK(G4165)</f>
        <v/>
      </c>
      <c r="Q4165" s="464">
        <f>ISBLANK(M4165)</f>
        <v/>
      </c>
      <c r="R4165" s="464">
        <f>IF(AND(O4165=P4165,O4165=Q4165),,"!!!")</f>
        <v/>
      </c>
      <c r="T4165" s="464" t="n">
        <v>4154</v>
      </c>
    </row>
    <row customFormat="1" customHeight="1" ht="76.5" outlineLevel="1" r="4166" s="543">
      <c r="A4166" s="888" t="n"/>
      <c r="B4166" s="874" t="n">
        <v>400</v>
      </c>
      <c r="C4166" s="875" t="n">
        <v>479</v>
      </c>
      <c r="D4166" s="876" t="n">
        <v>63</v>
      </c>
      <c r="E4166" s="877" t="inlineStr">
        <is>
          <t>Flange joint with standard bolt 
DN80 
PN25 
P245GH 
MSZ EN 1515-1 
Medium: Steam-condensate</t>
        </is>
      </c>
      <c r="F4166" s="877" t="inlineStr">
        <is>
          <t>Karimakötés készlet normál csavarzattal 
DN80 
PN25 
P245GH 
MSZ EN 1515-1 
Közeg: Gőz-kondenz</t>
        </is>
      </c>
      <c r="G4166" s="1049" t="n">
        <v>1</v>
      </c>
      <c r="H4166" s="878" t="inlineStr">
        <is>
          <t>klt. / kit</t>
        </is>
      </c>
      <c r="I4166" s="315" t="n"/>
      <c r="J4166" s="159" t="n">
        <v>0</v>
      </c>
      <c r="K4166" s="159" t="n">
        <v>0</v>
      </c>
      <c r="L4166" s="753">
        <f>J4166+K4166</f>
        <v/>
      </c>
      <c r="M4166" s="748">
        <f>L4166*(G4166+I4166)</f>
        <v/>
      </c>
      <c r="O4166" s="464">
        <f>ISBLANK(D4166)</f>
        <v/>
      </c>
      <c r="P4166" s="464">
        <f>ISBLANK(G4166)</f>
        <v/>
      </c>
      <c r="Q4166" s="464">
        <f>ISBLANK(M4166)</f>
        <v/>
      </c>
      <c r="R4166" s="464">
        <f>IF(AND(O4166=P4166,O4166=Q4166),,"!!!")</f>
        <v/>
      </c>
      <c r="T4166" s="464" t="n">
        <v>4155</v>
      </c>
    </row>
    <row customFormat="1" customHeight="1" ht="67.5" outlineLevel="1" r="4167" s="543">
      <c r="A4167" s="29" t="inlineStr">
        <is>
          <t>x</t>
        </is>
      </c>
      <c r="B4167" s="874" t="n">
        <v>400</v>
      </c>
      <c r="C4167" s="875" t="n">
        <v>479</v>
      </c>
      <c r="D4167" s="876" t="n">
        <v>64</v>
      </c>
      <c r="E4167" s="880" t="inlineStr">
        <is>
          <t>Flange joint with standard bolt 
DN100 
PN25 
P245GH 
MSZ EN 1515-1 
Medium: Steam-condensate</t>
        </is>
      </c>
      <c r="F4167" s="880" t="inlineStr">
        <is>
          <t>Karimakötés készlet normál csavarzattal 
DN100 
PN25 
P245GH 
MSZ EN 1515-1 
Közeg: Gőz-kondenz</t>
        </is>
      </c>
      <c r="G4167" s="1049" t="n">
        <v>9</v>
      </c>
      <c r="H4167" s="878" t="inlineStr">
        <is>
          <t>klt. / kit</t>
        </is>
      </c>
      <c r="I4167" s="315" t="n"/>
      <c r="J4167" s="159" t="n">
        <v>0</v>
      </c>
      <c r="K4167" s="159" t="n">
        <v>0</v>
      </c>
      <c r="L4167" s="753">
        <f>J4167+K4167</f>
        <v/>
      </c>
      <c r="M4167" s="748">
        <f>L4167*(G4167+I4167)</f>
        <v/>
      </c>
      <c r="O4167" s="464">
        <f>ISBLANK(D4167)</f>
        <v/>
      </c>
      <c r="P4167" s="464">
        <f>ISBLANK(G4167)</f>
        <v/>
      </c>
      <c r="Q4167" s="464">
        <f>ISBLANK(M4167)</f>
        <v/>
      </c>
      <c r="R4167" s="464">
        <f>IF(AND(O4167=P4167,O4167=Q4167),,"!!!")</f>
        <v/>
      </c>
      <c r="T4167" s="464" t="n">
        <v>4156</v>
      </c>
    </row>
    <row customFormat="1" customHeight="1" ht="76.5" outlineLevel="1" r="4168" s="543">
      <c r="A4168" s="888" t="n"/>
      <c r="B4168" s="874" t="n">
        <v>400</v>
      </c>
      <c r="C4168" s="875" t="n">
        <v>479</v>
      </c>
      <c r="D4168" s="876" t="n">
        <v>65</v>
      </c>
      <c r="E4168" s="877" t="inlineStr">
        <is>
          <t>Flange joint with standard bolt 
DN15 
PN40 
P285GH 
MSZ EN 1515-1 
Medium: Steam-condensate</t>
        </is>
      </c>
      <c r="F4168" s="877" t="inlineStr">
        <is>
          <t>Karimakötés készlet normál csavarzattal 
DN15 
PN40 
P285GH 
MSZ EN 1515-1 
Közeg: Gőz-kondenz</t>
        </is>
      </c>
      <c r="G4168" s="1049" t="n">
        <v>18</v>
      </c>
      <c r="H4168" s="878" t="inlineStr">
        <is>
          <t>klt. / kit</t>
        </is>
      </c>
      <c r="I4168" s="315" t="n"/>
      <c r="J4168" s="159" t="n">
        <v>0</v>
      </c>
      <c r="K4168" s="159" t="n">
        <v>0</v>
      </c>
      <c r="L4168" s="753">
        <f>J4168+K4168</f>
        <v/>
      </c>
      <c r="M4168" s="748">
        <f>L4168*(G4168+I4168)</f>
        <v/>
      </c>
      <c r="O4168" s="464">
        <f>ISBLANK(D4168)</f>
        <v/>
      </c>
      <c r="P4168" s="464">
        <f>ISBLANK(G4168)</f>
        <v/>
      </c>
      <c r="Q4168" s="464">
        <f>ISBLANK(M4168)</f>
        <v/>
      </c>
      <c r="R4168" s="464">
        <f>IF(AND(O4168=P4168,O4168=Q4168),,"!!!")</f>
        <v/>
      </c>
      <c r="T4168" s="464" t="n">
        <v>4157</v>
      </c>
    </row>
    <row customFormat="1" customHeight="1" ht="67.5" outlineLevel="1" r="4169" s="543">
      <c r="A4169" s="29" t="inlineStr">
        <is>
          <t>x</t>
        </is>
      </c>
      <c r="B4169" s="874" t="n">
        <v>400</v>
      </c>
      <c r="C4169" s="875" t="n">
        <v>479</v>
      </c>
      <c r="D4169" s="876" t="n">
        <v>66</v>
      </c>
      <c r="E4169" s="880" t="inlineStr">
        <is>
          <t>Flange joint with standard bolt 
DN25 
PN40 
P285GH 
MSZ EN 1515-1 
Medium: Steam-condensate</t>
        </is>
      </c>
      <c r="F4169" s="880" t="inlineStr">
        <is>
          <t>Karimakötés készlet normál csavarzattal 
DN25 
PN40 
P285GH 
MSZ EN 1515-1 
Közeg: Gőz-kondenz</t>
        </is>
      </c>
      <c r="G4169" s="1049" t="n">
        <v>12</v>
      </c>
      <c r="H4169" s="878" t="inlineStr">
        <is>
          <t>klt. / kit</t>
        </is>
      </c>
      <c r="I4169" s="315" t="n"/>
      <c r="J4169" s="159" t="n">
        <v>0</v>
      </c>
      <c r="K4169" s="159" t="n">
        <v>0</v>
      </c>
      <c r="L4169" s="753">
        <f>J4169+K4169</f>
        <v/>
      </c>
      <c r="M4169" s="748">
        <f>L4169*(G4169+I4169)</f>
        <v/>
      </c>
      <c r="O4169" s="464">
        <f>ISBLANK(D4169)</f>
        <v/>
      </c>
      <c r="P4169" s="464">
        <f>ISBLANK(G4169)</f>
        <v/>
      </c>
      <c r="Q4169" s="464">
        <f>ISBLANK(M4169)</f>
        <v/>
      </c>
      <c r="R4169" s="464">
        <f>IF(AND(O4169=P4169,O4169=Q4169),,"!!!")</f>
        <v/>
      </c>
      <c r="T4169" s="464" t="n">
        <v>4158</v>
      </c>
    </row>
    <row customFormat="1" customHeight="1" ht="76.5" outlineLevel="1" r="4170" s="543">
      <c r="A4170" s="888" t="n"/>
      <c r="B4170" s="874" t="n">
        <v>400</v>
      </c>
      <c r="C4170" s="875" t="n">
        <v>479</v>
      </c>
      <c r="D4170" s="876" t="n">
        <v>67</v>
      </c>
      <c r="E4170" s="877" t="inlineStr">
        <is>
          <t>Flange joint with standard bolt 
DN32 
PN40 
P285GH 
MSZ EN 1515-1 
Medium: Steam-condensate</t>
        </is>
      </c>
      <c r="F4170" s="877" t="inlineStr">
        <is>
          <t>Karimakötés készlet normál csavarzattal 
DN32 
PN40 
P285GH 
MSZ EN 1515-1 
Közeg: Gőz-kondenz</t>
        </is>
      </c>
      <c r="G4170" s="1049" t="n">
        <v>5</v>
      </c>
      <c r="H4170" s="878" t="inlineStr">
        <is>
          <t>klt. / kit</t>
        </is>
      </c>
      <c r="I4170" s="315" t="n"/>
      <c r="J4170" s="159" t="n">
        <v>0</v>
      </c>
      <c r="K4170" s="159" t="n">
        <v>0</v>
      </c>
      <c r="L4170" s="753">
        <f>J4170+K4170</f>
        <v/>
      </c>
      <c r="M4170" s="748">
        <f>L4170*(G4170+I4170)</f>
        <v/>
      </c>
      <c r="O4170" s="464">
        <f>ISBLANK(D4170)</f>
        <v/>
      </c>
      <c r="P4170" s="464">
        <f>ISBLANK(G4170)</f>
        <v/>
      </c>
      <c r="Q4170" s="464">
        <f>ISBLANK(M4170)</f>
        <v/>
      </c>
      <c r="R4170" s="464">
        <f>IF(AND(O4170=P4170,O4170=Q4170),,"!!!")</f>
        <v/>
      </c>
      <c r="T4170" s="464" t="n">
        <v>4159</v>
      </c>
    </row>
    <row customFormat="1" customHeight="1" ht="67.5" outlineLevel="1" r="4171" s="543">
      <c r="A4171" s="29" t="inlineStr">
        <is>
          <t>x</t>
        </is>
      </c>
      <c r="B4171" s="874" t="n">
        <v>400</v>
      </c>
      <c r="C4171" s="875" t="n">
        <v>479</v>
      </c>
      <c r="D4171" s="876" t="n">
        <v>68</v>
      </c>
      <c r="E4171" s="880" t="inlineStr">
        <is>
          <t>Flange joint with standard bolt 
DN40 
PN40 
P285GH 
MSZ EN 1515-1 
Medium: Steam-condensate</t>
        </is>
      </c>
      <c r="F4171" s="880" t="inlineStr">
        <is>
          <t>Karimakötés készlet normál csavarzattal 
DN40 
PN40 
P285GH 
MSZ EN 1515-1 
Közeg: Gőz-kondenz</t>
        </is>
      </c>
      <c r="G4171" s="1049" t="n">
        <v>10</v>
      </c>
      <c r="H4171" s="878" t="inlineStr">
        <is>
          <t>klt. / kit</t>
        </is>
      </c>
      <c r="I4171" s="315" t="n"/>
      <c r="J4171" s="159" t="n">
        <v>0</v>
      </c>
      <c r="K4171" s="159" t="n">
        <v>0</v>
      </c>
      <c r="L4171" s="753">
        <f>J4171+K4171</f>
        <v/>
      </c>
      <c r="M4171" s="748">
        <f>L4171*(G4171+I4171)</f>
        <v/>
      </c>
      <c r="O4171" s="464">
        <f>ISBLANK(D4171)</f>
        <v/>
      </c>
      <c r="P4171" s="464">
        <f>ISBLANK(G4171)</f>
        <v/>
      </c>
      <c r="Q4171" s="464">
        <f>ISBLANK(M4171)</f>
        <v/>
      </c>
      <c r="R4171" s="464">
        <f>IF(AND(O4171=P4171,O4171=Q4171),,"!!!")</f>
        <v/>
      </c>
      <c r="T4171" s="464" t="n">
        <v>4160</v>
      </c>
    </row>
    <row customFormat="1" customHeight="1" ht="67.5" outlineLevel="1" r="4172" s="543">
      <c r="A4172" s="29" t="inlineStr">
        <is>
          <t>x</t>
        </is>
      </c>
      <c r="B4172" s="874" t="n">
        <v>400</v>
      </c>
      <c r="C4172" s="875" t="n">
        <v>479</v>
      </c>
      <c r="D4172" s="876" t="n">
        <v>69</v>
      </c>
      <c r="E4172" s="880" t="inlineStr">
        <is>
          <t>Flange joint with standard bolt 
DN50 
PN40 
P285GH 
MSZ EN 1515-1 
Medium: Steam-condensate</t>
        </is>
      </c>
      <c r="F4172" s="880" t="inlineStr">
        <is>
          <t>Karimakötés készlet normál csavarzattal 
DN50 
PN40 
P285GH 
MSZ EN 1515-1 
Közeg: Gőz-kondenz</t>
        </is>
      </c>
      <c r="G4172" s="1049" t="n">
        <v>6</v>
      </c>
      <c r="H4172" s="878" t="inlineStr">
        <is>
          <t>klt. / kit</t>
        </is>
      </c>
      <c r="I4172" s="315" t="n"/>
      <c r="J4172" s="159" t="n">
        <v>0</v>
      </c>
      <c r="K4172" s="159" t="n">
        <v>0</v>
      </c>
      <c r="L4172" s="753">
        <f>J4172+K4172</f>
        <v/>
      </c>
      <c r="M4172" s="748">
        <f>L4172*(G4172+I4172)</f>
        <v/>
      </c>
      <c r="O4172" s="464">
        <f>ISBLANK(D4172)</f>
        <v/>
      </c>
      <c r="P4172" s="464">
        <f>ISBLANK(G4172)</f>
        <v/>
      </c>
      <c r="Q4172" s="464">
        <f>ISBLANK(M4172)</f>
        <v/>
      </c>
      <c r="R4172" s="464">
        <f>IF(AND(O4172=P4172,O4172=Q4172),,"!!!")</f>
        <v/>
      </c>
      <c r="T4172" s="464" t="n">
        <v>4161</v>
      </c>
    </row>
    <row customFormat="1" customHeight="1" ht="76.5" outlineLevel="1" r="4173" s="543">
      <c r="A4173" s="888" t="n"/>
      <c r="B4173" s="874" t="n">
        <v>400</v>
      </c>
      <c r="C4173" s="875" t="n">
        <v>479</v>
      </c>
      <c r="D4173" s="876" t="n">
        <v>70</v>
      </c>
      <c r="E4173" s="877" t="inlineStr">
        <is>
          <t>Flange joint with standard bolt 
DN80 
PN40 
P285GH 
MSZ EN 1515-1 
Medium: Steam-condensate</t>
        </is>
      </c>
      <c r="F4173" s="877" t="inlineStr">
        <is>
          <t>Karimakötés készlet normál csavarzattal 
DN80 
PN40 
P285GH 
MSZ EN 1515-1 
Közeg: Gőz-kondenz</t>
        </is>
      </c>
      <c r="G4173" s="1049" t="n">
        <v>1</v>
      </c>
      <c r="H4173" s="878" t="inlineStr">
        <is>
          <t>klt. / kit</t>
        </is>
      </c>
      <c r="I4173" s="315" t="n"/>
      <c r="J4173" s="159" t="n">
        <v>0</v>
      </c>
      <c r="K4173" s="159" t="n">
        <v>0</v>
      </c>
      <c r="L4173" s="753">
        <f>J4173+K4173</f>
        <v/>
      </c>
      <c r="M4173" s="748">
        <f>L4173*(G4173+I4173)</f>
        <v/>
      </c>
      <c r="O4173" s="464">
        <f>ISBLANK(D4173)</f>
        <v/>
      </c>
      <c r="P4173" s="464">
        <f>ISBLANK(G4173)</f>
        <v/>
      </c>
      <c r="Q4173" s="464">
        <f>ISBLANK(M4173)</f>
        <v/>
      </c>
      <c r="R4173" s="464">
        <f>IF(AND(O4173=P4173,O4173=Q4173),,"!!!")</f>
        <v/>
      </c>
      <c r="T4173" s="464" t="n">
        <v>4162</v>
      </c>
    </row>
    <row customFormat="1" customHeight="1" ht="76.5" outlineLevel="1" r="4174" s="543">
      <c r="A4174" s="888" t="n"/>
      <c r="B4174" s="874" t="n">
        <v>400</v>
      </c>
      <c r="C4174" s="875" t="n">
        <v>479</v>
      </c>
      <c r="D4174" s="876" t="n">
        <v>71</v>
      </c>
      <c r="E4174" s="877" t="inlineStr">
        <is>
          <t>Flange joint with standard bolt 
DN100 
PN40 
P285GH 
MSZ EN 1515-1 
Medium: Steam-condensate</t>
        </is>
      </c>
      <c r="F4174" s="877" t="inlineStr">
        <is>
          <t>Karimakötés készlet normál csavarzattal 
DN100 
PN40 
P285GH 
MSZ EN 1515-1 
Közeg: Gőz-kondenz</t>
        </is>
      </c>
      <c r="G4174" s="1049" t="n">
        <v>2</v>
      </c>
      <c r="H4174" s="878" t="inlineStr">
        <is>
          <t>klt. / kit</t>
        </is>
      </c>
      <c r="I4174" s="315" t="n"/>
      <c r="J4174" s="159" t="n">
        <v>0</v>
      </c>
      <c r="K4174" s="159" t="n">
        <v>0</v>
      </c>
      <c r="L4174" s="753">
        <f>J4174+K4174</f>
        <v/>
      </c>
      <c r="M4174" s="748">
        <f>L4174*(G4174+I4174)</f>
        <v/>
      </c>
      <c r="O4174" s="464">
        <f>ISBLANK(D4174)</f>
        <v/>
      </c>
      <c r="P4174" s="464">
        <f>ISBLANK(G4174)</f>
        <v/>
      </c>
      <c r="Q4174" s="464">
        <f>ISBLANK(M4174)</f>
        <v/>
      </c>
      <c r="R4174" s="464">
        <f>IF(AND(O4174=P4174,O4174=Q4174),,"!!!")</f>
        <v/>
      </c>
      <c r="T4174" s="464" t="n">
        <v>4163</v>
      </c>
    </row>
    <row customFormat="1" customHeight="1" ht="76.5" outlineLevel="1" r="4175" s="543">
      <c r="A4175" s="888" t="n"/>
      <c r="B4175" s="874" t="n">
        <v>400</v>
      </c>
      <c r="C4175" s="875" t="n">
        <v>479</v>
      </c>
      <c r="D4175" s="876" t="n">
        <v>72</v>
      </c>
      <c r="E4175" s="877" t="inlineStr">
        <is>
          <t>Flange joint with standard bolt 
DN150 
PN40 
P285GH 
MSZ EN 1515-1 
Medium: Steam-condensate</t>
        </is>
      </c>
      <c r="F4175" s="877" t="inlineStr">
        <is>
          <t>Karimakötés készlet normál csavarzattal 
DN150 
PN40 
P285GH 
MSZ EN 1515-1 
Közeg: Gőz-kondenz</t>
        </is>
      </c>
      <c r="G4175" s="1049" t="n">
        <v>3</v>
      </c>
      <c r="H4175" s="878" t="inlineStr">
        <is>
          <t>klt. / kit</t>
        </is>
      </c>
      <c r="I4175" s="315" t="n"/>
      <c r="J4175" s="159" t="n">
        <v>0</v>
      </c>
      <c r="K4175" s="159" t="n">
        <v>0</v>
      </c>
      <c r="L4175" s="753">
        <f>J4175+K4175</f>
        <v/>
      </c>
      <c r="M4175" s="748">
        <f>L4175*(G4175+I4175)</f>
        <v/>
      </c>
      <c r="O4175" s="464">
        <f>ISBLANK(D4175)</f>
        <v/>
      </c>
      <c r="P4175" s="464">
        <f>ISBLANK(G4175)</f>
        <v/>
      </c>
      <c r="Q4175" s="464">
        <f>ISBLANK(M4175)</f>
        <v/>
      </c>
      <c r="R4175" s="464">
        <f>IF(AND(O4175=P4175,O4175=Q4175),,"!!!")</f>
        <v/>
      </c>
      <c r="T4175" s="464" t="n">
        <v>4164</v>
      </c>
    </row>
    <row customFormat="1" customHeight="1" ht="67.5" outlineLevel="1" r="4176" s="543">
      <c r="A4176" s="29" t="inlineStr">
        <is>
          <t>x</t>
        </is>
      </c>
      <c r="B4176" s="874" t="n">
        <v>400</v>
      </c>
      <c r="C4176" s="875" t="n">
        <v>479</v>
      </c>
      <c r="D4176" s="876" t="n">
        <v>73</v>
      </c>
      <c r="E4176" s="880" t="inlineStr">
        <is>
          <t>Flange joint with long bolt 
DN15 
PN25 
P245GH 
MSZ EN 1515-1 
Medium: Steam-condensate</t>
        </is>
      </c>
      <c r="F4176" s="880" t="inlineStr">
        <is>
          <t>Karimakötés készlet hosszú csavarzattal 
DN15 
PN25 
P245GH 
MSZ EN 1515-1 
Közeg: Gőz-kondenz</t>
        </is>
      </c>
      <c r="G4176" s="1049" t="n">
        <v>10</v>
      </c>
      <c r="H4176" s="878" t="inlineStr">
        <is>
          <t>klt. / kit</t>
        </is>
      </c>
      <c r="I4176" s="315" t="n"/>
      <c r="J4176" s="159" t="n">
        <v>0</v>
      </c>
      <c r="K4176" s="159" t="n">
        <v>0</v>
      </c>
      <c r="L4176" s="753">
        <f>J4176+K4176</f>
        <v/>
      </c>
      <c r="M4176" s="748">
        <f>L4176*(G4176+I4176)</f>
        <v/>
      </c>
      <c r="O4176" s="464">
        <f>ISBLANK(D4176)</f>
        <v/>
      </c>
      <c r="P4176" s="464">
        <f>ISBLANK(G4176)</f>
        <v/>
      </c>
      <c r="Q4176" s="464">
        <f>ISBLANK(M4176)</f>
        <v/>
      </c>
      <c r="R4176" s="464">
        <f>IF(AND(O4176=P4176,O4176=Q4176),,"!!!")</f>
        <v/>
      </c>
      <c r="T4176" s="464" t="n">
        <v>4165</v>
      </c>
    </row>
    <row customFormat="1" customHeight="1" ht="76.5" outlineLevel="1" r="4177" s="543">
      <c r="A4177" s="888" t="n"/>
      <c r="B4177" s="874" t="n">
        <v>400</v>
      </c>
      <c r="C4177" s="875" t="n">
        <v>479</v>
      </c>
      <c r="D4177" s="876" t="n">
        <v>74</v>
      </c>
      <c r="E4177" s="877" t="inlineStr">
        <is>
          <t>Flange joint with long bolt 
DN25 
PN25 
P245GH 
MSZ EN 1515-1 
Medium: Steam-condensate</t>
        </is>
      </c>
      <c r="F4177" s="877" t="inlineStr">
        <is>
          <t>Karimakötés készlet hosszú csavarzattal 
DN25 
PN25 
P245GH 
MSZ EN 1515-1 
Közeg: Gőz-kondenz</t>
        </is>
      </c>
      <c r="G4177" s="1049" t="n">
        <v>3</v>
      </c>
      <c r="H4177" s="878" t="inlineStr">
        <is>
          <t>klt. / kit</t>
        </is>
      </c>
      <c r="I4177" s="315" t="n"/>
      <c r="J4177" s="159" t="n">
        <v>0</v>
      </c>
      <c r="K4177" s="159" t="n">
        <v>0</v>
      </c>
      <c r="L4177" s="753">
        <f>J4177+K4177</f>
        <v/>
      </c>
      <c r="M4177" s="748">
        <f>L4177*(G4177+I4177)</f>
        <v/>
      </c>
      <c r="O4177" s="464">
        <f>ISBLANK(D4177)</f>
        <v/>
      </c>
      <c r="P4177" s="464">
        <f>ISBLANK(G4177)</f>
        <v/>
      </c>
      <c r="Q4177" s="464">
        <f>ISBLANK(M4177)</f>
        <v/>
      </c>
      <c r="R4177" s="464">
        <f>IF(AND(O4177=P4177,O4177=Q4177),,"!!!")</f>
        <v/>
      </c>
      <c r="T4177" s="464" t="n">
        <v>4166</v>
      </c>
    </row>
    <row customFormat="1" customHeight="1" ht="76.5" outlineLevel="1" r="4178" s="543">
      <c r="A4178" s="888" t="n"/>
      <c r="B4178" s="874" t="n">
        <v>400</v>
      </c>
      <c r="C4178" s="875" t="n">
        <v>479</v>
      </c>
      <c r="D4178" s="876" t="n">
        <v>75</v>
      </c>
      <c r="E4178" s="877" t="inlineStr">
        <is>
          <t>Flange joint with long bolt 
DN32 
PN25 
P245GH 
MSZ EN 1515-1 
Medium: Steam-condensate</t>
        </is>
      </c>
      <c r="F4178" s="877" t="inlineStr">
        <is>
          <t>Karimakötés készlet hosszú csavarzattal 
DN32 
PN25 
P245GH 
MSZ EN 1515-1 
Közeg: Gőz-kondenz</t>
        </is>
      </c>
      <c r="G4178" s="1049" t="n">
        <v>4</v>
      </c>
      <c r="H4178" s="878" t="inlineStr">
        <is>
          <t>klt. / kit</t>
        </is>
      </c>
      <c r="I4178" s="315" t="n"/>
      <c r="J4178" s="159" t="n">
        <v>0</v>
      </c>
      <c r="K4178" s="159" t="n">
        <v>0</v>
      </c>
      <c r="L4178" s="753">
        <f>J4178+K4178</f>
        <v/>
      </c>
      <c r="M4178" s="748">
        <f>L4178*(G4178+I4178)</f>
        <v/>
      </c>
      <c r="O4178" s="464">
        <f>ISBLANK(D4178)</f>
        <v/>
      </c>
      <c r="P4178" s="464">
        <f>ISBLANK(G4178)</f>
        <v/>
      </c>
      <c r="Q4178" s="464">
        <f>ISBLANK(M4178)</f>
        <v/>
      </c>
      <c r="R4178" s="464">
        <f>IF(AND(O4178=P4178,O4178=Q4178),,"!!!")</f>
        <v/>
      </c>
      <c r="T4178" s="464" t="n">
        <v>4167</v>
      </c>
    </row>
    <row customFormat="1" customHeight="1" ht="76.5" outlineLevel="1" r="4179" s="543">
      <c r="A4179" s="888" t="n"/>
      <c r="B4179" s="874" t="n">
        <v>400</v>
      </c>
      <c r="C4179" s="875" t="n">
        <v>479</v>
      </c>
      <c r="D4179" s="876" t="n">
        <v>76</v>
      </c>
      <c r="E4179" s="877" t="inlineStr">
        <is>
          <t>Flange joint with long bolt 
DN50 
PN25 
P245GH 
MSZ EN 1515-1 
Medium: Steam-condensate</t>
        </is>
      </c>
      <c r="F4179" s="877" t="inlineStr">
        <is>
          <t>Karimakötés készlet hosszú csavarzattal 
DN50 
PN25 
P245GH 
MSZ EN 1515-1 
Közeg: Gőz-kondenz</t>
        </is>
      </c>
      <c r="G4179" s="1049" t="n">
        <v>1</v>
      </c>
      <c r="H4179" s="878" t="inlineStr">
        <is>
          <t>klt. / kit</t>
        </is>
      </c>
      <c r="I4179" s="315" t="n"/>
      <c r="J4179" s="159" t="n">
        <v>0</v>
      </c>
      <c r="K4179" s="159" t="n">
        <v>0</v>
      </c>
      <c r="L4179" s="753">
        <f>J4179+K4179</f>
        <v/>
      </c>
      <c r="M4179" s="748">
        <f>L4179*(G4179+I4179)</f>
        <v/>
      </c>
      <c r="O4179" s="464">
        <f>ISBLANK(D4179)</f>
        <v/>
      </c>
      <c r="P4179" s="464">
        <f>ISBLANK(G4179)</f>
        <v/>
      </c>
      <c r="Q4179" s="464">
        <f>ISBLANK(M4179)</f>
        <v/>
      </c>
      <c r="R4179" s="464">
        <f>IF(AND(O4179=P4179,O4179=Q4179),,"!!!")</f>
        <v/>
      </c>
      <c r="T4179" s="464" t="n">
        <v>4168</v>
      </c>
    </row>
    <row customFormat="1" customHeight="1" ht="76.5" outlineLevel="1" r="4180" s="543">
      <c r="A4180" s="888" t="n"/>
      <c r="B4180" s="874" t="n">
        <v>400</v>
      </c>
      <c r="C4180" s="875" t="n">
        <v>479</v>
      </c>
      <c r="D4180" s="876" t="n">
        <v>77</v>
      </c>
      <c r="E4180" s="877" t="inlineStr">
        <is>
          <t>Flange joint with long bolt 
DN100 
PN25 
P245GH 
MSZ EN 1515-1 
Medium: Steam-condensate</t>
        </is>
      </c>
      <c r="F4180" s="877" t="inlineStr">
        <is>
          <t>Karimakötés készlet hosszú csavarzattal 
DN100 
PN25 
P245GH 
MSZ EN 1515-1 
Közeg: Gőz-kondenz</t>
        </is>
      </c>
      <c r="G4180" s="1049" t="n">
        <v>1</v>
      </c>
      <c r="H4180" s="878" t="inlineStr">
        <is>
          <t>klt. / kit</t>
        </is>
      </c>
      <c r="I4180" s="315" t="n"/>
      <c r="J4180" s="159" t="n">
        <v>0</v>
      </c>
      <c r="K4180" s="159" t="n">
        <v>0</v>
      </c>
      <c r="L4180" s="753">
        <f>J4180+K4180</f>
        <v/>
      </c>
      <c r="M4180" s="748">
        <f>L4180*(G4180+I4180)</f>
        <v/>
      </c>
      <c r="O4180" s="464">
        <f>ISBLANK(D4180)</f>
        <v/>
      </c>
      <c r="P4180" s="464">
        <f>ISBLANK(G4180)</f>
        <v/>
      </c>
      <c r="Q4180" s="464">
        <f>ISBLANK(M4180)</f>
        <v/>
      </c>
      <c r="R4180" s="464">
        <f>IF(AND(O4180=P4180,O4180=Q4180),,"!!!")</f>
        <v/>
      </c>
      <c r="T4180" s="464" t="n">
        <v>4169</v>
      </c>
    </row>
    <row customFormat="1" customHeight="1" ht="76.5" outlineLevel="1" r="4181" s="543">
      <c r="A4181" s="888" t="n"/>
      <c r="B4181" s="874" t="n">
        <v>400</v>
      </c>
      <c r="C4181" s="875" t="n">
        <v>479</v>
      </c>
      <c r="D4181" s="876" t="n">
        <v>78</v>
      </c>
      <c r="E4181" s="877" t="inlineStr">
        <is>
          <t>Flange joint with long bolt 
DN15 
PN40 
P285GH 
MSZ EN 1515-1 
Medium: Steam-condensate</t>
        </is>
      </c>
      <c r="F4181" s="877" t="inlineStr">
        <is>
          <t>Karimakötés készlet hosszú csavarzattal 
DN15 
PN40 
P285GH 
MSZ EN 1515-1 
Közeg: Gőz-kondenz</t>
        </is>
      </c>
      <c r="G4181" s="1049" t="n">
        <v>2</v>
      </c>
      <c r="H4181" s="878" t="inlineStr">
        <is>
          <t>klt. / kit</t>
        </is>
      </c>
      <c r="I4181" s="315" t="n"/>
      <c r="J4181" s="159" t="n">
        <v>0</v>
      </c>
      <c r="K4181" s="159" t="n">
        <v>0</v>
      </c>
      <c r="L4181" s="753">
        <f>J4181+K4181</f>
        <v/>
      </c>
      <c r="M4181" s="748">
        <f>L4181*(G4181+I4181)</f>
        <v/>
      </c>
      <c r="O4181" s="464">
        <f>ISBLANK(D4181)</f>
        <v/>
      </c>
      <c r="P4181" s="464">
        <f>ISBLANK(G4181)</f>
        <v/>
      </c>
      <c r="Q4181" s="464">
        <f>ISBLANK(M4181)</f>
        <v/>
      </c>
      <c r="R4181" s="464">
        <f>IF(AND(O4181=P4181,O4181=Q4181),,"!!!")</f>
        <v/>
      </c>
      <c r="T4181" s="464" t="n">
        <v>4170</v>
      </c>
    </row>
    <row customFormat="1" customHeight="1" ht="25.5" outlineLevel="1" r="4182" s="543">
      <c r="A4182" s="888" t="n"/>
      <c r="B4182" s="874" t="n">
        <v>400</v>
      </c>
      <c r="C4182" s="875" t="n">
        <v>479</v>
      </c>
      <c r="D4182" s="876" t="n">
        <v>79</v>
      </c>
      <c r="E4182" s="877" t="inlineStr">
        <is>
          <t>Thermometer and thermosensor protecting tube, turned 
1/2" belső menet (internal thread)</t>
        </is>
      </c>
      <c r="F4182" s="877" t="inlineStr">
        <is>
          <t>Esztergált csőcsonk hőmérőhőz, hőmérséklet távadóhoz 
1/2" belső menet (internal thread)</t>
        </is>
      </c>
      <c r="G4182" s="1049" t="n">
        <v>1</v>
      </c>
      <c r="H4182" s="878" t="inlineStr">
        <is>
          <t>db / pcs</t>
        </is>
      </c>
      <c r="I4182" s="315" t="n"/>
      <c r="J4182" s="159" t="n">
        <v>0</v>
      </c>
      <c r="K4182" s="159" t="n">
        <v>0</v>
      </c>
      <c r="L4182" s="753">
        <f>J4182+K4182</f>
        <v/>
      </c>
      <c r="M4182" s="748">
        <f>L4182*(G4182+I4182)</f>
        <v/>
      </c>
      <c r="O4182" s="464">
        <f>ISBLANK(D4182)</f>
        <v/>
      </c>
      <c r="P4182" s="464">
        <f>ISBLANK(G4182)</f>
        <v/>
      </c>
      <c r="Q4182" s="464">
        <f>ISBLANK(M4182)</f>
        <v/>
      </c>
      <c r="R4182" s="464">
        <f>IF(AND(O4182=P4182,O4182=Q4182),,"!!!")</f>
        <v/>
      </c>
      <c r="T4182" s="464" t="n">
        <v>4171</v>
      </c>
    </row>
    <row customFormat="1" customHeight="1" ht="25.5" outlineLevel="1" r="4183" s="543">
      <c r="A4183" s="888" t="n"/>
      <c r="B4183" s="874" t="n">
        <v>400</v>
      </c>
      <c r="C4183" s="875" t="n">
        <v>479</v>
      </c>
      <c r="D4183" s="876" t="n">
        <v>80</v>
      </c>
      <c r="E4183" s="877" t="inlineStr">
        <is>
          <t>Pressure gauge and pressure sensor pipe branch, turned 
1/2" belső menet (internal thread)</t>
        </is>
      </c>
      <c r="F4183" s="877" t="inlineStr">
        <is>
          <t>Esztergált csőcsonk manométerhez, nyomás távadóhoz 
1/2" belső menet (internal thread)</t>
        </is>
      </c>
      <c r="G4183" s="1049" t="n">
        <v>2</v>
      </c>
      <c r="H4183" s="878" t="inlineStr">
        <is>
          <t>db / pcs</t>
        </is>
      </c>
      <c r="I4183" s="315" t="n"/>
      <c r="J4183" s="159" t="n">
        <v>0</v>
      </c>
      <c r="K4183" s="159" t="n">
        <v>0</v>
      </c>
      <c r="L4183" s="753">
        <f>J4183+K4183</f>
        <v/>
      </c>
      <c r="M4183" s="748">
        <f>L4183*(G4183+I4183)</f>
        <v/>
      </c>
      <c r="O4183" s="464">
        <f>ISBLANK(D4183)</f>
        <v/>
      </c>
      <c r="P4183" s="464">
        <f>ISBLANK(G4183)</f>
        <v/>
      </c>
      <c r="Q4183" s="464">
        <f>ISBLANK(M4183)</f>
        <v/>
      </c>
      <c r="R4183" s="464">
        <f>IF(AND(O4183=P4183,O4183=Q4183),,"!!!")</f>
        <v/>
      </c>
      <c r="T4183" s="464" t="n">
        <v>4172</v>
      </c>
    </row>
    <row customFormat="1" customHeight="1" ht="45" outlineLevel="1" r="4184" s="543">
      <c r="A4184" s="29" t="inlineStr">
        <is>
          <t>x</t>
        </is>
      </c>
      <c r="B4184" s="874" t="n">
        <v>400</v>
      </c>
      <c r="C4184" s="875" t="n">
        <v>479</v>
      </c>
      <c r="D4184" s="876" t="n">
        <v>81</v>
      </c>
      <c r="E4184" s="880" t="inlineStr">
        <is>
          <t>Circumferential welding 
DN15 21,3x2 
P235GH 
MSZ EN 13480-5</t>
        </is>
      </c>
      <c r="F4184" s="880" t="inlineStr">
        <is>
          <t>Körvarrat készítése 
DN15 21,3x2 
P235GH 
MSZ EN 13480-5</t>
        </is>
      </c>
      <c r="G4184" s="1049" t="n">
        <v>218</v>
      </c>
      <c r="H4184" s="878" t="inlineStr">
        <is>
          <t>db / pcs</t>
        </is>
      </c>
      <c r="I4184" s="315" t="n"/>
      <c r="J4184" s="159" t="n">
        <v>0</v>
      </c>
      <c r="K4184" s="159" t="n">
        <v>0</v>
      </c>
      <c r="L4184" s="753">
        <f>J4184+K4184</f>
        <v/>
      </c>
      <c r="M4184" s="748">
        <f>L4184*(G4184+I4184)</f>
        <v/>
      </c>
      <c r="O4184" s="464">
        <f>ISBLANK(D4184)</f>
        <v/>
      </c>
      <c r="P4184" s="464">
        <f>ISBLANK(G4184)</f>
        <v/>
      </c>
      <c r="Q4184" s="464">
        <f>ISBLANK(M4184)</f>
        <v/>
      </c>
      <c r="R4184" s="464">
        <f>IF(AND(O4184=P4184,O4184=Q4184),,"!!!")</f>
        <v/>
      </c>
      <c r="T4184" s="464" t="n">
        <v>4173</v>
      </c>
    </row>
    <row customFormat="1" customHeight="1" ht="51" outlineLevel="1" r="4185" s="543">
      <c r="A4185" s="888" t="n"/>
      <c r="B4185" s="874" t="n">
        <v>400</v>
      </c>
      <c r="C4185" s="875" t="n">
        <v>479</v>
      </c>
      <c r="D4185" s="876" t="n">
        <v>82</v>
      </c>
      <c r="E4185" s="877" t="inlineStr">
        <is>
          <t>Circumferential welding 
DN20 26,9x2,3 
P235GH 
MSZ EN 13480-5</t>
        </is>
      </c>
      <c r="F4185" s="877" t="inlineStr">
        <is>
          <t>Körvarrat készítése 
DN20 26,9x2,3 
P235GH 
MSZ EN 13480-5</t>
        </is>
      </c>
      <c r="G4185" s="1049" t="n">
        <v>2</v>
      </c>
      <c r="H4185" s="878" t="inlineStr">
        <is>
          <t>db / pcs</t>
        </is>
      </c>
      <c r="I4185" s="315" t="n"/>
      <c r="J4185" s="159" t="n">
        <v>0</v>
      </c>
      <c r="K4185" s="159" t="n">
        <v>0</v>
      </c>
      <c r="L4185" s="753">
        <f>J4185+K4185</f>
        <v/>
      </c>
      <c r="M4185" s="748">
        <f>L4185*(G4185+I4185)</f>
        <v/>
      </c>
      <c r="O4185" s="464">
        <f>ISBLANK(D4185)</f>
        <v/>
      </c>
      <c r="P4185" s="464">
        <f>ISBLANK(G4185)</f>
        <v/>
      </c>
      <c r="Q4185" s="464">
        <f>ISBLANK(M4185)</f>
        <v/>
      </c>
      <c r="R4185" s="464">
        <f>IF(AND(O4185=P4185,O4185=Q4185),,"!!!")</f>
        <v/>
      </c>
      <c r="T4185" s="464" t="n">
        <v>4174</v>
      </c>
    </row>
    <row customFormat="1" customHeight="1" ht="45" outlineLevel="1" r="4186" s="543">
      <c r="A4186" s="29" t="inlineStr">
        <is>
          <t>x</t>
        </is>
      </c>
      <c r="B4186" s="874" t="n">
        <v>400</v>
      </c>
      <c r="C4186" s="875" t="n">
        <v>479</v>
      </c>
      <c r="D4186" s="876" t="n">
        <v>83</v>
      </c>
      <c r="E4186" s="880" t="inlineStr">
        <is>
          <t>Circumferential welding 
DN25 33,7x2,6 
P235GH 
MSZ EN 13480-5</t>
        </is>
      </c>
      <c r="F4186" s="880" t="inlineStr">
        <is>
          <t>Körvarrat készítése 
DN25 33,7x2,6 
P235GH 
MSZ EN 13480-5</t>
        </is>
      </c>
      <c r="G4186" s="1049" t="n">
        <v>223</v>
      </c>
      <c r="H4186" s="878" t="inlineStr">
        <is>
          <t>db / pcs</t>
        </is>
      </c>
      <c r="I4186" s="315" t="n"/>
      <c r="J4186" s="159" t="n">
        <v>0</v>
      </c>
      <c r="K4186" s="159" t="n">
        <v>0</v>
      </c>
      <c r="L4186" s="753">
        <f>J4186+K4186</f>
        <v/>
      </c>
      <c r="M4186" s="748">
        <f>L4186*(G4186+I4186)</f>
        <v/>
      </c>
      <c r="O4186" s="464">
        <f>ISBLANK(D4186)</f>
        <v/>
      </c>
      <c r="P4186" s="464">
        <f>ISBLANK(G4186)</f>
        <v/>
      </c>
      <c r="Q4186" s="464">
        <f>ISBLANK(M4186)</f>
        <v/>
      </c>
      <c r="R4186" s="464">
        <f>IF(AND(O4186=P4186,O4186=Q4186),,"!!!")</f>
        <v/>
      </c>
      <c r="T4186" s="464" t="n">
        <v>4175</v>
      </c>
    </row>
    <row customFormat="1" customHeight="1" ht="51" outlineLevel="1" r="4187" s="543">
      <c r="A4187" s="888" t="n"/>
      <c r="B4187" s="874" t="n">
        <v>400</v>
      </c>
      <c r="C4187" s="875" t="n">
        <v>479</v>
      </c>
      <c r="D4187" s="876" t="n">
        <v>84</v>
      </c>
      <c r="E4187" s="877" t="inlineStr">
        <is>
          <t>Circumferential welding 
DN32 42,4x2,6 
P235GH 
MSZ EN 13480-5</t>
        </is>
      </c>
      <c r="F4187" s="877" t="inlineStr">
        <is>
          <t>Körvarrat készítése 
DN32 42,4x2,6 
P235GH 
MSZ EN 13480-5</t>
        </is>
      </c>
      <c r="G4187" s="1049" t="n">
        <v>79</v>
      </c>
      <c r="H4187" s="878" t="inlineStr">
        <is>
          <t>db / pcs</t>
        </is>
      </c>
      <c r="I4187" s="315" t="n"/>
      <c r="J4187" s="159" t="n">
        <v>0</v>
      </c>
      <c r="K4187" s="159" t="n">
        <v>0</v>
      </c>
      <c r="L4187" s="753">
        <f>J4187+K4187</f>
        <v/>
      </c>
      <c r="M4187" s="748">
        <f>L4187*(G4187+I4187)</f>
        <v/>
      </c>
      <c r="O4187" s="464">
        <f>ISBLANK(D4187)</f>
        <v/>
      </c>
      <c r="P4187" s="464">
        <f>ISBLANK(G4187)</f>
        <v/>
      </c>
      <c r="Q4187" s="464">
        <f>ISBLANK(M4187)</f>
        <v/>
      </c>
      <c r="R4187" s="464">
        <f>IF(AND(O4187=P4187,O4187=Q4187),,"!!!")</f>
        <v/>
      </c>
      <c r="T4187" s="464" t="n">
        <v>4176</v>
      </c>
    </row>
    <row customFormat="1" customHeight="1" ht="45" outlineLevel="1" r="4188" s="543">
      <c r="A4188" s="29" t="inlineStr">
        <is>
          <t>x</t>
        </is>
      </c>
      <c r="B4188" s="874" t="n">
        <v>400</v>
      </c>
      <c r="C4188" s="875" t="n">
        <v>479</v>
      </c>
      <c r="D4188" s="876" t="n">
        <v>85</v>
      </c>
      <c r="E4188" s="880" t="inlineStr">
        <is>
          <t>Circumferential welding 
DN40 48,3x2,6 
P235GH 
MSZ EN 13480-5</t>
        </is>
      </c>
      <c r="F4188" s="880" t="inlineStr">
        <is>
          <t>Körvarrat készítése 
DN40 48,3x2,6 
P235GH 
MSZ EN 13480-5</t>
        </is>
      </c>
      <c r="G4188" s="1049" t="n">
        <v>165</v>
      </c>
      <c r="H4188" s="878" t="inlineStr">
        <is>
          <t>db / pcs</t>
        </is>
      </c>
      <c r="I4188" s="315" t="n"/>
      <c r="J4188" s="159" t="n">
        <v>0</v>
      </c>
      <c r="K4188" s="159" t="n">
        <v>0</v>
      </c>
      <c r="L4188" s="753">
        <f>J4188+K4188</f>
        <v/>
      </c>
      <c r="M4188" s="748">
        <f>L4188*(G4188+I4188)</f>
        <v/>
      </c>
      <c r="O4188" s="464">
        <f>ISBLANK(D4188)</f>
        <v/>
      </c>
      <c r="P4188" s="464">
        <f>ISBLANK(G4188)</f>
        <v/>
      </c>
      <c r="Q4188" s="464">
        <f>ISBLANK(M4188)</f>
        <v/>
      </c>
      <c r="R4188" s="464">
        <f>IF(AND(O4188=P4188,O4188=Q4188),,"!!!")</f>
        <v/>
      </c>
      <c r="T4188" s="464" t="n">
        <v>4177</v>
      </c>
    </row>
    <row customFormat="1" customHeight="1" ht="45" outlineLevel="1" r="4189" s="543">
      <c r="A4189" s="29" t="inlineStr">
        <is>
          <t>x</t>
        </is>
      </c>
      <c r="B4189" s="874" t="n">
        <v>400</v>
      </c>
      <c r="C4189" s="875" t="n">
        <v>479</v>
      </c>
      <c r="D4189" s="876" t="n">
        <v>86</v>
      </c>
      <c r="E4189" s="880" t="inlineStr">
        <is>
          <t>Circumferential welding 
DN50 60,3x2,9 
P235GH 
MSZ EN 13480-5</t>
        </is>
      </c>
      <c r="F4189" s="880" t="inlineStr">
        <is>
          <t>Körvarrat készítése 
DN50 60,3x2,9 
P235GH 
MSZ EN 13480-5</t>
        </is>
      </c>
      <c r="G4189" s="1049" t="n">
        <v>120</v>
      </c>
      <c r="H4189" s="878" t="inlineStr">
        <is>
          <t>db / pcs</t>
        </is>
      </c>
      <c r="I4189" s="315" t="n"/>
      <c r="J4189" s="159" t="n">
        <v>0</v>
      </c>
      <c r="K4189" s="159" t="n">
        <v>0</v>
      </c>
      <c r="L4189" s="753">
        <f>J4189+K4189</f>
        <v/>
      </c>
      <c r="M4189" s="748">
        <f>L4189*(G4189+I4189)</f>
        <v/>
      </c>
      <c r="O4189" s="464">
        <f>ISBLANK(D4189)</f>
        <v/>
      </c>
      <c r="P4189" s="464">
        <f>ISBLANK(G4189)</f>
        <v/>
      </c>
      <c r="Q4189" s="464">
        <f>ISBLANK(M4189)</f>
        <v/>
      </c>
      <c r="R4189" s="464">
        <f>IF(AND(O4189=P4189,O4189=Q4189),,"!!!")</f>
        <v/>
      </c>
      <c r="T4189" s="464" t="n">
        <v>4178</v>
      </c>
    </row>
    <row customFormat="1" customHeight="1" ht="45" outlineLevel="1" r="4190" s="543">
      <c r="A4190" s="29" t="inlineStr">
        <is>
          <t>x</t>
        </is>
      </c>
      <c r="B4190" s="874" t="n">
        <v>400</v>
      </c>
      <c r="C4190" s="875" t="n">
        <v>479</v>
      </c>
      <c r="D4190" s="876" t="n">
        <v>87</v>
      </c>
      <c r="E4190" s="880" t="inlineStr">
        <is>
          <t>Circumferential welding 
DN65 76,1x2,9 
P235GH 
MSZ EN 13480-5</t>
        </is>
      </c>
      <c r="F4190" s="880" t="inlineStr">
        <is>
          <t>Körvarrat készítése 
DN65 76,1x2,9 
P235GH 
MSZ EN 13480-5</t>
        </is>
      </c>
      <c r="G4190" s="1049" t="n">
        <v>130</v>
      </c>
      <c r="H4190" s="878" t="inlineStr">
        <is>
          <t>db / pcs</t>
        </is>
      </c>
      <c r="I4190" s="315" t="n"/>
      <c r="J4190" s="159" t="n">
        <v>0</v>
      </c>
      <c r="K4190" s="159" t="n">
        <v>0</v>
      </c>
      <c r="L4190" s="753">
        <f>J4190+K4190</f>
        <v/>
      </c>
      <c r="M4190" s="748">
        <f>L4190*(G4190+I4190)</f>
        <v/>
      </c>
      <c r="O4190" s="464">
        <f>ISBLANK(D4190)</f>
        <v/>
      </c>
      <c r="P4190" s="464">
        <f>ISBLANK(G4190)</f>
        <v/>
      </c>
      <c r="Q4190" s="464">
        <f>ISBLANK(M4190)</f>
        <v/>
      </c>
      <c r="R4190" s="464">
        <f>IF(AND(O4190=P4190,O4190=Q4190),,"!!!")</f>
        <v/>
      </c>
      <c r="T4190" s="464" t="n">
        <v>4179</v>
      </c>
    </row>
    <row customFormat="1" customHeight="1" ht="45" outlineLevel="1" r="4191" s="543">
      <c r="A4191" s="29" t="inlineStr">
        <is>
          <t>x</t>
        </is>
      </c>
      <c r="B4191" s="874" t="n">
        <v>400</v>
      </c>
      <c r="C4191" s="875" t="n">
        <v>479</v>
      </c>
      <c r="D4191" s="876" t="n">
        <v>88</v>
      </c>
      <c r="E4191" s="880" t="inlineStr">
        <is>
          <t>Circumferential welding 
DN80 88,9x3,2 
P235GH 
MSZ EN 13480-5</t>
        </is>
      </c>
      <c r="F4191" s="880" t="inlineStr">
        <is>
          <t>Körvarrat készítése 
DN80 88,9x3,2 
P235GH 
MSZ EN 13480-5</t>
        </is>
      </c>
      <c r="G4191" s="1049" t="n">
        <v>21</v>
      </c>
      <c r="H4191" s="878" t="inlineStr">
        <is>
          <t>db / pcs</t>
        </is>
      </c>
      <c r="I4191" s="315" t="n"/>
      <c r="J4191" s="159" t="n">
        <v>0</v>
      </c>
      <c r="K4191" s="159" t="n">
        <v>0</v>
      </c>
      <c r="L4191" s="753">
        <f>J4191+K4191</f>
        <v/>
      </c>
      <c r="M4191" s="748">
        <f>L4191*(G4191+I4191)</f>
        <v/>
      </c>
      <c r="O4191" s="464">
        <f>ISBLANK(D4191)</f>
        <v/>
      </c>
      <c r="P4191" s="464">
        <f>ISBLANK(G4191)</f>
        <v/>
      </c>
      <c r="Q4191" s="464">
        <f>ISBLANK(M4191)</f>
        <v/>
      </c>
      <c r="R4191" s="464">
        <f>IF(AND(O4191=P4191,O4191=Q4191),,"!!!")</f>
        <v/>
      </c>
      <c r="T4191" s="464" t="n">
        <v>4180</v>
      </c>
    </row>
    <row customFormat="1" customHeight="1" ht="45" outlineLevel="1" r="4192" s="543">
      <c r="A4192" s="29" t="inlineStr">
        <is>
          <t>x</t>
        </is>
      </c>
      <c r="B4192" s="874" t="n">
        <v>400</v>
      </c>
      <c r="C4192" s="875" t="n">
        <v>479</v>
      </c>
      <c r="D4192" s="876" t="n">
        <v>89</v>
      </c>
      <c r="E4192" s="880" t="inlineStr">
        <is>
          <t>Circumferential welding 
DN100 114,3x3,6 
P235GH 
MSZ EN 13480-5</t>
        </is>
      </c>
      <c r="F4192" s="880" t="inlineStr">
        <is>
          <t>Körvarrat készítése 
DN100 114,3x3,6 
P235GH 
MSZ EN 13480-5</t>
        </is>
      </c>
      <c r="G4192" s="1049" t="n">
        <v>263</v>
      </c>
      <c r="H4192" s="878" t="inlineStr">
        <is>
          <t>db / pcs</t>
        </is>
      </c>
      <c r="I4192" s="315" t="n"/>
      <c r="J4192" s="159" t="n">
        <v>0</v>
      </c>
      <c r="K4192" s="159" t="n">
        <v>0</v>
      </c>
      <c r="L4192" s="753">
        <f>J4192+K4192</f>
        <v/>
      </c>
      <c r="M4192" s="748">
        <f>L4192*(G4192+I4192)</f>
        <v/>
      </c>
      <c r="O4192" s="464">
        <f>ISBLANK(D4192)</f>
        <v/>
      </c>
      <c r="P4192" s="464">
        <f>ISBLANK(G4192)</f>
        <v/>
      </c>
      <c r="Q4192" s="464">
        <f>ISBLANK(M4192)</f>
        <v/>
      </c>
      <c r="R4192" s="464">
        <f>IF(AND(O4192=P4192,O4192=Q4192),,"!!!")</f>
        <v/>
      </c>
      <c r="T4192" s="464" t="n">
        <v>4181</v>
      </c>
    </row>
    <row customFormat="1" customHeight="1" ht="45" outlineLevel="1" r="4193" s="543">
      <c r="A4193" s="29" t="inlineStr">
        <is>
          <t>x</t>
        </is>
      </c>
      <c r="B4193" s="874" t="n">
        <v>400</v>
      </c>
      <c r="C4193" s="875" t="n">
        <v>479</v>
      </c>
      <c r="D4193" s="876" t="n">
        <v>90</v>
      </c>
      <c r="E4193" s="880" t="inlineStr">
        <is>
          <t>Circumferential welding 
DN150 168,3x4,5 
P235GH 
MSZ EN 13480-5</t>
        </is>
      </c>
      <c r="F4193" s="880" t="inlineStr">
        <is>
          <t>Körvarrat készítése 
DN150 168,3x4,5 
P235GH 
MSZ EN 13480-5</t>
        </is>
      </c>
      <c r="G4193" s="1049" t="n">
        <v>46</v>
      </c>
      <c r="H4193" s="878" t="inlineStr">
        <is>
          <t>db / pcs</t>
        </is>
      </c>
      <c r="I4193" s="315" t="n"/>
      <c r="J4193" s="159" t="n">
        <v>0</v>
      </c>
      <c r="K4193" s="159" t="n">
        <v>0</v>
      </c>
      <c r="L4193" s="753">
        <f>J4193+K4193</f>
        <v/>
      </c>
      <c r="M4193" s="748">
        <f>L4193*(G4193+I4193)</f>
        <v/>
      </c>
      <c r="O4193" s="464">
        <f>ISBLANK(D4193)</f>
        <v/>
      </c>
      <c r="P4193" s="464">
        <f>ISBLANK(G4193)</f>
        <v/>
      </c>
      <c r="Q4193" s="464">
        <f>ISBLANK(M4193)</f>
        <v/>
      </c>
      <c r="R4193" s="464">
        <f>IF(AND(O4193=P4193,O4193=Q4193),,"!!!")</f>
        <v/>
      </c>
      <c r="T4193" s="464" t="n">
        <v>4182</v>
      </c>
    </row>
    <row customFormat="1" customHeight="1" ht="45" outlineLevel="1" r="4194" s="543">
      <c r="A4194" s="29" t="inlineStr">
        <is>
          <t>x</t>
        </is>
      </c>
      <c r="B4194" s="874" t="n">
        <v>400</v>
      </c>
      <c r="C4194" s="875" t="n">
        <v>479</v>
      </c>
      <c r="D4194" s="876" t="n">
        <v>91</v>
      </c>
      <c r="E4194" s="880" t="inlineStr">
        <is>
          <t>Sight glass, suitable for Steam-condensate 
DN15 
PN25 
Flanged</t>
        </is>
      </c>
      <c r="F4194" s="880" t="inlineStr">
        <is>
          <t>Áramlásfigyelő nézőüveg Gőz-kondenz közegre 
DN15 
PN25 
Karimás kivitel</t>
        </is>
      </c>
      <c r="G4194" s="1049" t="n">
        <v>6</v>
      </c>
      <c r="H4194" s="878" t="inlineStr">
        <is>
          <t>db / pcs</t>
        </is>
      </c>
      <c r="I4194" s="315" t="n"/>
      <c r="J4194" s="159" t="n">
        <v>0</v>
      </c>
      <c r="K4194" s="159" t="n">
        <v>0</v>
      </c>
      <c r="L4194" s="753">
        <f>J4194+K4194</f>
        <v/>
      </c>
      <c r="M4194" s="748">
        <f>L4194*(G4194+I4194)</f>
        <v/>
      </c>
      <c r="O4194" s="464">
        <f>ISBLANK(D4194)</f>
        <v/>
      </c>
      <c r="P4194" s="464">
        <f>ISBLANK(G4194)</f>
        <v/>
      </c>
      <c r="Q4194" s="464">
        <f>ISBLANK(M4194)</f>
        <v/>
      </c>
      <c r="R4194" s="464">
        <f>IF(AND(O4194=P4194,O4194=Q4194),,"!!!")</f>
        <v/>
      </c>
      <c r="T4194" s="464" t="n">
        <v>4183</v>
      </c>
    </row>
    <row customFormat="1" customHeight="1" ht="51" outlineLevel="1" r="4195" s="543">
      <c r="A4195" s="888" t="n"/>
      <c r="B4195" s="874" t="n">
        <v>400</v>
      </c>
      <c r="C4195" s="875" t="n">
        <v>479</v>
      </c>
      <c r="D4195" s="876" t="n">
        <v>92</v>
      </c>
      <c r="E4195" s="877" t="inlineStr">
        <is>
          <t>Sight glass, suitable for Steam-condensate 
DN25 
PN25 
Flanged</t>
        </is>
      </c>
      <c r="F4195" s="877" t="inlineStr">
        <is>
          <t>Áramlásfigyelő nézőüveg Gőz-kondenz közegre 
DN25 
PN25 
Karimás kivitel</t>
        </is>
      </c>
      <c r="G4195" s="1049" t="n">
        <v>1</v>
      </c>
      <c r="H4195" s="878" t="inlineStr">
        <is>
          <t>db / pcs</t>
        </is>
      </c>
      <c r="I4195" s="315" t="n"/>
      <c r="J4195" s="159" t="n">
        <v>0</v>
      </c>
      <c r="K4195" s="159" t="n">
        <v>0</v>
      </c>
      <c r="L4195" s="753">
        <f>J4195+K4195</f>
        <v/>
      </c>
      <c r="M4195" s="748">
        <f>L4195*(G4195+I4195)</f>
        <v/>
      </c>
      <c r="O4195" s="464">
        <f>ISBLANK(D4195)</f>
        <v/>
      </c>
      <c r="P4195" s="464">
        <f>ISBLANK(G4195)</f>
        <v/>
      </c>
      <c r="Q4195" s="464">
        <f>ISBLANK(M4195)</f>
        <v/>
      </c>
      <c r="R4195" s="464">
        <f>IF(AND(O4195=P4195,O4195=Q4195),,"!!!")</f>
        <v/>
      </c>
      <c r="T4195" s="464" t="n">
        <v>4184</v>
      </c>
    </row>
    <row customFormat="1" customHeight="1" ht="51" outlineLevel="1" r="4196" s="543">
      <c r="A4196" s="888" t="n"/>
      <c r="B4196" s="874" t="n">
        <v>400</v>
      </c>
      <c r="C4196" s="875" t="n">
        <v>479</v>
      </c>
      <c r="D4196" s="876" t="n">
        <v>93</v>
      </c>
      <c r="E4196" s="877" t="inlineStr">
        <is>
          <t>Sight glass, suitable for Steam-condensate 
DN32 
PN25 
Flanged</t>
        </is>
      </c>
      <c r="F4196" s="877" t="inlineStr">
        <is>
          <t>Áramlásfigyelő nézőüveg Gőz-kondenz közegre 
DN32 
PN25 
Karimás kivitel</t>
        </is>
      </c>
      <c r="G4196" s="1049" t="n">
        <v>4</v>
      </c>
      <c r="H4196" s="878" t="inlineStr">
        <is>
          <t>db / pcs</t>
        </is>
      </c>
      <c r="I4196" s="315" t="n"/>
      <c r="J4196" s="159" t="n">
        <v>0</v>
      </c>
      <c r="K4196" s="159" t="n">
        <v>0</v>
      </c>
      <c r="L4196" s="753">
        <f>J4196+K4196</f>
        <v/>
      </c>
      <c r="M4196" s="748">
        <f>L4196*(G4196+I4196)</f>
        <v/>
      </c>
      <c r="O4196" s="464">
        <f>ISBLANK(D4196)</f>
        <v/>
      </c>
      <c r="P4196" s="464">
        <f>ISBLANK(G4196)</f>
        <v/>
      </c>
      <c r="Q4196" s="464">
        <f>ISBLANK(M4196)</f>
        <v/>
      </c>
      <c r="R4196" s="464">
        <f>IF(AND(O4196=P4196,O4196=Q4196),,"!!!")</f>
        <v/>
      </c>
      <c r="T4196" s="464" t="n">
        <v>4185</v>
      </c>
    </row>
    <row customFormat="1" customHeight="1" ht="51" outlineLevel="1" r="4197" s="543">
      <c r="A4197" s="888" t="n"/>
      <c r="B4197" s="874" t="n">
        <v>400</v>
      </c>
      <c r="C4197" s="875" t="n">
        <v>479</v>
      </c>
      <c r="D4197" s="876" t="n">
        <v>94</v>
      </c>
      <c r="E4197" s="877" t="inlineStr">
        <is>
          <t>Sight glass, suitable for Steam-condensate 
DN15 
PN40 
Flanged</t>
        </is>
      </c>
      <c r="F4197" s="877" t="inlineStr">
        <is>
          <t>Áramlásfigyelő nézőüveg Gőz-kondenz közegre 
DN15 
PN40 
Karimás kivitel</t>
        </is>
      </c>
      <c r="G4197" s="1049" t="n">
        <v>2</v>
      </c>
      <c r="H4197" s="878" t="inlineStr">
        <is>
          <t>db / pcs</t>
        </is>
      </c>
      <c r="I4197" s="315" t="n"/>
      <c r="J4197" s="159" t="n">
        <v>0</v>
      </c>
      <c r="K4197" s="159" t="n">
        <v>0</v>
      </c>
      <c r="L4197" s="753">
        <f>J4197+K4197</f>
        <v/>
      </c>
      <c r="M4197" s="748">
        <f>L4197*(G4197+I4197)</f>
        <v/>
      </c>
      <c r="O4197" s="464">
        <f>ISBLANK(D4197)</f>
        <v/>
      </c>
      <c r="P4197" s="464">
        <f>ISBLANK(G4197)</f>
        <v/>
      </c>
      <c r="Q4197" s="464">
        <f>ISBLANK(M4197)</f>
        <v/>
      </c>
      <c r="R4197" s="464">
        <f>IF(AND(O4197=P4197,O4197=Q4197),,"!!!")</f>
        <v/>
      </c>
      <c r="T4197" s="464" t="n">
        <v>4186</v>
      </c>
    </row>
    <row customFormat="1" customHeight="1" ht="51" outlineLevel="1" r="4198" s="543">
      <c r="A4198" s="888" t="n"/>
      <c r="B4198" s="874" t="n">
        <v>400</v>
      </c>
      <c r="C4198" s="875" t="n">
        <v>479</v>
      </c>
      <c r="D4198" s="876" t="n">
        <v>95</v>
      </c>
      <c r="E4198" s="877" t="inlineStr">
        <is>
          <t>Deaerator, suitable for Steam-condensate 
DN15 
PN25 
Threaded</t>
        </is>
      </c>
      <c r="F4198" s="877" t="inlineStr">
        <is>
          <t>Automata légtelenítő Gőz-kondenz közegre 
DN15 
PN25 
Menetes kivitel</t>
        </is>
      </c>
      <c r="G4198" s="1049" t="n">
        <v>2</v>
      </c>
      <c r="H4198" s="878" t="inlineStr">
        <is>
          <t>db / pcs</t>
        </is>
      </c>
      <c r="I4198" s="315" t="n"/>
      <c r="J4198" s="159" t="n">
        <v>0</v>
      </c>
      <c r="K4198" s="159" t="n">
        <v>0</v>
      </c>
      <c r="L4198" s="753">
        <f>J4198+K4198</f>
        <v/>
      </c>
      <c r="M4198" s="748">
        <f>L4198*(G4198+I4198)</f>
        <v/>
      </c>
      <c r="O4198" s="464">
        <f>ISBLANK(D4198)</f>
        <v/>
      </c>
      <c r="P4198" s="464">
        <f>ISBLANK(G4198)</f>
        <v/>
      </c>
      <c r="Q4198" s="464">
        <f>ISBLANK(M4198)</f>
        <v/>
      </c>
      <c r="R4198" s="464">
        <f>IF(AND(O4198=P4198,O4198=Q4198),,"!!!")</f>
        <v/>
      </c>
      <c r="T4198" s="464" t="n">
        <v>4187</v>
      </c>
    </row>
    <row customFormat="1" customHeight="1" ht="51" outlineLevel="1" r="4199" s="543">
      <c r="A4199" s="888" t="n"/>
      <c r="B4199" s="874" t="n">
        <v>400</v>
      </c>
      <c r="C4199" s="875" t="n">
        <v>479</v>
      </c>
      <c r="D4199" s="876" t="n">
        <v>96</v>
      </c>
      <c r="E4199" s="877" t="inlineStr">
        <is>
          <t>Deaerator, suitable for Steam-condensate 
DN15 
PN40 
Threaded</t>
        </is>
      </c>
      <c r="F4199" s="877" t="inlineStr">
        <is>
          <t>Automata légtelenítő Gőz-kondenz közegre 
DN15 
PN40 
Menetes kivitel</t>
        </is>
      </c>
      <c r="G4199" s="1049" t="n">
        <v>2</v>
      </c>
      <c r="H4199" s="878" t="inlineStr">
        <is>
          <t>db / pcs</t>
        </is>
      </c>
      <c r="I4199" s="315" t="n"/>
      <c r="J4199" s="159" t="n">
        <v>0</v>
      </c>
      <c r="K4199" s="159" t="n">
        <v>0</v>
      </c>
      <c r="L4199" s="753">
        <f>J4199+K4199</f>
        <v/>
      </c>
      <c r="M4199" s="748">
        <f>L4199*(G4199+I4199)</f>
        <v/>
      </c>
      <c r="O4199" s="464">
        <f>ISBLANK(D4199)</f>
        <v/>
      </c>
      <c r="P4199" s="464">
        <f>ISBLANK(G4199)</f>
        <v/>
      </c>
      <c r="Q4199" s="464">
        <f>ISBLANK(M4199)</f>
        <v/>
      </c>
      <c r="R4199" s="464">
        <f>IF(AND(O4199=P4199,O4199=Q4199),,"!!!")</f>
        <v/>
      </c>
      <c r="T4199" s="464" t="n">
        <v>4188</v>
      </c>
    </row>
    <row customFormat="1" customHeight="1" ht="45" outlineLevel="1" r="4200" s="543">
      <c r="A4200" s="29" t="inlineStr">
        <is>
          <t>x</t>
        </is>
      </c>
      <c r="B4200" s="874" t="n">
        <v>400</v>
      </c>
      <c r="C4200" s="875" t="n">
        <v>479</v>
      </c>
      <c r="D4200" s="876" t="n">
        <v>97</v>
      </c>
      <c r="E4200" s="880" t="inlineStr">
        <is>
          <t>Valve, suitable for Steam-condensate 
DN15 
PN25 
Flanged</t>
        </is>
      </c>
      <c r="F4200" s="880" t="inlineStr">
        <is>
          <t>Elzáró szelep Gőz-kondenz közegre 
DN15 
PN25 
Karimás kivitel</t>
        </is>
      </c>
      <c r="G4200" s="1049" t="n">
        <v>24</v>
      </c>
      <c r="H4200" s="878" t="inlineStr">
        <is>
          <t>db / pcs</t>
        </is>
      </c>
      <c r="I4200" s="315" t="n"/>
      <c r="J4200" s="159" t="n">
        <v>0</v>
      </c>
      <c r="K4200" s="159" t="n">
        <v>0</v>
      </c>
      <c r="L4200" s="753">
        <f>J4200+K4200</f>
        <v/>
      </c>
      <c r="M4200" s="748">
        <f>L4200*(G4200+I4200)</f>
        <v/>
      </c>
      <c r="O4200" s="464">
        <f>ISBLANK(D4200)</f>
        <v/>
      </c>
      <c r="P4200" s="464">
        <f>ISBLANK(G4200)</f>
        <v/>
      </c>
      <c r="Q4200" s="464">
        <f>ISBLANK(M4200)</f>
        <v/>
      </c>
      <c r="R4200" s="464">
        <f>IF(AND(O4200=P4200,O4200=Q4200),,"!!!")</f>
        <v/>
      </c>
      <c r="T4200" s="464" t="n">
        <v>4189</v>
      </c>
    </row>
    <row customFormat="1" customHeight="1" ht="51" outlineLevel="1" r="4201" s="543">
      <c r="A4201" s="888" t="n"/>
      <c r="B4201" s="874" t="n">
        <v>400</v>
      </c>
      <c r="C4201" s="875" t="n">
        <v>479</v>
      </c>
      <c r="D4201" s="876" t="n">
        <v>98</v>
      </c>
      <c r="E4201" s="877" t="inlineStr">
        <is>
          <t>Valve, suitable for Steam-condensate 
DN20 
PN25 
Flanged</t>
        </is>
      </c>
      <c r="F4201" s="877" t="inlineStr">
        <is>
          <t>Elzáró szelep Gőz-kondenz közegre 
DN20 
PN25 
Karimás kivitel</t>
        </is>
      </c>
      <c r="G4201" s="1049" t="n">
        <v>2</v>
      </c>
      <c r="H4201" s="878" t="inlineStr">
        <is>
          <t>db / pcs</t>
        </is>
      </c>
      <c r="I4201" s="315" t="n"/>
      <c r="J4201" s="159" t="n">
        <v>0</v>
      </c>
      <c r="K4201" s="159" t="n">
        <v>0</v>
      </c>
      <c r="L4201" s="753">
        <f>J4201+K4201</f>
        <v/>
      </c>
      <c r="M4201" s="748">
        <f>L4201*(G4201+I4201)</f>
        <v/>
      </c>
      <c r="O4201" s="464">
        <f>ISBLANK(D4201)</f>
        <v/>
      </c>
      <c r="P4201" s="464">
        <f>ISBLANK(G4201)</f>
        <v/>
      </c>
      <c r="Q4201" s="464">
        <f>ISBLANK(M4201)</f>
        <v/>
      </c>
      <c r="R4201" s="464">
        <f>IF(AND(O4201=P4201,O4201=Q4201),,"!!!")</f>
        <v/>
      </c>
      <c r="T4201" s="464" t="n">
        <v>4190</v>
      </c>
    </row>
    <row customFormat="1" customHeight="1" ht="51" outlineLevel="1" r="4202" s="543">
      <c r="A4202" s="888" t="n"/>
      <c r="B4202" s="874" t="n">
        <v>400</v>
      </c>
      <c r="C4202" s="875" t="n">
        <v>479</v>
      </c>
      <c r="D4202" s="876" t="n">
        <v>99</v>
      </c>
      <c r="E4202" s="877" t="inlineStr">
        <is>
          <t>Valve, suitable for Steam-condensate 
DN25 
PN25 
Flanged</t>
        </is>
      </c>
      <c r="F4202" s="877" t="inlineStr">
        <is>
          <t>Elzáró szelep Gőz-kondenz közegre 
DN25 
PN25 
Karimás kivitel</t>
        </is>
      </c>
      <c r="G4202" s="1049" t="n">
        <v>7</v>
      </c>
      <c r="H4202" s="878" t="inlineStr">
        <is>
          <t>db / pcs</t>
        </is>
      </c>
      <c r="I4202" s="315" t="n"/>
      <c r="J4202" s="159" t="n">
        <v>0</v>
      </c>
      <c r="K4202" s="159" t="n">
        <v>0</v>
      </c>
      <c r="L4202" s="753">
        <f>J4202+K4202</f>
        <v/>
      </c>
      <c r="M4202" s="748">
        <f>L4202*(G4202+I4202)</f>
        <v/>
      </c>
      <c r="O4202" s="464">
        <f>ISBLANK(D4202)</f>
        <v/>
      </c>
      <c r="P4202" s="464">
        <f>ISBLANK(G4202)</f>
        <v/>
      </c>
      <c r="Q4202" s="464">
        <f>ISBLANK(M4202)</f>
        <v/>
      </c>
      <c r="R4202" s="464">
        <f>IF(AND(O4202=P4202,O4202=Q4202),,"!!!")</f>
        <v/>
      </c>
      <c r="T4202" s="464" t="n">
        <v>4191</v>
      </c>
    </row>
    <row customFormat="1" customHeight="1" ht="51" outlineLevel="1" r="4203" s="543">
      <c r="A4203" s="888" t="n"/>
      <c r="B4203" s="874" t="n">
        <v>400</v>
      </c>
      <c r="C4203" s="875" t="n">
        <v>479</v>
      </c>
      <c r="D4203" s="876" t="n">
        <v>100</v>
      </c>
      <c r="E4203" s="877" t="inlineStr">
        <is>
          <t>Valve, suitable for Steam-condensate 
DN32 
PN25 
Flanged</t>
        </is>
      </c>
      <c r="F4203" s="877" t="inlineStr">
        <is>
          <t>Elzáró szelep Gőz-kondenz közegre 
DN32 
PN25 
Karimás kivitel</t>
        </is>
      </c>
      <c r="G4203" s="1049" t="n">
        <v>12</v>
      </c>
      <c r="H4203" s="878" t="inlineStr">
        <is>
          <t>db / pcs</t>
        </is>
      </c>
      <c r="I4203" s="315" t="n"/>
      <c r="J4203" s="159" t="n">
        <v>0</v>
      </c>
      <c r="K4203" s="159" t="n">
        <v>0</v>
      </c>
      <c r="L4203" s="753">
        <f>J4203+K4203</f>
        <v/>
      </c>
      <c r="M4203" s="748">
        <f>L4203*(G4203+I4203)</f>
        <v/>
      </c>
      <c r="O4203" s="464">
        <f>ISBLANK(D4203)</f>
        <v/>
      </c>
      <c r="P4203" s="464">
        <f>ISBLANK(G4203)</f>
        <v/>
      </c>
      <c r="Q4203" s="464">
        <f>ISBLANK(M4203)</f>
        <v/>
      </c>
      <c r="R4203" s="464">
        <f>IF(AND(O4203=P4203,O4203=Q4203),,"!!!")</f>
        <v/>
      </c>
      <c r="T4203" s="464" t="n">
        <v>4192</v>
      </c>
    </row>
    <row customFormat="1" customHeight="1" ht="51" outlineLevel="1" r="4204" s="543">
      <c r="A4204" s="888" t="n"/>
      <c r="B4204" s="874" t="n">
        <v>400</v>
      </c>
      <c r="C4204" s="875" t="n">
        <v>479</v>
      </c>
      <c r="D4204" s="876" t="n">
        <v>101</v>
      </c>
      <c r="E4204" s="877" t="inlineStr">
        <is>
          <t>Valve, suitable for Steam-condensate 
DN40 
PN25 
Flanged</t>
        </is>
      </c>
      <c r="F4204" s="877" t="inlineStr">
        <is>
          <t>Elzáró szelep Gőz-kondenz közegre 
DN40 
PN25 
Karimás kivitel</t>
        </is>
      </c>
      <c r="G4204" s="1049" t="n">
        <v>2</v>
      </c>
      <c r="H4204" s="878" t="inlineStr">
        <is>
          <t>db / pcs</t>
        </is>
      </c>
      <c r="I4204" s="315" t="n"/>
      <c r="J4204" s="159" t="n">
        <v>0</v>
      </c>
      <c r="K4204" s="159" t="n">
        <v>0</v>
      </c>
      <c r="L4204" s="753">
        <f>J4204+K4204</f>
        <v/>
      </c>
      <c r="M4204" s="748">
        <f>L4204*(G4204+I4204)</f>
        <v/>
      </c>
      <c r="O4204" s="464">
        <f>ISBLANK(D4204)</f>
        <v/>
      </c>
      <c r="P4204" s="464">
        <f>ISBLANK(G4204)</f>
        <v/>
      </c>
      <c r="Q4204" s="464">
        <f>ISBLANK(M4204)</f>
        <v/>
      </c>
      <c r="R4204" s="464">
        <f>IF(AND(O4204=P4204,O4204=Q4204),,"!!!")</f>
        <v/>
      </c>
      <c r="T4204" s="464" t="n">
        <v>4193</v>
      </c>
    </row>
    <row customFormat="1" customHeight="1" ht="51" outlineLevel="1" r="4205" s="543">
      <c r="A4205" s="888" t="n"/>
      <c r="B4205" s="874" t="n">
        <v>400</v>
      </c>
      <c r="C4205" s="875" t="n">
        <v>479</v>
      </c>
      <c r="D4205" s="876" t="n">
        <v>102</v>
      </c>
      <c r="E4205" s="877" t="inlineStr">
        <is>
          <t>Valve, suitable for Steam-condensate 
DN50 
PN25 
Flanged</t>
        </is>
      </c>
      <c r="F4205" s="877" t="inlineStr">
        <is>
          <t>Elzáró szelep Gőz-kondenz közegre 
DN50 
PN25 
Karimás kivitel</t>
        </is>
      </c>
      <c r="G4205" s="1049" t="n">
        <v>2</v>
      </c>
      <c r="H4205" s="878" t="inlineStr">
        <is>
          <t>db / pcs</t>
        </is>
      </c>
      <c r="I4205" s="315" t="n"/>
      <c r="J4205" s="159" t="n">
        <v>0</v>
      </c>
      <c r="K4205" s="159" t="n">
        <v>0</v>
      </c>
      <c r="L4205" s="753">
        <f>J4205+K4205</f>
        <v/>
      </c>
      <c r="M4205" s="748">
        <f>L4205*(G4205+I4205)</f>
        <v/>
      </c>
      <c r="O4205" s="464">
        <f>ISBLANK(D4205)</f>
        <v/>
      </c>
      <c r="P4205" s="464">
        <f>ISBLANK(G4205)</f>
        <v/>
      </c>
      <c r="Q4205" s="464">
        <f>ISBLANK(M4205)</f>
        <v/>
      </c>
      <c r="R4205" s="464">
        <f>IF(AND(O4205=P4205,O4205=Q4205),,"!!!")</f>
        <v/>
      </c>
      <c r="T4205" s="464" t="n">
        <v>4194</v>
      </c>
    </row>
    <row customFormat="1" customHeight="1" ht="51" outlineLevel="1" r="4206" s="543">
      <c r="A4206" s="888" t="n"/>
      <c r="B4206" s="874" t="n">
        <v>400</v>
      </c>
      <c r="C4206" s="875" t="n">
        <v>479</v>
      </c>
      <c r="D4206" s="876" t="n">
        <v>103</v>
      </c>
      <c r="E4206" s="877" t="inlineStr">
        <is>
          <t>Valve, suitable for Steam-condensate 
DN65 
PN25 
Flanged</t>
        </is>
      </c>
      <c r="F4206" s="877" t="inlineStr">
        <is>
          <t>Elzáró szelep Gőz-kondenz közegre 
DN65 
PN25 
Karimás kivitel</t>
        </is>
      </c>
      <c r="G4206" s="1049" t="n">
        <v>3</v>
      </c>
      <c r="H4206" s="878" t="inlineStr">
        <is>
          <t>db / pcs</t>
        </is>
      </c>
      <c r="I4206" s="315" t="n"/>
      <c r="J4206" s="159" t="n">
        <v>0</v>
      </c>
      <c r="K4206" s="159" t="n">
        <v>0</v>
      </c>
      <c r="L4206" s="753">
        <f>J4206+K4206</f>
        <v/>
      </c>
      <c r="M4206" s="748">
        <f>L4206*(G4206+I4206)</f>
        <v/>
      </c>
      <c r="O4206" s="464">
        <f>ISBLANK(D4206)</f>
        <v/>
      </c>
      <c r="P4206" s="464">
        <f>ISBLANK(G4206)</f>
        <v/>
      </c>
      <c r="Q4206" s="464">
        <f>ISBLANK(M4206)</f>
        <v/>
      </c>
      <c r="R4206" s="464">
        <f>IF(AND(O4206=P4206,O4206=Q4206),,"!!!")</f>
        <v/>
      </c>
      <c r="T4206" s="464" t="n">
        <v>4195</v>
      </c>
    </row>
    <row customFormat="1" customHeight="1" ht="51" outlineLevel="1" r="4207" s="543">
      <c r="A4207" s="888" t="n"/>
      <c r="B4207" s="874" t="n">
        <v>400</v>
      </c>
      <c r="C4207" s="875" t="n">
        <v>479</v>
      </c>
      <c r="D4207" s="876" t="n">
        <v>104</v>
      </c>
      <c r="E4207" s="877" t="inlineStr">
        <is>
          <t>Valve, suitable for Steam-condensate 
DN100 
PN25 
Flanged</t>
        </is>
      </c>
      <c r="F4207" s="877" t="inlineStr">
        <is>
          <t>Elzáró szelep Gőz-kondenz közegre 
DN100 
PN25 
Karimás kivitel</t>
        </is>
      </c>
      <c r="G4207" s="1049" t="n">
        <v>1</v>
      </c>
      <c r="H4207" s="878" t="inlineStr">
        <is>
          <t>db / pcs</t>
        </is>
      </c>
      <c r="I4207" s="315" t="n"/>
      <c r="J4207" s="159" t="n">
        <v>0</v>
      </c>
      <c r="K4207" s="159" t="n">
        <v>0</v>
      </c>
      <c r="L4207" s="753">
        <f>J4207+K4207</f>
        <v/>
      </c>
      <c r="M4207" s="748">
        <f>L4207*(G4207+I4207)</f>
        <v/>
      </c>
      <c r="O4207" s="464">
        <f>ISBLANK(D4207)</f>
        <v/>
      </c>
      <c r="P4207" s="464">
        <f>ISBLANK(G4207)</f>
        <v/>
      </c>
      <c r="Q4207" s="464">
        <f>ISBLANK(M4207)</f>
        <v/>
      </c>
      <c r="R4207" s="464">
        <f>IF(AND(O4207=P4207,O4207=Q4207),,"!!!")</f>
        <v/>
      </c>
      <c r="T4207" s="464" t="n">
        <v>4196</v>
      </c>
    </row>
    <row customFormat="1" customHeight="1" ht="51" outlineLevel="1" r="4208" s="543">
      <c r="A4208" s="888" t="n"/>
      <c r="B4208" s="874" t="n">
        <v>400</v>
      </c>
      <c r="C4208" s="875" t="n">
        <v>479</v>
      </c>
      <c r="D4208" s="876" t="n">
        <v>105</v>
      </c>
      <c r="E4208" s="877" t="inlineStr">
        <is>
          <t>Valve, suitable for Steam-condensate 
DN15 
PN40 
Flanged</t>
        </is>
      </c>
      <c r="F4208" s="877" t="inlineStr">
        <is>
          <t>Elzáró szelep Gőz-kondenz közegre 
DN15 
PN40 
Karimás kivitel</t>
        </is>
      </c>
      <c r="G4208" s="1049" t="n">
        <v>8</v>
      </c>
      <c r="H4208" s="878" t="inlineStr">
        <is>
          <t>db / pcs</t>
        </is>
      </c>
      <c r="I4208" s="315" t="n"/>
      <c r="J4208" s="159" t="n">
        <v>0</v>
      </c>
      <c r="K4208" s="159" t="n">
        <v>0</v>
      </c>
      <c r="L4208" s="753">
        <f>J4208+K4208</f>
        <v/>
      </c>
      <c r="M4208" s="748">
        <f>L4208*(G4208+I4208)</f>
        <v/>
      </c>
      <c r="O4208" s="464">
        <f>ISBLANK(D4208)</f>
        <v/>
      </c>
      <c r="P4208" s="464">
        <f>ISBLANK(G4208)</f>
        <v/>
      </c>
      <c r="Q4208" s="464">
        <f>ISBLANK(M4208)</f>
        <v/>
      </c>
      <c r="R4208" s="464">
        <f>IF(AND(O4208=P4208,O4208=Q4208),,"!!!")</f>
        <v/>
      </c>
      <c r="T4208" s="464" t="n">
        <v>4197</v>
      </c>
    </row>
    <row customFormat="1" customHeight="1" ht="45" outlineLevel="1" r="4209" s="543">
      <c r="A4209" s="29" t="inlineStr">
        <is>
          <t>x</t>
        </is>
      </c>
      <c r="B4209" s="874" t="n">
        <v>400</v>
      </c>
      <c r="C4209" s="875" t="n">
        <v>479</v>
      </c>
      <c r="D4209" s="876" t="n">
        <v>106</v>
      </c>
      <c r="E4209" s="880" t="inlineStr">
        <is>
          <t>Valve, suitable for Steam-condensate 
DN50 
PN40 
Flanged</t>
        </is>
      </c>
      <c r="F4209" s="880" t="inlineStr">
        <is>
          <t>Elzáró szelep Gőz-kondenz közegre 
DN50 
PN40 
Karimás kivitel</t>
        </is>
      </c>
      <c r="G4209" s="1049" t="n">
        <v>1</v>
      </c>
      <c r="H4209" s="878" t="inlineStr">
        <is>
          <t>db / pcs</t>
        </is>
      </c>
      <c r="I4209" s="315" t="n"/>
      <c r="J4209" s="159" t="n">
        <v>0</v>
      </c>
      <c r="K4209" s="159" t="n">
        <v>0</v>
      </c>
      <c r="L4209" s="753">
        <f>J4209+K4209</f>
        <v/>
      </c>
      <c r="M4209" s="748">
        <f>L4209*(G4209+I4209)</f>
        <v/>
      </c>
      <c r="O4209" s="464">
        <f>ISBLANK(D4209)</f>
        <v/>
      </c>
      <c r="P4209" s="464">
        <f>ISBLANK(G4209)</f>
        <v/>
      </c>
      <c r="Q4209" s="464">
        <f>ISBLANK(M4209)</f>
        <v/>
      </c>
      <c r="R4209" s="464">
        <f>IF(AND(O4209=P4209,O4209=Q4209),,"!!!")</f>
        <v/>
      </c>
      <c r="T4209" s="464" t="n">
        <v>4198</v>
      </c>
    </row>
    <row customFormat="1" customHeight="1" ht="51" outlineLevel="1" r="4210" s="543">
      <c r="A4210" s="888" t="n"/>
      <c r="B4210" s="874" t="n">
        <v>400</v>
      </c>
      <c r="C4210" s="875" t="n">
        <v>479</v>
      </c>
      <c r="D4210" s="876" t="n">
        <v>107</v>
      </c>
      <c r="E4210" s="877" t="inlineStr">
        <is>
          <t>Valve, suitable for Steam-condensate 
DN150 
PN40 
Flanged</t>
        </is>
      </c>
      <c r="F4210" s="877" t="inlineStr">
        <is>
          <t>Elzáró szelep Gőz-kondenz közegre 
DN150 
PN40 
Karimás kivitel</t>
        </is>
      </c>
      <c r="G4210" s="1049" t="n">
        <v>1</v>
      </c>
      <c r="H4210" s="878" t="inlineStr">
        <is>
          <t>db / pcs</t>
        </is>
      </c>
      <c r="I4210" s="315" t="n"/>
      <c r="J4210" s="159" t="n">
        <v>0</v>
      </c>
      <c r="K4210" s="159" t="n">
        <v>0</v>
      </c>
      <c r="L4210" s="753">
        <f>J4210+K4210</f>
        <v/>
      </c>
      <c r="M4210" s="748">
        <f>L4210*(G4210+I4210)</f>
        <v/>
      </c>
      <c r="O4210" s="464">
        <f>ISBLANK(D4210)</f>
        <v/>
      </c>
      <c r="P4210" s="464">
        <f>ISBLANK(G4210)</f>
        <v/>
      </c>
      <c r="Q4210" s="464">
        <f>ISBLANK(M4210)</f>
        <v/>
      </c>
      <c r="R4210" s="464">
        <f>IF(AND(O4210=P4210,O4210=Q4210),,"!!!")</f>
        <v/>
      </c>
      <c r="T4210" s="464" t="n">
        <v>4199</v>
      </c>
    </row>
    <row customFormat="1" customHeight="1" ht="51" outlineLevel="1" r="4211" s="543">
      <c r="A4211" s="888" t="n"/>
      <c r="B4211" s="874" t="n">
        <v>400</v>
      </c>
      <c r="C4211" s="875" t="n">
        <v>479</v>
      </c>
      <c r="D4211" s="876" t="n">
        <v>108</v>
      </c>
      <c r="E4211" s="877" t="inlineStr">
        <is>
          <t>Condensate compensator, suitable for Steam-condensate 
DN40/40/20 
PN25 
Flanged</t>
        </is>
      </c>
      <c r="F4211" s="877" t="inlineStr">
        <is>
          <t>Kondenz kompenzátor Gőz-kondenz közegre 
DN40/40/20 
PN25 
Karimás kivitel</t>
        </is>
      </c>
      <c r="G4211" s="1049" t="n">
        <v>1</v>
      </c>
      <c r="H4211" s="878" t="inlineStr">
        <is>
          <t>db / pcs</t>
        </is>
      </c>
      <c r="I4211" s="315" t="n"/>
      <c r="J4211" s="159" t="n">
        <v>0</v>
      </c>
      <c r="K4211" s="159" t="n">
        <v>0</v>
      </c>
      <c r="L4211" s="753">
        <f>J4211+K4211</f>
        <v/>
      </c>
      <c r="M4211" s="748">
        <f>L4211*(G4211+I4211)</f>
        <v/>
      </c>
      <c r="O4211" s="464">
        <f>ISBLANK(D4211)</f>
        <v/>
      </c>
      <c r="P4211" s="464">
        <f>ISBLANK(G4211)</f>
        <v/>
      </c>
      <c r="Q4211" s="464">
        <f>ISBLANK(M4211)</f>
        <v/>
      </c>
      <c r="R4211" s="464">
        <f>IF(AND(O4211=P4211,O4211=Q4211),,"!!!")</f>
        <v/>
      </c>
      <c r="T4211" s="464" t="n">
        <v>4200</v>
      </c>
    </row>
    <row customFormat="1" customHeight="1" ht="51" outlineLevel="1" r="4212" s="543">
      <c r="A4212" s="888" t="n"/>
      <c r="B4212" s="874" t="n">
        <v>400</v>
      </c>
      <c r="C4212" s="875" t="n">
        <v>479</v>
      </c>
      <c r="D4212" s="876" t="n">
        <v>109</v>
      </c>
      <c r="E4212" s="877" t="inlineStr">
        <is>
          <t>Condensate compensator, suitable for Steam-condensate 
DN50/50/20 
PN25 
Flanged</t>
        </is>
      </c>
      <c r="F4212" s="877" t="inlineStr">
        <is>
          <t>Kondenz kompenzátor Gőz-kondenz közegre 
DN50/50/20 
PN25 
Karimás kivitel</t>
        </is>
      </c>
      <c r="G4212" s="1049" t="n">
        <v>1</v>
      </c>
      <c r="H4212" s="878" t="inlineStr">
        <is>
          <t>db / pcs</t>
        </is>
      </c>
      <c r="I4212" s="315" t="n"/>
      <c r="J4212" s="159" t="n">
        <v>0</v>
      </c>
      <c r="K4212" s="159" t="n">
        <v>0</v>
      </c>
      <c r="L4212" s="753">
        <f>J4212+K4212</f>
        <v/>
      </c>
      <c r="M4212" s="748">
        <f>L4212*(G4212+I4212)</f>
        <v/>
      </c>
      <c r="O4212" s="464">
        <f>ISBLANK(D4212)</f>
        <v/>
      </c>
      <c r="P4212" s="464">
        <f>ISBLANK(G4212)</f>
        <v/>
      </c>
      <c r="Q4212" s="464">
        <f>ISBLANK(M4212)</f>
        <v/>
      </c>
      <c r="R4212" s="464">
        <f>IF(AND(O4212=P4212,O4212=Q4212),,"!!!")</f>
        <v/>
      </c>
      <c r="T4212" s="464" t="n">
        <v>4201</v>
      </c>
    </row>
    <row customFormat="1" customHeight="1" ht="45" outlineLevel="1" r="4213" s="543">
      <c r="A4213" s="29" t="inlineStr">
        <is>
          <t>x</t>
        </is>
      </c>
      <c r="B4213" s="874" t="n">
        <v>400</v>
      </c>
      <c r="C4213" s="875" t="n">
        <v>479</v>
      </c>
      <c r="D4213" s="876" t="n">
        <v>110</v>
      </c>
      <c r="E4213" s="880" t="inlineStr">
        <is>
          <t>Steam trap, suitable for Steam-condensate 
DN15 
PN25 
Flanged</t>
        </is>
      </c>
      <c r="F4213" s="880" t="inlineStr">
        <is>
          <t>Kondenzleválasztó Gőz-kondenz közegre 
DN15 
PN25 
Karimás kivitel</t>
        </is>
      </c>
      <c r="G4213" s="1049" t="n">
        <v>6</v>
      </c>
      <c r="H4213" s="878" t="inlineStr">
        <is>
          <t>db / pcs</t>
        </is>
      </c>
      <c r="I4213" s="315" t="n"/>
      <c r="J4213" s="159" t="n">
        <v>0</v>
      </c>
      <c r="K4213" s="159" t="n">
        <v>0</v>
      </c>
      <c r="L4213" s="753">
        <f>J4213+K4213</f>
        <v/>
      </c>
      <c r="M4213" s="748">
        <f>L4213*(G4213+I4213)</f>
        <v/>
      </c>
      <c r="O4213" s="464">
        <f>ISBLANK(D4213)</f>
        <v/>
      </c>
      <c r="P4213" s="464">
        <f>ISBLANK(G4213)</f>
        <v/>
      </c>
      <c r="Q4213" s="464">
        <f>ISBLANK(M4213)</f>
        <v/>
      </c>
      <c r="R4213" s="464">
        <f>IF(AND(O4213=P4213,O4213=Q4213),,"!!!")</f>
        <v/>
      </c>
      <c r="T4213" s="464" t="n">
        <v>4202</v>
      </c>
    </row>
    <row customFormat="1" customHeight="1" ht="51" outlineLevel="1" r="4214" s="543">
      <c r="A4214" s="888" t="n"/>
      <c r="B4214" s="874" t="n">
        <v>400</v>
      </c>
      <c r="C4214" s="875" t="n">
        <v>479</v>
      </c>
      <c r="D4214" s="876" t="n">
        <v>111</v>
      </c>
      <c r="E4214" s="877" t="inlineStr">
        <is>
          <t>Steam trap, suitable for Steam-condensate 
DN25 
PN25 
Flanged</t>
        </is>
      </c>
      <c r="F4214" s="877" t="inlineStr">
        <is>
          <t>Kondenzleválasztó Gőz-kondenz közegre 
DN25 
PN25 
Karimás kivitel</t>
        </is>
      </c>
      <c r="G4214" s="1049" t="n">
        <v>1</v>
      </c>
      <c r="H4214" s="878" t="inlineStr">
        <is>
          <t>db / pcs</t>
        </is>
      </c>
      <c r="I4214" s="315" t="n"/>
      <c r="J4214" s="159" t="n">
        <v>0</v>
      </c>
      <c r="K4214" s="159" t="n">
        <v>0</v>
      </c>
      <c r="L4214" s="753">
        <f>J4214+K4214</f>
        <v/>
      </c>
      <c r="M4214" s="748">
        <f>L4214*(G4214+I4214)</f>
        <v/>
      </c>
      <c r="O4214" s="464">
        <f>ISBLANK(D4214)</f>
        <v/>
      </c>
      <c r="P4214" s="464">
        <f>ISBLANK(G4214)</f>
        <v/>
      </c>
      <c r="Q4214" s="464">
        <f>ISBLANK(M4214)</f>
        <v/>
      </c>
      <c r="R4214" s="464">
        <f>IF(AND(O4214=P4214,O4214=Q4214),,"!!!")</f>
        <v/>
      </c>
      <c r="T4214" s="464" t="n">
        <v>4203</v>
      </c>
    </row>
    <row customFormat="1" customHeight="1" ht="51" outlineLevel="1" r="4215" s="543">
      <c r="A4215" s="888" t="n"/>
      <c r="B4215" s="874" t="n">
        <v>400</v>
      </c>
      <c r="C4215" s="875" t="n">
        <v>479</v>
      </c>
      <c r="D4215" s="876" t="n">
        <v>112</v>
      </c>
      <c r="E4215" s="877" t="inlineStr">
        <is>
          <t>Steam trap, suitable for Steam-condensate 
DN32 
PN25 
Flanged</t>
        </is>
      </c>
      <c r="F4215" s="877" t="inlineStr">
        <is>
          <t>Kondenzleválasztó Gőz-kondenz közegre 
DN32 
PN25 
Karimás kivitel</t>
        </is>
      </c>
      <c r="G4215" s="1049" t="n">
        <v>4</v>
      </c>
      <c r="H4215" s="878" t="inlineStr">
        <is>
          <t>db / pcs</t>
        </is>
      </c>
      <c r="I4215" s="315" t="n"/>
      <c r="J4215" s="159" t="n">
        <v>0</v>
      </c>
      <c r="K4215" s="159" t="n">
        <v>0</v>
      </c>
      <c r="L4215" s="753">
        <f>J4215+K4215</f>
        <v/>
      </c>
      <c r="M4215" s="748">
        <f>L4215*(G4215+I4215)</f>
        <v/>
      </c>
      <c r="O4215" s="464">
        <f>ISBLANK(D4215)</f>
        <v/>
      </c>
      <c r="P4215" s="464">
        <f>ISBLANK(G4215)</f>
        <v/>
      </c>
      <c r="Q4215" s="464">
        <f>ISBLANK(M4215)</f>
        <v/>
      </c>
      <c r="R4215" s="464">
        <f>IF(AND(O4215=P4215,O4215=Q4215),,"!!!")</f>
        <v/>
      </c>
      <c r="T4215" s="464" t="n">
        <v>4204</v>
      </c>
    </row>
    <row customFormat="1" customHeight="1" ht="51" outlineLevel="1" r="4216" s="543">
      <c r="A4216" s="888" t="n"/>
      <c r="B4216" s="874" t="n">
        <v>400</v>
      </c>
      <c r="C4216" s="875" t="n">
        <v>479</v>
      </c>
      <c r="D4216" s="876" t="n">
        <v>113</v>
      </c>
      <c r="E4216" s="877" t="inlineStr">
        <is>
          <t>Steam trap, suitable for Steam-condensate 
DN15 
PN40 
Flanged</t>
        </is>
      </c>
      <c r="F4216" s="877" t="inlineStr">
        <is>
          <t>Kondenzleválasztó Gőz-kondenz közegre 
DN15 
PN40 
Karimás kivitel</t>
        </is>
      </c>
      <c r="G4216" s="1049" t="n">
        <v>2</v>
      </c>
      <c r="H4216" s="878" t="inlineStr">
        <is>
          <t>db / pcs</t>
        </is>
      </c>
      <c r="I4216" s="315" t="n"/>
      <c r="J4216" s="159" t="n">
        <v>0</v>
      </c>
      <c r="K4216" s="159" t="n">
        <v>0</v>
      </c>
      <c r="L4216" s="753">
        <f>J4216+K4216</f>
        <v/>
      </c>
      <c r="M4216" s="748">
        <f>L4216*(G4216+I4216)</f>
        <v/>
      </c>
      <c r="O4216" s="464">
        <f>ISBLANK(D4216)</f>
        <v/>
      </c>
      <c r="P4216" s="464">
        <f>ISBLANK(G4216)</f>
        <v/>
      </c>
      <c r="Q4216" s="464">
        <f>ISBLANK(M4216)</f>
        <v/>
      </c>
      <c r="R4216" s="464">
        <f>IF(AND(O4216=P4216,O4216=Q4216),,"!!!")</f>
        <v/>
      </c>
      <c r="T4216" s="464" t="n">
        <v>4205</v>
      </c>
    </row>
    <row customFormat="1" customHeight="1" ht="51" outlineLevel="1" r="4217" s="543">
      <c r="A4217" s="888" t="n"/>
      <c r="B4217" s="874" t="n">
        <v>400</v>
      </c>
      <c r="C4217" s="875" t="n">
        <v>479</v>
      </c>
      <c r="D4217" s="876" t="n">
        <v>114</v>
      </c>
      <c r="E4217" s="877" t="inlineStr">
        <is>
          <t>Motorized control valve, suitable for Steam-condensate 
DN50 
PN25 
Flanged</t>
        </is>
      </c>
      <c r="F4217" s="877" t="inlineStr">
        <is>
          <t>Motoros szabályozó szelep Gőz-kondenz közegre 
DN50 
PN25 
Karimás kivitel</t>
        </is>
      </c>
      <c r="G4217" s="1049" t="n">
        <v>1</v>
      </c>
      <c r="H4217" s="878" t="inlineStr">
        <is>
          <t>db / pcs</t>
        </is>
      </c>
      <c r="I4217" s="315" t="n"/>
      <c r="J4217" s="159" t="n">
        <v>0</v>
      </c>
      <c r="K4217" s="159" t="n">
        <v>0</v>
      </c>
      <c r="L4217" s="753">
        <f>J4217+K4217</f>
        <v/>
      </c>
      <c r="M4217" s="748">
        <f>L4217*(G4217+I4217)</f>
        <v/>
      </c>
      <c r="O4217" s="464">
        <f>ISBLANK(D4217)</f>
        <v/>
      </c>
      <c r="P4217" s="464">
        <f>ISBLANK(G4217)</f>
        <v/>
      </c>
      <c r="Q4217" s="464">
        <f>ISBLANK(M4217)</f>
        <v/>
      </c>
      <c r="R4217" s="464">
        <f>IF(AND(O4217=P4217,O4217=Q4217),,"!!!")</f>
        <v/>
      </c>
      <c r="T4217" s="464" t="n">
        <v>4206</v>
      </c>
    </row>
    <row customFormat="1" customHeight="1" ht="45" outlineLevel="1" r="4218" s="543">
      <c r="A4218" s="29" t="inlineStr">
        <is>
          <t>x</t>
        </is>
      </c>
      <c r="B4218" s="874" t="n">
        <v>400</v>
      </c>
      <c r="C4218" s="875" t="n">
        <v>479</v>
      </c>
      <c r="D4218" s="876" t="n">
        <v>115</v>
      </c>
      <c r="E4218" s="880" t="inlineStr">
        <is>
          <t>Strainer, suitable for Steam-condensate 
DN15 
PN25 
Flanged</t>
        </is>
      </c>
      <c r="F4218" s="880" t="inlineStr">
        <is>
          <t>Szűrő Gőz-kondenz közegre 
DN15 
PN25 
Karimás kivitel</t>
        </is>
      </c>
      <c r="G4218" s="1049" t="n">
        <v>6</v>
      </c>
      <c r="H4218" s="878" t="inlineStr">
        <is>
          <t>db / pcs</t>
        </is>
      </c>
      <c r="I4218" s="315" t="n"/>
      <c r="J4218" s="159" t="n">
        <v>0</v>
      </c>
      <c r="K4218" s="159" t="n">
        <v>0</v>
      </c>
      <c r="L4218" s="753">
        <f>J4218+K4218</f>
        <v/>
      </c>
      <c r="M4218" s="748">
        <f>L4218*(G4218+I4218)</f>
        <v/>
      </c>
      <c r="O4218" s="464">
        <f>ISBLANK(D4218)</f>
        <v/>
      </c>
      <c r="P4218" s="464">
        <f>ISBLANK(G4218)</f>
        <v/>
      </c>
      <c r="Q4218" s="464">
        <f>ISBLANK(M4218)</f>
        <v/>
      </c>
      <c r="R4218" s="464">
        <f>IF(AND(O4218=P4218,O4218=Q4218),,"!!!")</f>
        <v/>
      </c>
      <c r="T4218" s="464" t="n">
        <v>4207</v>
      </c>
    </row>
    <row customFormat="1" customHeight="1" ht="51" outlineLevel="1" r="4219" s="543">
      <c r="A4219" s="888" t="n"/>
      <c r="B4219" s="874" t="n">
        <v>400</v>
      </c>
      <c r="C4219" s="875" t="n">
        <v>479</v>
      </c>
      <c r="D4219" s="876" t="n">
        <v>116</v>
      </c>
      <c r="E4219" s="877" t="inlineStr">
        <is>
          <t>Strainer, suitable for Steam-condensate 
DN25 
PN25 
Flanged</t>
        </is>
      </c>
      <c r="F4219" s="877" t="inlineStr">
        <is>
          <t>Szűrő Gőz-kondenz közegre 
DN25 
PN25 
Karimás kivitel</t>
        </is>
      </c>
      <c r="G4219" s="1049" t="n">
        <v>1</v>
      </c>
      <c r="H4219" s="878" t="inlineStr">
        <is>
          <t>db / pcs</t>
        </is>
      </c>
      <c r="I4219" s="315" t="n"/>
      <c r="J4219" s="159" t="n">
        <v>0</v>
      </c>
      <c r="K4219" s="159" t="n">
        <v>0</v>
      </c>
      <c r="L4219" s="753">
        <f>J4219+K4219</f>
        <v/>
      </c>
      <c r="M4219" s="748">
        <f>L4219*(G4219+I4219)</f>
        <v/>
      </c>
      <c r="O4219" s="464">
        <f>ISBLANK(D4219)</f>
        <v/>
      </c>
      <c r="P4219" s="464">
        <f>ISBLANK(G4219)</f>
        <v/>
      </c>
      <c r="Q4219" s="464">
        <f>ISBLANK(M4219)</f>
        <v/>
      </c>
      <c r="R4219" s="464">
        <f>IF(AND(O4219=P4219,O4219=Q4219),,"!!!")</f>
        <v/>
      </c>
      <c r="T4219" s="464" t="n">
        <v>4208</v>
      </c>
    </row>
    <row customFormat="1" customHeight="1" ht="51" outlineLevel="1" r="4220" s="543">
      <c r="A4220" s="888" t="n"/>
      <c r="B4220" s="874" t="n">
        <v>400</v>
      </c>
      <c r="C4220" s="875" t="n">
        <v>479</v>
      </c>
      <c r="D4220" s="876" t="n">
        <v>117</v>
      </c>
      <c r="E4220" s="877" t="inlineStr">
        <is>
          <t>Strainer, suitable for Steam-condensate 
DN32 
PN25 
Flanged</t>
        </is>
      </c>
      <c r="F4220" s="877" t="inlineStr">
        <is>
          <t>Szűrő Gőz-kondenz közegre 
DN32 
PN25 
Karimás kivitel</t>
        </is>
      </c>
      <c r="G4220" s="1049" t="n">
        <v>4</v>
      </c>
      <c r="H4220" s="878" t="inlineStr">
        <is>
          <t>db / pcs</t>
        </is>
      </c>
      <c r="I4220" s="315" t="n"/>
      <c r="J4220" s="159" t="n">
        <v>0</v>
      </c>
      <c r="K4220" s="159" t="n">
        <v>0</v>
      </c>
      <c r="L4220" s="753">
        <f>J4220+K4220</f>
        <v/>
      </c>
      <c r="M4220" s="748">
        <f>L4220*(G4220+I4220)</f>
        <v/>
      </c>
      <c r="O4220" s="464">
        <f>ISBLANK(D4220)</f>
        <v/>
      </c>
      <c r="P4220" s="464">
        <f>ISBLANK(G4220)</f>
        <v/>
      </c>
      <c r="Q4220" s="464">
        <f>ISBLANK(M4220)</f>
        <v/>
      </c>
      <c r="R4220" s="464">
        <f>IF(AND(O4220=P4220,O4220=Q4220),,"!!!")</f>
        <v/>
      </c>
      <c r="T4220" s="464" t="n">
        <v>4209</v>
      </c>
    </row>
    <row customFormat="1" customHeight="1" ht="51" outlineLevel="1" r="4221" s="543">
      <c r="A4221" s="888" t="n"/>
      <c r="B4221" s="874" t="n">
        <v>400</v>
      </c>
      <c r="C4221" s="875" t="n">
        <v>479</v>
      </c>
      <c r="D4221" s="876" t="n">
        <v>118</v>
      </c>
      <c r="E4221" s="877" t="inlineStr">
        <is>
          <t>Strainer, suitable for Steam-condensate 
DN65 
PN25 
Flanged</t>
        </is>
      </c>
      <c r="F4221" s="877" t="inlineStr">
        <is>
          <t>Szűrő Gőz-kondenz közegre 
DN65 
PN25 
Karimás kivitel</t>
        </is>
      </c>
      <c r="G4221" s="1049" t="n">
        <v>1</v>
      </c>
      <c r="H4221" s="878" t="inlineStr">
        <is>
          <t>db / pcs</t>
        </is>
      </c>
      <c r="I4221" s="315" t="n"/>
      <c r="J4221" s="159" t="n">
        <v>0</v>
      </c>
      <c r="K4221" s="159" t="n">
        <v>0</v>
      </c>
      <c r="L4221" s="753">
        <f>J4221+K4221</f>
        <v/>
      </c>
      <c r="M4221" s="748">
        <f>L4221*(G4221+I4221)</f>
        <v/>
      </c>
      <c r="O4221" s="464">
        <f>ISBLANK(D4221)</f>
        <v/>
      </c>
      <c r="P4221" s="464">
        <f>ISBLANK(G4221)</f>
        <v/>
      </c>
      <c r="Q4221" s="464">
        <f>ISBLANK(M4221)</f>
        <v/>
      </c>
      <c r="R4221" s="464">
        <f>IF(AND(O4221=P4221,O4221=Q4221),,"!!!")</f>
        <v/>
      </c>
      <c r="T4221" s="464" t="n">
        <v>4210</v>
      </c>
    </row>
    <row customFormat="1" customHeight="1" ht="51" outlineLevel="1" r="4222" s="543">
      <c r="A4222" s="888" t="n"/>
      <c r="B4222" s="874" t="n">
        <v>400</v>
      </c>
      <c r="C4222" s="875" t="n">
        <v>479</v>
      </c>
      <c r="D4222" s="876" t="n">
        <v>119</v>
      </c>
      <c r="E4222" s="877" t="inlineStr">
        <is>
          <t>Strainer, suitable for Steam-condensate 
DN15 
PN40 
Flanged</t>
        </is>
      </c>
      <c r="F4222" s="877" t="inlineStr">
        <is>
          <t>Szűrő Gőz-kondenz közegre 
DN15 
PN40 
Karimás kivitel</t>
        </is>
      </c>
      <c r="G4222" s="1049" t="n">
        <v>2</v>
      </c>
      <c r="H4222" s="878" t="inlineStr">
        <is>
          <t>db / pcs</t>
        </is>
      </c>
      <c r="I4222" s="315" t="n"/>
      <c r="J4222" s="159" t="n">
        <v>0</v>
      </c>
      <c r="K4222" s="159" t="n">
        <v>0</v>
      </c>
      <c r="L4222" s="753">
        <f>J4222+K4222</f>
        <v/>
      </c>
      <c r="M4222" s="748">
        <f>L4222*(G4222+I4222)</f>
        <v/>
      </c>
      <c r="O4222" s="464">
        <f>ISBLANK(D4222)</f>
        <v/>
      </c>
      <c r="P4222" s="464">
        <f>ISBLANK(G4222)</f>
        <v/>
      </c>
      <c r="Q4222" s="464">
        <f>ISBLANK(M4222)</f>
        <v/>
      </c>
      <c r="R4222" s="464">
        <f>IF(AND(O4222=P4222,O4222=Q4222),,"!!!")</f>
        <v/>
      </c>
      <c r="T4222" s="464" t="n">
        <v>4211</v>
      </c>
    </row>
    <row customFormat="1" customHeight="1" ht="51" outlineLevel="1" r="4223" s="543">
      <c r="A4223" s="888" t="n"/>
      <c r="B4223" s="874" t="n">
        <v>400</v>
      </c>
      <c r="C4223" s="875" t="n">
        <v>479</v>
      </c>
      <c r="D4223" s="876" t="n">
        <v>120</v>
      </c>
      <c r="E4223" s="877" t="inlineStr">
        <is>
          <t>Vacuum breaker, suitable for Steam-condensate 
DN15 
PN25 
Threaded</t>
        </is>
      </c>
      <c r="F4223" s="877" t="inlineStr">
        <is>
          <t>Vákuumtörő Gőz-kondenz közegre 
DN15 
PN25 
Menetes kivitel</t>
        </is>
      </c>
      <c r="G4223" s="1049" t="n">
        <v>2</v>
      </c>
      <c r="H4223" s="878" t="inlineStr">
        <is>
          <t>db / pcs</t>
        </is>
      </c>
      <c r="I4223" s="315" t="n"/>
      <c r="J4223" s="159" t="n">
        <v>0</v>
      </c>
      <c r="K4223" s="159" t="n">
        <v>0</v>
      </c>
      <c r="L4223" s="753">
        <f>J4223+K4223</f>
        <v/>
      </c>
      <c r="M4223" s="748">
        <f>L4223*(G4223+I4223)</f>
        <v/>
      </c>
      <c r="O4223" s="464">
        <f>ISBLANK(D4223)</f>
        <v/>
      </c>
      <c r="P4223" s="464">
        <f>ISBLANK(G4223)</f>
        <v/>
      </c>
      <c r="Q4223" s="464">
        <f>ISBLANK(M4223)</f>
        <v/>
      </c>
      <c r="R4223" s="464">
        <f>IF(AND(O4223=P4223,O4223=Q4223),,"!!!")</f>
        <v/>
      </c>
      <c r="T4223" s="464" t="n">
        <v>4212</v>
      </c>
    </row>
    <row customFormat="1" customHeight="1" ht="51" outlineLevel="1" r="4224" s="543">
      <c r="A4224" s="888" t="n"/>
      <c r="B4224" s="874" t="n">
        <v>400</v>
      </c>
      <c r="C4224" s="875" t="n">
        <v>479</v>
      </c>
      <c r="D4224" s="876" t="n">
        <v>121</v>
      </c>
      <c r="E4224" s="877" t="inlineStr">
        <is>
          <t>Vacuum breaker, suitable for Steam-condensate 
DN65 
PN25 
Threaded</t>
        </is>
      </c>
      <c r="F4224" s="877" t="inlineStr">
        <is>
          <t>Vákuumtörő Gőz-kondenz közegre 
DN65 
PN25 
Menetes kivitel</t>
        </is>
      </c>
      <c r="G4224" s="1049" t="n">
        <v>1</v>
      </c>
      <c r="H4224" s="878" t="inlineStr">
        <is>
          <t>db / pcs</t>
        </is>
      </c>
      <c r="I4224" s="315" t="n"/>
      <c r="J4224" s="159" t="n">
        <v>0</v>
      </c>
      <c r="K4224" s="159" t="n">
        <v>0</v>
      </c>
      <c r="L4224" s="753">
        <f>J4224+K4224</f>
        <v/>
      </c>
      <c r="M4224" s="748">
        <f>L4224*(G4224+I4224)</f>
        <v/>
      </c>
      <c r="O4224" s="464">
        <f>ISBLANK(D4224)</f>
        <v/>
      </c>
      <c r="P4224" s="464">
        <f>ISBLANK(G4224)</f>
        <v/>
      </c>
      <c r="Q4224" s="464">
        <f>ISBLANK(M4224)</f>
        <v/>
      </c>
      <c r="R4224" s="464">
        <f>IF(AND(O4224=P4224,O4224=Q4224),,"!!!")</f>
        <v/>
      </c>
      <c r="T4224" s="464" t="n">
        <v>4213</v>
      </c>
    </row>
    <row customFormat="1" customHeight="1" ht="51" outlineLevel="1" r="4225" s="543">
      <c r="A4225" s="888" t="n"/>
      <c r="B4225" s="874" t="n">
        <v>400</v>
      </c>
      <c r="C4225" s="875" t="n">
        <v>479</v>
      </c>
      <c r="D4225" s="876" t="n">
        <v>122</v>
      </c>
      <c r="E4225" s="877" t="inlineStr">
        <is>
          <t>Vacuum breaker, suitable for Steam-condensate 
DN15 
PN40 
Threaded</t>
        </is>
      </c>
      <c r="F4225" s="877" t="inlineStr">
        <is>
          <t>Vákuumtörő Gőz-kondenz közegre 
DN15 
PN40 
Menetes kivitel</t>
        </is>
      </c>
      <c r="G4225" s="1049" t="n">
        <v>2</v>
      </c>
      <c r="H4225" s="878" t="inlineStr">
        <is>
          <t>db / pcs</t>
        </is>
      </c>
      <c r="I4225" s="315" t="n"/>
      <c r="J4225" s="159" t="n">
        <v>0</v>
      </c>
      <c r="K4225" s="159" t="n">
        <v>0</v>
      </c>
      <c r="L4225" s="753">
        <f>J4225+K4225</f>
        <v/>
      </c>
      <c r="M4225" s="748">
        <f>L4225*(G4225+I4225)</f>
        <v/>
      </c>
      <c r="O4225" s="464">
        <f>ISBLANK(D4225)</f>
        <v/>
      </c>
      <c r="P4225" s="464">
        <f>ISBLANK(G4225)</f>
        <v/>
      </c>
      <c r="Q4225" s="464">
        <f>ISBLANK(M4225)</f>
        <v/>
      </c>
      <c r="R4225" s="464">
        <f>IF(AND(O4225=P4225,O4225=Q4225),,"!!!")</f>
        <v/>
      </c>
      <c r="T4225" s="464" t="n">
        <v>4214</v>
      </c>
    </row>
    <row customFormat="1" customHeight="1" ht="45" outlineLevel="1" r="4226" s="543">
      <c r="A4226" s="29" t="inlineStr">
        <is>
          <t>x</t>
        </is>
      </c>
      <c r="B4226" s="874" t="n">
        <v>400</v>
      </c>
      <c r="C4226" s="875" t="n">
        <v>479</v>
      </c>
      <c r="D4226" s="876" t="n">
        <v>123</v>
      </c>
      <c r="E4226" s="880" t="inlineStr">
        <is>
          <t>Check valve, suitable for Steam-condensate 
DN15 
PN25 
Mounting between flanges</t>
        </is>
      </c>
      <c r="F4226" s="880" t="inlineStr">
        <is>
          <t>Visszacsapó szelep Gőz-kondenz közegre 
DN15 
PN25 
Karimák közé fogható kivitel</t>
        </is>
      </c>
      <c r="G4226" s="1049" t="n">
        <v>10</v>
      </c>
      <c r="H4226" s="878" t="inlineStr">
        <is>
          <t>db / pcs</t>
        </is>
      </c>
      <c r="I4226" s="315" t="n"/>
      <c r="J4226" s="159" t="n">
        <v>0</v>
      </c>
      <c r="K4226" s="159" t="n">
        <v>0</v>
      </c>
      <c r="L4226" s="753">
        <f>J4226+K4226</f>
        <v/>
      </c>
      <c r="M4226" s="748">
        <f>L4226*(G4226+I4226)</f>
        <v/>
      </c>
      <c r="O4226" s="464">
        <f>ISBLANK(D4226)</f>
        <v/>
      </c>
      <c r="P4226" s="464">
        <f>ISBLANK(G4226)</f>
        <v/>
      </c>
      <c r="Q4226" s="464">
        <f>ISBLANK(M4226)</f>
        <v/>
      </c>
      <c r="R4226" s="464">
        <f>IF(AND(O4226=P4226,O4226=Q4226),,"!!!")</f>
        <v/>
      </c>
      <c r="T4226" s="464" t="n">
        <v>4215</v>
      </c>
    </row>
    <row customFormat="1" customHeight="1" ht="51" outlineLevel="1" r="4227" s="543">
      <c r="A4227" s="888" t="n"/>
      <c r="B4227" s="874" t="n">
        <v>400</v>
      </c>
      <c r="C4227" s="875" t="n">
        <v>479</v>
      </c>
      <c r="D4227" s="876" t="n">
        <v>124</v>
      </c>
      <c r="E4227" s="877" t="inlineStr">
        <is>
          <t>Check valve, suitable for Steam-condensate 
DN25 
PN25 
Mounting between flanges</t>
        </is>
      </c>
      <c r="F4227" s="877" t="inlineStr">
        <is>
          <t>Visszacsapó szelep Gőz-kondenz közegre 
DN25 
PN25 
Karimák közé fogható kivitel</t>
        </is>
      </c>
      <c r="G4227" s="1049" t="n">
        <v>3</v>
      </c>
      <c r="H4227" s="878" t="inlineStr">
        <is>
          <t>db / pcs</t>
        </is>
      </c>
      <c r="I4227" s="315" t="n"/>
      <c r="J4227" s="159" t="n">
        <v>0</v>
      </c>
      <c r="K4227" s="159" t="n">
        <v>0</v>
      </c>
      <c r="L4227" s="753">
        <f>J4227+K4227</f>
        <v/>
      </c>
      <c r="M4227" s="748">
        <f>L4227*(G4227+I4227)</f>
        <v/>
      </c>
      <c r="O4227" s="464">
        <f>ISBLANK(D4227)</f>
        <v/>
      </c>
      <c r="P4227" s="464">
        <f>ISBLANK(G4227)</f>
        <v/>
      </c>
      <c r="Q4227" s="464">
        <f>ISBLANK(M4227)</f>
        <v/>
      </c>
      <c r="R4227" s="464">
        <f>IF(AND(O4227=P4227,O4227=Q4227),,"!!!")</f>
        <v/>
      </c>
      <c r="T4227" s="464" t="n">
        <v>4216</v>
      </c>
    </row>
    <row customFormat="1" customHeight="1" ht="51" outlineLevel="1" r="4228" s="543">
      <c r="A4228" s="888" t="n"/>
      <c r="B4228" s="874" t="n">
        <v>400</v>
      </c>
      <c r="C4228" s="875" t="n">
        <v>479</v>
      </c>
      <c r="D4228" s="876" t="n">
        <v>125</v>
      </c>
      <c r="E4228" s="877" t="inlineStr">
        <is>
          <t>Check valve, suitable for Steam-condensate 
DN32 
PN25 
Mounting between flanges</t>
        </is>
      </c>
      <c r="F4228" s="877" t="inlineStr">
        <is>
          <t>Visszacsapó szelep Gőz-kondenz közegre 
DN32 
PN25 
Karimák közé fogható kivitel</t>
        </is>
      </c>
      <c r="G4228" s="1049" t="n">
        <v>4</v>
      </c>
      <c r="H4228" s="878" t="inlineStr">
        <is>
          <t>db / pcs</t>
        </is>
      </c>
      <c r="I4228" s="315" t="n"/>
      <c r="J4228" s="159" t="n">
        <v>0</v>
      </c>
      <c r="K4228" s="159" t="n">
        <v>0</v>
      </c>
      <c r="L4228" s="753">
        <f>J4228+K4228</f>
        <v/>
      </c>
      <c r="M4228" s="748">
        <f>L4228*(G4228+I4228)</f>
        <v/>
      </c>
      <c r="O4228" s="464">
        <f>ISBLANK(D4228)</f>
        <v/>
      </c>
      <c r="P4228" s="464">
        <f>ISBLANK(G4228)</f>
        <v/>
      </c>
      <c r="Q4228" s="464">
        <f>ISBLANK(M4228)</f>
        <v/>
      </c>
      <c r="R4228" s="464">
        <f>IF(AND(O4228=P4228,O4228=Q4228),,"!!!")</f>
        <v/>
      </c>
      <c r="T4228" s="464" t="n">
        <v>4217</v>
      </c>
    </row>
    <row customFormat="1" customHeight="1" ht="51" outlineLevel="1" r="4229" s="543">
      <c r="A4229" s="888" t="n"/>
      <c r="B4229" s="874" t="n">
        <v>400</v>
      </c>
      <c r="C4229" s="875" t="n">
        <v>479</v>
      </c>
      <c r="D4229" s="876" t="n">
        <v>126</v>
      </c>
      <c r="E4229" s="877" t="inlineStr">
        <is>
          <t>Check valve, suitable for Steam-condensate 
DN50 
PN25 
Mounting between flanges</t>
        </is>
      </c>
      <c r="F4229" s="877" t="inlineStr">
        <is>
          <t>Visszacsapó szelep Gőz-kondenz közegre 
DN50 
PN25 
Karimák közé fogható kivitel</t>
        </is>
      </c>
      <c r="G4229" s="1049" t="n">
        <v>1</v>
      </c>
      <c r="H4229" s="878" t="inlineStr">
        <is>
          <t>db / pcs</t>
        </is>
      </c>
      <c r="I4229" s="315" t="n"/>
      <c r="J4229" s="159" t="n">
        <v>0</v>
      </c>
      <c r="K4229" s="159" t="n">
        <v>0</v>
      </c>
      <c r="L4229" s="753">
        <f>J4229+K4229</f>
        <v/>
      </c>
      <c r="M4229" s="748">
        <f>L4229*(G4229+I4229)</f>
        <v/>
      </c>
      <c r="O4229" s="464">
        <f>ISBLANK(D4229)</f>
        <v/>
      </c>
      <c r="P4229" s="464">
        <f>ISBLANK(G4229)</f>
        <v/>
      </c>
      <c r="Q4229" s="464">
        <f>ISBLANK(M4229)</f>
        <v/>
      </c>
      <c r="R4229" s="464">
        <f>IF(AND(O4229=P4229,O4229=Q4229),,"!!!")</f>
        <v/>
      </c>
      <c r="T4229" s="464" t="n">
        <v>4218</v>
      </c>
    </row>
    <row customFormat="1" customHeight="1" ht="51" outlineLevel="1" r="4230" s="543">
      <c r="A4230" s="888" t="n"/>
      <c r="B4230" s="874" t="n">
        <v>400</v>
      </c>
      <c r="C4230" s="875" t="n">
        <v>479</v>
      </c>
      <c r="D4230" s="876" t="n">
        <v>127</v>
      </c>
      <c r="E4230" s="877" t="inlineStr">
        <is>
          <t>Check valve, suitable for Steam-condensate 
DN100 
PN25 
Mounting between flanges</t>
        </is>
      </c>
      <c r="F4230" s="877" t="inlineStr">
        <is>
          <t>Visszacsapó szelep Gőz-kondenz közegre 
DN100 
PN25 
Karimák közé fogható kivitel</t>
        </is>
      </c>
      <c r="G4230" s="1049" t="n">
        <v>1</v>
      </c>
      <c r="H4230" s="878" t="inlineStr">
        <is>
          <t>db / pcs</t>
        </is>
      </c>
      <c r="I4230" s="315" t="n"/>
      <c r="J4230" s="159" t="n">
        <v>0</v>
      </c>
      <c r="K4230" s="159" t="n">
        <v>0</v>
      </c>
      <c r="L4230" s="753">
        <f>J4230+K4230</f>
        <v/>
      </c>
      <c r="M4230" s="748">
        <f>L4230*(G4230+I4230)</f>
        <v/>
      </c>
      <c r="O4230" s="464">
        <f>ISBLANK(D4230)</f>
        <v/>
      </c>
      <c r="P4230" s="464">
        <f>ISBLANK(G4230)</f>
        <v/>
      </c>
      <c r="Q4230" s="464">
        <f>ISBLANK(M4230)</f>
        <v/>
      </c>
      <c r="R4230" s="464">
        <f>IF(AND(O4230=P4230,O4230=Q4230),,"!!!")</f>
        <v/>
      </c>
      <c r="T4230" s="464" t="n">
        <v>4219</v>
      </c>
    </row>
    <row customFormat="1" customHeight="1" ht="51" outlineLevel="1" r="4231" s="543">
      <c r="A4231" s="888" t="n"/>
      <c r="B4231" s="874" t="n">
        <v>400</v>
      </c>
      <c r="C4231" s="875" t="n">
        <v>479</v>
      </c>
      <c r="D4231" s="876" t="n">
        <v>128</v>
      </c>
      <c r="E4231" s="877" t="inlineStr">
        <is>
          <t>Check valve, suitable for Steam-condensate 
DN15 
PN40 
Mounting between flanges</t>
        </is>
      </c>
      <c r="F4231" s="877" t="inlineStr">
        <is>
          <t>Visszacsapó szelep Gőz-kondenz közegre 
DN15 
PN40 
Karimák közé fogható kivitel</t>
        </is>
      </c>
      <c r="G4231" s="1049" t="n">
        <v>2</v>
      </c>
      <c r="H4231" s="878" t="inlineStr">
        <is>
          <t>db / pcs</t>
        </is>
      </c>
      <c r="I4231" s="315" t="n"/>
      <c r="J4231" s="159" t="n">
        <v>0</v>
      </c>
      <c r="K4231" s="159" t="n">
        <v>0</v>
      </c>
      <c r="L4231" s="753">
        <f>J4231+K4231</f>
        <v/>
      </c>
      <c r="M4231" s="748">
        <f>L4231*(G4231+I4231)</f>
        <v/>
      </c>
      <c r="O4231" s="464">
        <f>ISBLANK(D4231)</f>
        <v/>
      </c>
      <c r="P4231" s="464">
        <f>ISBLANK(G4231)</f>
        <v/>
      </c>
      <c r="Q4231" s="464">
        <f>ISBLANK(M4231)</f>
        <v/>
      </c>
      <c r="R4231" s="464">
        <f>IF(AND(O4231=P4231,O4231=Q4231),,"!!!")</f>
        <v/>
      </c>
      <c r="T4231" s="464" t="n">
        <v>4220</v>
      </c>
    </row>
    <row customFormat="1" customHeight="1" ht="38.25" outlineLevel="1" r="4232" s="543">
      <c r="A4232" s="888" t="n"/>
      <c r="B4232" s="874" t="n">
        <v>400</v>
      </c>
      <c r="C4232" s="875" t="n">
        <v>479</v>
      </c>
      <c r="D4232" s="876" t="n">
        <v>129</v>
      </c>
      <c r="E4232" s="877" t="inlineStr">
        <is>
          <t>Pressure gauge 
1/2"  (D=100) 
PN25</t>
        </is>
      </c>
      <c r="F4232" s="877" t="inlineStr">
        <is>
          <t>Helyi manométer 
1/2"  (D=100) 
PN25</t>
        </is>
      </c>
      <c r="G4232" s="1049" t="n">
        <v>2</v>
      </c>
      <c r="H4232" s="878" t="inlineStr">
        <is>
          <t>db / pcs</t>
        </is>
      </c>
      <c r="I4232" s="315" t="n"/>
      <c r="J4232" s="159" t="n">
        <v>0</v>
      </c>
      <c r="K4232" s="159" t="n">
        <v>0</v>
      </c>
      <c r="L4232" s="753">
        <f>J4232+K4232</f>
        <v/>
      </c>
      <c r="M4232" s="748">
        <f>L4232*(G4232+I4232)</f>
        <v/>
      </c>
      <c r="O4232" s="464">
        <f>ISBLANK(D4232)</f>
        <v/>
      </c>
      <c r="P4232" s="464">
        <f>ISBLANK(G4232)</f>
        <v/>
      </c>
      <c r="Q4232" s="464">
        <f>ISBLANK(M4232)</f>
        <v/>
      </c>
      <c r="R4232" s="464">
        <f>IF(AND(O4232=P4232,O4232=Q4232),,"!!!")</f>
        <v/>
      </c>
      <c r="T4232" s="464" t="n">
        <v>4221</v>
      </c>
    </row>
    <row customFormat="1" customHeight="1" ht="38.25" outlineLevel="1" r="4233" s="543">
      <c r="A4233" s="888" t="n"/>
      <c r="B4233" s="874" t="n">
        <v>400</v>
      </c>
      <c r="C4233" s="875" t="n">
        <v>479</v>
      </c>
      <c r="D4233" s="876" t="n">
        <v>130</v>
      </c>
      <c r="E4233" s="877" t="inlineStr">
        <is>
          <t>Pressure gauge valve 
1/2" 
PN25</t>
        </is>
      </c>
      <c r="F4233" s="877" t="inlineStr">
        <is>
          <t>Manométer szelep 
1/2" 
PN25</t>
        </is>
      </c>
      <c r="G4233" s="1049" t="n">
        <v>2</v>
      </c>
      <c r="H4233" s="878" t="inlineStr">
        <is>
          <t>db / pcs</t>
        </is>
      </c>
      <c r="I4233" s="315" t="n"/>
      <c r="J4233" s="159" t="n">
        <v>0</v>
      </c>
      <c r="K4233" s="159" t="n">
        <v>0</v>
      </c>
      <c r="L4233" s="753">
        <f>J4233+K4233</f>
        <v/>
      </c>
      <c r="M4233" s="748">
        <f>L4233*(G4233+I4233)</f>
        <v/>
      </c>
      <c r="O4233" s="464">
        <f>ISBLANK(D4233)</f>
        <v/>
      </c>
      <c r="P4233" s="464">
        <f>ISBLANK(G4233)</f>
        <v/>
      </c>
      <c r="Q4233" s="464">
        <f>ISBLANK(M4233)</f>
        <v/>
      </c>
      <c r="R4233" s="464">
        <f>IF(AND(O4233=P4233,O4233=Q4233),,"!!!")</f>
        <v/>
      </c>
      <c r="T4233" s="464" t="n">
        <v>4222</v>
      </c>
    </row>
    <row customFormat="1" customHeight="1" ht="45" outlineLevel="1" r="4234" s="543">
      <c r="A4234" s="29" t="inlineStr">
        <is>
          <t>x</t>
        </is>
      </c>
      <c r="B4234" s="874" t="n">
        <v>400</v>
      </c>
      <c r="C4234" s="875" t="n">
        <v>479</v>
      </c>
      <c r="D4234" s="876" t="n">
        <v>131</v>
      </c>
      <c r="E4234" s="880" t="inlineStr">
        <is>
          <t>Pipe clamp (appropriation) 
DN15 
MEFA v. egyenértékű / MEFA or equal 
Estimated value by the length of the pipeline route</t>
        </is>
      </c>
      <c r="F4234" s="880" t="inlineStr">
        <is>
          <t>Csőbilincs (előirányzat) 
DN15 
MEFA v. egyenértékű / MEFA or equal 
Nyomvonalhossz alapján becsült érték</t>
        </is>
      </c>
      <c r="G4234" s="1049" t="n">
        <v>93</v>
      </c>
      <c r="H4234" s="878" t="inlineStr">
        <is>
          <t>db / pcs</t>
        </is>
      </c>
      <c r="I4234" s="315" t="n"/>
      <c r="J4234" s="159" t="n">
        <v>0</v>
      </c>
      <c r="K4234" s="159" t="n">
        <v>0</v>
      </c>
      <c r="L4234" s="753">
        <f>J4234+K4234</f>
        <v/>
      </c>
      <c r="M4234" s="748">
        <f>L4234*(G4234+I4234)</f>
        <v/>
      </c>
      <c r="O4234" s="464">
        <f>ISBLANK(D4234)</f>
        <v/>
      </c>
      <c r="P4234" s="464">
        <f>ISBLANK(G4234)</f>
        <v/>
      </c>
      <c r="Q4234" s="464">
        <f>ISBLANK(M4234)</f>
        <v/>
      </c>
      <c r="R4234" s="464">
        <f>IF(AND(O4234=P4234,O4234=Q4234),,"!!!")</f>
        <v/>
      </c>
      <c r="T4234" s="464" t="n">
        <v>4223</v>
      </c>
    </row>
    <row customFormat="1" customHeight="1" ht="45" outlineLevel="1" r="4235" s="543">
      <c r="A4235" s="29" t="inlineStr">
        <is>
          <t>x</t>
        </is>
      </c>
      <c r="B4235" s="874" t="n">
        <v>400</v>
      </c>
      <c r="C4235" s="875" t="n">
        <v>479</v>
      </c>
      <c r="D4235" s="876" t="n">
        <v>132</v>
      </c>
      <c r="E4235" s="880" t="inlineStr">
        <is>
          <t>Pipe clamp (appropriation) 
DN25 
MEFA v. egyenértékű / MEFA or equal 
Estimated value by the length of the pipeline route</t>
        </is>
      </c>
      <c r="F4235" s="880" t="inlineStr">
        <is>
          <t>Csőbilincs (előirányzat) 
DN25 
MEFA v. egyenértékű / MEFA or equal 
Nyomvonalhossz alapján becsült érték</t>
        </is>
      </c>
      <c r="G4235" s="1049" t="n">
        <v>152</v>
      </c>
      <c r="H4235" s="878" t="inlineStr">
        <is>
          <t>db / pcs</t>
        </is>
      </c>
      <c r="I4235" s="315" t="n"/>
      <c r="J4235" s="159" t="n">
        <v>0</v>
      </c>
      <c r="K4235" s="159" t="n">
        <v>0</v>
      </c>
      <c r="L4235" s="753">
        <f>J4235+K4235</f>
        <v/>
      </c>
      <c r="M4235" s="748">
        <f>L4235*(G4235+I4235)</f>
        <v/>
      </c>
      <c r="O4235" s="464">
        <f>ISBLANK(D4235)</f>
        <v/>
      </c>
      <c r="P4235" s="464">
        <f>ISBLANK(G4235)</f>
        <v/>
      </c>
      <c r="Q4235" s="464">
        <f>ISBLANK(M4235)</f>
        <v/>
      </c>
      <c r="R4235" s="464">
        <f>IF(AND(O4235=P4235,O4235=Q4235),,"!!!")</f>
        <v/>
      </c>
      <c r="T4235" s="464" t="n">
        <v>4224</v>
      </c>
    </row>
    <row customFormat="1" customHeight="1" ht="51" outlineLevel="1" r="4236" s="543">
      <c r="A4236" s="888" t="n"/>
      <c r="B4236" s="874" t="n">
        <v>400</v>
      </c>
      <c r="C4236" s="875" t="n">
        <v>479</v>
      </c>
      <c r="D4236" s="876" t="n">
        <v>133</v>
      </c>
      <c r="E4236" s="877" t="inlineStr">
        <is>
          <t>Pipe clamp (appropriation) 
DN32 
MEFA v. egyenértékű / MEFA or equal 
Estimated value by the length of the pipeline route</t>
        </is>
      </c>
      <c r="F4236" s="877" t="inlineStr">
        <is>
          <t>Csőbilincs (előirányzat) 
DN32 
MEFA v. egyenértékű / MEFA or equal 
Nyomvonalhossz alapján becsült érték</t>
        </is>
      </c>
      <c r="G4236" s="1049" t="n">
        <v>66</v>
      </c>
      <c r="H4236" s="878" t="inlineStr">
        <is>
          <t>db / pcs</t>
        </is>
      </c>
      <c r="I4236" s="315" t="n"/>
      <c r="J4236" s="159" t="n">
        <v>0</v>
      </c>
      <c r="K4236" s="159" t="n">
        <v>0</v>
      </c>
      <c r="L4236" s="753">
        <f>J4236+K4236</f>
        <v/>
      </c>
      <c r="M4236" s="748">
        <f>L4236*(G4236+I4236)</f>
        <v/>
      </c>
      <c r="O4236" s="464">
        <f>ISBLANK(D4236)</f>
        <v/>
      </c>
      <c r="P4236" s="464">
        <f>ISBLANK(G4236)</f>
        <v/>
      </c>
      <c r="Q4236" s="464">
        <f>ISBLANK(M4236)</f>
        <v/>
      </c>
      <c r="R4236" s="464">
        <f>IF(AND(O4236=P4236,O4236=Q4236),,"!!!")</f>
        <v/>
      </c>
      <c r="T4236" s="464" t="n">
        <v>4225</v>
      </c>
    </row>
    <row customFormat="1" customHeight="1" ht="45" outlineLevel="1" r="4237" s="543">
      <c r="A4237" s="29" t="inlineStr">
        <is>
          <t>x</t>
        </is>
      </c>
      <c r="B4237" s="874" t="n">
        <v>400</v>
      </c>
      <c r="C4237" s="875" t="n">
        <v>479</v>
      </c>
      <c r="D4237" s="876" t="n">
        <v>134</v>
      </c>
      <c r="E4237" s="880" t="inlineStr">
        <is>
          <t>Pipe clamp (appropriation) 
DN40 
MEFA v. egyenértékű / MEFA or equal 
Estimated value by the length of the pipeline route</t>
        </is>
      </c>
      <c r="F4237" s="880" t="inlineStr">
        <is>
          <t>Csőbilincs (előirányzat) 
DN40 
MEFA v. egyenértékű / MEFA or equal 
Nyomvonalhossz alapján becsült érték</t>
        </is>
      </c>
      <c r="G4237" s="1049" t="n">
        <v>98</v>
      </c>
      <c r="H4237" s="878" t="inlineStr">
        <is>
          <t>db / pcs</t>
        </is>
      </c>
      <c r="I4237" s="315" t="n"/>
      <c r="J4237" s="159" t="n">
        <v>0</v>
      </c>
      <c r="K4237" s="159" t="n">
        <v>0</v>
      </c>
      <c r="L4237" s="753">
        <f>J4237+K4237</f>
        <v/>
      </c>
      <c r="M4237" s="748">
        <f>L4237*(G4237+I4237)</f>
        <v/>
      </c>
      <c r="O4237" s="464">
        <f>ISBLANK(D4237)</f>
        <v/>
      </c>
      <c r="P4237" s="464">
        <f>ISBLANK(G4237)</f>
        <v/>
      </c>
      <c r="Q4237" s="464">
        <f>ISBLANK(M4237)</f>
        <v/>
      </c>
      <c r="R4237" s="464">
        <f>IF(AND(O4237=P4237,O4237=Q4237),,"!!!")</f>
        <v/>
      </c>
      <c r="T4237" s="464" t="n">
        <v>4226</v>
      </c>
    </row>
    <row customFormat="1" customHeight="1" ht="45" outlineLevel="1" r="4238" s="543">
      <c r="A4238" s="29" t="inlineStr">
        <is>
          <t>x</t>
        </is>
      </c>
      <c r="B4238" s="874" t="n">
        <v>400</v>
      </c>
      <c r="C4238" s="875" t="n">
        <v>479</v>
      </c>
      <c r="D4238" s="876" t="n">
        <v>135</v>
      </c>
      <c r="E4238" s="880" t="inlineStr">
        <is>
          <t>Pipe clamp (appropriation) 
DN65 
MEFA v. egyenértékű / MEFA or equal 
Exact amount is available on the pipe supports list</t>
        </is>
      </c>
      <c r="F4238" s="880" t="inlineStr">
        <is>
          <t>Csőbilincs (előirányzat) 
DN65 
MEFA v. egyenértékű / MEFA or equal 
Pontos mennyiségeket lásd csőtartó terveken</t>
        </is>
      </c>
      <c r="G4238" s="1049" t="n">
        <v>20</v>
      </c>
      <c r="H4238" s="878" t="inlineStr">
        <is>
          <t>db / pcs</t>
        </is>
      </c>
      <c r="I4238" s="315" t="n"/>
      <c r="J4238" s="159" t="n">
        <v>0</v>
      </c>
      <c r="K4238" s="159" t="n">
        <v>0</v>
      </c>
      <c r="L4238" s="753">
        <f>J4238+K4238</f>
        <v/>
      </c>
      <c r="M4238" s="748">
        <f>L4238*(G4238+I4238)</f>
        <v/>
      </c>
      <c r="O4238" s="464">
        <f>ISBLANK(D4238)</f>
        <v/>
      </c>
      <c r="P4238" s="464">
        <f>ISBLANK(G4238)</f>
        <v/>
      </c>
      <c r="Q4238" s="464">
        <f>ISBLANK(M4238)</f>
        <v/>
      </c>
      <c r="R4238" s="464">
        <f>IF(AND(O4238=P4238,O4238=Q4238),,"!!!")</f>
        <v/>
      </c>
      <c r="T4238" s="464" t="n">
        <v>4227</v>
      </c>
    </row>
    <row customFormat="1" customHeight="1" ht="22.5" outlineLevel="1" r="4239" s="543">
      <c r="A4239" s="29" t="inlineStr">
        <is>
          <t>x</t>
        </is>
      </c>
      <c r="B4239" s="874" t="n">
        <v>400</v>
      </c>
      <c r="C4239" s="875" t="n">
        <v>479</v>
      </c>
      <c r="D4239" s="876" t="n">
        <v>136</v>
      </c>
      <c r="E4239" s="880" t="inlineStr">
        <is>
          <t>Pipe support: limit stop/anchor, weight: 2,01-5,00 kg/pcs</t>
        </is>
      </c>
      <c r="F4239" s="880" t="inlineStr">
        <is>
          <t>Csőtartó beépítése fix vagy csúszó kivitelben,
csőtartó tömege: 2,01-5,00 kg/db között</t>
        </is>
      </c>
      <c r="G4239" s="1049" t="n">
        <v>437</v>
      </c>
      <c r="H4239" s="878" t="inlineStr">
        <is>
          <t>kg</t>
        </is>
      </c>
      <c r="I4239" s="315" t="n"/>
      <c r="J4239" s="159" t="n">
        <v>0</v>
      </c>
      <c r="K4239" s="159" t="n">
        <v>0</v>
      </c>
      <c r="L4239" s="753">
        <f>J4239+K4239</f>
        <v/>
      </c>
      <c r="M4239" s="748">
        <f>L4239*(G4239+I4239)</f>
        <v/>
      </c>
      <c r="O4239" s="464">
        <f>ISBLANK(D4239)</f>
        <v/>
      </c>
      <c r="P4239" s="464">
        <f>ISBLANK(G4239)</f>
        <v/>
      </c>
      <c r="Q4239" s="464">
        <f>ISBLANK(M4239)</f>
        <v/>
      </c>
      <c r="R4239" s="464">
        <f>IF(AND(O4239=P4239,O4239=Q4239),,"!!!")</f>
        <v/>
      </c>
      <c r="T4239" s="464" t="n">
        <v>4228</v>
      </c>
    </row>
    <row customFormat="1" customHeight="1" ht="22.5" outlineLevel="1" r="4240" s="543">
      <c r="A4240" s="29" t="inlineStr">
        <is>
          <t>x</t>
        </is>
      </c>
      <c r="B4240" s="874" t="n">
        <v>400</v>
      </c>
      <c r="C4240" s="875" t="n">
        <v>479</v>
      </c>
      <c r="D4240" s="876" t="n">
        <v>137</v>
      </c>
      <c r="E4240" s="880" t="inlineStr">
        <is>
          <t>Pipe support: limit stop/anchor, weight: 5,01-10,00 kg/pcs</t>
        </is>
      </c>
      <c r="F4240" s="880" t="inlineStr">
        <is>
          <t>Csőtartó beépítése fix vagy csúszó kivitelben,
csőtartó tömege: 5,01-10,00 kg/db között</t>
        </is>
      </c>
      <c r="G4240" s="1049" t="n">
        <v>1829</v>
      </c>
      <c r="H4240" s="878" t="inlineStr">
        <is>
          <t>kg</t>
        </is>
      </c>
      <c r="I4240" s="315" t="n"/>
      <c r="J4240" s="159" t="n">
        <v>0</v>
      </c>
      <c r="K4240" s="159" t="n">
        <v>0</v>
      </c>
      <c r="L4240" s="753">
        <f>J4240+K4240</f>
        <v/>
      </c>
      <c r="M4240" s="748">
        <f>L4240*(G4240+I4240)</f>
        <v/>
      </c>
      <c r="O4240" s="464">
        <f>ISBLANK(D4240)</f>
        <v/>
      </c>
      <c r="P4240" s="464">
        <f>ISBLANK(G4240)</f>
        <v/>
      </c>
      <c r="Q4240" s="464">
        <f>ISBLANK(M4240)</f>
        <v/>
      </c>
      <c r="R4240" s="464">
        <f>IF(AND(O4240=P4240,O4240=Q4240),,"!!!")</f>
        <v/>
      </c>
      <c r="T4240" s="464" t="n">
        <v>4229</v>
      </c>
    </row>
    <row customFormat="1" customHeight="1" ht="22.5" outlineLevel="1" r="4241" s="543">
      <c r="A4241" s="29" t="inlineStr">
        <is>
          <t>x</t>
        </is>
      </c>
      <c r="B4241" s="874" t="n">
        <v>400</v>
      </c>
      <c r="C4241" s="875" t="n">
        <v>479</v>
      </c>
      <c r="D4241" s="876" t="n">
        <v>138</v>
      </c>
      <c r="E4241" s="880" t="inlineStr">
        <is>
          <t>Pipe support: limit stop/anchor, weight: 20,01-50,00 kg/pcs</t>
        </is>
      </c>
      <c r="F4241" s="880" t="inlineStr">
        <is>
          <t>Csőtartó beépítése fix vagy csúszó kivitelben,
csőtartó tömege: 20,01-50,00 kg/db között</t>
        </is>
      </c>
      <c r="G4241" s="1049" t="n">
        <v>6568</v>
      </c>
      <c r="H4241" s="878" t="inlineStr">
        <is>
          <t>kg</t>
        </is>
      </c>
      <c r="I4241" s="315" t="n"/>
      <c r="J4241" s="159" t="n">
        <v>0</v>
      </c>
      <c r="K4241" s="159" t="n">
        <v>0</v>
      </c>
      <c r="L4241" s="753">
        <f>J4241+K4241</f>
        <v/>
      </c>
      <c r="M4241" s="748">
        <f>L4241*(G4241+I4241)</f>
        <v/>
      </c>
      <c r="O4241" s="464">
        <f>ISBLANK(D4241)</f>
        <v/>
      </c>
      <c r="P4241" s="464">
        <f>ISBLANK(G4241)</f>
        <v/>
      </c>
      <c r="Q4241" s="464">
        <f>ISBLANK(M4241)</f>
        <v/>
      </c>
      <c r="R4241" s="464">
        <f>IF(AND(O4241=P4241,O4241=Q4241),,"!!!")</f>
        <v/>
      </c>
      <c r="T4241" s="464" t="n">
        <v>4230</v>
      </c>
    </row>
    <row customFormat="1" customHeight="1" ht="22.5" outlineLevel="1" r="4242" s="543">
      <c r="A4242" s="29" t="inlineStr">
        <is>
          <t>x</t>
        </is>
      </c>
      <c r="B4242" s="874" t="n">
        <v>400</v>
      </c>
      <c r="C4242" s="875" t="n">
        <v>479</v>
      </c>
      <c r="D4242" s="876" t="n">
        <v>139</v>
      </c>
      <c r="E4242" s="880" t="inlineStr">
        <is>
          <t>Pipe support: limit stop/anchor, weight: &gt;50,00 kg/pcs</t>
        </is>
      </c>
      <c r="F4242" s="880" t="inlineStr">
        <is>
          <t>Csőtartó beépítése fix vagy csúszó kivitelben,
csőtartó tömege: 50,01 kg/db felett</t>
        </is>
      </c>
      <c r="G4242" s="1049" t="n">
        <v>1312</v>
      </c>
      <c r="H4242" s="878" t="inlineStr">
        <is>
          <t>kg</t>
        </is>
      </c>
      <c r="I4242" s="315" t="n"/>
      <c r="J4242" s="159" t="n">
        <v>0</v>
      </c>
      <c r="K4242" s="159" t="n">
        <v>0</v>
      </c>
      <c r="L4242" s="753">
        <f>J4242+K4242</f>
        <v/>
      </c>
      <c r="M4242" s="748">
        <f>L4242*(G4242+I4242)</f>
        <v/>
      </c>
      <c r="O4242" s="464">
        <f>ISBLANK(D4242)</f>
        <v/>
      </c>
      <c r="P4242" s="464">
        <f>ISBLANK(G4242)</f>
        <v/>
      </c>
      <c r="Q4242" s="464">
        <f>ISBLANK(M4242)</f>
        <v/>
      </c>
      <c r="R4242" s="464">
        <f>IF(AND(O4242=P4242,O4242=Q4242),,"!!!")</f>
        <v/>
      </c>
      <c r="T4242" s="464" t="n">
        <v>4231</v>
      </c>
    </row>
    <row customFormat="1" customHeight="1" ht="22.5" outlineLevel="1" r="4243" s="543">
      <c r="A4243" s="29" t="inlineStr">
        <is>
          <t>x</t>
        </is>
      </c>
      <c r="B4243" s="874" t="n">
        <v>400</v>
      </c>
      <c r="C4243" s="875" t="n">
        <v>479</v>
      </c>
      <c r="D4243" s="876" t="n">
        <v>140</v>
      </c>
      <c r="E4243" s="880" t="inlineStr">
        <is>
          <t>Aluminium jacketing of straight pipes AL99,5 semisolid 
Do ≤ 100 mm</t>
        </is>
      </c>
      <c r="F4243" s="880" t="inlineStr">
        <is>
          <t>Vezeték burkolás egyenes vezetéken AL99,5 félkemény 
Do ≤ 100 mm</t>
        </is>
      </c>
      <c r="G4243" s="1049" t="n">
        <v>125</v>
      </c>
      <c r="H4243" s="878" t="inlineStr">
        <is>
          <t>m</t>
        </is>
      </c>
      <c r="I4243" s="315" t="n"/>
      <c r="J4243" s="159" t="n">
        <v>0</v>
      </c>
      <c r="K4243" s="159" t="n">
        <v>0</v>
      </c>
      <c r="L4243" s="753">
        <f>J4243+K4243</f>
        <v/>
      </c>
      <c r="M4243" s="748">
        <f>L4243*(G4243+I4243)</f>
        <v/>
      </c>
      <c r="O4243" s="464">
        <f>ISBLANK(D4243)</f>
        <v/>
      </c>
      <c r="P4243" s="464">
        <f>ISBLANK(G4243)</f>
        <v/>
      </c>
      <c r="Q4243" s="464">
        <f>ISBLANK(M4243)</f>
        <v/>
      </c>
      <c r="R4243" s="464">
        <f>IF(AND(O4243=P4243,O4243=Q4243),,"!!!")</f>
        <v/>
      </c>
      <c r="T4243" s="464" t="n">
        <v>4232</v>
      </c>
    </row>
    <row customFormat="1" customHeight="1" ht="22.5" outlineLevel="1" r="4244" s="543">
      <c r="A4244" s="29" t="inlineStr">
        <is>
          <t>x</t>
        </is>
      </c>
      <c r="B4244" s="874" t="n">
        <v>400</v>
      </c>
      <c r="C4244" s="875" t="n">
        <v>479</v>
      </c>
      <c r="D4244" s="876" t="n">
        <v>141</v>
      </c>
      <c r="E4244" s="880" t="inlineStr">
        <is>
          <t>Aluminium jacketing of straight pipes AL99,5 semisolid 
100 mm &lt; Do ≤ 200 mm</t>
        </is>
      </c>
      <c r="F4244" s="880" t="inlineStr">
        <is>
          <t>Vezeték burkolás egyenes vezetéken AL99,5 félkemény 
100 mm &lt; Do ≤ 200 mm</t>
        </is>
      </c>
      <c r="G4244" s="1049" t="n">
        <v>1163</v>
      </c>
      <c r="H4244" s="878" t="inlineStr">
        <is>
          <t>m</t>
        </is>
      </c>
      <c r="I4244" s="315" t="n"/>
      <c r="J4244" s="159" t="n">
        <v>0</v>
      </c>
      <c r="K4244" s="159" t="n">
        <v>0</v>
      </c>
      <c r="L4244" s="753">
        <f>J4244+K4244</f>
        <v/>
      </c>
      <c r="M4244" s="748">
        <f>L4244*(G4244+I4244)</f>
        <v/>
      </c>
      <c r="O4244" s="464">
        <f>ISBLANK(D4244)</f>
        <v/>
      </c>
      <c r="P4244" s="464">
        <f>ISBLANK(G4244)</f>
        <v/>
      </c>
      <c r="Q4244" s="464">
        <f>ISBLANK(M4244)</f>
        <v/>
      </c>
      <c r="R4244" s="464">
        <f>IF(AND(O4244=P4244,O4244=Q4244),,"!!!")</f>
        <v/>
      </c>
      <c r="T4244" s="464" t="n">
        <v>4233</v>
      </c>
    </row>
    <row customFormat="1" customHeight="1" ht="22.5" outlineLevel="1" r="4245" s="543">
      <c r="A4245" s="29" t="inlineStr">
        <is>
          <t>x</t>
        </is>
      </c>
      <c r="B4245" s="874" t="n">
        <v>400</v>
      </c>
      <c r="C4245" s="875" t="n">
        <v>479</v>
      </c>
      <c r="D4245" s="876" t="n">
        <v>142</v>
      </c>
      <c r="E4245" s="880" t="inlineStr">
        <is>
          <t>Aluminium jacketing of straight pipes AL99,5 semisolid 
200 mm &lt; Do ≤ 300 mm</t>
        </is>
      </c>
      <c r="F4245" s="880" t="inlineStr">
        <is>
          <t>Vezeték burkolás egyenes vezetéken AL99,5 félkemény 
200 mm &lt; Do ≤ 300 mm</t>
        </is>
      </c>
      <c r="G4245" s="1049" t="n">
        <v>569</v>
      </c>
      <c r="H4245" s="878" t="inlineStr">
        <is>
          <t>m</t>
        </is>
      </c>
      <c r="I4245" s="315" t="n"/>
      <c r="J4245" s="159" t="n">
        <v>0</v>
      </c>
      <c r="K4245" s="159" t="n">
        <v>0</v>
      </c>
      <c r="L4245" s="753">
        <f>J4245+K4245</f>
        <v/>
      </c>
      <c r="M4245" s="748">
        <f>L4245*(G4245+I4245)</f>
        <v/>
      </c>
      <c r="O4245" s="464">
        <f>ISBLANK(D4245)</f>
        <v/>
      </c>
      <c r="P4245" s="464">
        <f>ISBLANK(G4245)</f>
        <v/>
      </c>
      <c r="Q4245" s="464">
        <f>ISBLANK(M4245)</f>
        <v/>
      </c>
      <c r="R4245" s="464">
        <f>IF(AND(O4245=P4245,O4245=Q4245),,"!!!")</f>
        <v/>
      </c>
      <c r="T4245" s="464" t="n">
        <v>4234</v>
      </c>
    </row>
    <row customFormat="1" customHeight="1" ht="25.5" outlineLevel="1" r="4246" s="543">
      <c r="A4246" s="888" t="n"/>
      <c r="B4246" s="874" t="n">
        <v>400</v>
      </c>
      <c r="C4246" s="875" t="n">
        <v>479</v>
      </c>
      <c r="D4246" s="876" t="n">
        <v>143</v>
      </c>
      <c r="E4246" s="877" t="inlineStr">
        <is>
          <t>Aluminium jacketing of straight pipes AL99,5 semisolid 
300 mm &lt; Do ≤ 400 mm</t>
        </is>
      </c>
      <c r="F4246" s="877" t="inlineStr">
        <is>
          <t>Vezeték burkolás egyenes vezetéken AL99,5 félkemény 
300 mm &lt; Do ≤ 400 mm</t>
        </is>
      </c>
      <c r="G4246" s="1049" t="n">
        <v>105</v>
      </c>
      <c r="H4246" s="878" t="inlineStr">
        <is>
          <t>m</t>
        </is>
      </c>
      <c r="I4246" s="315" t="n"/>
      <c r="J4246" s="159" t="n">
        <v>0</v>
      </c>
      <c r="K4246" s="159" t="n">
        <v>0</v>
      </c>
      <c r="L4246" s="753">
        <f>J4246+K4246</f>
        <v/>
      </c>
      <c r="M4246" s="748">
        <f>L4246*(G4246+I4246)</f>
        <v/>
      </c>
      <c r="O4246" s="464">
        <f>ISBLANK(D4246)</f>
        <v/>
      </c>
      <c r="P4246" s="464">
        <f>ISBLANK(G4246)</f>
        <v/>
      </c>
      <c r="Q4246" s="464">
        <f>ISBLANK(M4246)</f>
        <v/>
      </c>
      <c r="R4246" s="464">
        <f>IF(AND(O4246=P4246,O4246=Q4246),,"!!!")</f>
        <v/>
      </c>
      <c r="T4246" s="464" t="n">
        <v>4235</v>
      </c>
    </row>
    <row customFormat="1" customHeight="1" ht="25.5" outlineLevel="1" r="4247" s="543">
      <c r="A4247" s="888" t="n"/>
      <c r="B4247" s="874" t="n">
        <v>400</v>
      </c>
      <c r="C4247" s="875" t="n">
        <v>479</v>
      </c>
      <c r="D4247" s="876" t="n">
        <v>144</v>
      </c>
      <c r="E4247" s="877" t="inlineStr">
        <is>
          <t>Aluminium jacketing of pipe bends AL99,5 semisolid 
Do ≤ 100 mm</t>
        </is>
      </c>
      <c r="F4247" s="877" t="inlineStr">
        <is>
          <t>Vezeték burkolás íves vezetéken AL99,5 félkemény 
Do ≤ 100 mm</t>
        </is>
      </c>
      <c r="G4247" s="1049" t="n">
        <v>4</v>
      </c>
      <c r="H4247" s="878" t="inlineStr">
        <is>
          <t>m</t>
        </is>
      </c>
      <c r="I4247" s="315" t="n"/>
      <c r="J4247" s="159" t="n">
        <v>0</v>
      </c>
      <c r="K4247" s="159" t="n">
        <v>0</v>
      </c>
      <c r="L4247" s="753">
        <f>J4247+K4247</f>
        <v/>
      </c>
      <c r="M4247" s="748">
        <f>L4247*(G4247+I4247)</f>
        <v/>
      </c>
      <c r="O4247" s="464">
        <f>ISBLANK(D4247)</f>
        <v/>
      </c>
      <c r="P4247" s="464">
        <f>ISBLANK(G4247)</f>
        <v/>
      </c>
      <c r="Q4247" s="464">
        <f>ISBLANK(M4247)</f>
        <v/>
      </c>
      <c r="R4247" s="464">
        <f>IF(AND(O4247=P4247,O4247=Q4247),,"!!!")</f>
        <v/>
      </c>
      <c r="T4247" s="464" t="n">
        <v>4236</v>
      </c>
    </row>
    <row customFormat="1" customHeight="1" ht="25.5" outlineLevel="1" r="4248" s="543">
      <c r="A4248" s="888" t="n"/>
      <c r="B4248" s="874" t="n">
        <v>400</v>
      </c>
      <c r="C4248" s="875" t="n">
        <v>479</v>
      </c>
      <c r="D4248" s="876" t="n">
        <v>145</v>
      </c>
      <c r="E4248" s="877" t="inlineStr">
        <is>
          <t>Aluminium jacketing of pipe bends AL99,5 semisolid 
100 mm &lt; Do ≤ 200 mm</t>
        </is>
      </c>
      <c r="F4248" s="877" t="inlineStr">
        <is>
          <t>Vezeték burkolás íves vezetéken AL99,5 félkemény 
100 mm &lt; Do ≤ 200 mm</t>
        </is>
      </c>
      <c r="G4248" s="1049" t="n">
        <v>28</v>
      </c>
      <c r="H4248" s="878" t="inlineStr">
        <is>
          <t>m</t>
        </is>
      </c>
      <c r="I4248" s="315" t="n"/>
      <c r="J4248" s="159" t="n">
        <v>0</v>
      </c>
      <c r="K4248" s="159" t="n">
        <v>0</v>
      </c>
      <c r="L4248" s="753">
        <f>J4248+K4248</f>
        <v/>
      </c>
      <c r="M4248" s="748">
        <f>L4248*(G4248+I4248)</f>
        <v/>
      </c>
      <c r="O4248" s="464">
        <f>ISBLANK(D4248)</f>
        <v/>
      </c>
      <c r="P4248" s="464">
        <f>ISBLANK(G4248)</f>
        <v/>
      </c>
      <c r="Q4248" s="464">
        <f>ISBLANK(M4248)</f>
        <v/>
      </c>
      <c r="R4248" s="464">
        <f>IF(AND(O4248=P4248,O4248=Q4248),,"!!!")</f>
        <v/>
      </c>
      <c r="T4248" s="464" t="n">
        <v>4237</v>
      </c>
    </row>
    <row customFormat="1" customHeight="1" ht="22.5" outlineLevel="1" r="4249" s="543">
      <c r="A4249" s="29" t="inlineStr">
        <is>
          <t>x</t>
        </is>
      </c>
      <c r="B4249" s="874" t="n">
        <v>400</v>
      </c>
      <c r="C4249" s="875" t="n">
        <v>479</v>
      </c>
      <c r="D4249" s="876" t="n">
        <v>146</v>
      </c>
      <c r="E4249" s="880" t="inlineStr">
        <is>
          <t>Aluminium jacketing of pipe bends AL99,5 semisolid 
200 mm &lt; Do ≤ 300 mm</t>
        </is>
      </c>
      <c r="F4249" s="880" t="inlineStr">
        <is>
          <t>Vezeték burkolás íves vezetéken AL99,5 félkemény 
200 mm &lt; Do ≤ 300 mm</t>
        </is>
      </c>
      <c r="G4249" s="1049" t="n">
        <v>23</v>
      </c>
      <c r="H4249" s="878" t="inlineStr">
        <is>
          <t>m</t>
        </is>
      </c>
      <c r="I4249" s="315" t="n"/>
      <c r="J4249" s="159" t="n">
        <v>0</v>
      </c>
      <c r="K4249" s="159" t="n">
        <v>0</v>
      </c>
      <c r="L4249" s="753">
        <f>J4249+K4249</f>
        <v/>
      </c>
      <c r="M4249" s="748">
        <f>L4249*(G4249+I4249)</f>
        <v/>
      </c>
      <c r="O4249" s="464">
        <f>ISBLANK(D4249)</f>
        <v/>
      </c>
      <c r="P4249" s="464">
        <f>ISBLANK(G4249)</f>
        <v/>
      </c>
      <c r="Q4249" s="464">
        <f>ISBLANK(M4249)</f>
        <v/>
      </c>
      <c r="R4249" s="464">
        <f>IF(AND(O4249=P4249,O4249=Q4249),,"!!!")</f>
        <v/>
      </c>
      <c r="T4249" s="464" t="n">
        <v>4238</v>
      </c>
    </row>
    <row customFormat="1" customHeight="1" ht="25.5" outlineLevel="1" r="4250" s="543">
      <c r="A4250" s="888" t="n"/>
      <c r="B4250" s="874" t="n">
        <v>400</v>
      </c>
      <c r="C4250" s="875" t="n">
        <v>479</v>
      </c>
      <c r="D4250" s="876" t="n">
        <v>147</v>
      </c>
      <c r="E4250" s="877" t="inlineStr">
        <is>
          <t>Aluminium jacketing of pipe bends AL99,5 semisolid 
300 mm &lt; Do ≤ 500 mm</t>
        </is>
      </c>
      <c r="F4250" s="877" t="inlineStr">
        <is>
          <t>Vezeték burkolás íves vezetéken AL99,5 félkemény 
300 mm &lt; Do ≤ 500 mm</t>
        </is>
      </c>
      <c r="G4250" s="1049" t="n">
        <v>6</v>
      </c>
      <c r="H4250" s="878" t="inlineStr">
        <is>
          <t>m</t>
        </is>
      </c>
      <c r="I4250" s="315" t="n"/>
      <c r="J4250" s="159" t="n">
        <v>0</v>
      </c>
      <c r="K4250" s="159" t="n">
        <v>0</v>
      </c>
      <c r="L4250" s="753">
        <f>J4250+K4250</f>
        <v/>
      </c>
      <c r="M4250" s="748">
        <f>L4250*(G4250+I4250)</f>
        <v/>
      </c>
      <c r="O4250" s="464">
        <f>ISBLANK(D4250)</f>
        <v/>
      </c>
      <c r="P4250" s="464">
        <f>ISBLANK(G4250)</f>
        <v/>
      </c>
      <c r="Q4250" s="464">
        <f>ISBLANK(M4250)</f>
        <v/>
      </c>
      <c r="R4250" s="464">
        <f>IF(AND(O4250=P4250,O4250=Q4250),,"!!!")</f>
        <v/>
      </c>
      <c r="T4250" s="464" t="n">
        <v>4239</v>
      </c>
    </row>
    <row customFormat="1" customHeight="1" ht="22.5" outlineLevel="1" r="4251" s="543">
      <c r="A4251" s="29" t="inlineStr">
        <is>
          <t>x</t>
        </is>
      </c>
      <c r="B4251" s="874" t="n">
        <v>400</v>
      </c>
      <c r="C4251" s="875" t="n">
        <v>479</v>
      </c>
      <c r="D4251" s="876" t="n">
        <v>148</v>
      </c>
      <c r="E4251" s="880" t="inlineStr">
        <is>
          <t>Paintwork of pipes 
&lt; DN80</t>
        </is>
      </c>
      <c r="F4251" s="880" t="inlineStr">
        <is>
          <t>Csővezeték festése mázolása 
&lt; DN80</t>
        </is>
      </c>
      <c r="G4251" s="1049" t="n">
        <v>1319</v>
      </c>
      <c r="H4251" s="878" t="inlineStr">
        <is>
          <t>m</t>
        </is>
      </c>
      <c r="I4251" s="315" t="n"/>
      <c r="J4251" s="159" t="n">
        <v>0</v>
      </c>
      <c r="K4251" s="159" t="n">
        <v>0</v>
      </c>
      <c r="L4251" s="753">
        <f>J4251+K4251</f>
        <v/>
      </c>
      <c r="M4251" s="748">
        <f>L4251*(G4251+I4251)</f>
        <v/>
      </c>
      <c r="O4251" s="464">
        <f>ISBLANK(D4251)</f>
        <v/>
      </c>
      <c r="P4251" s="464">
        <f>ISBLANK(G4251)</f>
        <v/>
      </c>
      <c r="Q4251" s="464">
        <f>ISBLANK(M4251)</f>
        <v/>
      </c>
      <c r="R4251" s="464">
        <f>IF(AND(O4251=P4251,O4251=Q4251),,"!!!")</f>
        <v/>
      </c>
      <c r="T4251" s="464" t="n">
        <v>4240</v>
      </c>
    </row>
    <row customFormat="1" customHeight="1" ht="22.5" outlineLevel="1" r="4252" s="543">
      <c r="A4252" s="29" t="inlineStr">
        <is>
          <t>x</t>
        </is>
      </c>
      <c r="B4252" s="874" t="n">
        <v>400</v>
      </c>
      <c r="C4252" s="875" t="n">
        <v>479</v>
      </c>
      <c r="D4252" s="876" t="n">
        <v>149</v>
      </c>
      <c r="E4252" s="880" t="inlineStr">
        <is>
          <t>Paintwork of pipes 
DN80 ≤</t>
        </is>
      </c>
      <c r="F4252" s="880" t="inlineStr">
        <is>
          <t>Csővezeték festése mázolása 
DN80 ≤</t>
        </is>
      </c>
      <c r="G4252" s="1049" t="n">
        <v>269</v>
      </c>
      <c r="H4252" s="878" t="inlineStr">
        <is>
          <t>m²</t>
        </is>
      </c>
      <c r="I4252" s="315" t="n"/>
      <c r="J4252" s="159" t="n">
        <v>0</v>
      </c>
      <c r="K4252" s="159" t="n">
        <v>0</v>
      </c>
      <c r="L4252" s="753">
        <f>J4252+K4252</f>
        <v/>
      </c>
      <c r="M4252" s="748">
        <f>L4252*(G4252+I4252)</f>
        <v/>
      </c>
      <c r="O4252" s="464">
        <f>ISBLANK(D4252)</f>
        <v/>
      </c>
      <c r="P4252" s="464">
        <f>ISBLANK(G4252)</f>
        <v/>
      </c>
      <c r="Q4252" s="464">
        <f>ISBLANK(M4252)</f>
        <v/>
      </c>
      <c r="R4252" s="464">
        <f>IF(AND(O4252=P4252,O4252=Q4252),,"!!!")</f>
        <v/>
      </c>
      <c r="T4252" s="464" t="n">
        <v>4241</v>
      </c>
    </row>
    <row customFormat="1" customHeight="1" ht="14.25" outlineLevel="1" r="4253" s="543">
      <c r="A4253" s="29" t="inlineStr">
        <is>
          <t>x</t>
        </is>
      </c>
      <c r="B4253" s="874" t="n">
        <v>400</v>
      </c>
      <c r="C4253" s="875" t="n">
        <v>479</v>
      </c>
      <c r="D4253" s="876" t="n">
        <v>150</v>
      </c>
      <c r="E4253" s="880" t="inlineStr">
        <is>
          <t>Paintwork of pipe supports</t>
        </is>
      </c>
      <c r="F4253" s="880" t="inlineStr">
        <is>
          <t>Csőmegfogáshoz tartozó acélszerkezet festése, mázolása</t>
        </is>
      </c>
      <c r="G4253" s="1049" t="n">
        <v>359</v>
      </c>
      <c r="H4253" s="878" t="inlineStr">
        <is>
          <t>m²</t>
        </is>
      </c>
      <c r="I4253" s="315" t="n"/>
      <c r="J4253" s="159" t="n">
        <v>0</v>
      </c>
      <c r="K4253" s="159" t="n">
        <v>0</v>
      </c>
      <c r="L4253" s="753">
        <f>J4253+K4253</f>
        <v/>
      </c>
      <c r="M4253" s="748">
        <f>L4253*(G4253+I4253)</f>
        <v/>
      </c>
      <c r="O4253" s="464">
        <f>ISBLANK(D4253)</f>
        <v/>
      </c>
      <c r="P4253" s="464">
        <f>ISBLANK(G4253)</f>
        <v/>
      </c>
      <c r="Q4253" s="464">
        <f>ISBLANK(M4253)</f>
        <v/>
      </c>
      <c r="R4253" s="464">
        <f>IF(AND(O4253=P4253,O4253=Q4253),,"!!!")</f>
        <v/>
      </c>
      <c r="T4253" s="464" t="n">
        <v>4242</v>
      </c>
    </row>
    <row customFormat="1" customHeight="1" ht="22.5" outlineLevel="1" r="4254" s="543">
      <c r="A4254" s="29" t="inlineStr">
        <is>
          <t>x</t>
        </is>
      </c>
      <c r="B4254" s="874" t="n">
        <v>400</v>
      </c>
      <c r="C4254" s="875" t="n">
        <v>479</v>
      </c>
      <c r="D4254" s="876" t="n">
        <v>151</v>
      </c>
      <c r="E4254" s="880" t="inlineStr">
        <is>
          <t>Rock wool pipe insulation of straight pipes 
DN15 v=30mm</t>
        </is>
      </c>
      <c r="F4254" s="880" t="inlineStr">
        <is>
          <t>Egyenes csővezeték szigetelése kőzetgyapot csőhéjjal 
DN15 v=30mm</t>
        </is>
      </c>
      <c r="G4254" s="1049" t="n">
        <v>125</v>
      </c>
      <c r="H4254" s="878" t="inlineStr">
        <is>
          <t>m</t>
        </is>
      </c>
      <c r="I4254" s="315" t="n"/>
      <c r="J4254" s="159" t="n">
        <v>0</v>
      </c>
      <c r="K4254" s="159" t="n">
        <v>0</v>
      </c>
      <c r="L4254" s="753">
        <f>J4254+K4254</f>
        <v/>
      </c>
      <c r="M4254" s="748">
        <f>L4254*(G4254+I4254)</f>
        <v/>
      </c>
      <c r="O4254" s="464">
        <f>ISBLANK(D4254)</f>
        <v/>
      </c>
      <c r="P4254" s="464">
        <f>ISBLANK(G4254)</f>
        <v/>
      </c>
      <c r="Q4254" s="464">
        <f>ISBLANK(M4254)</f>
        <v/>
      </c>
      <c r="R4254" s="464">
        <f>IF(AND(O4254=P4254,O4254=Q4254),,"!!!")</f>
        <v/>
      </c>
      <c r="T4254" s="464" t="n">
        <v>4243</v>
      </c>
    </row>
    <row customFormat="1" customHeight="1" ht="22.5" outlineLevel="1" r="4255" s="543">
      <c r="A4255" s="29" t="inlineStr">
        <is>
          <t>x</t>
        </is>
      </c>
      <c r="B4255" s="874" t="n">
        <v>400</v>
      </c>
      <c r="C4255" s="875" t="n">
        <v>479</v>
      </c>
      <c r="D4255" s="876" t="n">
        <v>152</v>
      </c>
      <c r="E4255" s="880" t="inlineStr">
        <is>
          <t>Rock wool pipe insulation of straight pipes 
DN25 v=40mm</t>
        </is>
      </c>
      <c r="F4255" s="880" t="inlineStr">
        <is>
          <t>Egyenes csővezeték szigetelése kőzetgyapot csőhéjjal 
DN25 v=40mm</t>
        </is>
      </c>
      <c r="G4255" s="1049" t="n">
        <v>311</v>
      </c>
      <c r="H4255" s="878" t="inlineStr">
        <is>
          <t>m</t>
        </is>
      </c>
      <c r="I4255" s="315" t="n"/>
      <c r="J4255" s="159" t="n">
        <v>0</v>
      </c>
      <c r="K4255" s="159" t="n">
        <v>0</v>
      </c>
      <c r="L4255" s="753">
        <f>J4255+K4255</f>
        <v/>
      </c>
      <c r="M4255" s="748">
        <f>L4255*(G4255+I4255)</f>
        <v/>
      </c>
      <c r="O4255" s="464">
        <f>ISBLANK(D4255)</f>
        <v/>
      </c>
      <c r="P4255" s="464">
        <f>ISBLANK(G4255)</f>
        <v/>
      </c>
      <c r="Q4255" s="464">
        <f>ISBLANK(M4255)</f>
        <v/>
      </c>
      <c r="R4255" s="464">
        <f>IF(AND(O4255=P4255,O4255=Q4255),,"!!!")</f>
        <v/>
      </c>
      <c r="T4255" s="464" t="n">
        <v>4244</v>
      </c>
    </row>
    <row customFormat="1" customHeight="1" ht="25.5" outlineLevel="1" r="4256" s="543">
      <c r="A4256" s="888" t="n"/>
      <c r="B4256" s="874" t="n">
        <v>400</v>
      </c>
      <c r="C4256" s="875" t="n">
        <v>479</v>
      </c>
      <c r="D4256" s="876" t="n">
        <v>153</v>
      </c>
      <c r="E4256" s="877" t="inlineStr">
        <is>
          <t>Rock wool pipe insulation of straight pipes 
DN32 v=50mm</t>
        </is>
      </c>
      <c r="F4256" s="877" t="inlineStr">
        <is>
          <t>Egyenes csővezeték szigetelése kőzetgyapot csőhéjjal 
DN32 v=50mm</t>
        </is>
      </c>
      <c r="G4256" s="1049" t="n">
        <v>159</v>
      </c>
      <c r="H4256" s="878" t="inlineStr">
        <is>
          <t>m</t>
        </is>
      </c>
      <c r="I4256" s="315" t="n"/>
      <c r="J4256" s="159" t="n">
        <v>0</v>
      </c>
      <c r="K4256" s="159" t="n">
        <v>0</v>
      </c>
      <c r="L4256" s="753">
        <f>J4256+K4256</f>
        <v/>
      </c>
      <c r="M4256" s="748">
        <f>L4256*(G4256+I4256)</f>
        <v/>
      </c>
      <c r="O4256" s="464">
        <f>ISBLANK(D4256)</f>
        <v/>
      </c>
      <c r="P4256" s="464">
        <f>ISBLANK(G4256)</f>
        <v/>
      </c>
      <c r="Q4256" s="464">
        <f>ISBLANK(M4256)</f>
        <v/>
      </c>
      <c r="R4256" s="464">
        <f>IF(AND(O4256=P4256,O4256=Q4256),,"!!!")</f>
        <v/>
      </c>
      <c r="T4256" s="464" t="n">
        <v>4245</v>
      </c>
    </row>
    <row customFormat="1" customHeight="1" ht="22.5" outlineLevel="1" r="4257" s="543">
      <c r="A4257" s="29" t="inlineStr">
        <is>
          <t>x</t>
        </is>
      </c>
      <c r="B4257" s="874" t="n">
        <v>400</v>
      </c>
      <c r="C4257" s="875" t="n">
        <v>479</v>
      </c>
      <c r="D4257" s="876" t="n">
        <v>154</v>
      </c>
      <c r="E4257" s="880" t="inlineStr">
        <is>
          <t>Rock wool pipe insulation of straight pipes 
DN40 v=50mm</t>
        </is>
      </c>
      <c r="F4257" s="880" t="inlineStr">
        <is>
          <t>Egyenes csővezeték szigetelése kőzetgyapot csőhéjjal 
DN40 v=50mm</t>
        </is>
      </c>
      <c r="G4257" s="1049" t="n">
        <v>235</v>
      </c>
      <c r="H4257" s="878" t="inlineStr">
        <is>
          <t>m</t>
        </is>
      </c>
      <c r="I4257" s="315" t="n"/>
      <c r="J4257" s="159" t="n">
        <v>0</v>
      </c>
      <c r="K4257" s="159" t="n">
        <v>0</v>
      </c>
      <c r="L4257" s="753">
        <f>J4257+K4257</f>
        <v/>
      </c>
      <c r="M4257" s="748">
        <f>L4257*(G4257+I4257)</f>
        <v/>
      </c>
      <c r="O4257" s="464">
        <f>ISBLANK(D4257)</f>
        <v/>
      </c>
      <c r="P4257" s="464">
        <f>ISBLANK(G4257)</f>
        <v/>
      </c>
      <c r="Q4257" s="464">
        <f>ISBLANK(M4257)</f>
        <v/>
      </c>
      <c r="R4257" s="464">
        <f>IF(AND(O4257=P4257,O4257=Q4257),,"!!!")</f>
        <v/>
      </c>
      <c r="T4257" s="464" t="n">
        <v>4246</v>
      </c>
    </row>
    <row customFormat="1" customHeight="1" ht="25.5" outlineLevel="1" r="4258" s="543">
      <c r="A4258" s="888" t="n"/>
      <c r="B4258" s="874" t="n">
        <v>400</v>
      </c>
      <c r="C4258" s="875" t="n">
        <v>479</v>
      </c>
      <c r="D4258" s="876" t="n">
        <v>155</v>
      </c>
      <c r="E4258" s="877" t="inlineStr">
        <is>
          <t>Rock wool pipe insulation of straight pipes 
DN50 v=50mm</t>
        </is>
      </c>
      <c r="F4258" s="877" t="inlineStr">
        <is>
          <t>Egyenes csővezeték szigetelése kőzetgyapot csőhéjjal 
DN50 v=50mm</t>
        </is>
      </c>
      <c r="G4258" s="1049" t="n">
        <v>212</v>
      </c>
      <c r="H4258" s="878" t="inlineStr">
        <is>
          <t>m</t>
        </is>
      </c>
      <c r="I4258" s="315" t="n"/>
      <c r="J4258" s="159" t="n">
        <v>0</v>
      </c>
      <c r="K4258" s="159" t="n">
        <v>0</v>
      </c>
      <c r="L4258" s="753">
        <f>J4258+K4258</f>
        <v/>
      </c>
      <c r="M4258" s="748">
        <f>L4258*(G4258+I4258)</f>
        <v/>
      </c>
      <c r="O4258" s="464">
        <f>ISBLANK(D4258)</f>
        <v/>
      </c>
      <c r="P4258" s="464">
        <f>ISBLANK(G4258)</f>
        <v/>
      </c>
      <c r="Q4258" s="464">
        <f>ISBLANK(M4258)</f>
        <v/>
      </c>
      <c r="R4258" s="464">
        <f>IF(AND(O4258=P4258,O4258=Q4258),,"!!!")</f>
        <v/>
      </c>
      <c r="T4258" s="464" t="n">
        <v>4247</v>
      </c>
    </row>
    <row customFormat="1" customHeight="1" ht="22.5" outlineLevel="1" r="4259" s="543">
      <c r="A4259" s="29" t="inlineStr">
        <is>
          <t>x</t>
        </is>
      </c>
      <c r="B4259" s="874" t="n">
        <v>400</v>
      </c>
      <c r="C4259" s="875" t="n">
        <v>479</v>
      </c>
      <c r="D4259" s="876" t="n">
        <v>156</v>
      </c>
      <c r="E4259" s="880" t="inlineStr">
        <is>
          <t>Rock wool pipe insulation of straight pipes 
DN65 v=60mm</t>
        </is>
      </c>
      <c r="F4259" s="880" t="inlineStr">
        <is>
          <t>Egyenes csővezeték szigetelése kőzetgyapot csőhéjjal 
DN65 v=60mm</t>
        </is>
      </c>
      <c r="G4259" s="1049" t="n">
        <v>247</v>
      </c>
      <c r="H4259" s="878" t="inlineStr">
        <is>
          <t>m</t>
        </is>
      </c>
      <c r="I4259" s="315" t="n"/>
      <c r="J4259" s="159" t="n">
        <v>0</v>
      </c>
      <c r="K4259" s="159" t="n">
        <v>0</v>
      </c>
      <c r="L4259" s="753">
        <f>J4259+K4259</f>
        <v/>
      </c>
      <c r="M4259" s="748">
        <f>L4259*(G4259+I4259)</f>
        <v/>
      </c>
      <c r="O4259" s="464">
        <f>ISBLANK(D4259)</f>
        <v/>
      </c>
      <c r="P4259" s="464">
        <f>ISBLANK(G4259)</f>
        <v/>
      </c>
      <c r="Q4259" s="464">
        <f>ISBLANK(M4259)</f>
        <v/>
      </c>
      <c r="R4259" s="464">
        <f>IF(AND(O4259=P4259,O4259=Q4259),,"!!!")</f>
        <v/>
      </c>
      <c r="T4259" s="464" t="n">
        <v>4248</v>
      </c>
    </row>
    <row customFormat="1" customHeight="1" ht="22.5" outlineLevel="1" r="4260" s="543">
      <c r="A4260" s="29" t="inlineStr">
        <is>
          <t>x</t>
        </is>
      </c>
      <c r="B4260" s="874" t="n">
        <v>400</v>
      </c>
      <c r="C4260" s="875" t="n">
        <v>479</v>
      </c>
      <c r="D4260" s="876" t="n">
        <v>157</v>
      </c>
      <c r="E4260" s="880" t="inlineStr">
        <is>
          <t>Rock wool pipe insulation of straight pipes 
DN80 v=60mm</t>
        </is>
      </c>
      <c r="F4260" s="880" t="inlineStr">
        <is>
          <t>Egyenes csővezeték szigetelése kőzetgyapot csőhéjjal 
DN80 v=60mm</t>
        </is>
      </c>
      <c r="G4260" s="1049" t="n">
        <v>29</v>
      </c>
      <c r="H4260" s="878" t="inlineStr">
        <is>
          <t>m</t>
        </is>
      </c>
      <c r="I4260" s="315" t="n"/>
      <c r="J4260" s="159" t="n">
        <v>0</v>
      </c>
      <c r="K4260" s="159" t="n">
        <v>0</v>
      </c>
      <c r="L4260" s="753">
        <f>J4260+K4260</f>
        <v/>
      </c>
      <c r="M4260" s="748">
        <f>L4260*(G4260+I4260)</f>
        <v/>
      </c>
      <c r="O4260" s="464">
        <f>ISBLANK(D4260)</f>
        <v/>
      </c>
      <c r="P4260" s="464">
        <f>ISBLANK(G4260)</f>
        <v/>
      </c>
      <c r="Q4260" s="464">
        <f>ISBLANK(M4260)</f>
        <v/>
      </c>
      <c r="R4260" s="464">
        <f>IF(AND(O4260=P4260,O4260=Q4260),,"!!!")</f>
        <v/>
      </c>
      <c r="T4260" s="464" t="n">
        <v>4249</v>
      </c>
    </row>
    <row customFormat="1" customHeight="1" ht="22.5" outlineLevel="1" r="4261" s="543">
      <c r="A4261" s="29" t="inlineStr">
        <is>
          <t>x</t>
        </is>
      </c>
      <c r="B4261" s="874" t="n">
        <v>400</v>
      </c>
      <c r="C4261" s="875" t="n">
        <v>479</v>
      </c>
      <c r="D4261" s="876" t="n">
        <v>158</v>
      </c>
      <c r="E4261" s="880" t="inlineStr">
        <is>
          <t>Rock wool pipe insulation of straight pipes 
DN100 v=60mm</t>
        </is>
      </c>
      <c r="F4261" s="880" t="inlineStr">
        <is>
          <t>Egyenes csővezeték szigetelése kőzetgyapot csőhéjjal 
DN100 v=60mm</t>
        </is>
      </c>
      <c r="G4261" s="1049" t="n">
        <v>541</v>
      </c>
      <c r="H4261" s="878" t="inlineStr">
        <is>
          <t>m</t>
        </is>
      </c>
      <c r="I4261" s="315" t="n"/>
      <c r="J4261" s="159" t="n">
        <v>0</v>
      </c>
      <c r="K4261" s="159" t="n">
        <v>0</v>
      </c>
      <c r="L4261" s="753">
        <f>J4261+K4261</f>
        <v/>
      </c>
      <c r="M4261" s="748">
        <f>L4261*(G4261+I4261)</f>
        <v/>
      </c>
      <c r="O4261" s="464">
        <f>ISBLANK(D4261)</f>
        <v/>
      </c>
      <c r="P4261" s="464">
        <f>ISBLANK(G4261)</f>
        <v/>
      </c>
      <c r="Q4261" s="464">
        <f>ISBLANK(M4261)</f>
        <v/>
      </c>
      <c r="R4261" s="464">
        <f>IF(AND(O4261=P4261,O4261=Q4261),,"!!!")</f>
        <v/>
      </c>
      <c r="T4261" s="464" t="n">
        <v>4250</v>
      </c>
    </row>
    <row customFormat="1" customHeight="1" ht="25.5" outlineLevel="1" r="4262" s="543">
      <c r="A4262" s="888" t="n"/>
      <c r="B4262" s="874" t="n">
        <v>400</v>
      </c>
      <c r="C4262" s="875" t="n">
        <v>479</v>
      </c>
      <c r="D4262" s="876" t="n">
        <v>159</v>
      </c>
      <c r="E4262" s="877" t="inlineStr">
        <is>
          <t>Insulation of straight pipes with rock wool mat 
DN150 v=80mm</t>
        </is>
      </c>
      <c r="F4262" s="877" t="inlineStr">
        <is>
          <t>Egyenes csővezeték szigetelése kőzetgyapot paplannal 
DN150 v=80mm</t>
        </is>
      </c>
      <c r="G4262" s="1049" t="n">
        <v>69</v>
      </c>
      <c r="H4262" s="878" t="inlineStr">
        <is>
          <t>m²</t>
        </is>
      </c>
      <c r="I4262" s="315" t="n"/>
      <c r="J4262" s="159" t="n">
        <v>0</v>
      </c>
      <c r="K4262" s="159" t="n">
        <v>0</v>
      </c>
      <c r="L4262" s="753">
        <f>J4262+K4262</f>
        <v/>
      </c>
      <c r="M4262" s="748">
        <f>L4262*(G4262+I4262)</f>
        <v/>
      </c>
      <c r="O4262" s="464">
        <f>ISBLANK(D4262)</f>
        <v/>
      </c>
      <c r="P4262" s="464">
        <f>ISBLANK(G4262)</f>
        <v/>
      </c>
      <c r="Q4262" s="464">
        <f>ISBLANK(M4262)</f>
        <v/>
      </c>
      <c r="R4262" s="464">
        <f>IF(AND(O4262=P4262,O4262=Q4262),,"!!!")</f>
        <v/>
      </c>
      <c r="T4262" s="464" t="n">
        <v>4251</v>
      </c>
    </row>
    <row customFormat="1" customHeight="1" ht="22.5" outlineLevel="1" r="4263" s="543">
      <c r="A4263" s="29" t="inlineStr">
        <is>
          <t>x</t>
        </is>
      </c>
      <c r="B4263" s="874" t="n">
        <v>400</v>
      </c>
      <c r="C4263" s="875" t="n">
        <v>479</v>
      </c>
      <c r="D4263" s="876" t="n">
        <v>160</v>
      </c>
      <c r="E4263" s="880" t="inlineStr">
        <is>
          <t>Rock wool pipe insulation of pipe fittings 
DN15 v=30mm</t>
        </is>
      </c>
      <c r="F4263" s="880" t="inlineStr">
        <is>
          <t>Csőidom szigetelése kőzetgyapot csőhéjjal 
DN15 v=30mm</t>
        </is>
      </c>
      <c r="G4263" s="1049" t="n">
        <v>79</v>
      </c>
      <c r="H4263" s="878" t="inlineStr">
        <is>
          <t>db / pcs</t>
        </is>
      </c>
      <c r="I4263" s="315" t="n"/>
      <c r="J4263" s="159" t="n">
        <v>0</v>
      </c>
      <c r="K4263" s="159" t="n">
        <v>0</v>
      </c>
      <c r="L4263" s="753">
        <f>J4263+K4263</f>
        <v/>
      </c>
      <c r="M4263" s="748">
        <f>L4263*(G4263+I4263)</f>
        <v/>
      </c>
      <c r="O4263" s="464">
        <f>ISBLANK(D4263)</f>
        <v/>
      </c>
      <c r="P4263" s="464">
        <f>ISBLANK(G4263)</f>
        <v/>
      </c>
      <c r="Q4263" s="464">
        <f>ISBLANK(M4263)</f>
        <v/>
      </c>
      <c r="R4263" s="464">
        <f>IF(AND(O4263=P4263,O4263=Q4263),,"!!!")</f>
        <v/>
      </c>
      <c r="T4263" s="464" t="n">
        <v>4252</v>
      </c>
    </row>
    <row customFormat="1" customHeight="1" ht="22.5" outlineLevel="1" r="4264" s="543">
      <c r="A4264" s="29" t="inlineStr">
        <is>
          <t>x</t>
        </is>
      </c>
      <c r="B4264" s="874" t="n">
        <v>400</v>
      </c>
      <c r="C4264" s="875" t="n">
        <v>479</v>
      </c>
      <c r="D4264" s="876" t="n">
        <v>161</v>
      </c>
      <c r="E4264" s="880" t="inlineStr">
        <is>
          <t>Rock wool pipe insulation of pipe fittings 
DN25 v=40mm</t>
        </is>
      </c>
      <c r="F4264" s="880" t="inlineStr">
        <is>
          <t>Csőidom szigetelése kőzetgyapot csőhéjjal 
DN25 v=40mm</t>
        </is>
      </c>
      <c r="G4264" s="1049" t="n">
        <v>80</v>
      </c>
      <c r="H4264" s="878" t="inlineStr">
        <is>
          <t>db / pcs</t>
        </is>
      </c>
      <c r="I4264" s="315" t="n"/>
      <c r="J4264" s="159" t="n">
        <v>0</v>
      </c>
      <c r="K4264" s="159" t="n">
        <v>0</v>
      </c>
      <c r="L4264" s="753">
        <f>J4264+K4264</f>
        <v/>
      </c>
      <c r="M4264" s="748">
        <f>L4264*(G4264+I4264)</f>
        <v/>
      </c>
      <c r="O4264" s="464">
        <f>ISBLANK(D4264)</f>
        <v/>
      </c>
      <c r="P4264" s="464">
        <f>ISBLANK(G4264)</f>
        <v/>
      </c>
      <c r="Q4264" s="464">
        <f>ISBLANK(M4264)</f>
        <v/>
      </c>
      <c r="R4264" s="464">
        <f>IF(AND(O4264=P4264,O4264=Q4264),,"!!!")</f>
        <v/>
      </c>
      <c r="T4264" s="464" t="n">
        <v>4253</v>
      </c>
    </row>
    <row customFormat="1" customHeight="1" ht="25.5" outlineLevel="1" r="4265" s="543">
      <c r="A4265" s="888" t="n"/>
      <c r="B4265" s="874" t="n">
        <v>400</v>
      </c>
      <c r="C4265" s="875" t="n">
        <v>479</v>
      </c>
      <c r="D4265" s="876" t="n">
        <v>162</v>
      </c>
      <c r="E4265" s="877" t="inlineStr">
        <is>
          <t>Rock wool pipe insulation of pipe fittings 
DN32 v=50mm</t>
        </is>
      </c>
      <c r="F4265" s="877" t="inlineStr">
        <is>
          <t>Csőidom szigetelése kőzetgyapot csőhéjjal 
DN32 v=50mm</t>
        </is>
      </c>
      <c r="G4265" s="1049" t="n">
        <v>23</v>
      </c>
      <c r="H4265" s="878" t="inlineStr">
        <is>
          <t>db / pcs</t>
        </is>
      </c>
      <c r="I4265" s="315" t="n"/>
      <c r="J4265" s="159" t="n">
        <v>0</v>
      </c>
      <c r="K4265" s="159" t="n">
        <v>0</v>
      </c>
      <c r="L4265" s="753">
        <f>J4265+K4265</f>
        <v/>
      </c>
      <c r="M4265" s="748">
        <f>L4265*(G4265+I4265)</f>
        <v/>
      </c>
      <c r="O4265" s="464">
        <f>ISBLANK(D4265)</f>
        <v/>
      </c>
      <c r="P4265" s="464">
        <f>ISBLANK(G4265)</f>
        <v/>
      </c>
      <c r="Q4265" s="464">
        <f>ISBLANK(M4265)</f>
        <v/>
      </c>
      <c r="R4265" s="464">
        <f>IF(AND(O4265=P4265,O4265=Q4265),,"!!!")</f>
        <v/>
      </c>
      <c r="T4265" s="464" t="n">
        <v>4254</v>
      </c>
    </row>
    <row customFormat="1" customHeight="1" ht="22.5" outlineLevel="1" r="4266" s="543">
      <c r="A4266" s="29" t="inlineStr">
        <is>
          <t>x</t>
        </is>
      </c>
      <c r="B4266" s="874" t="n">
        <v>400</v>
      </c>
      <c r="C4266" s="875" t="n">
        <v>479</v>
      </c>
      <c r="D4266" s="876" t="n">
        <v>163</v>
      </c>
      <c r="E4266" s="880" t="inlineStr">
        <is>
          <t>Rock wool pipe insulation of pipe fittings 
DN40 v=50mm</t>
        </is>
      </c>
      <c r="F4266" s="880" t="inlineStr">
        <is>
          <t>Csőidom szigetelése kőzetgyapot csőhéjjal 
DN40 v=50mm</t>
        </is>
      </c>
      <c r="G4266" s="1049" t="n">
        <v>54</v>
      </c>
      <c r="H4266" s="878" t="inlineStr">
        <is>
          <t>db / pcs</t>
        </is>
      </c>
      <c r="I4266" s="315" t="n"/>
      <c r="J4266" s="159" t="n">
        <v>0</v>
      </c>
      <c r="K4266" s="159" t="n">
        <v>0</v>
      </c>
      <c r="L4266" s="753">
        <f>J4266+K4266</f>
        <v/>
      </c>
      <c r="M4266" s="748">
        <f>L4266*(G4266+I4266)</f>
        <v/>
      </c>
      <c r="O4266" s="464">
        <f>ISBLANK(D4266)</f>
        <v/>
      </c>
      <c r="P4266" s="464">
        <f>ISBLANK(G4266)</f>
        <v/>
      </c>
      <c r="Q4266" s="464">
        <f>ISBLANK(M4266)</f>
        <v/>
      </c>
      <c r="R4266" s="464">
        <f>IF(AND(O4266=P4266,O4266=Q4266),,"!!!")</f>
        <v/>
      </c>
      <c r="T4266" s="464" t="n">
        <v>4255</v>
      </c>
    </row>
    <row customFormat="1" customHeight="1" ht="25.5" outlineLevel="1" r="4267" s="543">
      <c r="A4267" s="888" t="n"/>
      <c r="B4267" s="874" t="n">
        <v>400</v>
      </c>
      <c r="C4267" s="875" t="n">
        <v>479</v>
      </c>
      <c r="D4267" s="876" t="n">
        <v>164</v>
      </c>
      <c r="E4267" s="877" t="inlineStr">
        <is>
          <t>Rock wool pipe insulation of pipe fittings 
DN50 v=50mm</t>
        </is>
      </c>
      <c r="F4267" s="877" t="inlineStr">
        <is>
          <t>Csőidom szigetelése kőzetgyapot csőhéjjal 
DN50 v=50mm</t>
        </is>
      </c>
      <c r="G4267" s="1049" t="n">
        <v>41</v>
      </c>
      <c r="H4267" s="878" t="inlineStr">
        <is>
          <t>db / pcs</t>
        </is>
      </c>
      <c r="I4267" s="315" t="n"/>
      <c r="J4267" s="159" t="n">
        <v>0</v>
      </c>
      <c r="K4267" s="159" t="n">
        <v>0</v>
      </c>
      <c r="L4267" s="753">
        <f>J4267+K4267</f>
        <v/>
      </c>
      <c r="M4267" s="748">
        <f>L4267*(G4267+I4267)</f>
        <v/>
      </c>
      <c r="O4267" s="464">
        <f>ISBLANK(D4267)</f>
        <v/>
      </c>
      <c r="P4267" s="464">
        <f>ISBLANK(G4267)</f>
        <v/>
      </c>
      <c r="Q4267" s="464">
        <f>ISBLANK(M4267)</f>
        <v/>
      </c>
      <c r="R4267" s="464">
        <f>IF(AND(O4267=P4267,O4267=Q4267),,"!!!")</f>
        <v/>
      </c>
      <c r="T4267" s="464" t="n">
        <v>4256</v>
      </c>
    </row>
    <row customFormat="1" customHeight="1" ht="22.5" outlineLevel="1" r="4268" s="543">
      <c r="A4268" s="29" t="inlineStr">
        <is>
          <t>x</t>
        </is>
      </c>
      <c r="B4268" s="874" t="n">
        <v>400</v>
      </c>
      <c r="C4268" s="875" t="n">
        <v>479</v>
      </c>
      <c r="D4268" s="876" t="n">
        <v>165</v>
      </c>
      <c r="E4268" s="880" t="inlineStr">
        <is>
          <t>Rock wool pipe insulation of pipe fittings 
DN65 v=60mm</t>
        </is>
      </c>
      <c r="F4268" s="880" t="inlineStr">
        <is>
          <t>Csőidom szigetelése kőzetgyapot csőhéjjal 
DN65 v=60mm</t>
        </is>
      </c>
      <c r="G4268" s="1049" t="n">
        <v>46</v>
      </c>
      <c r="H4268" s="878" t="inlineStr">
        <is>
          <t>db / pcs</t>
        </is>
      </c>
      <c r="I4268" s="315" t="n"/>
      <c r="J4268" s="159" t="n">
        <v>0</v>
      </c>
      <c r="K4268" s="159" t="n">
        <v>0</v>
      </c>
      <c r="L4268" s="753">
        <f>J4268+K4268</f>
        <v/>
      </c>
      <c r="M4268" s="748">
        <f>L4268*(G4268+I4268)</f>
        <v/>
      </c>
      <c r="O4268" s="464">
        <f>ISBLANK(D4268)</f>
        <v/>
      </c>
      <c r="P4268" s="464">
        <f>ISBLANK(G4268)</f>
        <v/>
      </c>
      <c r="Q4268" s="464">
        <f>ISBLANK(M4268)</f>
        <v/>
      </c>
      <c r="R4268" s="464">
        <f>IF(AND(O4268=P4268,O4268=Q4268),,"!!!")</f>
        <v/>
      </c>
      <c r="T4268" s="464" t="n">
        <v>4257</v>
      </c>
    </row>
    <row customFormat="1" customHeight="1" ht="22.5" outlineLevel="1" r="4269" s="543">
      <c r="A4269" s="29" t="inlineStr">
        <is>
          <t>x</t>
        </is>
      </c>
      <c r="B4269" s="874" t="n">
        <v>400</v>
      </c>
      <c r="C4269" s="875" t="n">
        <v>479</v>
      </c>
      <c r="D4269" s="876" t="n">
        <v>166</v>
      </c>
      <c r="E4269" s="880" t="inlineStr">
        <is>
          <t>Rock wool pipe insulation of pipe fittings 
DN80 v=60mm</t>
        </is>
      </c>
      <c r="F4269" s="880" t="inlineStr">
        <is>
          <t>Csőidom szigetelése kőzetgyapot csőhéjjal 
DN80 v=60mm</t>
        </is>
      </c>
      <c r="G4269" s="1049" t="n">
        <v>8</v>
      </c>
      <c r="H4269" s="878" t="inlineStr">
        <is>
          <t>db / pcs</t>
        </is>
      </c>
      <c r="I4269" s="315" t="n"/>
      <c r="J4269" s="159" t="n">
        <v>0</v>
      </c>
      <c r="K4269" s="159" t="n">
        <v>0</v>
      </c>
      <c r="L4269" s="753">
        <f>J4269+K4269</f>
        <v/>
      </c>
      <c r="M4269" s="748">
        <f>L4269*(G4269+I4269)</f>
        <v/>
      </c>
      <c r="O4269" s="464">
        <f>ISBLANK(D4269)</f>
        <v/>
      </c>
      <c r="P4269" s="464">
        <f>ISBLANK(G4269)</f>
        <v/>
      </c>
      <c r="Q4269" s="464">
        <f>ISBLANK(M4269)</f>
        <v/>
      </c>
      <c r="R4269" s="464">
        <f>IF(AND(O4269=P4269,O4269=Q4269),,"!!!")</f>
        <v/>
      </c>
      <c r="T4269" s="464" t="n">
        <v>4258</v>
      </c>
    </row>
    <row customFormat="1" customHeight="1" ht="22.5" outlineLevel="1" r="4270" s="543">
      <c r="A4270" s="29" t="inlineStr">
        <is>
          <t>x</t>
        </is>
      </c>
      <c r="B4270" s="874" t="n">
        <v>400</v>
      </c>
      <c r="C4270" s="875" t="n">
        <v>479</v>
      </c>
      <c r="D4270" s="876" t="n">
        <v>167</v>
      </c>
      <c r="E4270" s="880" t="inlineStr">
        <is>
          <t>Rock wool pipe insulation of pipe fittings 
DN100 v=60mm</t>
        </is>
      </c>
      <c r="F4270" s="880" t="inlineStr">
        <is>
          <t>Csőidom szigetelése kőzetgyapot csőhéjjal 
DN100 v=60mm</t>
        </is>
      </c>
      <c r="G4270" s="1049" t="n">
        <v>87</v>
      </c>
      <c r="H4270" s="878" t="inlineStr">
        <is>
          <t>db / pcs</t>
        </is>
      </c>
      <c r="I4270" s="315" t="n"/>
      <c r="J4270" s="159" t="n">
        <v>0</v>
      </c>
      <c r="K4270" s="159" t="n">
        <v>0</v>
      </c>
      <c r="L4270" s="753">
        <f>J4270+K4270</f>
        <v/>
      </c>
      <c r="M4270" s="748">
        <f>L4270*(G4270+I4270)</f>
        <v/>
      </c>
      <c r="O4270" s="464">
        <f>ISBLANK(D4270)</f>
        <v/>
      </c>
      <c r="P4270" s="464">
        <f>ISBLANK(G4270)</f>
        <v/>
      </c>
      <c r="Q4270" s="464">
        <f>ISBLANK(M4270)</f>
        <v/>
      </c>
      <c r="R4270" s="464">
        <f>IF(AND(O4270=P4270,O4270=Q4270),,"!!!")</f>
        <v/>
      </c>
      <c r="T4270" s="464" t="n">
        <v>4259</v>
      </c>
    </row>
    <row customFormat="1" customHeight="1" ht="22.5" outlineLevel="1" r="4271" s="543">
      <c r="A4271" s="29" t="inlineStr">
        <is>
          <t>x</t>
        </is>
      </c>
      <c r="B4271" s="874" t="n">
        <v>400</v>
      </c>
      <c r="C4271" s="875" t="n">
        <v>479</v>
      </c>
      <c r="D4271" s="876" t="n">
        <v>168</v>
      </c>
      <c r="E4271" s="880" t="inlineStr">
        <is>
          <t>Insulation of pipe fittings with rock wool mat 
DN150 v=80mm</t>
        </is>
      </c>
      <c r="F4271" s="880" t="inlineStr">
        <is>
          <t>Csőidom szigetelése kőzetgyapot paplannal 
DN150 v=80mm</t>
        </is>
      </c>
      <c r="G4271" s="1049" t="n">
        <v>16</v>
      </c>
      <c r="H4271" s="878" t="inlineStr">
        <is>
          <t>db / pcs</t>
        </is>
      </c>
      <c r="I4271" s="315" t="n"/>
      <c r="J4271" s="159" t="n">
        <v>0</v>
      </c>
      <c r="K4271" s="159" t="n">
        <v>0</v>
      </c>
      <c r="L4271" s="753">
        <f>J4271+K4271</f>
        <v/>
      </c>
      <c r="M4271" s="748">
        <f>L4271*(G4271+I4271)</f>
        <v/>
      </c>
      <c r="O4271" s="464">
        <f>ISBLANK(D4271)</f>
        <v/>
      </c>
      <c r="P4271" s="464">
        <f>ISBLANK(G4271)</f>
        <v/>
      </c>
      <c r="Q4271" s="464">
        <f>ISBLANK(M4271)</f>
        <v/>
      </c>
      <c r="R4271" s="464">
        <f>IF(AND(O4271=P4271,O4271=Q4271),,"!!!")</f>
        <v/>
      </c>
      <c r="T4271" s="464" t="n">
        <v>4260</v>
      </c>
    </row>
    <row customFormat="1" customHeight="1" ht="22.5" outlineLevel="1" r="4272" s="543">
      <c r="A4272" s="29" t="inlineStr">
        <is>
          <t>x</t>
        </is>
      </c>
      <c r="B4272" s="874" t="n">
        <v>400</v>
      </c>
      <c r="C4272" s="875" t="n">
        <v>479</v>
      </c>
      <c r="D4272" s="876" t="n">
        <v>169</v>
      </c>
      <c r="E4272" s="880" t="inlineStr">
        <is>
          <t>Insulation of valves with pre-insulated jacket 
DN15 v=30mm</t>
        </is>
      </c>
      <c r="F4272" s="880" t="inlineStr">
        <is>
          <t>Szerelvény szigetelése beépített szigetelésű burkolattal 
DN15 v=30mm</t>
        </is>
      </c>
      <c r="G4272" s="1049" t="n">
        <v>76</v>
      </c>
      <c r="H4272" s="878" t="inlineStr">
        <is>
          <t>db / pcs</t>
        </is>
      </c>
      <c r="I4272" s="315" t="n"/>
      <c r="J4272" s="159" t="n">
        <v>0</v>
      </c>
      <c r="K4272" s="159" t="n">
        <v>0</v>
      </c>
      <c r="L4272" s="753">
        <f>J4272+K4272</f>
        <v/>
      </c>
      <c r="M4272" s="748">
        <f>L4272*(G4272+I4272)</f>
        <v/>
      </c>
      <c r="O4272" s="464">
        <f>ISBLANK(D4272)</f>
        <v/>
      </c>
      <c r="P4272" s="464">
        <f>ISBLANK(G4272)</f>
        <v/>
      </c>
      <c r="Q4272" s="464">
        <f>ISBLANK(M4272)</f>
        <v/>
      </c>
      <c r="R4272" s="464">
        <f>IF(AND(O4272=P4272,O4272=Q4272),,"!!!")</f>
        <v/>
      </c>
      <c r="T4272" s="464" t="n">
        <v>4261</v>
      </c>
    </row>
    <row customFormat="1" customHeight="1" ht="25.5" outlineLevel="1" r="4273" s="543">
      <c r="A4273" s="888" t="n"/>
      <c r="B4273" s="874" t="n">
        <v>400</v>
      </c>
      <c r="C4273" s="875" t="n">
        <v>479</v>
      </c>
      <c r="D4273" s="876" t="n">
        <v>170</v>
      </c>
      <c r="E4273" s="877" t="inlineStr">
        <is>
          <t>Insulation of valves with pre-insulated jacket 
DN20 v=40mm</t>
        </is>
      </c>
      <c r="F4273" s="877" t="inlineStr">
        <is>
          <t>Szerelvény szigetelése beépített szigetelésű burkolattal 
DN20 v=40mm</t>
        </is>
      </c>
      <c r="G4273" s="1049" t="n">
        <v>2</v>
      </c>
      <c r="H4273" s="878" t="inlineStr">
        <is>
          <t>db / pcs</t>
        </is>
      </c>
      <c r="I4273" s="315" t="n"/>
      <c r="J4273" s="159" t="n">
        <v>0</v>
      </c>
      <c r="K4273" s="159" t="n">
        <v>0</v>
      </c>
      <c r="L4273" s="753">
        <f>J4273+K4273</f>
        <v/>
      </c>
      <c r="M4273" s="748">
        <f>L4273*(G4273+I4273)</f>
        <v/>
      </c>
      <c r="O4273" s="464">
        <f>ISBLANK(D4273)</f>
        <v/>
      </c>
      <c r="P4273" s="464">
        <f>ISBLANK(G4273)</f>
        <v/>
      </c>
      <c r="Q4273" s="464">
        <f>ISBLANK(M4273)</f>
        <v/>
      </c>
      <c r="R4273" s="464">
        <f>IF(AND(O4273=P4273,O4273=Q4273),,"!!!")</f>
        <v/>
      </c>
      <c r="T4273" s="464" t="n">
        <v>4262</v>
      </c>
    </row>
    <row customFormat="1" customHeight="1" ht="25.5" outlineLevel="1" r="4274" s="543">
      <c r="A4274" s="888" t="n"/>
      <c r="B4274" s="874" t="n">
        <v>400</v>
      </c>
      <c r="C4274" s="875" t="n">
        <v>479</v>
      </c>
      <c r="D4274" s="876" t="n">
        <v>171</v>
      </c>
      <c r="E4274" s="877" t="inlineStr">
        <is>
          <t>Insulation of valves with pre-insulated jacket 
DN25 v=40mm</t>
        </is>
      </c>
      <c r="F4274" s="877" t="inlineStr">
        <is>
          <t>Szerelvény szigetelése beépített szigetelésű burkolattal 
DN25 v=40mm</t>
        </is>
      </c>
      <c r="G4274" s="1049" t="n">
        <v>13</v>
      </c>
      <c r="H4274" s="878" t="inlineStr">
        <is>
          <t>db / pcs</t>
        </is>
      </c>
      <c r="I4274" s="315" t="n"/>
      <c r="J4274" s="159" t="n">
        <v>0</v>
      </c>
      <c r="K4274" s="159" t="n">
        <v>0</v>
      </c>
      <c r="L4274" s="753">
        <f>J4274+K4274</f>
        <v/>
      </c>
      <c r="M4274" s="748">
        <f>L4274*(G4274+I4274)</f>
        <v/>
      </c>
      <c r="O4274" s="464">
        <f>ISBLANK(D4274)</f>
        <v/>
      </c>
      <c r="P4274" s="464">
        <f>ISBLANK(G4274)</f>
        <v/>
      </c>
      <c r="Q4274" s="464">
        <f>ISBLANK(M4274)</f>
        <v/>
      </c>
      <c r="R4274" s="464">
        <f>IF(AND(O4274=P4274,O4274=Q4274),,"!!!")</f>
        <v/>
      </c>
      <c r="T4274" s="464" t="n">
        <v>4263</v>
      </c>
    </row>
    <row customFormat="1" customHeight="1" ht="25.5" outlineLevel="1" r="4275" s="543">
      <c r="A4275" s="888" t="n"/>
      <c r="B4275" s="874" t="n">
        <v>400</v>
      </c>
      <c r="C4275" s="875" t="n">
        <v>479</v>
      </c>
      <c r="D4275" s="876" t="n">
        <v>172</v>
      </c>
      <c r="E4275" s="877" t="inlineStr">
        <is>
          <t>Insulation of valves with pre-insulated jacket 
DN32 v=50mm</t>
        </is>
      </c>
      <c r="F4275" s="877" t="inlineStr">
        <is>
          <t>Szerelvény szigetelése beépített szigetelésű burkolattal 
DN32 v=50mm</t>
        </is>
      </c>
      <c r="G4275" s="1049" t="n">
        <v>28</v>
      </c>
      <c r="H4275" s="878" t="inlineStr">
        <is>
          <t>db / pcs</t>
        </is>
      </c>
      <c r="I4275" s="315" t="n"/>
      <c r="J4275" s="159" t="n">
        <v>0</v>
      </c>
      <c r="K4275" s="159" t="n">
        <v>0</v>
      </c>
      <c r="L4275" s="753">
        <f>J4275+K4275</f>
        <v/>
      </c>
      <c r="M4275" s="748">
        <f>L4275*(G4275+I4275)</f>
        <v/>
      </c>
      <c r="O4275" s="464">
        <f>ISBLANK(D4275)</f>
        <v/>
      </c>
      <c r="P4275" s="464">
        <f>ISBLANK(G4275)</f>
        <v/>
      </c>
      <c r="Q4275" s="464">
        <f>ISBLANK(M4275)</f>
        <v/>
      </c>
      <c r="R4275" s="464">
        <f>IF(AND(O4275=P4275,O4275=Q4275),,"!!!")</f>
        <v/>
      </c>
      <c r="T4275" s="464" t="n">
        <v>4264</v>
      </c>
    </row>
    <row customFormat="1" customHeight="1" ht="25.5" outlineLevel="1" r="4276" s="543">
      <c r="A4276" s="888" t="n"/>
      <c r="B4276" s="874" t="n">
        <v>400</v>
      </c>
      <c r="C4276" s="875" t="n">
        <v>479</v>
      </c>
      <c r="D4276" s="876" t="n">
        <v>173</v>
      </c>
      <c r="E4276" s="877" t="inlineStr">
        <is>
          <t>Insulation of valves with pre-insulated jacket 
DN40 v=50mm</t>
        </is>
      </c>
      <c r="F4276" s="877" t="inlineStr">
        <is>
          <t>Szerelvény szigetelése beépített szigetelésű burkolattal 
DN40 v=50mm</t>
        </is>
      </c>
      <c r="G4276" s="1049" t="n">
        <v>2</v>
      </c>
      <c r="H4276" s="878" t="inlineStr">
        <is>
          <t>db / pcs</t>
        </is>
      </c>
      <c r="I4276" s="315" t="n"/>
      <c r="J4276" s="159" t="n">
        <v>0</v>
      </c>
      <c r="K4276" s="159" t="n">
        <v>0</v>
      </c>
      <c r="L4276" s="753">
        <f>J4276+K4276</f>
        <v/>
      </c>
      <c r="M4276" s="748">
        <f>L4276*(G4276+I4276)</f>
        <v/>
      </c>
      <c r="O4276" s="464">
        <f>ISBLANK(D4276)</f>
        <v/>
      </c>
      <c r="P4276" s="464">
        <f>ISBLANK(G4276)</f>
        <v/>
      </c>
      <c r="Q4276" s="464">
        <f>ISBLANK(M4276)</f>
        <v/>
      </c>
      <c r="R4276" s="464">
        <f>IF(AND(O4276=P4276,O4276=Q4276),,"!!!")</f>
        <v/>
      </c>
      <c r="T4276" s="464" t="n">
        <v>4265</v>
      </c>
    </row>
    <row customFormat="1" customHeight="1" ht="22.5" outlineLevel="1" r="4277" s="543">
      <c r="A4277" s="29" t="inlineStr">
        <is>
          <t>x</t>
        </is>
      </c>
      <c r="B4277" s="874" t="n">
        <v>400</v>
      </c>
      <c r="C4277" s="875" t="n">
        <v>479</v>
      </c>
      <c r="D4277" s="876" t="n">
        <v>174</v>
      </c>
      <c r="E4277" s="880" t="inlineStr">
        <is>
          <t>Insulation of valves with pre-insulated jacket 
DN50 v=50mm</t>
        </is>
      </c>
      <c r="F4277" s="880" t="inlineStr">
        <is>
          <t>Szerelvény szigetelése beépített szigetelésű burkolattal 
DN50 v=50mm</t>
        </is>
      </c>
      <c r="G4277" s="1049" t="n">
        <v>5</v>
      </c>
      <c r="H4277" s="878" t="inlineStr">
        <is>
          <t>db / pcs</t>
        </is>
      </c>
      <c r="I4277" s="315" t="n"/>
      <c r="J4277" s="159" t="n">
        <v>0</v>
      </c>
      <c r="K4277" s="159" t="n">
        <v>0</v>
      </c>
      <c r="L4277" s="753">
        <f>J4277+K4277</f>
        <v/>
      </c>
      <c r="M4277" s="748">
        <f>L4277*(G4277+I4277)</f>
        <v/>
      </c>
      <c r="O4277" s="464">
        <f>ISBLANK(D4277)</f>
        <v/>
      </c>
      <c r="P4277" s="464">
        <f>ISBLANK(G4277)</f>
        <v/>
      </c>
      <c r="Q4277" s="464">
        <f>ISBLANK(M4277)</f>
        <v/>
      </c>
      <c r="R4277" s="464">
        <f>IF(AND(O4277=P4277,O4277=Q4277),,"!!!")</f>
        <v/>
      </c>
      <c r="T4277" s="464" t="n">
        <v>4266</v>
      </c>
    </row>
    <row customFormat="1" customHeight="1" ht="25.5" outlineLevel="1" r="4278" s="543">
      <c r="A4278" s="888" t="n"/>
      <c r="B4278" s="874" t="n">
        <v>400</v>
      </c>
      <c r="C4278" s="875" t="n">
        <v>479</v>
      </c>
      <c r="D4278" s="876" t="n">
        <v>175</v>
      </c>
      <c r="E4278" s="877" t="inlineStr">
        <is>
          <t>Insulation of valves with pre-insulated jacket 
DN65 v=60mm</t>
        </is>
      </c>
      <c r="F4278" s="877" t="inlineStr">
        <is>
          <t>Szerelvény szigetelése beépített szigetelésű burkolattal 
DN65 v=60mm</t>
        </is>
      </c>
      <c r="G4278" s="1049" t="n">
        <v>5</v>
      </c>
      <c r="H4278" s="878" t="inlineStr">
        <is>
          <t>db / pcs</t>
        </is>
      </c>
      <c r="I4278" s="315" t="n"/>
      <c r="J4278" s="159" t="n">
        <v>0</v>
      </c>
      <c r="K4278" s="159" t="n">
        <v>0</v>
      </c>
      <c r="L4278" s="753">
        <f>J4278+K4278</f>
        <v/>
      </c>
      <c r="M4278" s="748">
        <f>L4278*(G4278+I4278)</f>
        <v/>
      </c>
      <c r="O4278" s="464">
        <f>ISBLANK(D4278)</f>
        <v/>
      </c>
      <c r="P4278" s="464">
        <f>ISBLANK(G4278)</f>
        <v/>
      </c>
      <c r="Q4278" s="464">
        <f>ISBLANK(M4278)</f>
        <v/>
      </c>
      <c r="R4278" s="464">
        <f>IF(AND(O4278=P4278,O4278=Q4278),,"!!!")</f>
        <v/>
      </c>
      <c r="T4278" s="464" t="n">
        <v>4267</v>
      </c>
    </row>
    <row customFormat="1" customHeight="1" ht="25.5" outlineLevel="1" r="4279" s="543">
      <c r="A4279" s="888" t="n"/>
      <c r="B4279" s="874" t="n">
        <v>400</v>
      </c>
      <c r="C4279" s="875" t="n">
        <v>479</v>
      </c>
      <c r="D4279" s="876" t="n">
        <v>176</v>
      </c>
      <c r="E4279" s="877" t="inlineStr">
        <is>
          <t>Insulation of valves with pre-insulated jacket 
DN100 v=60mm</t>
        </is>
      </c>
      <c r="F4279" s="877" t="inlineStr">
        <is>
          <t>Szerelvény szigetelése beépített szigetelésű burkolattal 
DN100 v=60mm</t>
        </is>
      </c>
      <c r="G4279" s="1049" t="n">
        <v>2</v>
      </c>
      <c r="H4279" s="878" t="inlineStr">
        <is>
          <t>db / pcs</t>
        </is>
      </c>
      <c r="I4279" s="315" t="n"/>
      <c r="J4279" s="159" t="n">
        <v>0</v>
      </c>
      <c r="K4279" s="159" t="n">
        <v>0</v>
      </c>
      <c r="L4279" s="753">
        <f>J4279+K4279</f>
        <v/>
      </c>
      <c r="M4279" s="748">
        <f>L4279*(G4279+I4279)</f>
        <v/>
      </c>
      <c r="O4279" s="464">
        <f>ISBLANK(D4279)</f>
        <v/>
      </c>
      <c r="P4279" s="464">
        <f>ISBLANK(G4279)</f>
        <v/>
      </c>
      <c r="Q4279" s="464">
        <f>ISBLANK(M4279)</f>
        <v/>
      </c>
      <c r="R4279" s="464">
        <f>IF(AND(O4279=P4279,O4279=Q4279),,"!!!")</f>
        <v/>
      </c>
      <c r="T4279" s="464" t="n">
        <v>4268</v>
      </c>
    </row>
    <row customFormat="1" customHeight="1" ht="25.5" outlineLevel="1" r="4280" s="543">
      <c r="A4280" s="888" t="n"/>
      <c r="B4280" s="874" t="n">
        <v>400</v>
      </c>
      <c r="C4280" s="875" t="n">
        <v>479</v>
      </c>
      <c r="D4280" s="876" t="n">
        <v>177</v>
      </c>
      <c r="E4280" s="877" t="inlineStr">
        <is>
          <t>Insulation of valves with pre-insulated jacket 
DN150 v=80mm</t>
        </is>
      </c>
      <c r="F4280" s="877" t="inlineStr">
        <is>
          <t>Szerelvény szigetelése beépített szigetelésű burkolattal 
DN150 v=80mm</t>
        </is>
      </c>
      <c r="G4280" s="1049" t="n">
        <v>1</v>
      </c>
      <c r="H4280" s="878" t="inlineStr">
        <is>
          <t>db / pcs</t>
        </is>
      </c>
      <c r="I4280" s="315" t="n"/>
      <c r="J4280" s="159" t="n">
        <v>0</v>
      </c>
      <c r="K4280" s="159" t="n">
        <v>0</v>
      </c>
      <c r="L4280" s="753">
        <f>J4280+K4280</f>
        <v/>
      </c>
      <c r="M4280" s="748">
        <f>L4280*(G4280+I4280)</f>
        <v/>
      </c>
      <c r="O4280" s="464">
        <f>ISBLANK(D4280)</f>
        <v/>
      </c>
      <c r="P4280" s="464">
        <f>ISBLANK(G4280)</f>
        <v/>
      </c>
      <c r="Q4280" s="464">
        <f>ISBLANK(M4280)</f>
        <v/>
      </c>
      <c r="R4280" s="464">
        <f>IF(AND(O4280=P4280,O4280=Q4280),,"!!!")</f>
        <v/>
      </c>
      <c r="T4280" s="464" t="n">
        <v>4269</v>
      </c>
    </row>
    <row customFormat="1" customHeight="1" ht="22.5" outlineLevel="1" r="4281" s="543">
      <c r="A4281" s="29" t="inlineStr">
        <is>
          <t>x</t>
        </is>
      </c>
      <c r="B4281" s="874" t="n">
        <v>400</v>
      </c>
      <c r="C4281" s="875" t="n">
        <v>479</v>
      </c>
      <c r="D4281" s="876" t="n">
        <v>178</v>
      </c>
      <c r="E4281" s="880" t="inlineStr">
        <is>
          <t>Radiographic or ultrasonic testing of welds 
DN15-DN65</t>
        </is>
      </c>
      <c r="F4281" s="880" t="inlineStr">
        <is>
          <t>Radiográfiai vagy ultrahangos varratvizsgálat 
DN15-DN65</t>
        </is>
      </c>
      <c r="G4281" s="1049" t="n">
        <v>45</v>
      </c>
      <c r="H4281" s="878" t="inlineStr">
        <is>
          <t>db / pcs</t>
        </is>
      </c>
      <c r="I4281" s="315" t="n"/>
      <c r="J4281" s="159" t="n">
        <v>0</v>
      </c>
      <c r="K4281" s="159" t="n">
        <v>0</v>
      </c>
      <c r="L4281" s="753">
        <f>J4281+K4281</f>
        <v/>
      </c>
      <c r="M4281" s="748">
        <f>L4281*(G4281+I4281)</f>
        <v/>
      </c>
      <c r="O4281" s="464">
        <f>ISBLANK(D4281)</f>
        <v/>
      </c>
      <c r="P4281" s="464">
        <f>ISBLANK(G4281)</f>
        <v/>
      </c>
      <c r="Q4281" s="464">
        <f>ISBLANK(M4281)</f>
        <v/>
      </c>
      <c r="R4281" s="464">
        <f>IF(AND(O4281=P4281,O4281=Q4281),,"!!!")</f>
        <v/>
      </c>
      <c r="T4281" s="464" t="n">
        <v>4270</v>
      </c>
    </row>
    <row customFormat="1" customHeight="1" ht="22.5" outlineLevel="1" r="4282" s="543">
      <c r="A4282" s="29" t="inlineStr">
        <is>
          <t>x</t>
        </is>
      </c>
      <c r="B4282" s="874" t="n">
        <v>400</v>
      </c>
      <c r="C4282" s="875" t="n">
        <v>479</v>
      </c>
      <c r="D4282" s="876" t="n">
        <v>179</v>
      </c>
      <c r="E4282" s="880" t="inlineStr">
        <is>
          <t>Radiographic or ultrasonic testing of welds 
DN80-DN100</t>
        </is>
      </c>
      <c r="F4282" s="880" t="inlineStr">
        <is>
          <t>Radiográfiai vagy ultrahangos varratvizsgálat 
DN80-DN100</t>
        </is>
      </c>
      <c r="G4282" s="1049" t="n">
        <v>14</v>
      </c>
      <c r="H4282" s="878" t="inlineStr">
        <is>
          <t>db / pcs</t>
        </is>
      </c>
      <c r="I4282" s="315" t="n"/>
      <c r="J4282" s="159" t="n">
        <v>0</v>
      </c>
      <c r="K4282" s="159" t="n">
        <v>0</v>
      </c>
      <c r="L4282" s="753">
        <f>J4282+K4282</f>
        <v/>
      </c>
      <c r="M4282" s="748">
        <f>L4282*(G4282+I4282)</f>
        <v/>
      </c>
      <c r="O4282" s="464">
        <f>ISBLANK(D4282)</f>
        <v/>
      </c>
      <c r="P4282" s="464">
        <f>ISBLANK(G4282)</f>
        <v/>
      </c>
      <c r="Q4282" s="464">
        <f>ISBLANK(M4282)</f>
        <v/>
      </c>
      <c r="R4282" s="464">
        <f>IF(AND(O4282=P4282,O4282=Q4282),,"!!!")</f>
        <v/>
      </c>
      <c r="T4282" s="464" t="n">
        <v>4271</v>
      </c>
    </row>
    <row customFormat="1" customHeight="1" ht="25.5" outlineLevel="1" r="4283" s="543">
      <c r="A4283" s="888" t="n"/>
      <c r="B4283" s="874" t="n">
        <v>400</v>
      </c>
      <c r="C4283" s="875" t="n">
        <v>479</v>
      </c>
      <c r="D4283" s="876" t="n">
        <v>180</v>
      </c>
      <c r="E4283" s="877" t="inlineStr">
        <is>
          <t>Radiographic or ultrasonic testing of welds 
DN125-DN200</t>
        </is>
      </c>
      <c r="F4283" s="877" t="inlineStr">
        <is>
          <t>Radiográfiai vagy ultrahangos varratvizsgálat 
DN125-DN200</t>
        </is>
      </c>
      <c r="G4283" s="1049" t="n">
        <v>3</v>
      </c>
      <c r="H4283" s="878" t="inlineStr">
        <is>
          <t>db / pcs</t>
        </is>
      </c>
      <c r="I4283" s="315" t="n"/>
      <c r="J4283" s="159" t="n">
        <v>0</v>
      </c>
      <c r="K4283" s="159" t="n">
        <v>0</v>
      </c>
      <c r="L4283" s="753">
        <f>J4283+K4283</f>
        <v/>
      </c>
      <c r="M4283" s="748">
        <f>L4283*(G4283+I4283)</f>
        <v/>
      </c>
      <c r="O4283" s="464">
        <f>ISBLANK(D4283)</f>
        <v/>
      </c>
      <c r="P4283" s="464">
        <f>ISBLANK(G4283)</f>
        <v/>
      </c>
      <c r="Q4283" s="464">
        <f>ISBLANK(M4283)</f>
        <v/>
      </c>
      <c r="R4283" s="464">
        <f>IF(AND(O4283=P4283,O4283=Q4283),,"!!!")</f>
        <v/>
      </c>
      <c r="T4283" s="464" t="n">
        <v>4272</v>
      </c>
    </row>
    <row customFormat="1" customHeight="1" ht="89.25" outlineLevel="1" r="4284" s="543">
      <c r="A4284" s="888" t="n"/>
      <c r="B4284" s="874" t="n">
        <v>400</v>
      </c>
      <c r="C4284" s="875" t="n">
        <v>479</v>
      </c>
      <c r="D4284" s="876" t="n">
        <v>181</v>
      </c>
      <c r="E4284" s="877" t="inlineStr">
        <is>
          <t>For the parrying of unpredictable, during the construcion happened obstructions, or by the time of planning unknown local obstructions caused pipe route or pipe support modifying. (The required items can be used from the spare, included in this material list.)</t>
        </is>
      </c>
      <c r="F4284" s="877" t="inlineStr">
        <is>
          <t>Előre nem látható, a kivitelezés során felmerülő akadályok elhárítására, a tervek készítésekor nem ismert helyi akadályok miatti nyomvonal-változtatás, vagy csőtartó módosítási igény miatt szükséges munkák elvégzésére. (Fenti munkák anyaghányada a kiírásban felvett biztonsági többletből ill. tartalék alkat-részként kiírt szerelvényből fedezhető). Előirányozva:</t>
        </is>
      </c>
      <c r="G4284" s="1049" t="n">
        <v>1</v>
      </c>
      <c r="H4284" s="878" t="inlineStr">
        <is>
          <t xml:space="preserve"> egys. / unit</t>
        </is>
      </c>
      <c r="I4284" s="315" t="n"/>
      <c r="J4284" s="159" t="n">
        <v>0</v>
      </c>
      <c r="K4284" s="159" t="n">
        <v>0</v>
      </c>
      <c r="L4284" s="753">
        <f>J4284+K4284</f>
        <v/>
      </c>
      <c r="M4284" s="748">
        <f>L4284*(G4284+I4284)</f>
        <v/>
      </c>
      <c r="O4284" s="464">
        <f>ISBLANK(D4284)</f>
        <v/>
      </c>
      <c r="P4284" s="464">
        <f>ISBLANK(G4284)</f>
        <v/>
      </c>
      <c r="Q4284" s="464">
        <f>ISBLANK(M4284)</f>
        <v/>
      </c>
      <c r="R4284" s="464">
        <f>IF(AND(O4284=P4284,O4284=Q4284),,"!!!")</f>
        <v/>
      </c>
      <c r="T4284" s="464" t="n">
        <v>4273</v>
      </c>
    </row>
    <row customFormat="1" customHeight="1" ht="63.75" outlineLevel="1" r="4285" s="543">
      <c r="A4285" s="888" t="n"/>
      <c r="B4285" s="874" t="n">
        <v>400</v>
      </c>
      <c r="C4285" s="875" t="n">
        <v>479</v>
      </c>
      <c r="D4285" s="876" t="n">
        <v>182</v>
      </c>
      <c r="E4285" s="877" t="inlineStr">
        <is>
          <t>Universal informative sign to the main devices, galvanised steel plate, with steel strip fixing and screen printed plastic plates, notations as on plan 9946-T-G-001 and 9946-T-G-002. 
90x43 mm</t>
        </is>
      </c>
      <c r="F4285" s="877" t="inlineStr">
        <is>
          <t>Univerzális jelzőtábla a főberendezések feliratozásához, horganyzott acéllemezből, acélszalag rögzítéssel, szitanyomással készült műanyag táblákkal ellátva, 9946-T-G-001 és 9946-T-G-002 sz. séma szerinti jelölésekkel. 
90x43 mm</t>
        </is>
      </c>
      <c r="G4285" s="1049" t="n">
        <v>80</v>
      </c>
      <c r="H4285" s="878" t="inlineStr">
        <is>
          <t>db / pcs</t>
        </is>
      </c>
      <c r="I4285" s="315" t="n"/>
      <c r="J4285" s="159" t="n">
        <v>0</v>
      </c>
      <c r="K4285" s="159" t="n">
        <v>0</v>
      </c>
      <c r="L4285" s="753">
        <f>J4285+K4285</f>
        <v/>
      </c>
      <c r="M4285" s="748">
        <f>L4285*(G4285+I4285)</f>
        <v/>
      </c>
      <c r="O4285" s="464">
        <f>ISBLANK(D4285)</f>
        <v/>
      </c>
      <c r="P4285" s="464">
        <f>ISBLANK(G4285)</f>
        <v/>
      </c>
      <c r="Q4285" s="464">
        <f>ISBLANK(M4285)</f>
        <v/>
      </c>
      <c r="R4285" s="464">
        <f>IF(AND(O4285=P4285,O4285=Q4285),,"!!!")</f>
        <v/>
      </c>
      <c r="T4285" s="464" t="n">
        <v>4274</v>
      </c>
    </row>
    <row customFormat="1" customHeight="1" ht="157.5" outlineLevel="1" r="4286" s="543">
      <c r="A4286" s="29" t="inlineStr">
        <is>
          <t>x</t>
        </is>
      </c>
      <c r="B4286" s="874" t="n">
        <v>400</v>
      </c>
      <c r="C4286" s="875" t="n">
        <v>479</v>
      </c>
      <c r="D4286" s="876" t="n">
        <v>183</v>
      </c>
      <c r="E4286" s="880" t="inlineStr">
        <is>
          <t>Pressure testing
Test medium: water.
Before the start of the testing the existing equipments, that are dimensioned for smaller test pressures, must be shut out. The new devices, that are not dimensioned for the pressure of the test (e.g. gauges) can not be joined in.
The pressure test value is according to MSZ EN 13480-5:2017 9.3.2.2.1, but the maximal nominal pressure:
● po = 16 bar, PN40, PS = 20,0 bar → PP = 34,3 bar
● po = 9 bar, PN25, PS = 16,0 bar → PP = 25,0 bar
● po = 6 bar, PN16, PS =  10 bar → PP = 14,3 bar
● po = 0,23 bar, PN16, PS =  0,5 bar → PP = 0,7 bar
Duration: Water- and steam pipelines: 1 hour, or the time needed for the checking of the whole pipeline, which is bigger.</t>
        </is>
      </c>
      <c r="F4286" s="880" t="inlineStr">
        <is>
          <t>Nyomáspróba
A csővezetékek nyomáspróbájának közege: víz. Nyomáspróba előtt a műszereket és a próbanyomás értékére nem méretezett, berendezéseket (a meglévő, kisebb próbanyomásra méretezett berendezéseket) nem szabad csatlakoztatni, vagy ki kell szakaszolni. A próbanyomás értéke az MSZ EN 13480-5:2017 9.3.2.2.1 pont szerinti, de legfeljebb a névleges nyomás:
● pü = 16 bar, PN40, PS = 20,0 bar → PP = 34,3 bar
● pü = 9 bar, PN25, PS = 16,0 bar → PP = 25,0 bar
● pü = 6 bar, PN16, PS =  10 bar → PP = 14,3 bar
● pü = 0,23 bar, PN16, PS =  0,5 bar → PP = 0,7 bar
 Időtartama: Víz- és gőzvezetékeknél: 1 óra, ill. az adott vezetékszakasz teljes ellenőrzéséhez szükséges idő.</t>
        </is>
      </c>
      <c r="G4286" s="1049" t="n">
        <v>1960</v>
      </c>
      <c r="H4286" s="878" t="inlineStr">
        <is>
          <t>m</t>
        </is>
      </c>
      <c r="I4286" s="315" t="n"/>
      <c r="J4286" s="159" t="n">
        <v>0</v>
      </c>
      <c r="K4286" s="159" t="n">
        <v>0</v>
      </c>
      <c r="L4286" s="753">
        <f>J4286+K4286</f>
        <v/>
      </c>
      <c r="M4286" s="748">
        <f>L4286*(G4286+I4286)</f>
        <v/>
      </c>
      <c r="O4286" s="464">
        <f>ISBLANK(D4286)</f>
        <v/>
      </c>
      <c r="P4286" s="464">
        <f>ISBLANK(G4286)</f>
        <v/>
      </c>
      <c r="Q4286" s="464">
        <f>ISBLANK(M4286)</f>
        <v/>
      </c>
      <c r="R4286" s="464">
        <f>IF(AND(O4286=P4286,O4286=Q4286),,"!!!")</f>
        <v/>
      </c>
      <c r="T4286" s="464" t="n">
        <v>4275</v>
      </c>
    </row>
    <row customFormat="1" customHeight="1" ht="33.75" outlineLevel="1" r="4287" s="543">
      <c r="A4287" s="29" t="inlineStr">
        <is>
          <t>x</t>
        </is>
      </c>
      <c r="B4287" s="874" t="n">
        <v>400</v>
      </c>
      <c r="C4287" s="875" t="n">
        <v>479</v>
      </c>
      <c r="D4287" s="876" t="n">
        <v>184</v>
      </c>
      <c r="E4287" s="880" t="inlineStr">
        <is>
          <t>For warm water flushing of the pipelines
provisional pipes, hose pipes, support reinforcements (appropriation)</t>
        </is>
      </c>
      <c r="F4287" s="880" t="inlineStr">
        <is>
          <t>Vezetékek mosására
Provizórikus vezetékek, tömlők, kifúvató tartók és megerősítések, vezetékek melegvizes kimosására, előirányozva</t>
        </is>
      </c>
      <c r="G4287" s="1049" t="n">
        <v>1960</v>
      </c>
      <c r="H4287" s="878" t="inlineStr">
        <is>
          <t>m</t>
        </is>
      </c>
      <c r="I4287" s="315" t="n"/>
      <c r="J4287" s="159" t="n">
        <v>0</v>
      </c>
      <c r="K4287" s="159" t="n">
        <v>0</v>
      </c>
      <c r="L4287" s="753">
        <f>J4287+K4287</f>
        <v/>
      </c>
      <c r="M4287" s="748">
        <f>L4287*(G4287+I4287)</f>
        <v/>
      </c>
      <c r="O4287" s="464">
        <f>ISBLANK(D4287)</f>
        <v/>
      </c>
      <c r="P4287" s="464">
        <f>ISBLANK(G4287)</f>
        <v/>
      </c>
      <c r="Q4287" s="464">
        <f>ISBLANK(M4287)</f>
        <v/>
      </c>
      <c r="R4287" s="464">
        <f>IF(AND(O4287=P4287,O4287=Q4287),,"!!!")</f>
        <v/>
      </c>
      <c r="T4287" s="464" t="n">
        <v>4276</v>
      </c>
    </row>
    <row customFormat="1" customHeight="1" ht="25.5" outlineLevel="1" r="4288" s="543">
      <c r="A4288" s="888" t="n"/>
      <c r="B4288" s="874" t="n">
        <v>400</v>
      </c>
      <c r="C4288" s="875" t="n">
        <v>479</v>
      </c>
      <c r="D4288" s="876" t="n">
        <v>185</v>
      </c>
      <c r="E4288" s="877" t="inlineStr">
        <is>
          <t>System installation, measuring, and service testing (appropriation)</t>
        </is>
      </c>
      <c r="F4288" s="877" t="inlineStr">
        <is>
          <t>A rendszer üzembehelyezésére, mérésekre, melegüzemi próbára előirányozva</t>
        </is>
      </c>
      <c r="G4288" s="1049" t="n">
        <v>1</v>
      </c>
      <c r="H4288" s="878" t="inlineStr">
        <is>
          <t xml:space="preserve"> egys. / unit</t>
        </is>
      </c>
      <c r="I4288" s="315" t="n"/>
      <c r="J4288" s="159" t="n">
        <v>0</v>
      </c>
      <c r="K4288" s="159" t="n">
        <v>0</v>
      </c>
      <c r="L4288" s="753">
        <f>J4288+K4288</f>
        <v/>
      </c>
      <c r="M4288" s="748">
        <f>L4288*(G4288+I4288)</f>
        <v/>
      </c>
      <c r="O4288" s="464">
        <f>ISBLANK(D4288)</f>
        <v/>
      </c>
      <c r="P4288" s="464">
        <f>ISBLANK(G4288)</f>
        <v/>
      </c>
      <c r="Q4288" s="464">
        <f>ISBLANK(M4288)</f>
        <v/>
      </c>
      <c r="R4288" s="464">
        <f>IF(AND(O4288=P4288,O4288=Q4288),,"!!!")</f>
        <v/>
      </c>
      <c r="T4288" s="464" t="n">
        <v>4277</v>
      </c>
    </row>
    <row customFormat="1" customHeight="1" ht="77.25" outlineLevel="1" r="4289" s="543" thickBot="1">
      <c r="A4289" s="888" t="n"/>
      <c r="B4289" s="874" t="n">
        <v>400</v>
      </c>
      <c r="C4289" s="875" t="n">
        <v>479</v>
      </c>
      <c r="D4289" s="876" t="n">
        <v>186</v>
      </c>
      <c r="E4289" s="877" t="inlineStr">
        <is>
          <t>Scaffolding between 5 and 10 m.</t>
        </is>
      </c>
      <c r="F4289" s="877" t="inlineStr">
        <is>
          <t>Csőállvány állítása állványcsőből mint munkaállvány, szintenkénti pallóterítéssel, korláttal, lábdeszkával, kétlábas, 0,60-0,90 m padlószélességgel, munkapadló távolság 2,00 m, 2,00 kN/m² terhelhetőséggel, állványépítés MSZ és alkalmazástechnikai kézikönyv szerint, 5,00-10,00 m magasságban</t>
        </is>
      </c>
      <c r="G4289" s="1049" t="n">
        <v>300</v>
      </c>
      <c r="H4289" s="878" t="inlineStr">
        <is>
          <t>m²</t>
        </is>
      </c>
      <c r="I4289" s="315" t="n"/>
      <c r="J4289" s="159" t="n">
        <v>0</v>
      </c>
      <c r="K4289" s="159" t="n">
        <v>0</v>
      </c>
      <c r="L4289" s="753">
        <f>J4289+K4289</f>
        <v/>
      </c>
      <c r="M4289" s="748">
        <f>L4289*(G4289+I4289)</f>
        <v/>
      </c>
      <c r="O4289" s="464">
        <f>ISBLANK(D4289)</f>
        <v/>
      </c>
      <c r="P4289" s="464">
        <f>ISBLANK(G4289)</f>
        <v/>
      </c>
      <c r="Q4289" s="464">
        <f>ISBLANK(M4289)</f>
        <v/>
      </c>
      <c r="R4289" s="464">
        <f>IF(AND(O4289=P4289,O4289=Q4289),,"!!!")</f>
        <v/>
      </c>
      <c r="T4289" s="464" t="n">
        <v>4278</v>
      </c>
    </row>
    <row customHeight="1" ht="17.25" r="4290" thickBot="1">
      <c r="A4290" s="373" t="n"/>
      <c r="B4290" s="665" t="inlineStr">
        <is>
          <t>O</t>
        </is>
      </c>
      <c r="C4290" s="602" t="n"/>
      <c r="D4290" s="431" t="n"/>
      <c r="E4290" s="21" t="inlineStr">
        <is>
          <t>Options</t>
        </is>
      </c>
      <c r="F4290" s="21" t="inlineStr">
        <is>
          <t>Opciók</t>
        </is>
      </c>
      <c r="G4290" s="989" t="n"/>
      <c r="H4290" s="292" t="n"/>
      <c r="I4290" s="311" t="n"/>
      <c r="J4290" s="95" t="n"/>
      <c r="K4290" s="23" t="n"/>
      <c r="L4290" s="23" t="n"/>
      <c r="M4290" s="191">
        <f>SUMIF(D4292:D4336,"&gt;0",M4292:M4336)</f>
        <v/>
      </c>
      <c r="O4290" s="464">
        <f>ISBLANK(D4290)</f>
        <v/>
      </c>
      <c r="P4290" s="464">
        <f>ISBLANK(G4290)</f>
        <v/>
      </c>
      <c r="Q4290" s="464">
        <f>ISBLANK(M4290)</f>
        <v/>
      </c>
      <c r="R4290" s="464">
        <f>IF(AND(O4290=P4290,O4290=Q4290),,"!!!")</f>
        <v/>
      </c>
      <c r="T4290" s="464" t="n">
        <v>4279</v>
      </c>
    </row>
    <row customHeight="1" ht="13.5" outlineLevel="1" r="4291" thickBot="1">
      <c r="A4291" s="24" t="n"/>
      <c r="B4291" s="440" t="n"/>
      <c r="C4291" s="441" t="n"/>
      <c r="D4291" s="555" t="n"/>
      <c r="E4291" s="25" t="inlineStr">
        <is>
          <t>Note</t>
        </is>
      </c>
      <c r="F4291" s="26" t="inlineStr">
        <is>
          <t>Megjegyzés:</t>
        </is>
      </c>
      <c r="G4291" s="1052" t="n"/>
      <c r="H4291" s="401" t="n"/>
      <c r="I4291" s="402" t="n"/>
      <c r="J4291" s="131" t="n"/>
      <c r="K4291" s="27" t="n"/>
      <c r="L4291" s="195" t="n"/>
      <c r="M4291" s="204" t="n"/>
      <c r="O4291" s="464">
        <f>ISBLANK(D4291)</f>
        <v/>
      </c>
      <c r="P4291" s="464">
        <f>ISBLANK(G4291)</f>
        <v/>
      </c>
      <c r="Q4291" s="464">
        <f>ISBLANK(M4291)</f>
        <v/>
      </c>
      <c r="R4291" s="464">
        <f>IF(AND(O4291=P4291,O4291=Q4291),,"!!!")</f>
        <v/>
      </c>
      <c r="T4291" s="464" t="n">
        <v>4280</v>
      </c>
    </row>
    <row customHeight="1" ht="13.5" outlineLevel="1" r="4292" thickBot="1">
      <c r="A4292" s="576" t="n"/>
      <c r="B4292" s="574" t="inlineStr">
        <is>
          <t>O</t>
        </is>
      </c>
      <c r="C4292" s="554" t="n">
        <v>200</v>
      </c>
      <c r="D4292" s="565" t="n"/>
      <c r="E4292" s="96" t="n"/>
      <c r="F4292" s="97" t="n"/>
      <c r="G4292" s="1035" t="n"/>
      <c r="H4292" s="401" t="n"/>
      <c r="I4292" s="402" t="n"/>
      <c r="J4292" s="131" t="n"/>
      <c r="K4292" s="98" t="n"/>
      <c r="L4292" s="215" t="n"/>
      <c r="M4292" s="196" t="n"/>
      <c r="O4292" s="464">
        <f>ISBLANK(D4292)</f>
        <v/>
      </c>
      <c r="P4292" s="464">
        <f>ISBLANK(G4292)</f>
        <v/>
      </c>
      <c r="Q4292" s="464">
        <f>ISBLANK(M4292)</f>
        <v/>
      </c>
      <c r="R4292" s="464">
        <f>IF(AND(O4292=P4292,O4292=Q4292),,"!!!")</f>
        <v/>
      </c>
      <c r="T4292" s="464" t="n">
        <v>4281</v>
      </c>
    </row>
    <row customFormat="1" customHeight="1" ht="45.75" outlineLevel="1" r="4293" s="464" thickBot="1">
      <c r="A4293" s="45" t="inlineStr">
        <is>
          <t>x</t>
        </is>
      </c>
      <c r="B4293" s="574" t="inlineStr">
        <is>
          <t>O</t>
        </is>
      </c>
      <c r="C4293" s="733" t="n">
        <v>200</v>
      </c>
      <c r="D4293" s="565" t="n">
        <v>1</v>
      </c>
      <c r="E4293" s="734" t="inlineStr">
        <is>
          <t>OPTION: PRICE DIFFERENCE - Charge min. By installing earth material suitable for M3 quality embankment construction, with layer-by-layer (layer thickness max. 30 cm) compaction
- difference to pos. 311.5</t>
        </is>
      </c>
      <c r="F4293" s="735" t="inlineStr">
        <is>
          <t>OPCIÓ: KÜLÖNBÖZETI ÁR - Töltés készítése min. M3 minőségű töltésépítésre alkalmas földanyag beépítésével, rétegenkénti (rétegvastagság max 30 cm) tömörítéssel
- különbözet a 311.5 tételhez</t>
        </is>
      </c>
      <c r="G4293" s="1053" t="n">
        <v>41905.8</v>
      </c>
      <c r="H4293" s="736" t="inlineStr">
        <is>
          <t>m3</t>
        </is>
      </c>
      <c r="I4293" s="403" t="n"/>
      <c r="J4293" s="544" t="n">
        <v>0</v>
      </c>
      <c r="K4293" s="545" t="n">
        <v>0</v>
      </c>
      <c r="L4293" s="546">
        <f>J4293+K4293</f>
        <v/>
      </c>
      <c r="M4293" s="547">
        <f>G4293*L4293</f>
        <v/>
      </c>
      <c r="O4293" s="464">
        <f>ISBLANK(D4293)</f>
        <v/>
      </c>
      <c r="P4293" s="464">
        <f>ISBLANK(G4293)</f>
        <v/>
      </c>
      <c r="Q4293" s="464">
        <f>ISBLANK(M4293)</f>
        <v/>
      </c>
      <c r="R4293" s="464">
        <f>IF(AND(O4293=P4293,O4293=Q4293),,"!!!")</f>
        <v/>
      </c>
      <c r="T4293" s="464" t="n">
        <v>4282</v>
      </c>
    </row>
    <row customFormat="1" customHeight="1" ht="13.5" outlineLevel="1" r="4294" s="464" thickBot="1">
      <c r="A4294" s="404" t="n"/>
      <c r="B4294" s="446" t="n"/>
      <c r="C4294" s="157" t="n"/>
      <c r="D4294" s="726" t="n"/>
      <c r="E4294" s="405" t="n"/>
      <c r="F4294" s="406" t="n"/>
      <c r="G4294" s="994" t="n"/>
      <c r="H4294" s="407" t="n"/>
      <c r="I4294" s="408" t="n"/>
      <c r="J4294" s="793" t="n"/>
      <c r="K4294" s="793" t="n"/>
      <c r="L4294" s="229" t="n"/>
      <c r="M4294" s="409" t="n"/>
      <c r="O4294" s="464">
        <f>ISBLANK(D4294)</f>
        <v/>
      </c>
      <c r="P4294" s="464">
        <f>ISBLANK(G4294)</f>
        <v/>
      </c>
      <c r="Q4294" s="464">
        <f>ISBLANK(M4294)</f>
        <v/>
      </c>
      <c r="R4294" s="464">
        <f>IF(AND(O4294=P4294,O4294=Q4294),,"!!!")</f>
        <v/>
      </c>
      <c r="T4294" s="464" t="n">
        <v>4283</v>
      </c>
    </row>
    <row customHeight="1" ht="15.75" outlineLevel="1" r="4295" thickBot="1">
      <c r="A4295" s="576" t="n"/>
      <c r="B4295" s="574" t="inlineStr">
        <is>
          <t>O</t>
        </is>
      </c>
      <c r="C4295" s="554" t="n">
        <v>300</v>
      </c>
      <c r="D4295" s="556" t="n"/>
      <c r="E4295" s="1" t="n"/>
      <c r="F4295" s="1" t="n"/>
      <c r="G4295" s="993" t="n"/>
      <c r="H4295" s="391" t="n"/>
      <c r="I4295" s="410" t="n"/>
      <c r="J4295" s="298" t="n"/>
      <c r="K4295" s="2" t="n"/>
      <c r="L4295" s="205" t="n"/>
      <c r="M4295" s="206" t="n"/>
      <c r="O4295" s="464">
        <f>ISBLANK(D4295)</f>
        <v/>
      </c>
      <c r="P4295" s="464">
        <f>ISBLANK(G4295)</f>
        <v/>
      </c>
      <c r="Q4295" s="464">
        <f>ISBLANK(M4295)</f>
        <v/>
      </c>
      <c r="R4295" s="464">
        <f>IF(AND(O4295=P4295,O4295=Q4295),,"!!!")</f>
        <v/>
      </c>
      <c r="T4295" s="464" t="n">
        <v>4284</v>
      </c>
    </row>
    <row outlineLevel="1" r="4296">
      <c r="A4296" s="29" t="n"/>
      <c r="B4296" s="442" t="inlineStr">
        <is>
          <t>O</t>
        </is>
      </c>
      <c r="C4296" s="141" t="n">
        <v>320</v>
      </c>
      <c r="D4296" s="889" t="n">
        <v>1</v>
      </c>
      <c r="E4296" s="190" t="inlineStr">
        <is>
          <t>Steel fibre industrial  floor (only in Finished goods storage possible)</t>
        </is>
      </c>
      <c r="F4296" s="190" t="inlineStr">
        <is>
          <t>Acélhajas ipari padló ( csak a készáru raktárban lehetséges)</t>
        </is>
      </c>
      <c r="G4296" s="994" t="n">
        <v>2060</v>
      </c>
      <c r="H4296" s="39" t="inlineStr">
        <is>
          <t>m3</t>
        </is>
      </c>
      <c r="I4296" s="320" t="n"/>
      <c r="J4296" s="159" t="n">
        <v>0</v>
      </c>
      <c r="K4296" s="159" t="n">
        <v>0</v>
      </c>
      <c r="L4296" s="753">
        <f>J4296+K4296</f>
        <v/>
      </c>
      <c r="M4296" s="748">
        <f>L4296*(G4296+I4296)</f>
        <v/>
      </c>
      <c r="O4296" s="464">
        <f>ISBLANK(D4296)</f>
        <v/>
      </c>
      <c r="P4296" s="464">
        <f>ISBLANK(G4296)</f>
        <v/>
      </c>
      <c r="Q4296" s="464">
        <f>ISBLANK(M4296)</f>
        <v/>
      </c>
      <c r="R4296" s="464">
        <f>IF(AND(O4296=P4296,O4296=Q4296),,"!!!")</f>
        <v/>
      </c>
      <c r="T4296" s="464" t="n">
        <v>4285</v>
      </c>
    </row>
    <row customHeight="1" ht="56.25" outlineLevel="1" r="4297">
      <c r="A4297" s="29" t="n"/>
      <c r="B4297" s="442" t="inlineStr">
        <is>
          <t>O</t>
        </is>
      </c>
      <c r="C4297" s="141" t="n">
        <v>320</v>
      </c>
      <c r="D4297" s="889" t="n">
        <v>2</v>
      </c>
      <c r="E4297" s="713" t="inlineStr">
        <is>
          <t xml:space="preserve">OPTIONTAL Foundation
In case of ground water is present, the dewatering costs shall be taken into account in a separate item as appropriations with the recording of soil mechanics expert opinion and scheduling of work. Accounting is done by itemized statement. </t>
        </is>
      </c>
      <c r="F4297" s="713" t="inlineStr">
        <is>
          <t xml:space="preserve">OPCIONÁLIS Alapozás
Az esetleges talajvíz megjelenésénél, a víztelenítési költséget külön tételben előirányzatként kell figyelembe
venni a talajmechanikai szakvélemény és a munka ütemezésének rögzítésével, elszámolás tételes kimunkálással történik. </t>
        </is>
      </c>
      <c r="G4297" s="994" t="n">
        <v>1</v>
      </c>
      <c r="H4297" s="856" t="inlineStr">
        <is>
          <t>item/klt</t>
        </is>
      </c>
      <c r="I4297" s="320" t="n"/>
      <c r="J4297" s="159" t="n">
        <v>0</v>
      </c>
      <c r="K4297" s="159" t="n">
        <v>0</v>
      </c>
      <c r="L4297" s="753">
        <f>J4297+K4297</f>
        <v/>
      </c>
      <c r="M4297" s="748">
        <f>L4297*(G4297+I4297)</f>
        <v/>
      </c>
      <c r="O4297" s="464">
        <f>ISBLANK(D4297)</f>
        <v/>
      </c>
      <c r="P4297" s="464">
        <f>ISBLANK(G4297)</f>
        <v/>
      </c>
      <c r="Q4297" s="464">
        <f>ISBLANK(M4297)</f>
        <v/>
      </c>
      <c r="R4297" s="464">
        <f>IF(AND(O4297=P4297,O4297=Q4297),,"!!!")</f>
        <v/>
      </c>
      <c r="T4297" s="464" t="n">
        <v>4286</v>
      </c>
    </row>
    <row customHeight="1" ht="22.5" outlineLevel="1" r="4298">
      <c r="A4298" s="29" t="n"/>
      <c r="B4298" s="442" t="inlineStr">
        <is>
          <t>O</t>
        </is>
      </c>
      <c r="C4298" s="141" t="n">
        <v>320</v>
      </c>
      <c r="D4298" s="889" t="n">
        <v>3</v>
      </c>
      <c r="E4298" s="713" t="inlineStr">
        <is>
          <t>OPTIONAL Foundation groundwater lowering - Vacuum well</t>
        </is>
      </c>
      <c r="F4298" s="713" t="inlineStr">
        <is>
          <t>OPCIONÁLIS Alapozás
Taljavízszint süllyesztés vákumkúttal</t>
        </is>
      </c>
      <c r="G4298" s="994" t="n">
        <v>1</v>
      </c>
      <c r="H4298" s="39" t="inlineStr">
        <is>
          <t>item/klt</t>
        </is>
      </c>
      <c r="I4298" s="320" t="n"/>
      <c r="J4298" s="159" t="n">
        <v>0</v>
      </c>
      <c r="K4298" s="159" t="n">
        <v>0</v>
      </c>
      <c r="L4298" s="753">
        <f>J4298+K4298</f>
        <v/>
      </c>
      <c r="M4298" s="748">
        <f>L4298*(G4298+I4298)</f>
        <v/>
      </c>
      <c r="O4298" s="464">
        <f>ISBLANK(D4298)</f>
        <v/>
      </c>
      <c r="P4298" s="464">
        <f>ISBLANK(G4298)</f>
        <v/>
      </c>
      <c r="Q4298" s="464">
        <f>ISBLANK(M4298)</f>
        <v/>
      </c>
      <c r="R4298" s="464">
        <f>IF(AND(O4298=P4298,O4298=Q4298),,"!!!")</f>
        <v/>
      </c>
      <c r="T4298" s="464" t="n">
        <v>4287</v>
      </c>
    </row>
    <row outlineLevel="1" r="4299">
      <c r="A4299" s="29" t="n"/>
      <c r="B4299" s="442" t="inlineStr">
        <is>
          <t>O</t>
        </is>
      </c>
      <c r="C4299" s="141" t="n">
        <v>320</v>
      </c>
      <c r="D4299" s="889" t="n">
        <v>4</v>
      </c>
      <c r="E4299" s="380" t="inlineStr">
        <is>
          <t xml:space="preserve"> 120mm  Mineral wool sandwich panel Facade </t>
        </is>
      </c>
      <c r="F4299" s="380" t="inlineStr">
        <is>
          <t>120 mm vtg szendvicspanel a homlokzaton</t>
        </is>
      </c>
      <c r="G4299" s="994" t="n">
        <v>11300</v>
      </c>
      <c r="H4299" s="39" t="inlineStr">
        <is>
          <t>m2</t>
        </is>
      </c>
      <c r="I4299" s="320" t="n"/>
      <c r="J4299" s="159" t="n">
        <v>0</v>
      </c>
      <c r="K4299" s="159" t="n">
        <v>0</v>
      </c>
      <c r="L4299" s="753">
        <f>J4299+K4299</f>
        <v/>
      </c>
      <c r="M4299" s="748">
        <f>L4299*(G4299+I4299)</f>
        <v/>
      </c>
      <c r="O4299" s="464">
        <f>ISBLANK(D4299)</f>
        <v/>
      </c>
      <c r="P4299" s="464">
        <f>ISBLANK(G4299)</f>
        <v/>
      </c>
      <c r="Q4299" s="464">
        <f>ISBLANK(M4299)</f>
        <v/>
      </c>
      <c r="R4299" s="464">
        <f>IF(AND(O4299=P4299,O4299=Q4299),,"!!!")</f>
        <v/>
      </c>
      <c r="T4299" s="464" t="n">
        <v>4288</v>
      </c>
    </row>
    <row customHeight="1" ht="45" outlineLevel="1" r="4300">
      <c r="A4300" s="29" t="n"/>
      <c r="B4300" s="442" t="inlineStr">
        <is>
          <t>O</t>
        </is>
      </c>
      <c r="C4300" s="141" t="n">
        <v>324</v>
      </c>
      <c r="D4300" s="889" t="n">
        <v>5</v>
      </c>
      <c r="E4300" s="427" t="inlineStr">
        <is>
          <t>Steel fibre instead of reinforcement, only at Finished goods storage
- Technical Conditions and Details to be examined during Construction Design period
- Reduction for Pos. 324.4</t>
        </is>
      </c>
      <c r="F4300" s="427" t="inlineStr">
        <is>
          <t>Acélhaj erősítés vasalás helyett, csak a készáru raktárban
- Műszaki feltételei és részletei a kiviteli terv során lesznek megvizsgálva, ill. kidolgozva
- Különbözet a 324.4 tételhez</t>
        </is>
      </c>
      <c r="G4300" s="994" t="n">
        <v>1</v>
      </c>
      <c r="H4300" s="39" t="inlineStr">
        <is>
          <t>unit price</t>
        </is>
      </c>
      <c r="I4300" s="320" t="n"/>
      <c r="J4300" s="159" t="n">
        <v>0</v>
      </c>
      <c r="K4300" s="159" t="n">
        <v>0</v>
      </c>
      <c r="L4300" s="753">
        <f>J4300+K4300</f>
        <v/>
      </c>
      <c r="M4300" s="748">
        <f>L4300*(G4300+I4300)</f>
        <v/>
      </c>
      <c r="O4300" s="464">
        <f>ISBLANK(D4300)</f>
        <v/>
      </c>
      <c r="P4300" s="464">
        <f>ISBLANK(G4300)</f>
        <v/>
      </c>
      <c r="Q4300" s="464">
        <f>ISBLANK(M4300)</f>
        <v/>
      </c>
      <c r="R4300" s="464">
        <f>IF(AND(O4300=P4300,O4300=Q4300),,"!!!")</f>
        <v/>
      </c>
      <c r="T4300" s="464" t="n">
        <v>4289</v>
      </c>
    </row>
    <row outlineLevel="1" r="4301">
      <c r="A4301" s="29" t="n"/>
      <c r="B4301" s="442" t="inlineStr">
        <is>
          <t>O</t>
        </is>
      </c>
      <c r="C4301" s="141" t="n">
        <v>330</v>
      </c>
      <c r="D4301" s="889" t="n">
        <v>6</v>
      </c>
      <c r="E4301" s="94" t="inlineStr">
        <is>
          <t>Footing insulation cover 14 cm XPS (producing hall)</t>
        </is>
      </c>
      <c r="F4301" s="94" t="inlineStr">
        <is>
          <t>Lábazati szigetelés14 cm XPS (gyártó csarnokban)</t>
        </is>
      </c>
      <c r="G4301" s="994" t="n">
        <v>840</v>
      </c>
      <c r="H4301" s="39" t="inlineStr">
        <is>
          <t>m2</t>
        </is>
      </c>
      <c r="I4301" s="320" t="n"/>
      <c r="J4301" s="159" t="n">
        <v>0</v>
      </c>
      <c r="K4301" s="159" t="n">
        <v>0</v>
      </c>
      <c r="L4301" s="753">
        <f>J4301+K4301</f>
        <v/>
      </c>
      <c r="M4301" s="748">
        <f>L4301*(G4301+I4301)</f>
        <v/>
      </c>
      <c r="O4301" s="464">
        <f>ISBLANK(D4301)</f>
        <v/>
      </c>
      <c r="P4301" s="464">
        <f>ISBLANK(G4301)</f>
        <v/>
      </c>
      <c r="Q4301" s="464">
        <f>ISBLANK(M4301)</f>
        <v/>
      </c>
      <c r="R4301" s="464">
        <f>IF(AND(O4301=P4301,O4301=Q4301),,"!!!")</f>
        <v/>
      </c>
      <c r="T4301" s="464" t="n">
        <v>4290</v>
      </c>
    </row>
    <row outlineLevel="1" r="4302">
      <c r="A4302" s="29" t="n"/>
      <c r="B4302" s="442" t="inlineStr">
        <is>
          <t>O</t>
        </is>
      </c>
      <c r="C4302" s="141" t="n">
        <v>330</v>
      </c>
      <c r="D4302" s="889" t="n">
        <v>7</v>
      </c>
      <c r="E4302" s="94" t="inlineStr">
        <is>
          <t>Footing insulation cover 18 cm XPS (office building)</t>
        </is>
      </c>
      <c r="F4302" s="94" t="inlineStr">
        <is>
          <t>Lábazati szigetelés18 cm XPS (irodai részen)</t>
        </is>
      </c>
      <c r="G4302" s="994" t="n">
        <v>120</v>
      </c>
      <c r="H4302" s="39" t="inlineStr">
        <is>
          <t>m2</t>
        </is>
      </c>
      <c r="I4302" s="320" t="n"/>
      <c r="J4302" s="159" t="n">
        <v>0</v>
      </c>
      <c r="K4302" s="159" t="n">
        <v>0</v>
      </c>
      <c r="L4302" s="753">
        <f>J4302+K4302</f>
        <v/>
      </c>
      <c r="M4302" s="748">
        <f>L4302*(G4302+I4302)</f>
        <v/>
      </c>
      <c r="O4302" s="464">
        <f>ISBLANK(D4302)</f>
        <v/>
      </c>
      <c r="P4302" s="464">
        <f>ISBLANK(G4302)</f>
        <v/>
      </c>
      <c r="Q4302" s="464">
        <f>ISBLANK(M4302)</f>
        <v/>
      </c>
      <c r="R4302" s="464">
        <f>IF(AND(O4302=P4302,O4302=Q4302),,"!!!")</f>
        <v/>
      </c>
      <c r="T4302" s="464" t="n">
        <v>4291</v>
      </c>
    </row>
    <row customHeight="1" ht="56.25" outlineLevel="1" r="4303">
      <c r="A4303" s="29" t="n"/>
      <c r="B4303" s="442" t="inlineStr">
        <is>
          <t>O</t>
        </is>
      </c>
      <c r="C4303" s="141" t="n">
        <v>330</v>
      </c>
      <c r="D4303" s="889" t="n">
        <v>8</v>
      </c>
      <c r="E4303" s="427" t="inlineStr">
        <is>
          <t>PRICE DIFFERENCE - replacing sandwich panels with prefabricated insulated concrete panels on the facade at loading docks (core + insulation + cover, both sides with visible concrete surface), 15+8+7 = 30cm thick, top at +4,70m
- addition to Pos. 331.12</t>
        </is>
      </c>
      <c r="F4303" s="427" t="inlineStr">
        <is>
          <t>KÜLÖNBÖZETI ÁR - Előregyártott hőszigetelt vb kéregpanel a homlokzaton szendvicspanel helyett, dokkolónál, 15+8+7cm=30 cm vtg.,  felső sík: +4,70m
- Különbözet a 331.12 tételhez</t>
        </is>
      </c>
      <c r="G4303" s="997" t="n">
        <v>154</v>
      </c>
      <c r="H4303" s="39" t="inlineStr">
        <is>
          <t>m2</t>
        </is>
      </c>
      <c r="I4303" s="411" t="n"/>
      <c r="J4303" s="159" t="n">
        <v>0</v>
      </c>
      <c r="K4303" s="159" t="n">
        <v>0</v>
      </c>
      <c r="L4303" s="753">
        <f>J4303+K4303</f>
        <v/>
      </c>
      <c r="M4303" s="748">
        <f>L4303*(G4303+I4303)</f>
        <v/>
      </c>
      <c r="O4303" s="464">
        <f>ISBLANK(D4303)</f>
        <v/>
      </c>
      <c r="P4303" s="464">
        <f>ISBLANK(G4303)</f>
        <v/>
      </c>
      <c r="Q4303" s="464">
        <f>ISBLANK(M4303)</f>
        <v/>
      </c>
      <c r="R4303" s="464">
        <f>IF(AND(O4303=P4303,O4303=Q4303),,"!!!")</f>
        <v/>
      </c>
      <c r="T4303" s="464" t="n">
        <v>4292</v>
      </c>
    </row>
    <row customHeight="1" ht="45" outlineLevel="1" r="4304">
      <c r="A4304" s="29" t="inlineStr">
        <is>
          <t>x</t>
        </is>
      </c>
      <c r="B4304" s="442" t="inlineStr">
        <is>
          <t>O</t>
        </is>
      </c>
      <c r="C4304" s="141" t="n">
        <v>330</v>
      </c>
      <c r="D4304" s="889" t="n">
        <v>9</v>
      </c>
      <c r="E4304" s="173" t="inlineStr">
        <is>
          <t>PRICE DIFFERENCE - replacing in-situ RC plinths with prefabricated insulated concrete panels on the facade (core + insulation + cover, both sides with visible concrete surface), 15+8+7 = 30cm thick
- addition to Pos. 323.19-21</t>
        </is>
      </c>
      <c r="F4304" s="173" t="inlineStr">
        <is>
          <t>KÜLÖNBÖZETI ÁR - homlokzati monolit fagygerendák kiváltása előregyártott kéregpaneles rendszerrel (lábazati elem + hőszigetelés + takarás, mindkét felület látszóbeton), 15+8+7 = 30cm vtg.
- Különbözet a 323.19-21 tételekhez</t>
        </is>
      </c>
      <c r="G4304" s="994">
        <f>1400</f>
        <v/>
      </c>
      <c r="H4304" s="39" t="inlineStr">
        <is>
          <t>m2</t>
        </is>
      </c>
      <c r="I4304" s="411" t="n"/>
      <c r="J4304" s="159" t="n">
        <v>0</v>
      </c>
      <c r="K4304" s="159" t="n">
        <v>0</v>
      </c>
      <c r="L4304" s="753">
        <f>J4304+K4304</f>
        <v/>
      </c>
      <c r="M4304" s="748">
        <f>L4304*(G4304+I4304)</f>
        <v/>
      </c>
      <c r="O4304" s="464">
        <f>ISBLANK(D4304)</f>
        <v/>
      </c>
      <c r="P4304" s="464">
        <f>ISBLANK(G4304)</f>
        <v/>
      </c>
      <c r="Q4304" s="464">
        <f>ISBLANK(M4304)</f>
        <v/>
      </c>
      <c r="R4304" s="464">
        <f>IF(AND(O4304=P4304,O4304=Q4304),,"!!!")</f>
        <v/>
      </c>
      <c r="T4304" s="464" t="n">
        <v>4293</v>
      </c>
    </row>
    <row customHeight="1" ht="57" outlineLevel="1" r="4305" thickBot="1">
      <c r="A4305" s="29" t="inlineStr">
        <is>
          <t>x</t>
        </is>
      </c>
      <c r="B4305" s="442" t="inlineStr">
        <is>
          <t>O</t>
        </is>
      </c>
      <c r="C4305" s="141" t="n">
        <v>330</v>
      </c>
      <c r="D4305" s="889" t="n">
        <v>10</v>
      </c>
      <c r="E4305" s="173" t="inlineStr">
        <is>
          <t>PRICE DIFFERENCE - Construction of an additional room at the roof exit, instead of an attic exit dome incl. all necessary elements (steal structure roof, wall panels, door, lighting, drainage, lightning protection,  …)
- addition to Pos. 362.6</t>
        </is>
      </c>
      <c r="F4305" s="173" t="inlineStr">
        <is>
          <t>KÜLÖNBÖZETI ÁR - Tetőkijárónál padlásajtó helyett felépítmény készítése, beleértve minden szükséges elemet ( acél szerkezet, fal panel, ajtó, világítás, vízelvezetés, villálmvédelem,…)
- Különbözet a 362.6 tételhez</t>
        </is>
      </c>
      <c r="G4305" s="994" t="n">
        <v>1</v>
      </c>
      <c r="H4305" s="39" t="inlineStr">
        <is>
          <t>unit price</t>
        </is>
      </c>
      <c r="I4305" s="411" t="n"/>
      <c r="J4305" s="159" t="n">
        <v>0</v>
      </c>
      <c r="K4305" s="159" t="n">
        <v>0</v>
      </c>
      <c r="L4305" s="753">
        <f>J4305+K4305</f>
        <v/>
      </c>
      <c r="M4305" s="748">
        <f>L4305*(G4305+I4305)</f>
        <v/>
      </c>
      <c r="O4305" s="464">
        <f>ISBLANK(D4305)</f>
        <v/>
      </c>
      <c r="P4305" s="464">
        <f>ISBLANK(G4305)</f>
        <v/>
      </c>
      <c r="Q4305" s="464">
        <f>ISBLANK(M4305)</f>
        <v/>
      </c>
      <c r="R4305" s="464">
        <f>IF(AND(O4305=P4305,O4305=Q4305),,"!!!")</f>
        <v/>
      </c>
      <c r="T4305" s="464" t="n">
        <v>4294</v>
      </c>
    </row>
    <row customHeight="1" ht="13.5" outlineLevel="1" r="4306" thickBot="1">
      <c r="A4306" s="33" t="n"/>
      <c r="B4306" s="443" t="inlineStr">
        <is>
          <t>O</t>
        </is>
      </c>
      <c r="C4306" s="444" t="n"/>
      <c r="D4306" s="431" t="n"/>
      <c r="E4306" s="60" t="inlineStr">
        <is>
          <t>Total</t>
        </is>
      </c>
      <c r="F4306" s="60" t="inlineStr">
        <is>
          <t>Összesen</t>
        </is>
      </c>
      <c r="G4306" s="993" t="n"/>
      <c r="H4306" s="294" t="n"/>
      <c r="I4306" s="323" t="n"/>
      <c r="J4306" s="95" t="n"/>
      <c r="K4306" s="23" t="n"/>
      <c r="L4306" s="194" t="n"/>
      <c r="M4306" s="203">
        <f>SUM(M4296:M4305)</f>
        <v/>
      </c>
      <c r="O4306" s="464">
        <f>ISBLANK(D4306)</f>
        <v/>
      </c>
      <c r="P4306" s="464">
        <f>ISBLANK(G4306)</f>
        <v/>
      </c>
      <c r="Q4306" s="464">
        <f>ISBLANK(M4306)</f>
        <v/>
      </c>
      <c r="R4306" s="464">
        <f>IF(AND(O4306=P4306,O4306=Q4306),,"!!!")</f>
        <v/>
      </c>
      <c r="T4306" s="464" t="n">
        <v>4295</v>
      </c>
    </row>
    <row customHeight="1" ht="15.75" outlineLevel="1" r="4307" thickBot="1">
      <c r="A4307" s="576" t="n"/>
      <c r="B4307" s="574" t="inlineStr">
        <is>
          <t>O</t>
        </is>
      </c>
      <c r="C4307" s="554" t="n">
        <v>400</v>
      </c>
      <c r="D4307" s="556" t="n"/>
      <c r="E4307" s="1" t="n"/>
      <c r="F4307" s="1" t="n"/>
      <c r="G4307" s="993" t="n"/>
      <c r="H4307" s="391" t="n"/>
      <c r="I4307" s="410" t="n"/>
      <c r="J4307" s="298" t="n"/>
      <c r="K4307" s="2" t="n"/>
      <c r="L4307" s="205" t="n"/>
      <c r="M4307" s="206" t="n"/>
      <c r="O4307" s="464">
        <f>ISBLANK(D4307)</f>
        <v/>
      </c>
      <c r="P4307" s="464">
        <f>ISBLANK(G4307)</f>
        <v/>
      </c>
      <c r="Q4307" s="464">
        <f>ISBLANK(M4307)</f>
        <v/>
      </c>
      <c r="R4307" s="464">
        <f>IF(AND(O4307=P4307,O4307=Q4307),,"!!!")</f>
        <v/>
      </c>
      <c r="T4307" s="464" t="n">
        <v>4296</v>
      </c>
    </row>
    <row customHeight="1" ht="22.5" outlineLevel="1" r="4308">
      <c r="A4308" s="29" t="n"/>
      <c r="B4308" s="442" t="inlineStr">
        <is>
          <t>O</t>
        </is>
      </c>
      <c r="C4308" s="141" t="n">
        <v>443</v>
      </c>
      <c r="D4308" s="598" t="n">
        <v>1</v>
      </c>
      <c r="E4308" s="94" t="inlineStr">
        <is>
          <t>Alternative: deduction if the MV metering will not be required, only unit price</t>
        </is>
      </c>
      <c r="F4308" s="94" t="inlineStr">
        <is>
          <t>Alternatív tétel: KÖF mérőmező elhagyása a terv szerinti KÖF berendezésből, csak egységár</t>
        </is>
      </c>
      <c r="G4308" s="994" t="n">
        <v>1</v>
      </c>
      <c r="H4308" s="430" t="inlineStr">
        <is>
          <t>tétel / unit</t>
        </is>
      </c>
      <c r="I4308" s="350" t="n"/>
      <c r="J4308" s="159" t="n">
        <v>0</v>
      </c>
      <c r="K4308" s="159" t="n">
        <v>0</v>
      </c>
      <c r="L4308" s="753">
        <f>J4308+K4308</f>
        <v/>
      </c>
      <c r="M4308" s="748">
        <f>L4308*(G4308+I4308)</f>
        <v/>
      </c>
      <c r="O4308" s="464">
        <f>ISBLANK(D4308)</f>
        <v/>
      </c>
      <c r="P4308" s="464">
        <f>ISBLANK(G4308)</f>
        <v/>
      </c>
      <c r="Q4308" s="464">
        <f>ISBLANK(M4308)</f>
        <v/>
      </c>
      <c r="R4308" s="464">
        <f>IF(AND(O4308=P4308,O4308=Q4308),,"!!!")</f>
        <v/>
      </c>
      <c r="T4308" s="464" t="n">
        <v>4297</v>
      </c>
    </row>
    <row customHeight="1" ht="101.25" outlineLevel="1" r="4309">
      <c r="A4309" s="29" t="n"/>
      <c r="B4309" s="442" t="inlineStr">
        <is>
          <t>O</t>
        </is>
      </c>
      <c r="C4309" s="141" t="n">
        <v>443</v>
      </c>
      <c r="D4309" s="598" t="n">
        <v>2</v>
      </c>
      <c r="E4309" s="529" t="inlineStr">
        <is>
          <t>Option: Phase compensation unit, 200 kVAr capacitive and 150 kVar reactiv power, 14% with tiristor type automatic control, Ethernet or Modbus communication ports, IP23, modular, in a separate panel, unit price only</t>
        </is>
      </c>
      <c r="F4309" s="529" t="inlineStr">
        <is>
          <t>Opció: Fázisjavító berendezés induktív és kapacitív fázisjavításra 200 kVAr kapacitással , 150 kVAr sönt folytóval, az egyégek: 2db 6,25, 1db 12,5, 1db 25, 3db 50 kVAr-os kapacitív egységből és  2db 5, 1db 10, 2db 15, 5db 20 kVAr-os sönt folytóval, 14%-os torlófolytóval, beépített 12 fokozatú automatikával,  tirisztoros kapcsolással,  távkezelhető kivitelben, földönálló fém szekrényben, beépített léghűtéssel, Ethernet vagy Modbus, kommunikációs felülettel, IP23 védettséggel, modulárisan bővíthető kivitel
KRL vagy vele egyenértékű, csak egységár</t>
        </is>
      </c>
      <c r="G4309" s="994" t="n">
        <v>1</v>
      </c>
      <c r="H4309" s="553" t="inlineStr">
        <is>
          <t>tétel / unit</t>
        </is>
      </c>
      <c r="I4309" s="737" t="n"/>
      <c r="J4309" s="159" t="n">
        <v>0</v>
      </c>
      <c r="K4309" s="159" t="n">
        <v>0</v>
      </c>
      <c r="L4309" s="753">
        <f>J4309+K4309</f>
        <v/>
      </c>
      <c r="M4309" s="748">
        <f>L4309*(G4309+I4309)</f>
        <v/>
      </c>
      <c r="O4309" s="464">
        <f>ISBLANK(D4309)</f>
        <v/>
      </c>
      <c r="P4309" s="464">
        <f>ISBLANK(G4309)</f>
        <v/>
      </c>
      <c r="Q4309" s="464">
        <f>ISBLANK(M4309)</f>
        <v/>
      </c>
      <c r="R4309" s="464">
        <f>IF(AND(O4309=P4309,O4309=Q4309),,"!!!")</f>
        <v/>
      </c>
      <c r="T4309" s="464" t="n">
        <v>4298</v>
      </c>
    </row>
    <row customHeight="1" ht="45.75" outlineLevel="1" r="4310" thickBot="1">
      <c r="A4310" s="29" t="n"/>
      <c r="B4310" s="442" t="inlineStr">
        <is>
          <t>O</t>
        </is>
      </c>
      <c r="C4310" s="141" t="n"/>
      <c r="D4310" s="889" t="n">
        <v>3</v>
      </c>
      <c r="E4310" s="529" t="inlineStr">
        <is>
          <t>Option: Overharmonic filter 240A in separate rack, with internal cooling, Ethernet and Modbus communication port, IP23, modulary extendable, KRL / Schaffner or similar, unit price only</t>
        </is>
      </c>
      <c r="F4310" s="529" t="inlineStr">
        <is>
          <t>Opció: Felharmonikus szűrő berendezés 240A kivitelben földönálló fém szekrényben, beépített léghűtéssel, Ethernet, Modbus, kommunikációs felülettel IP23 védettséggel, modulárisan bővíthető kivitel, KRL / Schaffner vagy egyenértékű, csak egységár</t>
        </is>
      </c>
      <c r="G4310" s="994" t="n">
        <v>1</v>
      </c>
      <c r="H4310" s="553" t="inlineStr">
        <is>
          <t>tétel / unit</t>
        </is>
      </c>
      <c r="I4310" s="737" t="n"/>
      <c r="J4310" s="159" t="n">
        <v>0</v>
      </c>
      <c r="K4310" s="159" t="n">
        <v>0</v>
      </c>
      <c r="L4310" s="753">
        <f>J4310+K4310</f>
        <v/>
      </c>
      <c r="M4310" s="748">
        <f>L4310*(G4310+I4310)</f>
        <v/>
      </c>
      <c r="O4310" s="464">
        <f>ISBLANK(D4310)</f>
        <v/>
      </c>
      <c r="P4310" s="464">
        <f>ISBLANK(G4310)</f>
        <v/>
      </c>
      <c r="Q4310" s="464">
        <f>ISBLANK(M4310)</f>
        <v/>
      </c>
      <c r="R4310" s="464">
        <f>IF(AND(O4310=P4310,O4310=Q4310),,"!!!")</f>
        <v/>
      </c>
      <c r="T4310" s="464" t="n">
        <v>4299</v>
      </c>
    </row>
    <row customHeight="1" ht="13.5" outlineLevel="1" r="4311" thickBot="1">
      <c r="A4311" s="33" t="n"/>
      <c r="B4311" s="443" t="inlineStr">
        <is>
          <t>O</t>
        </is>
      </c>
      <c r="C4311" s="444" t="n"/>
      <c r="D4311" s="431" t="n"/>
      <c r="E4311" s="60" t="inlineStr">
        <is>
          <t>Total</t>
        </is>
      </c>
      <c r="F4311" s="60" t="inlineStr">
        <is>
          <t>Összesen</t>
        </is>
      </c>
      <c r="G4311" s="993" t="n"/>
      <c r="H4311" s="294" t="n"/>
      <c r="I4311" s="323" t="n"/>
      <c r="J4311" s="95" t="n"/>
      <c r="K4311" s="23" t="n"/>
      <c r="L4311" s="194" t="n"/>
      <c r="M4311" s="203">
        <f>SUM(M4308:M4310)</f>
        <v/>
      </c>
      <c r="O4311" s="464">
        <f>ISBLANK(D4311)</f>
        <v/>
      </c>
      <c r="P4311" s="464">
        <f>ISBLANK(G4311)</f>
        <v/>
      </c>
      <c r="Q4311" s="464">
        <f>ISBLANK(M4311)</f>
        <v/>
      </c>
      <c r="R4311" s="464">
        <f>IF(AND(O4311=P4311,O4311=Q4311),,"!!!")</f>
        <v/>
      </c>
      <c r="T4311" s="464" t="n">
        <v>4300</v>
      </c>
    </row>
    <row customHeight="1" ht="15.75" outlineLevel="1" r="4312" thickBot="1">
      <c r="A4312" s="576" t="n"/>
      <c r="B4312" s="574" t="inlineStr">
        <is>
          <t>O</t>
        </is>
      </c>
      <c r="C4312" s="554" t="n">
        <v>530</v>
      </c>
      <c r="D4312" s="556" t="n"/>
      <c r="E4312" s="1" t="n"/>
      <c r="F4312" s="1" t="n"/>
      <c r="G4312" s="993" t="n"/>
      <c r="H4312" s="391" t="n"/>
      <c r="I4312" s="410" t="n"/>
      <c r="J4312" s="298" t="n"/>
      <c r="K4312" s="2" t="n"/>
      <c r="L4312" s="205" t="n"/>
      <c r="M4312" s="206" t="n"/>
      <c r="O4312" s="464">
        <f>ISBLANK(D4312)</f>
        <v/>
      </c>
      <c r="P4312" s="464">
        <f>ISBLANK(G4312)</f>
        <v/>
      </c>
      <c r="Q4312" s="464">
        <f>ISBLANK(M4312)</f>
        <v/>
      </c>
      <c r="R4312" s="464">
        <f>IF(AND(O4312=P4312,O4312=Q4312),,"!!!")</f>
        <v/>
      </c>
      <c r="T4312" s="464" t="n">
        <v>4301</v>
      </c>
    </row>
    <row customHeight="1" ht="23.25" outlineLevel="1" r="4313" thickBot="1">
      <c r="A4313" s="29" t="n"/>
      <c r="B4313" s="442" t="inlineStr">
        <is>
          <t>O</t>
        </is>
      </c>
      <c r="C4313" s="141" t="n">
        <v>535</v>
      </c>
      <c r="D4313" s="889" t="n">
        <v>1</v>
      </c>
      <c r="E4313" s="682" t="inlineStr">
        <is>
          <t>Option: base slab for forklift charger
- installation by provider</t>
        </is>
      </c>
      <c r="F4313" s="682" t="inlineStr">
        <is>
          <t>Opció: alaplemez Targonca gáztöltőtartály számára
- berendezést szolgáltató biztosítja</t>
        </is>
      </c>
      <c r="G4313" s="994" t="n">
        <v>1</v>
      </c>
      <c r="H4313" s="429" t="inlineStr">
        <is>
          <t>db/pcs</t>
        </is>
      </c>
      <c r="I4313" s="320" t="n"/>
      <c r="J4313" s="159" t="n">
        <v>0</v>
      </c>
      <c r="K4313" s="159" t="n">
        <v>0</v>
      </c>
      <c r="L4313" s="753">
        <f>J4313+K4313</f>
        <v/>
      </c>
      <c r="M4313" s="748">
        <f>L4313*(G4313+I4313)</f>
        <v/>
      </c>
      <c r="O4313" s="464">
        <f>ISBLANK(D4313)</f>
        <v/>
      </c>
      <c r="P4313" s="464">
        <f>ISBLANK(G4313)</f>
        <v/>
      </c>
      <c r="Q4313" s="464">
        <f>ISBLANK(M4313)</f>
        <v/>
      </c>
      <c r="R4313" s="464">
        <f>IF(AND(O4313=P4313,O4313=Q4313),,"!!!")</f>
        <v/>
      </c>
      <c r="T4313" s="464" t="n">
        <v>4302</v>
      </c>
    </row>
    <row customHeight="1" ht="13.5" outlineLevel="1" r="4314" thickBot="1">
      <c r="A4314" s="33" t="n"/>
      <c r="B4314" s="443" t="inlineStr">
        <is>
          <t>O</t>
        </is>
      </c>
      <c r="C4314" s="444" t="n"/>
      <c r="D4314" s="431" t="n"/>
      <c r="E4314" s="60" t="inlineStr">
        <is>
          <t>Total</t>
        </is>
      </c>
      <c r="F4314" s="60" t="inlineStr">
        <is>
          <t>Összesen</t>
        </is>
      </c>
      <c r="G4314" s="993" t="n"/>
      <c r="H4314" s="294" t="n"/>
      <c r="I4314" s="323" t="n"/>
      <c r="J4314" s="95" t="n"/>
      <c r="K4314" s="23" t="n"/>
      <c r="L4314" s="194" t="n"/>
      <c r="M4314" s="203">
        <f>SUM(M4313)</f>
        <v/>
      </c>
      <c r="O4314" s="464">
        <f>ISBLANK(D4314)</f>
        <v/>
      </c>
      <c r="P4314" s="464">
        <f>ISBLANK(G4314)</f>
        <v/>
      </c>
      <c r="Q4314" s="464">
        <f>ISBLANK(M4314)</f>
        <v/>
      </c>
      <c r="R4314" s="464">
        <f>IF(AND(O4314=P4314,O4314=Q4314),,"!!!")</f>
        <v/>
      </c>
      <c r="T4314" s="464" t="n">
        <v>4303</v>
      </c>
    </row>
    <row customHeight="1" ht="15.75" outlineLevel="1" r="4315" thickBot="1">
      <c r="A4315" s="576" t="n"/>
      <c r="B4315" s="574" t="inlineStr">
        <is>
          <t>O</t>
        </is>
      </c>
      <c r="C4315" s="554" t="n">
        <v>540</v>
      </c>
      <c r="D4315" s="556" t="n"/>
      <c r="E4315" s="1" t="inlineStr">
        <is>
          <t xml:space="preserve">External service </t>
        </is>
      </c>
      <c r="F4315" s="1" t="inlineStr">
        <is>
          <t xml:space="preserve">Külső közművek </t>
        </is>
      </c>
      <c r="G4315" s="993" t="n"/>
      <c r="H4315" s="391" t="n"/>
      <c r="I4315" s="410" t="n"/>
      <c r="J4315" s="298" t="n"/>
      <c r="K4315" s="2" t="n"/>
      <c r="L4315" s="205" t="n"/>
      <c r="M4315" s="206" t="n"/>
      <c r="O4315" s="464">
        <f>ISBLANK(D4315)</f>
        <v/>
      </c>
      <c r="P4315" s="464">
        <f>ISBLANK(G4315)</f>
        <v/>
      </c>
      <c r="Q4315" s="464">
        <f>ISBLANK(M4315)</f>
        <v/>
      </c>
      <c r="R4315" s="464">
        <f>IF(AND(O4315=P4315,O4315=Q4315),,"!!!")</f>
        <v/>
      </c>
      <c r="T4315" s="464" t="n">
        <v>4304</v>
      </c>
    </row>
    <row customHeight="1" ht="67.5" outlineLevel="1" r="4316">
      <c r="A4316" s="29" t="n"/>
      <c r="B4316" s="442" t="inlineStr">
        <is>
          <t>O</t>
        </is>
      </c>
      <c r="C4316" s="141" t="n">
        <v>541</v>
      </c>
      <c r="D4316" s="889" t="n">
        <v>1</v>
      </c>
      <c r="E4316" s="420" t="inlineStr">
        <is>
          <t xml:space="preserve">OPTIONTAL sewage drain
In case of ground water is present, the dewatering costs shall be taken into account in a separate item as appropriations with the recording of soil mechanics expert opinion and scheduling of work. Accounting is done by itemized statement. </t>
        </is>
      </c>
      <c r="F4316" s="420" t="inlineStr">
        <is>
          <t xml:space="preserve">OPCIONÁLIS szennyvízelvezetés
Az esetleges talajvíz megjelenésénél, a víztelenítési költséget külön tételben előirányzatként kell figyelembe
venni a talajmechanikai szakvélemény és a munka ütemezésének rögzítésével, elszámolás tételes kimunkálással történik. </t>
        </is>
      </c>
      <c r="G4316" s="994" t="n">
        <v>1</v>
      </c>
      <c r="H4316" s="856" t="inlineStr">
        <is>
          <t>item/klt</t>
        </is>
      </c>
      <c r="I4316" s="320" t="n"/>
      <c r="J4316" s="159" t="n">
        <v>0</v>
      </c>
      <c r="K4316" s="159" t="n">
        <v>0</v>
      </c>
      <c r="L4316" s="753">
        <f>J4316+K4316</f>
        <v/>
      </c>
      <c r="M4316" s="748">
        <f>L4316*(G4316+I4316)</f>
        <v/>
      </c>
      <c r="O4316" s="464">
        <f>ISBLANK(D4316)</f>
        <v/>
      </c>
      <c r="P4316" s="464">
        <f>ISBLANK(G4316)</f>
        <v/>
      </c>
      <c r="Q4316" s="464">
        <f>ISBLANK(M4316)</f>
        <v/>
      </c>
      <c r="R4316" s="464">
        <f>IF(AND(O4316=P4316,O4316=Q4316),,"!!!")</f>
        <v/>
      </c>
      <c r="T4316" s="464" t="n">
        <v>4305</v>
      </c>
    </row>
    <row outlineLevel="1" r="4317">
      <c r="A4317" s="29" t="n"/>
      <c r="B4317" s="442" t="inlineStr">
        <is>
          <t>O</t>
        </is>
      </c>
      <c r="C4317" s="141" t="n">
        <v>542</v>
      </c>
      <c r="D4317" s="889" t="n">
        <v>2</v>
      </c>
      <c r="E4317" s="380" t="inlineStr">
        <is>
          <t>As previous item water supply</t>
        </is>
      </c>
      <c r="F4317" s="380" t="inlineStr">
        <is>
          <t>Mint előző tétel  vízellátás</t>
        </is>
      </c>
      <c r="G4317" s="994" t="n">
        <v>1</v>
      </c>
      <c r="H4317" s="39" t="inlineStr">
        <is>
          <t>item/klt</t>
        </is>
      </c>
      <c r="I4317" s="320" t="n"/>
      <c r="J4317" s="159" t="n">
        <v>0</v>
      </c>
      <c r="K4317" s="159" t="n">
        <v>0</v>
      </c>
      <c r="L4317" s="753" t="n">
        <v>0</v>
      </c>
      <c r="M4317" s="748">
        <f>L4317*(G4317+I4317)</f>
        <v/>
      </c>
      <c r="O4317" s="464">
        <f>ISBLANK(D4317)</f>
        <v/>
      </c>
      <c r="P4317" s="464">
        <f>ISBLANK(G4317)</f>
        <v/>
      </c>
      <c r="Q4317" s="464">
        <f>ISBLANK(M4317)</f>
        <v/>
      </c>
      <c r="R4317" s="464">
        <f>IF(AND(O4317=P4317,O4317=Q4317),,"!!!")</f>
        <v/>
      </c>
      <c r="T4317" s="464" t="n">
        <v>4306</v>
      </c>
    </row>
    <row outlineLevel="1" r="4318">
      <c r="A4318" s="29" t="n"/>
      <c r="B4318" s="442" t="inlineStr">
        <is>
          <t>O</t>
        </is>
      </c>
      <c r="C4318" s="141" t="n">
        <v>543</v>
      </c>
      <c r="D4318" s="889" t="n">
        <v>3</v>
      </c>
      <c r="E4318" s="380" t="inlineStr">
        <is>
          <t>As previous item gasr supply</t>
        </is>
      </c>
      <c r="F4318" s="380" t="inlineStr">
        <is>
          <t>Mint előző tétel  gázellátás</t>
        </is>
      </c>
      <c r="G4318" s="994" t="n">
        <v>1</v>
      </c>
      <c r="H4318" s="39" t="inlineStr">
        <is>
          <t>item/klt</t>
        </is>
      </c>
      <c r="I4318" s="320" t="n"/>
      <c r="J4318" s="159" t="n">
        <v>0</v>
      </c>
      <c r="K4318" s="159" t="n">
        <v>0</v>
      </c>
      <c r="L4318" s="753" t="n">
        <v>0</v>
      </c>
      <c r="M4318" s="748">
        <f>L4318*(G4318+I4318)</f>
        <v/>
      </c>
      <c r="O4318" s="464">
        <f>ISBLANK(D4318)</f>
        <v/>
      </c>
      <c r="P4318" s="464">
        <f>ISBLANK(G4318)</f>
        <v/>
      </c>
      <c r="Q4318" s="464">
        <f>ISBLANK(M4318)</f>
        <v/>
      </c>
      <c r="R4318" s="464">
        <f>IF(AND(O4318=P4318,O4318=Q4318),,"!!!")</f>
        <v/>
      </c>
      <c r="T4318" s="464" t="n">
        <v>4307</v>
      </c>
    </row>
    <row outlineLevel="1" r="4319">
      <c r="A4319" s="29" t="n"/>
      <c r="B4319" s="442" t="n"/>
      <c r="C4319" s="141" t="n">
        <v>541</v>
      </c>
      <c r="D4319" s="889" t="n">
        <v>4</v>
      </c>
      <c r="E4319" s="380" t="inlineStr">
        <is>
          <t>As previous item rainwater  supply</t>
        </is>
      </c>
      <c r="F4319" s="427" t="inlineStr">
        <is>
          <t xml:space="preserve">Mint előző tétel csapadékvízelvezetés </t>
        </is>
      </c>
      <c r="G4319" s="994" t="n">
        <v>1</v>
      </c>
      <c r="H4319" s="714" t="inlineStr">
        <is>
          <t>item/klt</t>
        </is>
      </c>
      <c r="I4319" s="320" t="n"/>
      <c r="J4319" s="189" t="n">
        <v>0</v>
      </c>
      <c r="K4319" s="189" t="n">
        <v>0</v>
      </c>
      <c r="L4319" s="767">
        <f>J4319+K4319</f>
        <v/>
      </c>
      <c r="M4319" s="748">
        <f>L4319*(G4319+I4319)</f>
        <v/>
      </c>
      <c r="O4319" s="464">
        <f>ISBLANK(D4319)</f>
        <v/>
      </c>
      <c r="P4319" s="464">
        <f>ISBLANK(G4319)</f>
        <v/>
      </c>
      <c r="Q4319" s="464">
        <f>ISBLANK(M4319)</f>
        <v/>
      </c>
      <c r="R4319" s="464">
        <f>IF(AND(O4319=P4319,O4319=Q4319),,"!!!")</f>
        <v/>
      </c>
      <c r="T4319" s="464" t="n">
        <v>4308</v>
      </c>
    </row>
    <row customHeight="1" ht="22.5" outlineLevel="1" r="4320">
      <c r="A4320" s="29" t="n"/>
      <c r="B4320" s="442" t="inlineStr">
        <is>
          <t>O</t>
        </is>
      </c>
      <c r="C4320" s="141" t="n">
        <v>541</v>
      </c>
      <c r="D4320" s="889" t="n">
        <v>5</v>
      </c>
      <c r="E4320" s="420" t="inlineStr">
        <is>
          <t>OPTIONAL sewage drain
Groundwater lowering - Vacuum well</t>
        </is>
      </c>
      <c r="F4320" s="420" t="inlineStr">
        <is>
          <t>Szennyvízelvezetés - 'OPCIONÁLIS
Taljavízszint süllyesztés vákumkúttal</t>
        </is>
      </c>
      <c r="G4320" s="994" t="n">
        <v>1</v>
      </c>
      <c r="H4320" s="39" t="inlineStr">
        <is>
          <t>item/klt</t>
        </is>
      </c>
      <c r="I4320" s="320" t="n"/>
      <c r="J4320" s="159" t="n">
        <v>0</v>
      </c>
      <c r="K4320" s="159" t="n">
        <v>0</v>
      </c>
      <c r="L4320" s="753">
        <f>J4320+K4320</f>
        <v/>
      </c>
      <c r="M4320" s="748">
        <f>L4320*(G4320+I4320)</f>
        <v/>
      </c>
      <c r="O4320" s="464">
        <f>ISBLANK(D4320)</f>
        <v/>
      </c>
      <c r="P4320" s="464">
        <f>ISBLANK(G4320)</f>
        <v/>
      </c>
      <c r="Q4320" s="464">
        <f>ISBLANK(M4320)</f>
        <v/>
      </c>
      <c r="R4320" s="464">
        <f>IF(AND(O4320=P4320,O4320=Q4320),,"!!!")</f>
        <v/>
      </c>
      <c r="T4320" s="464" t="n">
        <v>4309</v>
      </c>
    </row>
    <row outlineLevel="1" r="4321">
      <c r="A4321" s="29" t="n"/>
      <c r="B4321" s="442" t="inlineStr">
        <is>
          <t>O</t>
        </is>
      </c>
      <c r="C4321" s="141" t="n">
        <v>542</v>
      </c>
      <c r="D4321" s="889" t="n">
        <v>6</v>
      </c>
      <c r="E4321" s="380" t="inlineStr">
        <is>
          <t>As previous item gas supply</t>
        </is>
      </c>
      <c r="F4321" s="380" t="inlineStr">
        <is>
          <t>Mint előző tétel  vízellátás</t>
        </is>
      </c>
      <c r="G4321" s="994" t="n">
        <v>1</v>
      </c>
      <c r="H4321" s="39" t="inlineStr">
        <is>
          <t>item/klt</t>
        </is>
      </c>
      <c r="I4321" s="320" t="n"/>
      <c r="J4321" s="159" t="n">
        <v>0</v>
      </c>
      <c r="K4321" s="159" t="n">
        <v>0</v>
      </c>
      <c r="L4321" s="753">
        <f>J4321+K4321</f>
        <v/>
      </c>
      <c r="M4321" s="748">
        <f>L4321*(G4321+I4321)</f>
        <v/>
      </c>
      <c r="O4321" s="464">
        <f>ISBLANK(D4321)</f>
        <v/>
      </c>
      <c r="P4321" s="464">
        <f>ISBLANK(G4321)</f>
        <v/>
      </c>
      <c r="Q4321" s="464">
        <f>ISBLANK(M4321)</f>
        <v/>
      </c>
      <c r="R4321" s="464">
        <f>IF(AND(O4321=P4321,O4321=Q4321),,"!!!")</f>
        <v/>
      </c>
      <c r="T4321" s="464" t="n">
        <v>4310</v>
      </c>
    </row>
    <row outlineLevel="1" r="4322">
      <c r="A4322" s="29" t="n"/>
      <c r="B4322" s="442" t="inlineStr">
        <is>
          <t>O</t>
        </is>
      </c>
      <c r="C4322" s="141" t="n">
        <v>543</v>
      </c>
      <c r="D4322" s="889" t="n">
        <v>7</v>
      </c>
      <c r="E4322" s="380" t="inlineStr">
        <is>
          <t>As previous item wast water supply</t>
        </is>
      </c>
      <c r="F4322" s="380" t="inlineStr">
        <is>
          <t>Mint előző tétel  gázellátás</t>
        </is>
      </c>
      <c r="G4322" s="994" t="n">
        <v>1</v>
      </c>
      <c r="H4322" s="39" t="inlineStr">
        <is>
          <t>item/klt</t>
        </is>
      </c>
      <c r="I4322" s="320" t="n"/>
      <c r="J4322" s="159" t="n">
        <v>0</v>
      </c>
      <c r="K4322" s="159" t="n">
        <v>0</v>
      </c>
      <c r="L4322" s="753">
        <f>J4322+K4322</f>
        <v/>
      </c>
      <c r="M4322" s="748">
        <f>L4322*(G4322+I4322)</f>
        <v/>
      </c>
      <c r="O4322" s="464">
        <f>ISBLANK(D4322)</f>
        <v/>
      </c>
      <c r="P4322" s="464">
        <f>ISBLANK(G4322)</f>
        <v/>
      </c>
      <c r="Q4322" s="464">
        <f>ISBLANK(M4322)</f>
        <v/>
      </c>
      <c r="R4322" s="464">
        <f>IF(AND(O4322=P4322,O4322=Q4322),,"!!!")</f>
        <v/>
      </c>
      <c r="T4322" s="464" t="n">
        <v>4311</v>
      </c>
    </row>
    <row outlineLevel="1" r="4323">
      <c r="A4323" s="29" t="n"/>
      <c r="B4323" s="442" t="inlineStr">
        <is>
          <t>O</t>
        </is>
      </c>
      <c r="C4323" s="141" t="n">
        <v>541</v>
      </c>
      <c r="D4323" s="889" t="n">
        <v>8</v>
      </c>
      <c r="E4323" s="380" t="inlineStr">
        <is>
          <t>As previous item rainwater  supply</t>
        </is>
      </c>
      <c r="F4323" s="427" t="inlineStr">
        <is>
          <t xml:space="preserve">Mint előző tétel csapadékvízelvezetés </t>
        </is>
      </c>
      <c r="G4323" s="994" t="n">
        <v>1</v>
      </c>
      <c r="H4323" s="714" t="inlineStr">
        <is>
          <t>item/klt</t>
        </is>
      </c>
      <c r="I4323" s="320" t="n"/>
      <c r="J4323" s="159" t="n">
        <v>0</v>
      </c>
      <c r="K4323" s="159" t="n">
        <v>0</v>
      </c>
      <c r="L4323" s="753">
        <f>J4323+K4323</f>
        <v/>
      </c>
      <c r="M4323" s="748">
        <f>L4323*(G4323+I4323)</f>
        <v/>
      </c>
      <c r="O4323" s="464">
        <f>ISBLANK(D4323)</f>
        <v/>
      </c>
      <c r="P4323" s="464">
        <f>ISBLANK(G4323)</f>
        <v/>
      </c>
      <c r="Q4323" s="464">
        <f>ISBLANK(M4323)</f>
        <v/>
      </c>
      <c r="R4323" s="464">
        <f>IF(AND(O4323=P4323,O4323=Q4323),,"!!!")</f>
        <v/>
      </c>
      <c r="T4323" s="464" t="n">
        <v>4312</v>
      </c>
    </row>
    <row outlineLevel="1" r="4324">
      <c r="A4324" s="29" t="n"/>
      <c r="B4324" s="442" t="inlineStr">
        <is>
          <t>O</t>
        </is>
      </c>
      <c r="C4324" s="426" t="n"/>
      <c r="D4324" s="889" t="n"/>
      <c r="E4324" s="412" t="inlineStr">
        <is>
          <t>Irrigation supply system OPTIONAL</t>
        </is>
      </c>
      <c r="F4324" s="412" t="inlineStr">
        <is>
          <t>Locsolóvíz ellátás OPCIONÁLISAN</t>
        </is>
      </c>
      <c r="G4324" s="994" t="n"/>
      <c r="H4324" s="171" t="n"/>
      <c r="I4324" s="413" t="n"/>
      <c r="J4324" s="414" t="n"/>
      <c r="K4324" s="415" t="n"/>
      <c r="L4324" s="416" t="n"/>
      <c r="M4324" s="417" t="n"/>
      <c r="O4324" s="464">
        <f>ISBLANK(D4324)</f>
        <v/>
      </c>
      <c r="P4324" s="464">
        <f>ISBLANK(G4324)</f>
        <v/>
      </c>
      <c r="Q4324" s="464">
        <f>ISBLANK(M4324)</f>
        <v/>
      </c>
      <c r="R4324" s="464">
        <f>IF(AND(O4324=P4324,O4324=Q4324),,"!!!")</f>
        <v/>
      </c>
      <c r="T4324" s="464" t="n">
        <v>4313</v>
      </c>
    </row>
    <row customHeight="1" ht="168.75" outlineLevel="1" r="4325">
      <c r="A4325" s="29" t="n"/>
      <c r="B4325" s="442" t="inlineStr">
        <is>
          <t>O</t>
        </is>
      </c>
      <c r="C4325" s="141" t="inlineStr">
        <is>
          <t>542b</t>
        </is>
      </c>
      <c r="D4325" s="889" t="n">
        <v>10</v>
      </c>
      <c r="E4325" s="713" t="inlineStr">
        <is>
          <t>Construction of D32 size, SDR17,6, P10 pressure rate pipeline from material PE100. Thickness of covering soil layer is almost invariable, should be between 1.5 and 1.2m to the final terrain level. Excavation in an open trench with two sided vertical planking and safety railings. At the bottom of the trench smooth bedding must be prepared.  Mechanical protection of the pipe is to be provided with a 10cm thin sand filling.
Placement of a  plastic signaling ribbon 50 cm above the pipe, with the text 'VÍZVEZETÉK' is necessary along the entire pipeline. Refilling should be made with the smoothing and compaction of each layers up until Trg 95%, about the rate of compaction a protocol must be presented. Sampling at every 30 meter. The leftover soil must be deposited inside the area of the lot, transportation distance max. 350 m.
Operational pressure: 3,5-4,0 bar</t>
        </is>
      </c>
      <c r="F4325" s="713" t="inlineStr">
        <is>
          <t>D32 méretű SDR17, PN10 nyomásfokozatú PE100 anyagú vízvezeték építése. Cső feletti takarás mértéke alig változó, a végleges terepszinthez képest min.: 1,2 m, és max.: 1,5 m közötti kell legyen. Földkiemelés kétoldali függőleges pallózású dúcolt munkaárokból történik, biztonsági védőkorláttal. A munkaárok alján finom tükör, és ágyazati réteg készítendő.  A vezeték műszaki védelmét 10 cm vastag homokterítéssel kell biztosítani.
A csőtető felett 50 cm-re műanyag jelzőszalag - „VÍZVEZETÉK” felirattal - elhelyezése szükséges teljes hosszban. A földvisszatöltést szerint, rétegenkénti elterítéssel és tömörítéssel – Trg95%-ig - kell biztosítani, a tömörítés mértékét bizonylatolni kell. Mintavétel 30 méterenként. A kiszoruló földet deponálni kell telephelyen beül, 350m-en belüli szállítással
Üzemi nyomás 3,5-4,0 bar</t>
        </is>
      </c>
      <c r="G4325" s="998" t="n">
        <v>475</v>
      </c>
      <c r="H4325" s="714" t="inlineStr">
        <is>
          <t>lm/fm</t>
        </is>
      </c>
      <c r="I4325" s="418" t="n"/>
      <c r="J4325" s="159" t="n">
        <v>0</v>
      </c>
      <c r="K4325" s="159" t="n">
        <v>0</v>
      </c>
      <c r="L4325" s="753">
        <f>J4325+K4325</f>
        <v/>
      </c>
      <c r="M4325" s="748">
        <f>L4325*(G4325+I4325)</f>
        <v/>
      </c>
      <c r="O4325" s="464">
        <f>ISBLANK(D4325)</f>
        <v/>
      </c>
      <c r="P4325" s="464">
        <f>ISBLANK(G4325)</f>
        <v/>
      </c>
      <c r="Q4325" s="464">
        <f>ISBLANK(M4325)</f>
        <v/>
      </c>
      <c r="R4325" s="464">
        <f>IF(AND(O4325=P4325,O4325=Q4325),,"!!!")</f>
        <v/>
      </c>
      <c r="T4325" s="464" t="n">
        <v>4314</v>
      </c>
    </row>
    <row customHeight="1" ht="22.5" outlineLevel="1" r="4326">
      <c r="A4326" s="29" t="n"/>
      <c r="B4326" s="442" t="inlineStr">
        <is>
          <t>O</t>
        </is>
      </c>
      <c r="C4326" s="141" t="inlineStr">
        <is>
          <t>'542b</t>
        </is>
      </c>
      <c r="D4326" s="889" t="n">
        <v>11</v>
      </c>
      <c r="E4326" s="713" t="inlineStr">
        <is>
          <t>as item no. 1, but
D63 HDPE pipe</t>
        </is>
      </c>
      <c r="F4326" s="713" t="inlineStr">
        <is>
          <t>mint az 1. sz tétel, de 
D63 KPE vezeték</t>
        </is>
      </c>
      <c r="G4326" s="998" t="n">
        <v>2070</v>
      </c>
      <c r="H4326" s="714" t="inlineStr">
        <is>
          <t>lm/fm</t>
        </is>
      </c>
      <c r="I4326" s="418" t="n"/>
      <c r="J4326" s="159" t="n">
        <v>0</v>
      </c>
      <c r="K4326" s="159" t="n">
        <v>0</v>
      </c>
      <c r="L4326" s="753">
        <f>J4326+K4326</f>
        <v/>
      </c>
      <c r="M4326" s="748">
        <f>L4326*(G4326+I4326)</f>
        <v/>
      </c>
      <c r="O4326" s="464">
        <f>ISBLANK(D4326)</f>
        <v/>
      </c>
      <c r="P4326" s="464">
        <f>ISBLANK(G4326)</f>
        <v/>
      </c>
      <c r="Q4326" s="464">
        <f>ISBLANK(M4326)</f>
        <v/>
      </c>
      <c r="R4326" s="464">
        <f>IF(AND(O4326=P4326,O4326=Q4326),,"!!!")</f>
        <v/>
      </c>
      <c r="T4326" s="464" t="n">
        <v>4315</v>
      </c>
    </row>
    <row customHeight="1" ht="22.5" outlineLevel="1" r="4327">
      <c r="A4327" s="29" t="n"/>
      <c r="B4327" s="442" t="inlineStr">
        <is>
          <t>O</t>
        </is>
      </c>
      <c r="C4327" s="141" t="inlineStr">
        <is>
          <t>'542b</t>
        </is>
      </c>
      <c r="D4327" s="889" t="n">
        <v>12</v>
      </c>
      <c r="E4327" s="713" t="inlineStr">
        <is>
          <t>Geodetic survey of the finished pipelines while still accessible in the open trenches, before refilling the soil.</t>
        </is>
      </c>
      <c r="F4327" s="713" t="inlineStr">
        <is>
          <t>A földvisszatöltés előtt csővezeték geodéziai nyíltárkos bemérése.</t>
        </is>
      </c>
      <c r="G4327" s="998" t="n">
        <v>1</v>
      </c>
      <c r="H4327" s="856" t="inlineStr">
        <is>
          <t>item/klt</t>
        </is>
      </c>
      <c r="I4327" s="418" t="n"/>
      <c r="J4327" s="159" t="n">
        <v>0</v>
      </c>
      <c r="K4327" s="159" t="n">
        <v>0</v>
      </c>
      <c r="L4327" s="753">
        <f>J4327+K4327</f>
        <v/>
      </c>
      <c r="M4327" s="748">
        <f>L4327*(G4327+I4327)</f>
        <v/>
      </c>
      <c r="O4327" s="464">
        <f>ISBLANK(D4327)</f>
        <v/>
      </c>
      <c r="P4327" s="464">
        <f>ISBLANK(G4327)</f>
        <v/>
      </c>
      <c r="Q4327" s="464">
        <f>ISBLANK(M4327)</f>
        <v/>
      </c>
      <c r="R4327" s="464">
        <f>IF(AND(O4327=P4327,O4327=Q4327),,"!!!")</f>
        <v/>
      </c>
      <c r="T4327" s="464" t="n">
        <v>4316</v>
      </c>
    </row>
    <row customHeight="1" ht="112.5" outlineLevel="1" r="4328">
      <c r="A4328" s="29" t="n"/>
      <c r="B4328" s="442" t="inlineStr">
        <is>
          <t>O</t>
        </is>
      </c>
      <c r="C4328" s="141" t="inlineStr">
        <is>
          <t>'542b</t>
        </is>
      </c>
      <c r="D4328" s="889" t="n">
        <v>13</v>
      </c>
      <c r="E4328" s="713" t="inlineStr">
        <is>
          <t>Water meter chamber (irrgation submeter installation)- mechanical equipment according to the regulations of the Dunavarsányi Ipari Park Szolgáltató Kft.
Mounting of mechanical equipment according to the specification or equivalent solution. By fixing the mechanical equipments and with the necessary fittings.
DN50  irrigation submeter and its shut-off valves:
- DN50  HAWLE ductile iron flanged gate valve 2 pcs.
- ball valve for draining 1/2" 1 pc. 
- DN50 spigot saddle 1 pc.</t>
        </is>
      </c>
      <c r="F4328" s="713" t="inlineStr">
        <is>
          <t>Vízmérőakna locsolóvíz szerelvények Dunavarsányi Ipari Park Szolgáltató Kft. előírásai szerint!
Gépészeti szereléssel kiírás szerinti, vagy azzal egyenértékű kivitelben kompletten, a szerelvények alátámasztásával, fix megfogásával, szükséges idomokkal:
DN50 locsolási víz mellékmérő és elzáró szerelvényei:
- DN50  HAWLE gumiékes tolózár 2 db
- ürítő gömbcsap 1/2"    1 db   
- DN50 megfúró idom 1 db</t>
        </is>
      </c>
      <c r="G4328" s="998" t="n">
        <v>1</v>
      </c>
      <c r="H4328" s="856" t="inlineStr">
        <is>
          <t>item/klt</t>
        </is>
      </c>
      <c r="I4328" s="418" t="n"/>
      <c r="J4328" s="159" t="n">
        <v>0</v>
      </c>
      <c r="K4328" s="159" t="n">
        <v>0</v>
      </c>
      <c r="L4328" s="753">
        <f>J4328+K4328</f>
        <v/>
      </c>
      <c r="M4328" s="748">
        <f>L4328*(G4328+I4328)</f>
        <v/>
      </c>
      <c r="O4328" s="464">
        <f>ISBLANK(D4328)</f>
        <v/>
      </c>
      <c r="P4328" s="464">
        <f>ISBLANK(G4328)</f>
        <v/>
      </c>
      <c r="Q4328" s="464">
        <f>ISBLANK(M4328)</f>
        <v/>
      </c>
      <c r="R4328" s="464">
        <f>IF(AND(O4328=P4328,O4328=Q4328),,"!!!")</f>
        <v/>
      </c>
      <c r="T4328" s="464" t="n">
        <v>4317</v>
      </c>
    </row>
    <row customHeight="1" ht="22.5" outlineLevel="1" r="4329">
      <c r="A4329" s="29" t="n"/>
      <c r="B4329" s="442" t="inlineStr">
        <is>
          <t>O</t>
        </is>
      </c>
      <c r="C4329" s="141" t="inlineStr">
        <is>
          <t>'542b</t>
        </is>
      </c>
      <c r="D4329" s="889" t="n">
        <v>14</v>
      </c>
      <c r="E4329" s="713" t="inlineStr">
        <is>
          <t>Irrigation tap, in the size of DN32, with subsoil decontaminating main valve, extension spindle elevated to the housing</t>
        </is>
      </c>
      <c r="F4329" s="713" t="inlineStr">
        <is>
          <t>DN 32 locsolócsap-vízvételi lehetőség, altalaj víztelenítő főcsappal szerelve, csapaszekrénybe felvezetett szárhosszabbítóval</t>
        </is>
      </c>
      <c r="G4329" s="998" t="n">
        <v>49</v>
      </c>
      <c r="H4329" s="856" t="inlineStr">
        <is>
          <t>item/klt</t>
        </is>
      </c>
      <c r="I4329" s="418" t="n"/>
      <c r="J4329" s="159" t="n">
        <v>0</v>
      </c>
      <c r="K4329" s="159" t="n">
        <v>0</v>
      </c>
      <c r="L4329" s="753">
        <f>J4329+K4329</f>
        <v/>
      </c>
      <c r="M4329" s="748">
        <f>L4329*(G4329+I4329)</f>
        <v/>
      </c>
      <c r="O4329" s="464">
        <f>ISBLANK(D4329)</f>
        <v/>
      </c>
      <c r="P4329" s="464">
        <f>ISBLANK(G4329)</f>
        <v/>
      </c>
      <c r="Q4329" s="464">
        <f>ISBLANK(M4329)</f>
        <v/>
      </c>
      <c r="R4329" s="464">
        <f>IF(AND(O4329=P4329,O4329=Q4329),,"!!!")</f>
        <v/>
      </c>
      <c r="T4329" s="464" t="n">
        <v>4318</v>
      </c>
    </row>
    <row customHeight="1" ht="22.5" outlineLevel="1" r="4330">
      <c r="A4330" s="29" t="n"/>
      <c r="B4330" s="442" t="inlineStr">
        <is>
          <t>O</t>
        </is>
      </c>
      <c r="C4330" s="141" t="inlineStr">
        <is>
          <t>'542b</t>
        </is>
      </c>
      <c r="D4330" s="889" t="n">
        <v>15</v>
      </c>
      <c r="E4330" s="713" t="inlineStr">
        <is>
          <t>Preparing as-built plans and documentation based on geodetic survey</t>
        </is>
      </c>
      <c r="F4330" s="713" t="inlineStr">
        <is>
          <t>Megvalósulási tervek készítése és dokumentálása geodéziai bemérés alapján</t>
        </is>
      </c>
      <c r="G4330" s="998" t="n">
        <v>1</v>
      </c>
      <c r="H4330" s="856" t="inlineStr">
        <is>
          <t>item/klt</t>
        </is>
      </c>
      <c r="I4330" s="418" t="n"/>
      <c r="J4330" s="159" t="n">
        <v>0</v>
      </c>
      <c r="K4330" s="159" t="n">
        <v>0</v>
      </c>
      <c r="L4330" s="753">
        <f>J4330+K4330</f>
        <v/>
      </c>
      <c r="M4330" s="748">
        <f>L4330*(G4330+I4330)</f>
        <v/>
      </c>
      <c r="O4330" s="464">
        <f>ISBLANK(D4330)</f>
        <v/>
      </c>
      <c r="P4330" s="464">
        <f>ISBLANK(G4330)</f>
        <v/>
      </c>
      <c r="Q4330" s="464">
        <f>ISBLANK(M4330)</f>
        <v/>
      </c>
      <c r="R4330" s="464">
        <f>IF(AND(O4330=P4330,O4330=Q4330),,"!!!")</f>
        <v/>
      </c>
      <c r="T4330" s="464" t="n">
        <v>4319</v>
      </c>
    </row>
    <row outlineLevel="1" r="4331">
      <c r="A4331" s="29" t="n"/>
      <c r="B4331" s="442" t="inlineStr">
        <is>
          <t>O</t>
        </is>
      </c>
      <c r="C4331" s="141" t="inlineStr">
        <is>
          <t>'542b</t>
        </is>
      </c>
      <c r="D4331" s="889" t="n">
        <v>16</v>
      </c>
      <c r="E4331" s="713" t="inlineStr">
        <is>
          <t>Executing pressure test as required by MSZ standards</t>
        </is>
      </c>
      <c r="F4331" s="713" t="inlineStr">
        <is>
          <t>Nyomáspróba az MSZ által előírt módon</t>
        </is>
      </c>
      <c r="G4331" s="998" t="n">
        <v>2545</v>
      </c>
      <c r="H4331" s="714" t="inlineStr">
        <is>
          <t>lm/fm</t>
        </is>
      </c>
      <c r="I4331" s="418" t="n"/>
      <c r="J4331" s="159" t="n">
        <v>0</v>
      </c>
      <c r="K4331" s="159" t="n">
        <v>0</v>
      </c>
      <c r="L4331" s="753">
        <f>J4331+K4331</f>
        <v/>
      </c>
      <c r="M4331" s="748">
        <f>L4331*(G4331+I4331)</f>
        <v/>
      </c>
      <c r="O4331" s="464">
        <f>ISBLANK(D4331)</f>
        <v/>
      </c>
      <c r="P4331" s="464">
        <f>ISBLANK(G4331)</f>
        <v/>
      </c>
      <c r="Q4331" s="464">
        <f>ISBLANK(M4331)</f>
        <v/>
      </c>
      <c r="R4331" s="464">
        <f>IF(AND(O4331=P4331,O4331=Q4331),,"!!!")</f>
        <v/>
      </c>
      <c r="T4331" s="464" t="n">
        <v>4320</v>
      </c>
    </row>
    <row customHeight="1" ht="22.5" outlineLevel="1" r="4332">
      <c r="A4332" s="29" t="n"/>
      <c r="B4332" s="442" t="inlineStr">
        <is>
          <t>O</t>
        </is>
      </c>
      <c r="C4332" s="141" t="inlineStr">
        <is>
          <t>'542b</t>
        </is>
      </c>
      <c r="D4332" s="889" t="n">
        <v>17</v>
      </c>
      <c r="E4332" s="713" t="inlineStr">
        <is>
          <t>System decontamination and negative sample as required by MSZ standards</t>
        </is>
      </c>
      <c r="F4332" s="713" t="inlineStr">
        <is>
          <t>Rendszer fertőtlenítés és negatív vízminta az MSZ által előírt módon</t>
        </is>
      </c>
      <c r="G4332" s="998" t="n">
        <v>1</v>
      </c>
      <c r="H4332" s="856" t="inlineStr">
        <is>
          <t>item/klt</t>
        </is>
      </c>
      <c r="I4332" s="418" t="n"/>
      <c r="J4332" s="159" t="n">
        <v>0</v>
      </c>
      <c r="K4332" s="159" t="n">
        <v>0</v>
      </c>
      <c r="L4332" s="753">
        <f>J4332+K4332</f>
        <v/>
      </c>
      <c r="M4332" s="748">
        <f>L4332*(G4332+I4332)</f>
        <v/>
      </c>
      <c r="O4332" s="464">
        <f>ISBLANK(D4332)</f>
        <v/>
      </c>
      <c r="P4332" s="464">
        <f>ISBLANK(G4332)</f>
        <v/>
      </c>
      <c r="Q4332" s="464">
        <f>ISBLANK(M4332)</f>
        <v/>
      </c>
      <c r="R4332" s="464">
        <f>IF(AND(O4332=P4332,O4332=Q4332),,"!!!")</f>
        <v/>
      </c>
      <c r="T4332" s="464" t="n">
        <v>4321</v>
      </c>
    </row>
    <row outlineLevel="1" r="4333">
      <c r="A4333" s="29" t="n"/>
      <c r="B4333" s="442" t="inlineStr">
        <is>
          <t>O</t>
        </is>
      </c>
      <c r="C4333" s="141" t="inlineStr">
        <is>
          <t>'542b</t>
        </is>
      </c>
      <c r="D4333" s="889" t="n">
        <v>18</v>
      </c>
      <c r="E4333" s="713" t="inlineStr">
        <is>
          <t>Technical supervision from the related utilities.</t>
        </is>
      </c>
      <c r="F4333" s="713" t="inlineStr">
        <is>
          <t>Szakfelügyelet társközművek részéről.</t>
        </is>
      </c>
      <c r="G4333" s="998" t="n">
        <v>1</v>
      </c>
      <c r="H4333" s="856" t="inlineStr">
        <is>
          <t>item/klt</t>
        </is>
      </c>
      <c r="I4333" s="418" t="n"/>
      <c r="J4333" s="159" t="n">
        <v>0</v>
      </c>
      <c r="K4333" s="159" t="n">
        <v>0</v>
      </c>
      <c r="L4333" s="753">
        <f>J4333+K4333</f>
        <v/>
      </c>
      <c r="M4333" s="748">
        <f>L4333*(G4333+I4333)</f>
        <v/>
      </c>
      <c r="O4333" s="464">
        <f>ISBLANK(D4333)</f>
        <v/>
      </c>
      <c r="P4333" s="464">
        <f>ISBLANK(G4333)</f>
        <v/>
      </c>
      <c r="Q4333" s="464">
        <f>ISBLANK(M4333)</f>
        <v/>
      </c>
      <c r="R4333" s="464">
        <f>IF(AND(O4333=P4333,O4333=Q4333),,"!!!")</f>
        <v/>
      </c>
      <c r="T4333" s="464" t="n">
        <v>4322</v>
      </c>
    </row>
    <row customHeight="1" ht="56.25" outlineLevel="1" r="4334">
      <c r="A4334" s="29" t="n"/>
      <c r="B4334" s="442" t="inlineStr">
        <is>
          <t>O</t>
        </is>
      </c>
      <c r="C4334" s="141" t="inlineStr">
        <is>
          <t>'542b</t>
        </is>
      </c>
      <c r="D4334" s="889" t="n">
        <v>19</v>
      </c>
      <c r="E4334" s="713" t="inlineStr">
        <is>
          <t xml:space="preserve">OPTIONTAL
In case of ground water is present, the dewatering costs shall be taken into account in a separate item as appropriations with the recording of soil mechanics expert opinion and scheduling of work. Accounting is done by itemized statement. </t>
        </is>
      </c>
      <c r="F4334" s="713" t="inlineStr">
        <is>
          <t xml:space="preserve">OPCIONÁLIS
Az esetleges talajvíz megjelenésénél, a víztelenítési költséget külön tételben előirányzatként kell figyelembe
venni a talajmechanikai szakvélemény és a munka ütemezésének rögzítésével, elszámolás tételes kimunkálással történik. </t>
        </is>
      </c>
      <c r="G4334" s="998" t="n">
        <v>1</v>
      </c>
      <c r="H4334" s="856" t="inlineStr">
        <is>
          <t>item/klt</t>
        </is>
      </c>
      <c r="I4334" s="418" t="n"/>
      <c r="J4334" s="159" t="n">
        <v>0</v>
      </c>
      <c r="K4334" s="159" t="n">
        <v>0</v>
      </c>
      <c r="L4334" s="753">
        <f>J4334+K4334</f>
        <v/>
      </c>
      <c r="M4334" s="748">
        <f>L4334*(G4334+I4334)</f>
        <v/>
      </c>
      <c r="O4334" s="464">
        <f>ISBLANK(D4334)</f>
        <v/>
      </c>
      <c r="P4334" s="464">
        <f>ISBLANK(G4334)</f>
        <v/>
      </c>
      <c r="Q4334" s="464">
        <f>ISBLANK(M4334)</f>
        <v/>
      </c>
      <c r="R4334" s="464">
        <f>IF(AND(O4334=P4334,O4334=Q4334),,"!!!")</f>
        <v/>
      </c>
      <c r="T4334" s="464" t="n">
        <v>4323</v>
      </c>
    </row>
    <row customHeight="1" ht="22.5" outlineLevel="1" r="4335">
      <c r="A4335" s="29" t="n"/>
      <c r="B4335" s="442" t="inlineStr">
        <is>
          <t>O</t>
        </is>
      </c>
      <c r="C4335" s="141" t="inlineStr">
        <is>
          <t>'542b</t>
        </is>
      </c>
      <c r="D4335" s="889" t="n">
        <v>20</v>
      </c>
      <c r="E4335" s="713" t="inlineStr">
        <is>
          <t>OPTIONAL
Groundwater lowering - Vacuum well</t>
        </is>
      </c>
      <c r="F4335" s="713" t="inlineStr">
        <is>
          <t>OPCIONÁLIS
Taljavízszint süllyesztés vákumkúttal</t>
        </is>
      </c>
      <c r="G4335" s="998" t="n">
        <v>1</v>
      </c>
      <c r="H4335" s="856" t="inlineStr">
        <is>
          <t>item/klt</t>
        </is>
      </c>
      <c r="I4335" s="418" t="n"/>
      <c r="J4335" s="159" t="n">
        <v>0</v>
      </c>
      <c r="K4335" s="159" t="n">
        <v>0</v>
      </c>
      <c r="L4335" s="753">
        <f>J4335+K4335</f>
        <v/>
      </c>
      <c r="M4335" s="748">
        <f>L4335*(G4335+I4335)</f>
        <v/>
      </c>
      <c r="O4335" s="464">
        <f>ISBLANK(D4335)</f>
        <v/>
      </c>
      <c r="P4335" s="464">
        <f>ISBLANK(G4335)</f>
        <v/>
      </c>
      <c r="Q4335" s="464">
        <f>ISBLANK(M4335)</f>
        <v/>
      </c>
      <c r="R4335" s="464">
        <f>IF(AND(O4335=P4335,O4335=Q4335),,"!!!")</f>
        <v/>
      </c>
      <c r="T4335" s="464" t="n">
        <v>4324</v>
      </c>
    </row>
    <row customHeight="1" ht="33.75" outlineLevel="1" r="4336">
      <c r="A4336" s="29" t="inlineStr">
        <is>
          <t>x</t>
        </is>
      </c>
      <c r="B4336" s="442" t="inlineStr">
        <is>
          <t>O</t>
        </is>
      </c>
      <c r="C4336" s="141" t="n">
        <v>542</v>
      </c>
      <c r="D4336" s="889" t="n">
        <v>21</v>
      </c>
      <c r="E4336" s="682" t="inlineStr">
        <is>
          <t>PRICE DIFFERENCE - Pipeline elements of  Extingushing system listed in cost group 540 External service, chapter "I-500-542 Water supply system" made of HDPE instead of ductile iron, Material quality: SDR11</t>
        </is>
      </c>
      <c r="F4336" s="682" t="inlineStr">
        <is>
          <t>KÜLÖNBÖZETI ÁR - az 540 Külső közművek költségcsoport "I-500-542 Vízellátás" fejezetben részletezett tűzivíz rendszer csővezetékei elemei GÖV helyett KPE csőből építve. Anyagminőség: SDR11</t>
        </is>
      </c>
      <c r="G4336" s="998" t="n">
        <v>1</v>
      </c>
      <c r="H4336" s="856" t="inlineStr">
        <is>
          <t>item/klt</t>
        </is>
      </c>
      <c r="I4336" s="418" t="n"/>
      <c r="J4336" s="159" t="n">
        <v>0</v>
      </c>
      <c r="K4336" s="159" t="n">
        <v>0</v>
      </c>
      <c r="L4336" s="753">
        <f>J4336+K4336</f>
        <v/>
      </c>
      <c r="M4336" s="748">
        <f>L4336*(G4336+I4336)</f>
        <v/>
      </c>
      <c r="O4336" s="464">
        <f>ISBLANK(D4336)</f>
        <v/>
      </c>
      <c r="P4336" s="464">
        <f>ISBLANK(G4336)</f>
        <v/>
      </c>
      <c r="Q4336" s="464">
        <f>ISBLANK(M4336)</f>
        <v/>
      </c>
      <c r="R4336" s="464">
        <f>IF(AND(O4336=P4336,O4336=Q4336),,"!!!")</f>
        <v/>
      </c>
      <c r="T4336" s="464" t="n">
        <v>4325</v>
      </c>
    </row>
    <row customFormat="1" customHeight="1" ht="67.5" outlineLevel="1" r="4337" s="590">
      <c r="A4337" s="29" t="inlineStr">
        <is>
          <t>x</t>
        </is>
      </c>
      <c r="B4337" s="442" t="inlineStr">
        <is>
          <t>O</t>
        </is>
      </c>
      <c r="C4337" s="141" t="n">
        <v>542</v>
      </c>
      <c r="D4337" s="889" t="n">
        <v>22</v>
      </c>
      <c r="E4337" s="890" t="inlineStr">
        <is>
          <t>Drilled well for irrigation system: well for irrigation of 79425 m2 of green field, with a depth of 30 meters with a pumping manhole,  well machinery, design and build, necessary accessories, test drilling, obtaining water rights establishment and operation permit, test pumping, water quality sampling and testing, preparation of a hydrogeological log. Fully complete and executed.</t>
        </is>
      </c>
      <c r="F4337" s="890" t="inlineStr">
        <is>
          <t xml:space="preserve">Kút fúrása öntözőrendszerhez: 30 méter talpmélységű kút kialakítása 79425 m2 zöldfelület öntözéséhez, szivattyúaknával és kútgépészettel, tervezéssel, kivitelezéssel, szükséges alkatrészekkel, próbafúrással, vízjogi létesítési és üzemeltetési engedély megszerzésével, próbaszivattyúzással, vízmintavétellel és bevizsgálással, vízföldtani napló készítésével, kompletten </t>
        </is>
      </c>
      <c r="G4337" s="964" t="n">
        <v>1</v>
      </c>
      <c r="H4337" s="856" t="inlineStr">
        <is>
          <t>item/klt</t>
        </is>
      </c>
      <c r="I4337" s="418" t="n"/>
      <c r="J4337" s="891" t="n">
        <v>0</v>
      </c>
      <c r="K4337" s="891" t="n">
        <v>0</v>
      </c>
      <c r="L4337" s="892">
        <f>J4337+K4337</f>
        <v/>
      </c>
      <c r="M4337" s="893">
        <f>L4337*(G4337+I4337)</f>
        <v/>
      </c>
    </row>
    <row customFormat="1" customHeight="1" ht="23.25" outlineLevel="1" r="4338" s="590" thickBot="1">
      <c r="A4338" s="457" t="inlineStr">
        <is>
          <t>x</t>
        </is>
      </c>
      <c r="B4338" s="738" t="inlineStr">
        <is>
          <t>O</t>
        </is>
      </c>
      <c r="C4338" s="739" t="n">
        <v>542</v>
      </c>
      <c r="D4338" s="894" t="n">
        <v>23</v>
      </c>
      <c r="E4338" s="895" t="inlineStr">
        <is>
          <t xml:space="preserve">Drilled well for irrigation system: every further needed 10 m of well depth, unit price </t>
        </is>
      </c>
      <c r="F4338" s="895" t="inlineStr">
        <is>
          <t>Kút fúrása öntözőrendszerhez: talpmélység minden további esetlegesen szükséges 10 m-enként, egységár</t>
        </is>
      </c>
      <c r="G4338" s="965" t="n">
        <v>1</v>
      </c>
      <c r="H4338" s="741" t="inlineStr">
        <is>
          <t>10 m</t>
        </is>
      </c>
      <c r="I4338" s="419" t="n"/>
      <c r="J4338" s="896" t="n">
        <v>0</v>
      </c>
      <c r="K4338" s="896" t="n">
        <v>0</v>
      </c>
      <c r="L4338" s="897">
        <f>J4338+K4338</f>
        <v/>
      </c>
      <c r="M4338" s="898">
        <f>L4338*(G4338+I4338)</f>
        <v/>
      </c>
    </row>
    <row customHeight="1" ht="13.5" outlineLevel="1" r="4339" thickBot="1">
      <c r="A4339" s="29" t="n"/>
      <c r="B4339" s="738" t="n"/>
      <c r="C4339" s="739" t="n"/>
      <c r="D4339" s="894" t="n"/>
      <c r="E4339" s="740" t="n"/>
      <c r="F4339" s="740" t="n"/>
      <c r="G4339" s="1054" t="n"/>
      <c r="H4339" s="741" t="n"/>
      <c r="I4339" s="419" t="n"/>
      <c r="J4339" s="541" t="n"/>
      <c r="K4339" s="541" t="n"/>
      <c r="L4339" s="542" t="n"/>
      <c r="M4339" s="524" t="n"/>
    </row>
    <row customHeight="1" ht="13.5" outlineLevel="1" r="4340" thickBot="1">
      <c r="A4340" s="40" t="n"/>
      <c r="B4340" s="433" t="n">
        <v>500</v>
      </c>
      <c r="C4340" s="445" t="n">
        <v>542</v>
      </c>
      <c r="D4340" s="434" t="n"/>
      <c r="E4340" s="6" t="inlineStr">
        <is>
          <t>External service total</t>
        </is>
      </c>
      <c r="F4340" s="6" t="inlineStr">
        <is>
          <t>Külső közművek összesen</t>
        </is>
      </c>
      <c r="G4340" s="1007" t="n"/>
      <c r="H4340" s="294" t="n"/>
      <c r="I4340" s="323" t="n"/>
      <c r="J4340" s="95" t="n"/>
      <c r="K4340" s="95" t="n"/>
      <c r="L4340" s="213" t="n"/>
      <c r="M4340" s="226">
        <f>SUM(M4316:M4338)</f>
        <v/>
      </c>
      <c r="O4340" s="464">
        <f>ISBLANK(D4340)</f>
        <v/>
      </c>
      <c r="P4340" s="464">
        <f>ISBLANK(G4340)</f>
        <v/>
      </c>
      <c r="Q4340" s="464">
        <f>ISBLANK(M4340)</f>
        <v/>
      </c>
      <c r="R4340" s="464">
        <f>IF(AND(O4340=P4340,O4340=Q4340),,"!!!")</f>
        <v/>
      </c>
      <c r="T4340" s="464" t="n">
        <v>4326</v>
      </c>
    </row>
    <row collapsed="1" customHeight="1" ht="18.75" outlineLevel="1" r="4341" thickBot="1">
      <c r="A4341" s="373" t="n"/>
      <c r="B4341" s="574" t="inlineStr">
        <is>
          <t>A</t>
        </is>
      </c>
      <c r="C4341" s="554" t="n"/>
      <c r="D4341" s="431" t="n"/>
      <c r="E4341" s="21" t="inlineStr">
        <is>
          <t>Alternatives / Proposal</t>
        </is>
      </c>
      <c r="F4341" s="742" t="inlineStr">
        <is>
          <t>Alternatívák / javaslatok</t>
        </is>
      </c>
      <c r="G4341" s="989" t="n"/>
      <c r="H4341" s="292" t="n"/>
      <c r="I4341" s="311" t="n"/>
      <c r="J4341" s="95" t="n"/>
      <c r="K4341" s="23" t="n"/>
      <c r="L4341" s="194" t="n"/>
      <c r="M4341" s="191">
        <f>SUMIF(D4343:D4883,"&gt;0",M4343:M4883)</f>
        <v/>
      </c>
      <c r="O4341" s="464">
        <f>ISBLANK(D4341)</f>
        <v/>
      </c>
      <c r="P4341" s="464">
        <f>ISBLANK(G4341)</f>
        <v/>
      </c>
      <c r="Q4341" s="464">
        <f>ISBLANK(M4341)</f>
        <v/>
      </c>
      <c r="R4341" s="464">
        <f>IF(AND(O4341=P4341,O4341=Q4341),,"!!!")</f>
        <v/>
      </c>
      <c r="T4341" s="464" t="n">
        <v>4327</v>
      </c>
    </row>
    <row customHeight="1" ht="16.5" outlineLevel="1" r="4342" thickBot="1">
      <c r="A4342" s="24" t="n"/>
      <c r="B4342" s="440" t="n"/>
      <c r="C4342" s="441" t="n"/>
      <c r="D4342" s="555" t="n"/>
      <c r="E4342" s="25" t="inlineStr">
        <is>
          <t>Note</t>
        </is>
      </c>
      <c r="F4342" s="26" t="inlineStr">
        <is>
          <t>Megjegyzés:</t>
        </is>
      </c>
      <c r="G4342" s="990" t="n"/>
      <c r="H4342" s="130" t="n"/>
      <c r="I4342" s="312" t="n"/>
      <c r="J4342" s="131" t="n"/>
      <c r="K4342" s="27" t="n"/>
      <c r="L4342" s="195" t="n"/>
      <c r="M4342" s="204" t="n"/>
      <c r="O4342" s="464">
        <f>ISBLANK(D4342)</f>
        <v/>
      </c>
      <c r="P4342" s="464">
        <f>ISBLANK(G4342)</f>
        <v/>
      </c>
      <c r="Q4342" s="464">
        <f>ISBLANK(M4342)</f>
        <v/>
      </c>
      <c r="R4342" s="464">
        <f>IF(AND(O4342=P4342,O4342=Q4342),,"!!!")</f>
        <v/>
      </c>
      <c r="T4342" s="464" t="n">
        <v>4328</v>
      </c>
    </row>
    <row customHeight="1" ht="15.75" outlineLevel="1" r="4343" thickBot="1">
      <c r="A4343" s="576" t="n"/>
      <c r="B4343" s="574" t="inlineStr">
        <is>
          <t>A</t>
        </is>
      </c>
      <c r="C4343" s="554" t="n">
        <v>300</v>
      </c>
      <c r="D4343" s="556" t="n"/>
      <c r="E4343" s="1" t="n"/>
      <c r="F4343" s="1" t="n"/>
      <c r="G4343" s="991" t="n"/>
      <c r="H4343" s="293" t="n"/>
      <c r="I4343" s="313" t="n"/>
      <c r="J4343" s="298" t="n"/>
      <c r="K4343" s="2" t="n"/>
      <c r="L4343" s="205" t="n"/>
      <c r="M4343" s="206" t="n"/>
      <c r="O4343" s="464">
        <f>ISBLANK(D4343)</f>
        <v/>
      </c>
      <c r="P4343" s="464">
        <f>ISBLANK(G4343)</f>
        <v/>
      </c>
      <c r="Q4343" s="464">
        <f>ISBLANK(M4343)</f>
        <v/>
      </c>
      <c r="R4343" s="464">
        <f>IF(AND(O4343=P4343,O4343=Q4343),,"!!!")</f>
        <v/>
      </c>
      <c r="T4343" s="464" t="n">
        <v>4329</v>
      </c>
    </row>
    <row outlineLevel="1" r="4344">
      <c r="A4344" s="29" t="n"/>
      <c r="B4344" s="442" t="inlineStr">
        <is>
          <t>A</t>
        </is>
      </c>
      <c r="C4344" s="141" t="n"/>
      <c r="D4344" s="889" t="n">
        <v>1</v>
      </c>
      <c r="E4344" s="190" t="n"/>
      <c r="F4344" s="190" t="n"/>
      <c r="G4344" s="994" t="n"/>
      <c r="H4344" s="39" t="n"/>
      <c r="I4344" s="320" t="n"/>
      <c r="J4344" s="159" t="n">
        <v>0</v>
      </c>
      <c r="K4344" s="159" t="n">
        <v>0</v>
      </c>
      <c r="L4344" s="753">
        <f>J4344+K4344</f>
        <v/>
      </c>
      <c r="M4344" s="748">
        <f>L4344*(G4344+I4344)</f>
        <v/>
      </c>
      <c r="O4344" s="464">
        <f>ISBLANK(D4344)</f>
        <v/>
      </c>
      <c r="P4344" s="464">
        <f>ISBLANK(G4344)</f>
        <v/>
      </c>
      <c r="Q4344" s="464">
        <f>ISBLANK(M4344)</f>
        <v/>
      </c>
      <c r="R4344" s="464">
        <f>IF(AND(O4344=P4344,O4344=Q4344),,"!!!")</f>
        <v/>
      </c>
      <c r="T4344" s="464" t="n">
        <v>4330</v>
      </c>
    </row>
    <row outlineLevel="1" r="4345">
      <c r="A4345" s="29" t="n"/>
      <c r="B4345" s="442" t="inlineStr">
        <is>
          <t>A</t>
        </is>
      </c>
      <c r="C4345" s="141" t="n"/>
      <c r="D4345" s="889" t="n">
        <v>2</v>
      </c>
      <c r="G4345" s="994" t="n"/>
      <c r="H4345" s="39" t="n"/>
      <c r="I4345" s="315" t="n"/>
      <c r="J4345" s="159" t="n">
        <v>0</v>
      </c>
      <c r="K4345" s="159" t="n">
        <v>0</v>
      </c>
      <c r="L4345" s="753">
        <f>J4345+K4345</f>
        <v/>
      </c>
      <c r="M4345" s="748">
        <f>L4345*(G4345+I4345)</f>
        <v/>
      </c>
      <c r="O4345" s="464">
        <f>ISBLANK(D4345)</f>
        <v/>
      </c>
      <c r="P4345" s="464">
        <f>ISBLANK(G4345)</f>
        <v/>
      </c>
      <c r="Q4345" s="464">
        <f>ISBLANK(M4345)</f>
        <v/>
      </c>
      <c r="R4345" s="464">
        <f>IF(AND(O4345=P4345,O4345=Q4345),,"!!!")</f>
        <v/>
      </c>
      <c r="T4345" s="464" t="n">
        <v>4331</v>
      </c>
    </row>
    <row outlineLevel="1" r="4346">
      <c r="A4346" s="29" t="n"/>
      <c r="B4346" s="442" t="inlineStr">
        <is>
          <t>A</t>
        </is>
      </c>
      <c r="C4346" s="141" t="n"/>
      <c r="D4346" s="889" t="n">
        <v>3</v>
      </c>
      <c r="E4346" s="94" t="n"/>
      <c r="F4346" s="94" t="n"/>
      <c r="G4346" s="994" t="n"/>
      <c r="H4346" s="39" t="n"/>
      <c r="I4346" s="315" t="n"/>
      <c r="J4346" s="159" t="n">
        <v>0</v>
      </c>
      <c r="K4346" s="159" t="n">
        <v>0</v>
      </c>
      <c r="L4346" s="753">
        <f>J4346+K4346</f>
        <v/>
      </c>
      <c r="M4346" s="748">
        <f>L4346*(G4346+I4346)</f>
        <v/>
      </c>
      <c r="O4346" s="464">
        <f>ISBLANK(D4346)</f>
        <v/>
      </c>
      <c r="P4346" s="464">
        <f>ISBLANK(G4346)</f>
        <v/>
      </c>
      <c r="Q4346" s="464">
        <f>ISBLANK(M4346)</f>
        <v/>
      </c>
      <c r="R4346" s="464">
        <f>IF(AND(O4346=P4346,O4346=Q4346),,"!!!")</f>
        <v/>
      </c>
      <c r="T4346" s="464" t="n">
        <v>4332</v>
      </c>
    </row>
    <row outlineLevel="1" r="4347">
      <c r="A4347" s="29" t="n"/>
      <c r="B4347" s="442" t="inlineStr">
        <is>
          <t>A</t>
        </is>
      </c>
      <c r="C4347" s="141" t="n"/>
      <c r="D4347" s="889" t="n">
        <v>4</v>
      </c>
      <c r="E4347" s="94" t="n"/>
      <c r="F4347" s="94" t="n"/>
      <c r="G4347" s="994" t="n"/>
      <c r="H4347" s="39" t="n"/>
      <c r="I4347" s="315" t="n"/>
      <c r="J4347" s="159" t="n">
        <v>0</v>
      </c>
      <c r="K4347" s="159" t="n">
        <v>0</v>
      </c>
      <c r="L4347" s="753">
        <f>J4347+K4347</f>
        <v/>
      </c>
      <c r="M4347" s="748">
        <f>L4347*(G4347+I4347)</f>
        <v/>
      </c>
      <c r="O4347" s="464">
        <f>ISBLANK(D4347)</f>
        <v/>
      </c>
      <c r="P4347" s="464">
        <f>ISBLANK(G4347)</f>
        <v/>
      </c>
      <c r="Q4347" s="464">
        <f>ISBLANK(M4347)</f>
        <v/>
      </c>
      <c r="R4347" s="464">
        <f>IF(AND(O4347=P4347,O4347=Q4347),,"!!!")</f>
        <v/>
      </c>
      <c r="T4347" s="464" t="n">
        <v>4333</v>
      </c>
    </row>
    <row outlineLevel="1" r="4348">
      <c r="A4348" s="29" t="n"/>
      <c r="B4348" s="442" t="inlineStr">
        <is>
          <t>A</t>
        </is>
      </c>
      <c r="C4348" s="141" t="n"/>
      <c r="D4348" s="889" t="n">
        <v>5</v>
      </c>
      <c r="F4348" s="94" t="n"/>
      <c r="G4348" s="994" t="n"/>
      <c r="H4348" s="39" t="n"/>
      <c r="I4348" s="315" t="n"/>
      <c r="J4348" s="159" t="n">
        <v>0</v>
      </c>
      <c r="K4348" s="159" t="n">
        <v>0</v>
      </c>
      <c r="L4348" s="753">
        <f>J4348+K4348</f>
        <v/>
      </c>
      <c r="M4348" s="748">
        <f>L4348*(G4348+I4348)</f>
        <v/>
      </c>
      <c r="O4348" s="464">
        <f>ISBLANK(D4348)</f>
        <v/>
      </c>
      <c r="P4348" s="464">
        <f>ISBLANK(G4348)</f>
        <v/>
      </c>
      <c r="Q4348" s="464">
        <f>ISBLANK(M4348)</f>
        <v/>
      </c>
      <c r="R4348" s="464">
        <f>IF(AND(O4348=P4348,O4348=Q4348),,"!!!")</f>
        <v/>
      </c>
      <c r="T4348" s="464" t="n">
        <v>4334</v>
      </c>
    </row>
    <row outlineLevel="1" r="4349">
      <c r="A4349" s="29" t="n"/>
      <c r="B4349" s="442" t="inlineStr">
        <is>
          <t>A</t>
        </is>
      </c>
      <c r="C4349" s="141" t="n"/>
      <c r="D4349" s="889" t="n">
        <v>6</v>
      </c>
      <c r="F4349" s="94" t="n"/>
      <c r="G4349" s="994" t="n"/>
      <c r="H4349" s="39" t="n"/>
      <c r="I4349" s="315" t="n"/>
      <c r="J4349" s="159" t="n">
        <v>0</v>
      </c>
      <c r="K4349" s="159" t="n">
        <v>0</v>
      </c>
      <c r="L4349" s="753">
        <f>J4349+K4349</f>
        <v/>
      </c>
      <c r="M4349" s="748">
        <f>L4349*(G4349+I4349)</f>
        <v/>
      </c>
      <c r="O4349" s="464">
        <f>ISBLANK(D4349)</f>
        <v/>
      </c>
      <c r="P4349" s="464">
        <f>ISBLANK(G4349)</f>
        <v/>
      </c>
      <c r="Q4349" s="464">
        <f>ISBLANK(M4349)</f>
        <v/>
      </c>
      <c r="R4349" s="464">
        <f>IF(AND(O4349=P4349,O4349=Q4349),,"!!!")</f>
        <v/>
      </c>
      <c r="T4349" s="464" t="n">
        <v>4335</v>
      </c>
    </row>
    <row outlineLevel="1" r="4350">
      <c r="A4350" s="29" t="n"/>
      <c r="B4350" s="442" t="inlineStr">
        <is>
          <t>A</t>
        </is>
      </c>
      <c r="C4350" s="141" t="n"/>
      <c r="D4350" s="889" t="n">
        <v>7</v>
      </c>
      <c r="E4350" s="94" t="n"/>
      <c r="F4350" s="94" t="n"/>
      <c r="G4350" s="994" t="n"/>
      <c r="H4350" s="39" t="n"/>
      <c r="I4350" s="315" t="n"/>
      <c r="J4350" s="159" t="n">
        <v>0</v>
      </c>
      <c r="K4350" s="159" t="n">
        <v>0</v>
      </c>
      <c r="L4350" s="753">
        <f>J4350+K4350</f>
        <v/>
      </c>
      <c r="M4350" s="748">
        <f>L4350*(G4350+I4350)</f>
        <v/>
      </c>
      <c r="O4350" s="464">
        <f>ISBLANK(D4350)</f>
        <v/>
      </c>
      <c r="P4350" s="464">
        <f>ISBLANK(G4350)</f>
        <v/>
      </c>
      <c r="Q4350" s="464">
        <f>ISBLANK(M4350)</f>
        <v/>
      </c>
      <c r="R4350" s="464">
        <f>IF(AND(O4350=P4350,O4350=Q4350),,"!!!")</f>
        <v/>
      </c>
      <c r="T4350" s="464" t="n">
        <v>4336</v>
      </c>
    </row>
    <row outlineLevel="1" r="4351">
      <c r="A4351" s="29" t="n"/>
      <c r="B4351" s="442" t="inlineStr">
        <is>
          <t>A</t>
        </is>
      </c>
      <c r="C4351" s="141" t="n"/>
      <c r="D4351" s="889" t="n">
        <v>8</v>
      </c>
      <c r="E4351" s="94" t="n"/>
      <c r="F4351" s="94" t="n"/>
      <c r="G4351" s="994" t="n"/>
      <c r="H4351" s="39" t="n"/>
      <c r="I4351" s="315" t="n"/>
      <c r="J4351" s="159" t="n">
        <v>0</v>
      </c>
      <c r="K4351" s="159" t="n">
        <v>0</v>
      </c>
      <c r="L4351" s="753">
        <f>J4351+K4351</f>
        <v/>
      </c>
      <c r="M4351" s="748">
        <f>L4351*(G4351+I4351)</f>
        <v/>
      </c>
      <c r="O4351" s="464">
        <f>ISBLANK(D4351)</f>
        <v/>
      </c>
      <c r="P4351" s="464">
        <f>ISBLANK(G4351)</f>
        <v/>
      </c>
      <c r="Q4351" s="464">
        <f>ISBLANK(M4351)</f>
        <v/>
      </c>
      <c r="R4351" s="464">
        <f>IF(AND(O4351=P4351,O4351=Q4351),,"!!!")</f>
        <v/>
      </c>
      <c r="T4351" s="464" t="n">
        <v>4337</v>
      </c>
    </row>
    <row outlineLevel="1" r="4352">
      <c r="A4352" s="29" t="n"/>
      <c r="B4352" s="442" t="inlineStr">
        <is>
          <t>A</t>
        </is>
      </c>
      <c r="C4352" s="141" t="n"/>
      <c r="D4352" s="889" t="n">
        <v>9</v>
      </c>
      <c r="E4352" s="94" t="n"/>
      <c r="F4352" s="94" t="n"/>
      <c r="G4352" s="994" t="n"/>
      <c r="H4352" s="39" t="n"/>
      <c r="I4352" s="315" t="n"/>
      <c r="J4352" s="159" t="n">
        <v>0</v>
      </c>
      <c r="K4352" s="159" t="n">
        <v>0</v>
      </c>
      <c r="L4352" s="753">
        <f>J4352+K4352</f>
        <v/>
      </c>
      <c r="M4352" s="748">
        <f>L4352*(G4352+I4352)</f>
        <v/>
      </c>
      <c r="O4352" s="464">
        <f>ISBLANK(D4352)</f>
        <v/>
      </c>
      <c r="P4352" s="464">
        <f>ISBLANK(G4352)</f>
        <v/>
      </c>
      <c r="Q4352" s="464">
        <f>ISBLANK(M4352)</f>
        <v/>
      </c>
      <c r="R4352" s="464">
        <f>IF(AND(O4352=P4352,O4352=Q4352),,"!!!")</f>
        <v/>
      </c>
      <c r="T4352" s="464" t="n">
        <v>4338</v>
      </c>
    </row>
    <row customHeight="1" ht="13.5" outlineLevel="1" r="4353" thickBot="1">
      <c r="A4353" s="29" t="n"/>
      <c r="B4353" s="442" t="inlineStr">
        <is>
          <t>A</t>
        </is>
      </c>
      <c r="C4353" s="141" t="n"/>
      <c r="D4353" s="889" t="n">
        <v>10</v>
      </c>
      <c r="E4353" s="94" t="n"/>
      <c r="F4353" s="94" t="n"/>
      <c r="G4353" s="994" t="n"/>
      <c r="H4353" s="39" t="n"/>
      <c r="I4353" s="315" t="n"/>
      <c r="J4353" s="159" t="n">
        <v>0</v>
      </c>
      <c r="K4353" s="159" t="n">
        <v>0</v>
      </c>
      <c r="L4353" s="753">
        <f>J4353+K4353</f>
        <v/>
      </c>
      <c r="M4353" s="748">
        <f>L4353*(G4353+I4353)</f>
        <v/>
      </c>
      <c r="O4353" s="464">
        <f>ISBLANK(D4353)</f>
        <v/>
      </c>
      <c r="P4353" s="464">
        <f>ISBLANK(G4353)</f>
        <v/>
      </c>
      <c r="Q4353" s="464">
        <f>ISBLANK(M4353)</f>
        <v/>
      </c>
      <c r="R4353" s="464">
        <f>IF(AND(O4353=P4353,O4353=Q4353),,"!!!")</f>
        <v/>
      </c>
      <c r="T4353" s="464" t="n">
        <v>4339</v>
      </c>
    </row>
    <row customHeight="1" ht="13.5" outlineLevel="1" r="4354" thickBot="1">
      <c r="A4354" s="33" t="n"/>
      <c r="B4354" s="443" t="inlineStr">
        <is>
          <t>A</t>
        </is>
      </c>
      <c r="C4354" s="444" t="n"/>
      <c r="D4354" s="431" t="n"/>
      <c r="E4354" s="60" t="inlineStr">
        <is>
          <t>Total</t>
        </is>
      </c>
      <c r="F4354" s="60" t="inlineStr">
        <is>
          <t>Összesen</t>
        </is>
      </c>
      <c r="G4354" s="993" t="n"/>
      <c r="H4354" s="294" t="n"/>
      <c r="I4354" s="452" t="n"/>
      <c r="J4354" s="95" t="n"/>
      <c r="K4354" s="23" t="n"/>
      <c r="L4354" s="194" t="n"/>
      <c r="M4354" s="203">
        <f>SUM(M4344:M4353)</f>
        <v/>
      </c>
      <c r="O4354" s="464">
        <f>ISBLANK(D4354)</f>
        <v/>
      </c>
      <c r="P4354" s="464">
        <f>ISBLANK(G4354)</f>
        <v/>
      </c>
      <c r="Q4354" s="464">
        <f>ISBLANK(M4354)</f>
        <v/>
      </c>
      <c r="R4354" s="464">
        <f>IF(AND(O4354=P4354,O4354=Q4354),,"!!!")</f>
        <v/>
      </c>
      <c r="T4354" s="464" t="n">
        <v>4340</v>
      </c>
    </row>
    <row customHeight="1" ht="15.75" outlineLevel="1" r="4355" thickBot="1">
      <c r="A4355" s="576" t="n"/>
      <c r="B4355" s="574" t="inlineStr">
        <is>
          <t>A</t>
        </is>
      </c>
      <c r="C4355" s="554" t="n">
        <v>400</v>
      </c>
      <c r="D4355" s="556" t="n"/>
      <c r="E4355" s="1" t="n"/>
      <c r="F4355" s="1" t="n"/>
      <c r="G4355" s="991" t="n"/>
      <c r="H4355" s="293" t="n"/>
      <c r="I4355" s="313" t="n"/>
      <c r="J4355" s="298" t="n"/>
      <c r="K4355" s="2" t="n"/>
      <c r="L4355" s="205" t="n"/>
      <c r="M4355" s="206" t="n"/>
      <c r="O4355" s="464">
        <f>ISBLANK(D4355)</f>
        <v/>
      </c>
      <c r="P4355" s="464">
        <f>ISBLANK(G4355)</f>
        <v/>
      </c>
      <c r="Q4355" s="464">
        <f>ISBLANK(M4355)</f>
        <v/>
      </c>
      <c r="R4355" s="464">
        <f>IF(AND(O4355=P4355,O4355=Q4355),,"!!!")</f>
        <v/>
      </c>
      <c r="T4355" s="464" t="n">
        <v>4341</v>
      </c>
    </row>
    <row outlineLevel="1" r="4356">
      <c r="A4356" s="29" t="n"/>
      <c r="B4356" s="442" t="inlineStr">
        <is>
          <t>A</t>
        </is>
      </c>
      <c r="C4356" s="141" t="n"/>
      <c r="D4356" s="889" t="n">
        <v>1</v>
      </c>
      <c r="G4356" s="994" t="n"/>
      <c r="H4356" s="39" t="n"/>
      <c r="I4356" s="315" t="n"/>
      <c r="J4356" s="159" t="n">
        <v>0</v>
      </c>
      <c r="K4356" s="159" t="n">
        <v>0</v>
      </c>
      <c r="L4356" s="753">
        <f>J4356+K4356</f>
        <v/>
      </c>
      <c r="M4356" s="748">
        <f>L4356*(G4356+I4356)</f>
        <v/>
      </c>
      <c r="O4356" s="464">
        <f>ISBLANK(D4356)</f>
        <v/>
      </c>
      <c r="P4356" s="464">
        <f>ISBLANK(G4356)</f>
        <v/>
      </c>
      <c r="Q4356" s="464">
        <f>ISBLANK(M4356)</f>
        <v/>
      </c>
      <c r="R4356" s="464">
        <f>IF(AND(O4356=P4356,O4356=Q4356),,"!!!")</f>
        <v/>
      </c>
      <c r="T4356" s="464" t="n">
        <v>4342</v>
      </c>
    </row>
    <row outlineLevel="1" r="4357">
      <c r="A4357" s="29" t="n"/>
      <c r="B4357" s="442" t="inlineStr">
        <is>
          <t>A</t>
        </is>
      </c>
      <c r="C4357" s="141" t="n"/>
      <c r="D4357" s="889" t="n">
        <v>2</v>
      </c>
      <c r="G4357" s="994" t="n"/>
      <c r="H4357" s="39" t="n"/>
      <c r="I4357" s="315" t="n"/>
      <c r="J4357" s="159" t="n">
        <v>0</v>
      </c>
      <c r="K4357" s="159" t="n">
        <v>0</v>
      </c>
      <c r="L4357" s="753">
        <f>J4357+K4357</f>
        <v/>
      </c>
      <c r="M4357" s="748">
        <f>L4357*(G4357+I4357)</f>
        <v/>
      </c>
      <c r="O4357" s="464">
        <f>ISBLANK(D4357)</f>
        <v/>
      </c>
      <c r="P4357" s="464">
        <f>ISBLANK(G4357)</f>
        <v/>
      </c>
      <c r="Q4357" s="464">
        <f>ISBLANK(M4357)</f>
        <v/>
      </c>
      <c r="R4357" s="464">
        <f>IF(AND(O4357=P4357,O4357=Q4357),,"!!!")</f>
        <v/>
      </c>
      <c r="T4357" s="464" t="n">
        <v>4343</v>
      </c>
    </row>
    <row outlineLevel="1" r="4358">
      <c r="A4358" s="29" t="n"/>
      <c r="B4358" s="442" t="inlineStr">
        <is>
          <t>A</t>
        </is>
      </c>
      <c r="C4358" s="141" t="n"/>
      <c r="D4358" s="889" t="n">
        <v>3</v>
      </c>
      <c r="E4358" s="94" t="n"/>
      <c r="F4358" s="94" t="n"/>
      <c r="G4358" s="994" t="n"/>
      <c r="H4358" s="39" t="n"/>
      <c r="I4358" s="315" t="n"/>
      <c r="J4358" s="159" t="n">
        <v>0</v>
      </c>
      <c r="K4358" s="159" t="n">
        <v>0</v>
      </c>
      <c r="L4358" s="753">
        <f>J4358+K4358</f>
        <v/>
      </c>
      <c r="M4358" s="748">
        <f>L4358*(G4358+I4358)</f>
        <v/>
      </c>
      <c r="O4358" s="464">
        <f>ISBLANK(D4358)</f>
        <v/>
      </c>
      <c r="P4358" s="464">
        <f>ISBLANK(G4358)</f>
        <v/>
      </c>
      <c r="Q4358" s="464">
        <f>ISBLANK(M4358)</f>
        <v/>
      </c>
      <c r="R4358" s="464">
        <f>IF(AND(O4358=P4358,O4358=Q4358),,"!!!")</f>
        <v/>
      </c>
      <c r="T4358" s="464" t="n">
        <v>4344</v>
      </c>
    </row>
    <row outlineLevel="1" r="4359">
      <c r="A4359" s="29" t="n"/>
      <c r="B4359" s="442" t="inlineStr">
        <is>
          <t>A</t>
        </is>
      </c>
      <c r="C4359" s="141" t="n"/>
      <c r="D4359" s="889" t="n">
        <v>4</v>
      </c>
      <c r="E4359" s="94" t="n"/>
      <c r="F4359" s="94" t="n"/>
      <c r="G4359" s="994" t="n"/>
      <c r="H4359" s="39" t="n"/>
      <c r="I4359" s="315" t="n"/>
      <c r="J4359" s="159" t="n">
        <v>0</v>
      </c>
      <c r="K4359" s="159" t="n">
        <v>0</v>
      </c>
      <c r="L4359" s="753">
        <f>J4359+K4359</f>
        <v/>
      </c>
      <c r="M4359" s="748">
        <f>L4359*(G4359+I4359)</f>
        <v/>
      </c>
      <c r="O4359" s="464">
        <f>ISBLANK(D4359)</f>
        <v/>
      </c>
      <c r="P4359" s="464">
        <f>ISBLANK(G4359)</f>
        <v/>
      </c>
      <c r="Q4359" s="464">
        <f>ISBLANK(M4359)</f>
        <v/>
      </c>
      <c r="R4359" s="464">
        <f>IF(AND(O4359=P4359,O4359=Q4359),,"!!!")</f>
        <v/>
      </c>
      <c r="T4359" s="464" t="n">
        <v>4345</v>
      </c>
    </row>
    <row outlineLevel="1" r="4360">
      <c r="A4360" s="29" t="n"/>
      <c r="B4360" s="442" t="inlineStr">
        <is>
          <t>A</t>
        </is>
      </c>
      <c r="C4360" s="141" t="n"/>
      <c r="D4360" s="889" t="n">
        <v>5</v>
      </c>
      <c r="F4360" s="94" t="n"/>
      <c r="G4360" s="994" t="n"/>
      <c r="H4360" s="39" t="n"/>
      <c r="I4360" s="315" t="n"/>
      <c r="J4360" s="159" t="n">
        <v>0</v>
      </c>
      <c r="K4360" s="159" t="n">
        <v>0</v>
      </c>
      <c r="L4360" s="753">
        <f>J4360+K4360</f>
        <v/>
      </c>
      <c r="M4360" s="748">
        <f>L4360*(G4360+I4360)</f>
        <v/>
      </c>
      <c r="O4360" s="464">
        <f>ISBLANK(D4360)</f>
        <v/>
      </c>
      <c r="P4360" s="464">
        <f>ISBLANK(G4360)</f>
        <v/>
      </c>
      <c r="Q4360" s="464">
        <f>ISBLANK(M4360)</f>
        <v/>
      </c>
      <c r="R4360" s="464">
        <f>IF(AND(O4360=P4360,O4360=Q4360),,"!!!")</f>
        <v/>
      </c>
      <c r="T4360" s="464" t="n">
        <v>4346</v>
      </c>
    </row>
    <row outlineLevel="1" r="4361">
      <c r="A4361" s="29" t="n"/>
      <c r="B4361" s="442" t="inlineStr">
        <is>
          <t>A</t>
        </is>
      </c>
      <c r="C4361" s="141" t="n"/>
      <c r="D4361" s="889" t="n">
        <v>6</v>
      </c>
      <c r="F4361" s="94" t="n"/>
      <c r="G4361" s="994" t="n"/>
      <c r="H4361" s="39" t="n"/>
      <c r="I4361" s="315" t="n"/>
      <c r="J4361" s="159" t="n">
        <v>0</v>
      </c>
      <c r="K4361" s="159" t="n">
        <v>0</v>
      </c>
      <c r="L4361" s="753">
        <f>J4361+K4361</f>
        <v/>
      </c>
      <c r="M4361" s="748">
        <f>L4361*(G4361+I4361)</f>
        <v/>
      </c>
      <c r="O4361" s="464">
        <f>ISBLANK(D4361)</f>
        <v/>
      </c>
      <c r="P4361" s="464">
        <f>ISBLANK(G4361)</f>
        <v/>
      </c>
      <c r="Q4361" s="464">
        <f>ISBLANK(M4361)</f>
        <v/>
      </c>
      <c r="R4361" s="464">
        <f>IF(AND(O4361=P4361,O4361=Q4361),,"!!!")</f>
        <v/>
      </c>
      <c r="T4361" s="464" t="n">
        <v>4347</v>
      </c>
    </row>
    <row outlineLevel="1" r="4362">
      <c r="A4362" s="29" t="n"/>
      <c r="B4362" s="442" t="inlineStr">
        <is>
          <t>A</t>
        </is>
      </c>
      <c r="C4362" s="141" t="n"/>
      <c r="D4362" s="889" t="n">
        <v>7</v>
      </c>
      <c r="E4362" s="94" t="n"/>
      <c r="F4362" s="94" t="n"/>
      <c r="G4362" s="994" t="n"/>
      <c r="H4362" s="39" t="n"/>
      <c r="I4362" s="315" t="n"/>
      <c r="J4362" s="159" t="n">
        <v>0</v>
      </c>
      <c r="K4362" s="159" t="n">
        <v>0</v>
      </c>
      <c r="L4362" s="753">
        <f>J4362+K4362</f>
        <v/>
      </c>
      <c r="M4362" s="748">
        <f>L4362*(G4362+I4362)</f>
        <v/>
      </c>
      <c r="O4362" s="464">
        <f>ISBLANK(D4362)</f>
        <v/>
      </c>
      <c r="P4362" s="464">
        <f>ISBLANK(G4362)</f>
        <v/>
      </c>
      <c r="Q4362" s="464">
        <f>ISBLANK(M4362)</f>
        <v/>
      </c>
      <c r="R4362" s="464">
        <f>IF(AND(O4362=P4362,O4362=Q4362),,"!!!")</f>
        <v/>
      </c>
      <c r="T4362" s="464" t="n">
        <v>4348</v>
      </c>
    </row>
    <row outlineLevel="1" r="4363">
      <c r="A4363" s="29" t="n"/>
      <c r="B4363" s="442" t="inlineStr">
        <is>
          <t>A</t>
        </is>
      </c>
      <c r="C4363" s="141" t="n"/>
      <c r="D4363" s="889" t="n">
        <v>8</v>
      </c>
      <c r="E4363" s="94" t="n"/>
      <c r="F4363" s="94" t="n"/>
      <c r="G4363" s="994" t="n"/>
      <c r="H4363" s="39" t="n"/>
      <c r="I4363" s="315" t="n"/>
      <c r="J4363" s="159" t="n">
        <v>0</v>
      </c>
      <c r="K4363" s="159" t="n">
        <v>0</v>
      </c>
      <c r="L4363" s="753">
        <f>J4363+K4363</f>
        <v/>
      </c>
      <c r="M4363" s="748">
        <f>L4363*(G4363+I4363)</f>
        <v/>
      </c>
      <c r="O4363" s="464">
        <f>ISBLANK(D4363)</f>
        <v/>
      </c>
      <c r="P4363" s="464">
        <f>ISBLANK(G4363)</f>
        <v/>
      </c>
      <c r="Q4363" s="464">
        <f>ISBLANK(M4363)</f>
        <v/>
      </c>
      <c r="R4363" s="464">
        <f>IF(AND(O4363=P4363,O4363=Q4363),,"!!!")</f>
        <v/>
      </c>
      <c r="T4363" s="464" t="n">
        <v>4349</v>
      </c>
    </row>
    <row outlineLevel="1" r="4364">
      <c r="A4364" s="29" t="n"/>
      <c r="B4364" s="442" t="inlineStr">
        <is>
          <t>A</t>
        </is>
      </c>
      <c r="C4364" s="141" t="n"/>
      <c r="D4364" s="889" t="n">
        <v>9</v>
      </c>
      <c r="E4364" s="94" t="n"/>
      <c r="F4364" s="94" t="n"/>
      <c r="G4364" s="994" t="n"/>
      <c r="H4364" s="39" t="n"/>
      <c r="I4364" s="315" t="n"/>
      <c r="J4364" s="159" t="n">
        <v>0</v>
      </c>
      <c r="K4364" s="159" t="n">
        <v>0</v>
      </c>
      <c r="L4364" s="753">
        <f>J4364+K4364</f>
        <v/>
      </c>
      <c r="M4364" s="748">
        <f>L4364*(G4364+I4364)</f>
        <v/>
      </c>
      <c r="O4364" s="464">
        <f>ISBLANK(D4364)</f>
        <v/>
      </c>
      <c r="P4364" s="464">
        <f>ISBLANK(G4364)</f>
        <v/>
      </c>
      <c r="Q4364" s="464">
        <f>ISBLANK(M4364)</f>
        <v/>
      </c>
      <c r="R4364" s="464">
        <f>IF(AND(O4364=P4364,O4364=Q4364),,"!!!")</f>
        <v/>
      </c>
      <c r="T4364" s="464" t="n">
        <v>4350</v>
      </c>
    </row>
    <row customHeight="1" ht="13.5" outlineLevel="1" r="4365" thickBot="1">
      <c r="A4365" s="29" t="n"/>
      <c r="B4365" s="442" t="inlineStr">
        <is>
          <t>A</t>
        </is>
      </c>
      <c r="C4365" s="141" t="n"/>
      <c r="D4365" s="889" t="n">
        <v>10</v>
      </c>
      <c r="E4365" s="94" t="n"/>
      <c r="F4365" s="94" t="n"/>
      <c r="G4365" s="994" t="n"/>
      <c r="H4365" s="39" t="n"/>
      <c r="I4365" s="315" t="n"/>
      <c r="J4365" s="159" t="n">
        <v>0</v>
      </c>
      <c r="K4365" s="159" t="n">
        <v>0</v>
      </c>
      <c r="L4365" s="753">
        <f>J4365+K4365</f>
        <v/>
      </c>
      <c r="M4365" s="748">
        <f>L4365*(G4365+I4365)</f>
        <v/>
      </c>
      <c r="O4365" s="464">
        <f>ISBLANK(D4365)</f>
        <v/>
      </c>
      <c r="P4365" s="464">
        <f>ISBLANK(G4365)</f>
        <v/>
      </c>
      <c r="Q4365" s="464">
        <f>ISBLANK(M4365)</f>
        <v/>
      </c>
      <c r="R4365" s="464">
        <f>IF(AND(O4365=P4365,O4365=Q4365),,"!!!")</f>
        <v/>
      </c>
      <c r="T4365" s="464" t="n">
        <v>4351</v>
      </c>
    </row>
    <row customHeight="1" ht="13.5" outlineLevel="1" r="4366" thickBot="1">
      <c r="A4366" s="33" t="n"/>
      <c r="B4366" s="443" t="inlineStr">
        <is>
          <t>A</t>
        </is>
      </c>
      <c r="C4366" s="444" t="n"/>
      <c r="D4366" s="431" t="n"/>
      <c r="E4366" s="60" t="inlineStr">
        <is>
          <t>Total</t>
        </is>
      </c>
      <c r="F4366" s="60" t="inlineStr">
        <is>
          <t>Összesen</t>
        </is>
      </c>
      <c r="G4366" s="993" t="n"/>
      <c r="H4366" s="294" t="n"/>
      <c r="I4366" s="452" t="n"/>
      <c r="J4366" s="95" t="n"/>
      <c r="K4366" s="23" t="n"/>
      <c r="L4366" s="194" t="n"/>
      <c r="M4366" s="203">
        <f>SUM(M4356:M4365)</f>
        <v/>
      </c>
      <c r="O4366" s="464">
        <f>ISBLANK(D4366)</f>
        <v/>
      </c>
      <c r="P4366" s="464">
        <f>ISBLANK(G4366)</f>
        <v/>
      </c>
      <c r="Q4366" s="464">
        <f>ISBLANK(M4366)</f>
        <v/>
      </c>
      <c r="R4366" s="464">
        <f>IF(AND(O4366=P4366,O4366=Q4366),,"!!!")</f>
        <v/>
      </c>
      <c r="T4366" s="464" t="n">
        <v>4352</v>
      </c>
    </row>
    <row customHeight="1" ht="15.75" outlineLevel="1" r="4367" thickBot="1">
      <c r="A4367" s="576" t="n"/>
      <c r="B4367" s="574" t="inlineStr">
        <is>
          <t>A</t>
        </is>
      </c>
      <c r="C4367" s="554" t="n">
        <v>500</v>
      </c>
      <c r="D4367" s="556" t="n"/>
      <c r="E4367" s="1" t="n"/>
      <c r="F4367" s="1" t="n"/>
      <c r="G4367" s="991" t="n"/>
      <c r="H4367" s="293" t="n"/>
      <c r="I4367" s="313" t="n"/>
      <c r="J4367" s="298" t="n"/>
      <c r="K4367" s="2" t="n"/>
      <c r="L4367" s="205" t="n"/>
      <c r="M4367" s="206" t="n"/>
      <c r="O4367" s="464">
        <f>ISBLANK(D4367)</f>
        <v/>
      </c>
      <c r="P4367" s="464">
        <f>ISBLANK(G4367)</f>
        <v/>
      </c>
      <c r="Q4367" s="464">
        <f>ISBLANK(M4367)</f>
        <v/>
      </c>
      <c r="R4367" s="464">
        <f>IF(AND(O4367=P4367,O4367=Q4367),,"!!!")</f>
        <v/>
      </c>
      <c r="T4367" s="464" t="n">
        <v>4353</v>
      </c>
    </row>
    <row outlineLevel="1" r="4368">
      <c r="A4368" s="29" t="n"/>
      <c r="B4368" s="442" t="inlineStr">
        <is>
          <t>A</t>
        </is>
      </c>
      <c r="C4368" s="141" t="n"/>
      <c r="D4368" s="889" t="n">
        <v>1</v>
      </c>
      <c r="G4368" s="994" t="n"/>
      <c r="H4368" s="39" t="n"/>
      <c r="I4368" s="315" t="n"/>
      <c r="J4368" s="159" t="n">
        <v>0</v>
      </c>
      <c r="K4368" s="159" t="n">
        <v>0</v>
      </c>
      <c r="L4368" s="753">
        <f>J4368+K4368</f>
        <v/>
      </c>
      <c r="M4368" s="748">
        <f>L4368*(G4368+I4368)</f>
        <v/>
      </c>
      <c r="O4368" s="464">
        <f>ISBLANK(D4368)</f>
        <v/>
      </c>
      <c r="P4368" s="464">
        <f>ISBLANK(G4368)</f>
        <v/>
      </c>
      <c r="Q4368" s="464">
        <f>ISBLANK(M4368)</f>
        <v/>
      </c>
      <c r="R4368" s="464">
        <f>IF(AND(O4368=P4368,O4368=Q4368),,"!!!")</f>
        <v/>
      </c>
      <c r="T4368" s="464" t="n">
        <v>4354</v>
      </c>
    </row>
    <row outlineLevel="1" r="4369">
      <c r="A4369" s="29" t="n"/>
      <c r="B4369" s="442" t="inlineStr">
        <is>
          <t>A</t>
        </is>
      </c>
      <c r="C4369" s="141" t="n"/>
      <c r="D4369" s="889" t="n">
        <v>2</v>
      </c>
      <c r="G4369" s="994" t="n"/>
      <c r="H4369" s="39" t="n"/>
      <c r="I4369" s="315" t="n"/>
      <c r="J4369" s="159" t="n">
        <v>0</v>
      </c>
      <c r="K4369" s="159" t="n">
        <v>0</v>
      </c>
      <c r="L4369" s="753">
        <f>J4369+K4369</f>
        <v/>
      </c>
      <c r="M4369" s="748">
        <f>L4369*(G4369+I4369)</f>
        <v/>
      </c>
      <c r="O4369" s="464">
        <f>ISBLANK(D4369)</f>
        <v/>
      </c>
      <c r="P4369" s="464">
        <f>ISBLANK(G4369)</f>
        <v/>
      </c>
      <c r="Q4369" s="464">
        <f>ISBLANK(M4369)</f>
        <v/>
      </c>
      <c r="R4369" s="464">
        <f>IF(AND(O4369=P4369,O4369=Q4369),,"!!!")</f>
        <v/>
      </c>
      <c r="T4369" s="464" t="n">
        <v>4355</v>
      </c>
    </row>
    <row outlineLevel="1" r="4370">
      <c r="A4370" s="29" t="n"/>
      <c r="B4370" s="442" t="inlineStr">
        <is>
          <t>A</t>
        </is>
      </c>
      <c r="C4370" s="141" t="n"/>
      <c r="D4370" s="889" t="n">
        <v>3</v>
      </c>
      <c r="E4370" s="94" t="n"/>
      <c r="F4370" s="94" t="n"/>
      <c r="G4370" s="994" t="n"/>
      <c r="H4370" s="39" t="n"/>
      <c r="I4370" s="315" t="n"/>
      <c r="J4370" s="159" t="n">
        <v>0</v>
      </c>
      <c r="K4370" s="159" t="n">
        <v>0</v>
      </c>
      <c r="L4370" s="753">
        <f>J4370+K4370</f>
        <v/>
      </c>
      <c r="M4370" s="748">
        <f>L4370*(G4370+I4370)</f>
        <v/>
      </c>
      <c r="O4370" s="464">
        <f>ISBLANK(D4370)</f>
        <v/>
      </c>
      <c r="P4370" s="464">
        <f>ISBLANK(G4370)</f>
        <v/>
      </c>
      <c r="Q4370" s="464">
        <f>ISBLANK(M4370)</f>
        <v/>
      </c>
      <c r="R4370" s="464">
        <f>IF(AND(O4370=P4370,O4370=Q4370),,"!!!")</f>
        <v/>
      </c>
      <c r="T4370" s="464" t="n">
        <v>4356</v>
      </c>
    </row>
    <row outlineLevel="1" r="4371">
      <c r="A4371" s="29" t="n"/>
      <c r="B4371" s="442" t="inlineStr">
        <is>
          <t>A</t>
        </is>
      </c>
      <c r="C4371" s="141" t="n"/>
      <c r="D4371" s="889" t="n">
        <v>4</v>
      </c>
      <c r="E4371" s="94" t="n"/>
      <c r="F4371" s="94" t="n"/>
      <c r="G4371" s="994" t="n"/>
      <c r="H4371" s="39" t="n"/>
      <c r="I4371" s="315" t="n"/>
      <c r="J4371" s="159" t="n">
        <v>0</v>
      </c>
      <c r="K4371" s="159" t="n">
        <v>0</v>
      </c>
      <c r="L4371" s="753">
        <f>J4371+K4371</f>
        <v/>
      </c>
      <c r="M4371" s="748">
        <f>L4371*(G4371+I4371)</f>
        <v/>
      </c>
      <c r="O4371" s="464">
        <f>ISBLANK(D4371)</f>
        <v/>
      </c>
      <c r="P4371" s="464">
        <f>ISBLANK(G4371)</f>
        <v/>
      </c>
      <c r="Q4371" s="464">
        <f>ISBLANK(M4371)</f>
        <v/>
      </c>
      <c r="R4371" s="464">
        <f>IF(AND(O4371=P4371,O4371=Q4371),,"!!!")</f>
        <v/>
      </c>
      <c r="T4371" s="464" t="n">
        <v>4357</v>
      </c>
    </row>
    <row outlineLevel="1" r="4372">
      <c r="A4372" s="29" t="n"/>
      <c r="B4372" s="442" t="inlineStr">
        <is>
          <t>A</t>
        </is>
      </c>
      <c r="C4372" s="141" t="n"/>
      <c r="D4372" s="889" t="n">
        <v>5</v>
      </c>
      <c r="F4372" s="94" t="n"/>
      <c r="G4372" s="994" t="n"/>
      <c r="H4372" s="39" t="n"/>
      <c r="I4372" s="315" t="n"/>
      <c r="J4372" s="159" t="n">
        <v>0</v>
      </c>
      <c r="K4372" s="159" t="n">
        <v>0</v>
      </c>
      <c r="L4372" s="753">
        <f>J4372+K4372</f>
        <v/>
      </c>
      <c r="M4372" s="748">
        <f>L4372*(G4372+I4372)</f>
        <v/>
      </c>
      <c r="O4372" s="464">
        <f>ISBLANK(D4372)</f>
        <v/>
      </c>
      <c r="P4372" s="464">
        <f>ISBLANK(G4372)</f>
        <v/>
      </c>
      <c r="Q4372" s="464">
        <f>ISBLANK(M4372)</f>
        <v/>
      </c>
      <c r="R4372" s="464">
        <f>IF(AND(O4372=P4372,O4372=Q4372),,"!!!")</f>
        <v/>
      </c>
      <c r="T4372" s="464" t="n">
        <v>4358</v>
      </c>
    </row>
    <row outlineLevel="1" r="4373">
      <c r="A4373" s="29" t="n"/>
      <c r="B4373" s="442" t="inlineStr">
        <is>
          <t>A</t>
        </is>
      </c>
      <c r="C4373" s="141" t="n"/>
      <c r="D4373" s="889" t="n">
        <v>6</v>
      </c>
      <c r="F4373" s="94" t="n"/>
      <c r="G4373" s="994" t="n"/>
      <c r="H4373" s="39" t="n"/>
      <c r="I4373" s="315" t="n"/>
      <c r="J4373" s="159" t="n">
        <v>0</v>
      </c>
      <c r="K4373" s="159" t="n">
        <v>0</v>
      </c>
      <c r="L4373" s="753">
        <f>J4373+K4373</f>
        <v/>
      </c>
      <c r="M4373" s="748">
        <f>L4373*(G4373+I4373)</f>
        <v/>
      </c>
      <c r="O4373" s="464">
        <f>ISBLANK(D4373)</f>
        <v/>
      </c>
      <c r="P4373" s="464">
        <f>ISBLANK(G4373)</f>
        <v/>
      </c>
      <c r="Q4373" s="464">
        <f>ISBLANK(M4373)</f>
        <v/>
      </c>
      <c r="R4373" s="464">
        <f>IF(AND(O4373=P4373,O4373=Q4373),,"!!!")</f>
        <v/>
      </c>
      <c r="T4373" s="464" t="n">
        <v>4359</v>
      </c>
    </row>
    <row outlineLevel="1" r="4374">
      <c r="A4374" s="29" t="n"/>
      <c r="B4374" s="442" t="inlineStr">
        <is>
          <t>A</t>
        </is>
      </c>
      <c r="C4374" s="141" t="n"/>
      <c r="D4374" s="889" t="n">
        <v>7</v>
      </c>
      <c r="E4374" s="94" t="n"/>
      <c r="F4374" s="94" t="n"/>
      <c r="G4374" s="994" t="n"/>
      <c r="H4374" s="39" t="n"/>
      <c r="I4374" s="315" t="n"/>
      <c r="J4374" s="159" t="n">
        <v>0</v>
      </c>
      <c r="K4374" s="159" t="n">
        <v>0</v>
      </c>
      <c r="L4374" s="753">
        <f>J4374+K4374</f>
        <v/>
      </c>
      <c r="M4374" s="748">
        <f>L4374*(G4374+I4374)</f>
        <v/>
      </c>
      <c r="O4374" s="464">
        <f>ISBLANK(D4374)</f>
        <v/>
      </c>
      <c r="P4374" s="464">
        <f>ISBLANK(G4374)</f>
        <v/>
      </c>
      <c r="Q4374" s="464">
        <f>ISBLANK(M4374)</f>
        <v/>
      </c>
      <c r="R4374" s="464">
        <f>IF(AND(O4374=P4374,O4374=Q4374),,"!!!")</f>
        <v/>
      </c>
      <c r="T4374" s="464" t="n">
        <v>4360</v>
      </c>
    </row>
    <row outlineLevel="1" r="4375">
      <c r="A4375" s="29" t="n"/>
      <c r="B4375" s="442" t="inlineStr">
        <is>
          <t>A</t>
        </is>
      </c>
      <c r="C4375" s="141" t="n"/>
      <c r="D4375" s="889" t="n">
        <v>8</v>
      </c>
      <c r="E4375" s="94" t="n"/>
      <c r="F4375" s="94" t="n"/>
      <c r="G4375" s="994" t="n"/>
      <c r="H4375" s="39" t="n"/>
      <c r="I4375" s="315" t="n"/>
      <c r="J4375" s="159" t="n">
        <v>0</v>
      </c>
      <c r="K4375" s="159" t="n">
        <v>0</v>
      </c>
      <c r="L4375" s="753">
        <f>J4375+K4375</f>
        <v/>
      </c>
      <c r="M4375" s="748">
        <f>L4375*(G4375+I4375)</f>
        <v/>
      </c>
      <c r="O4375" s="464">
        <f>ISBLANK(D4375)</f>
        <v/>
      </c>
      <c r="P4375" s="464">
        <f>ISBLANK(G4375)</f>
        <v/>
      </c>
      <c r="Q4375" s="464">
        <f>ISBLANK(M4375)</f>
        <v/>
      </c>
      <c r="R4375" s="464">
        <f>IF(AND(O4375=P4375,O4375=Q4375),,"!!!")</f>
        <v/>
      </c>
      <c r="T4375" s="464" t="n">
        <v>4361</v>
      </c>
    </row>
    <row outlineLevel="1" r="4376">
      <c r="A4376" s="29" t="n"/>
      <c r="B4376" s="442" t="inlineStr">
        <is>
          <t>A</t>
        </is>
      </c>
      <c r="C4376" s="141" t="n"/>
      <c r="D4376" s="889" t="n">
        <v>9</v>
      </c>
      <c r="E4376" s="94" t="n"/>
      <c r="F4376" s="94" t="n"/>
      <c r="G4376" s="994" t="n"/>
      <c r="H4376" s="39" t="n"/>
      <c r="I4376" s="315" t="n"/>
      <c r="J4376" s="159" t="n">
        <v>0</v>
      </c>
      <c r="K4376" s="159" t="n">
        <v>0</v>
      </c>
      <c r="L4376" s="753">
        <f>J4376+K4376</f>
        <v/>
      </c>
      <c r="M4376" s="748">
        <f>L4376*(G4376+I4376)</f>
        <v/>
      </c>
      <c r="O4376" s="464">
        <f>ISBLANK(D4376)</f>
        <v/>
      </c>
      <c r="P4376" s="464">
        <f>ISBLANK(G4376)</f>
        <v/>
      </c>
      <c r="Q4376" s="464">
        <f>ISBLANK(M4376)</f>
        <v/>
      </c>
      <c r="R4376" s="464">
        <f>IF(AND(O4376=P4376,O4376=Q4376),,"!!!")</f>
        <v/>
      </c>
      <c r="T4376" s="464" t="n">
        <v>4362</v>
      </c>
    </row>
    <row customHeight="1" ht="13.5" outlineLevel="1" r="4377" thickBot="1">
      <c r="A4377" s="29" t="n"/>
      <c r="B4377" s="442" t="inlineStr">
        <is>
          <t>A</t>
        </is>
      </c>
      <c r="C4377" s="141" t="n"/>
      <c r="D4377" s="889" t="n">
        <v>10</v>
      </c>
      <c r="E4377" s="94" t="n"/>
      <c r="F4377" s="94" t="n"/>
      <c r="G4377" s="994" t="n"/>
      <c r="H4377" s="39" t="n"/>
      <c r="I4377" s="315" t="n"/>
      <c r="J4377" s="159" t="n">
        <v>0</v>
      </c>
      <c r="K4377" s="159" t="n">
        <v>0</v>
      </c>
      <c r="L4377" s="753">
        <f>J4377+K4377</f>
        <v/>
      </c>
      <c r="M4377" s="748">
        <f>L4377*(G4377+I4377)</f>
        <v/>
      </c>
      <c r="O4377" s="464">
        <f>ISBLANK(D4377)</f>
        <v/>
      </c>
      <c r="P4377" s="464">
        <f>ISBLANK(G4377)</f>
        <v/>
      </c>
      <c r="Q4377" s="464">
        <f>ISBLANK(M4377)</f>
        <v/>
      </c>
      <c r="R4377" s="464">
        <f>IF(AND(O4377=P4377,O4377=Q4377),,"!!!")</f>
        <v/>
      </c>
      <c r="T4377" s="464" t="n">
        <v>4363</v>
      </c>
    </row>
    <row customHeight="1" ht="13.5" outlineLevel="1" r="4378" thickBot="1">
      <c r="A4378" s="33" t="n"/>
      <c r="B4378" s="443" t="inlineStr">
        <is>
          <t>A</t>
        </is>
      </c>
      <c r="C4378" s="444" t="n"/>
      <c r="D4378" s="431" t="n"/>
      <c r="E4378" s="60" t="inlineStr">
        <is>
          <t>Total</t>
        </is>
      </c>
      <c r="F4378" s="60" t="inlineStr">
        <is>
          <t>Összesen</t>
        </is>
      </c>
      <c r="G4378" s="993" t="n"/>
      <c r="H4378" s="294" t="n"/>
      <c r="I4378" s="452" t="n"/>
      <c r="J4378" s="95" t="n"/>
      <c r="K4378" s="23" t="n"/>
      <c r="L4378" s="194" t="n"/>
      <c r="M4378" s="203">
        <f>SUM(M4368:M4377)</f>
        <v/>
      </c>
      <c r="O4378" s="464">
        <f>ISBLANK(D4378)</f>
        <v/>
      </c>
      <c r="P4378" s="464">
        <f>ISBLANK(G4378)</f>
        <v/>
      </c>
      <c r="Q4378" s="464">
        <f>ISBLANK(M4378)</f>
        <v/>
      </c>
      <c r="R4378" s="464">
        <f>IF(AND(O4378=P4378,O4378=Q4378),,"!!!")</f>
        <v/>
      </c>
      <c r="T4378" s="464" t="n">
        <v>4364</v>
      </c>
    </row>
    <row customHeight="1" ht="15.75" outlineLevel="1" r="4379" thickBot="1">
      <c r="A4379" s="576" t="n"/>
      <c r="B4379" s="574" t="inlineStr">
        <is>
          <t>A</t>
        </is>
      </c>
      <c r="C4379" s="448" t="n">
        <v>600</v>
      </c>
      <c r="D4379" s="556" t="n"/>
      <c r="E4379" s="1" t="inlineStr">
        <is>
          <t xml:space="preserve">Other items </t>
        </is>
      </c>
      <c r="F4379" s="1" t="inlineStr">
        <is>
          <t>Egyéb</t>
        </is>
      </c>
      <c r="G4379" s="991" t="n"/>
      <c r="H4379" s="293" t="n"/>
      <c r="I4379" s="313" t="n"/>
      <c r="J4379" s="298" t="n"/>
      <c r="K4379" s="2" t="n"/>
      <c r="L4379" s="205" t="n"/>
      <c r="M4379" s="206" t="n"/>
      <c r="O4379" s="464">
        <f>ISBLANK(D4379)</f>
        <v/>
      </c>
      <c r="P4379" s="464">
        <f>ISBLANK(G4379)</f>
        <v/>
      </c>
      <c r="Q4379" s="464">
        <f>ISBLANK(M4379)</f>
        <v/>
      </c>
      <c r="R4379" s="464">
        <f>IF(AND(O4379=P4379,O4379=Q4379),,"!!!")</f>
        <v/>
      </c>
      <c r="T4379" s="464" t="n">
        <v>4365</v>
      </c>
    </row>
    <row outlineLevel="1" r="4380">
      <c r="A4380" s="29" t="n"/>
      <c r="B4380" s="442" t="inlineStr">
        <is>
          <t>A</t>
        </is>
      </c>
      <c r="C4380" s="141" t="n"/>
      <c r="D4380" s="889" t="n">
        <v>1</v>
      </c>
      <c r="E4380" s="94" t="n"/>
      <c r="F4380" s="94" t="n"/>
      <c r="G4380" s="994" t="n"/>
      <c r="H4380" s="39" t="n"/>
      <c r="I4380" s="315" t="n"/>
      <c r="J4380" s="159" t="n">
        <v>0</v>
      </c>
      <c r="K4380" s="159" t="n">
        <v>0</v>
      </c>
      <c r="L4380" s="753">
        <f>J4380+K4380</f>
        <v/>
      </c>
      <c r="M4380" s="748">
        <f>L4380*(G4380+I4380)</f>
        <v/>
      </c>
      <c r="O4380" s="464">
        <f>ISBLANK(D4380)</f>
        <v/>
      </c>
      <c r="P4380" s="464">
        <f>ISBLANK(G4380)</f>
        <v/>
      </c>
      <c r="Q4380" s="464">
        <f>ISBLANK(M4380)</f>
        <v/>
      </c>
      <c r="R4380" s="464">
        <f>IF(AND(O4380=P4380,O4380=Q4380),,"!!!")</f>
        <v/>
      </c>
      <c r="T4380" s="464" t="n">
        <v>4366</v>
      </c>
    </row>
    <row outlineLevel="1" r="4381">
      <c r="A4381" s="29" t="n"/>
      <c r="B4381" s="442" t="inlineStr">
        <is>
          <t>A</t>
        </is>
      </c>
      <c r="C4381" s="141" t="n"/>
      <c r="D4381" s="889" t="n">
        <v>2</v>
      </c>
      <c r="E4381" s="94" t="n"/>
      <c r="F4381" s="94" t="n"/>
      <c r="G4381" s="994" t="n"/>
      <c r="H4381" s="39" t="n"/>
      <c r="I4381" s="315" t="n"/>
      <c r="J4381" s="159" t="n">
        <v>0</v>
      </c>
      <c r="K4381" s="159" t="n">
        <v>0</v>
      </c>
      <c r="L4381" s="753">
        <f>J4381+K4381</f>
        <v/>
      </c>
      <c r="M4381" s="748">
        <f>L4381*(G4381+I4381)</f>
        <v/>
      </c>
      <c r="O4381" s="464">
        <f>ISBLANK(D4381)</f>
        <v/>
      </c>
      <c r="P4381" s="464">
        <f>ISBLANK(G4381)</f>
        <v/>
      </c>
      <c r="Q4381" s="464">
        <f>ISBLANK(M4381)</f>
        <v/>
      </c>
      <c r="R4381" s="464">
        <f>IF(AND(O4381=P4381,O4381=Q4381),,"!!!")</f>
        <v/>
      </c>
      <c r="T4381" s="464" t="n">
        <v>4367</v>
      </c>
    </row>
    <row outlineLevel="1" r="4382">
      <c r="A4382" s="29" t="n"/>
      <c r="B4382" s="442" t="inlineStr">
        <is>
          <t>A</t>
        </is>
      </c>
      <c r="C4382" s="141" t="n"/>
      <c r="D4382" s="889" t="n">
        <v>3</v>
      </c>
      <c r="E4382" s="94" t="n"/>
      <c r="F4382" s="94" t="n"/>
      <c r="G4382" s="994" t="n"/>
      <c r="H4382" s="39" t="n"/>
      <c r="I4382" s="315" t="n"/>
      <c r="J4382" s="159" t="n">
        <v>0</v>
      </c>
      <c r="K4382" s="159" t="n">
        <v>0</v>
      </c>
      <c r="L4382" s="753">
        <f>J4382+K4382</f>
        <v/>
      </c>
      <c r="M4382" s="748">
        <f>L4382*(G4382+I4382)</f>
        <v/>
      </c>
      <c r="O4382" s="464">
        <f>ISBLANK(D4382)</f>
        <v/>
      </c>
      <c r="P4382" s="464">
        <f>ISBLANK(G4382)</f>
        <v/>
      </c>
      <c r="Q4382" s="464">
        <f>ISBLANK(M4382)</f>
        <v/>
      </c>
      <c r="R4382" s="464">
        <f>IF(AND(O4382=P4382,O4382=Q4382),,"!!!")</f>
        <v/>
      </c>
      <c r="T4382" s="464" t="n">
        <v>4368</v>
      </c>
    </row>
    <row outlineLevel="1" r="4383">
      <c r="A4383" s="29" t="n"/>
      <c r="B4383" s="442" t="inlineStr">
        <is>
          <t>A</t>
        </is>
      </c>
      <c r="C4383" s="141" t="n"/>
      <c r="D4383" s="889" t="n">
        <v>4</v>
      </c>
      <c r="E4383" s="94" t="n"/>
      <c r="F4383" s="94" t="n"/>
      <c r="G4383" s="994" t="n"/>
      <c r="H4383" s="39" t="n"/>
      <c r="I4383" s="315" t="n"/>
      <c r="J4383" s="159" t="n">
        <v>0</v>
      </c>
      <c r="K4383" s="159" t="n">
        <v>0</v>
      </c>
      <c r="L4383" s="753">
        <f>J4383+K4383</f>
        <v/>
      </c>
      <c r="M4383" s="748">
        <f>L4383*(G4383+I4383)</f>
        <v/>
      </c>
      <c r="O4383" s="464">
        <f>ISBLANK(D4383)</f>
        <v/>
      </c>
      <c r="P4383" s="464">
        <f>ISBLANK(G4383)</f>
        <v/>
      </c>
      <c r="Q4383" s="464">
        <f>ISBLANK(M4383)</f>
        <v/>
      </c>
      <c r="R4383" s="464">
        <f>IF(AND(O4383=P4383,O4383=Q4383),,"!!!")</f>
        <v/>
      </c>
      <c r="T4383" s="464" t="n">
        <v>4369</v>
      </c>
    </row>
    <row customHeight="1" ht="13.5" outlineLevel="1" r="4384" thickBot="1">
      <c r="A4384" s="29" t="n"/>
      <c r="B4384" s="442" t="inlineStr">
        <is>
          <t>A</t>
        </is>
      </c>
      <c r="C4384" s="141" t="n"/>
      <c r="D4384" s="889" t="n">
        <v>5</v>
      </c>
      <c r="E4384" s="94" t="n"/>
      <c r="F4384" s="94" t="n"/>
      <c r="G4384" s="994" t="n"/>
      <c r="H4384" s="39" t="n"/>
      <c r="I4384" s="315" t="n"/>
      <c r="J4384" s="159" t="n">
        <v>0</v>
      </c>
      <c r="K4384" s="159" t="n">
        <v>0</v>
      </c>
      <c r="L4384" s="753">
        <f>J4384+K4384</f>
        <v/>
      </c>
      <c r="M4384" s="748">
        <f>L4384*(G4384+I4384)</f>
        <v/>
      </c>
      <c r="O4384" s="464">
        <f>ISBLANK(D4384)</f>
        <v/>
      </c>
      <c r="P4384" s="464">
        <f>ISBLANK(G4384)</f>
        <v/>
      </c>
      <c r="Q4384" s="464">
        <f>ISBLANK(M4384)</f>
        <v/>
      </c>
      <c r="R4384" s="464">
        <f>IF(AND(O4384=P4384,O4384=Q4384),,"!!!")</f>
        <v/>
      </c>
      <c r="T4384" s="464" t="n">
        <v>4370</v>
      </c>
    </row>
    <row customHeight="1" ht="13.5" outlineLevel="1" r="4385" thickBot="1">
      <c r="A4385" s="33" t="n"/>
      <c r="B4385" s="443" t="inlineStr">
        <is>
          <t>A</t>
        </is>
      </c>
      <c r="C4385" s="444" t="n">
        <v>619</v>
      </c>
      <c r="D4385" s="431" t="n"/>
      <c r="E4385" s="60" t="inlineStr">
        <is>
          <t>Total</t>
        </is>
      </c>
      <c r="F4385" s="60" t="inlineStr">
        <is>
          <t>Összesen</t>
        </is>
      </c>
      <c r="G4385" s="993" t="n"/>
      <c r="H4385" s="294" t="n"/>
      <c r="I4385" s="452" t="n"/>
      <c r="J4385" s="95" t="n"/>
      <c r="K4385" s="23" t="n"/>
      <c r="L4385" s="194" t="n"/>
      <c r="M4385" s="203">
        <f>SUM(M4380:M4384)</f>
        <v/>
      </c>
      <c r="O4385" s="464">
        <f>ISBLANK(D4385)</f>
        <v/>
      </c>
      <c r="P4385" s="464">
        <f>ISBLANK(G4385)</f>
        <v/>
      </c>
      <c r="Q4385" s="464">
        <f>ISBLANK(M4385)</f>
        <v/>
      </c>
      <c r="R4385" s="464">
        <f>IF(AND(O4385=P4385,O4385=Q4385),,"!!!")</f>
        <v/>
      </c>
      <c r="T4385" s="464" t="n">
        <v>4371</v>
      </c>
    </row>
    <row r="4386">
      <c r="H4386" s="88" t="n"/>
      <c r="I4386" s="465" t="n"/>
      <c r="J4386" s="464" t="n"/>
    </row>
  </sheetData>
  <sheetProtection algorithmName="SHA-512" autoFilter="0" deleteColumns="1" deleteRows="1" formatCells="1" formatColumns="1" formatRows="0" hashValue="QuEwECStnM7cfDqFyfPcunAR4SH9+ca3wBCwNvpX52bmRsyi1DHiL5ji9+KZfj9hVs+3+us1ukl/iq0H0Iz26g==" insertColumns="1" insertHyperlinks="1" insertRows="1" objects="0" pivotTables="1" saltValue="ORQm5/4OzJdYGPXoCmSsXg==" scenarios="0" selectLockedCells="0" selectUnlockedCells="0" sheet="1" sort="0" spinCount="100000"/>
  <autoFilter ref="A1:T4385"/>
  <conditionalFormatting sqref="A4106:H4106 B4104:H4105 A4108:H4108 B4107:H4107 A4112:H4112 B4109:H4111 A4115:H4115 B4113:H4114 A4117:H4117 B4116:H4116 A4121:H4122 B4118:H4120 A4127:H4127 B4123:H4126 A4130:H4130 B4128:H4129 A4133:H4134 B4131:H4132 A4136:H4136 B4135:H4135 A4138:H4138 B4137:H4137 A4140:H4142 B4139:H4139 A4144:H4144 B4143:H4143 A4146:H4146 B4145:H4145 A4149:H4155 B4147:H4148 A4157:H4158 B4156:H4156 A4160:H4160 B4159:H4159 A4162:H4162 B4161:H4161 A4164:H4166 B4163:H4163 A4168:H4168 B4167:H4167 A4170:H4170 B4169:H4169 A4173:H4175 B4171:H4172 A4177:H4183 B4176:H4176 A4185:H4185 B4184:H4184 A4187:H4187 B4186:H4186 A4195:H4199 B4188:H4194 A4201:H4208 B4200:H4200 A4210:H4212 B4209:H4209 A4214:H4217 B4213:H4213 A4219:H4225 B4218:H4218 A4227:H4233 B4226:H4226 A4236:H4236 B4234:H4235 A4246:H4248 B4237:H4245 A4250:H4250 B4249:H4249 A4256:H4256 B4251:H4255 A4258:H4258 B4257:H4257 A4262:H4262 B4259:H4261 A4265:H4265 B4263:H4264 A4267:H4267 B4266:H4266 A4273:H4276 B4268:H4272 A4278:H4280 B4277:H4277 A4283:H4285 B4281:H4282 A4288:H4289 B4286:H4287">
    <cfRule dxfId="0" priority="3" type="expression">
      <formula>$M4104="nem"</formula>
    </cfRule>
  </conditionalFormatting>
  <conditionalFormatting sqref="B3842:H4099">
    <cfRule dxfId="0" priority="2" type="expression">
      <formula>$M3842="nem"</formula>
    </cfRule>
  </conditionalFormatting>
  <conditionalFormatting sqref="A3842:A4099">
    <cfRule dxfId="0" priority="1" type="expression">
      <formula>$M3842="nem"</formula>
    </cfRule>
  </conditionalFormatting>
  <printOptions horizontalCentered="1"/>
  <pageMargins bottom="0.7480314960629921" footer="0.3149606299212598" header="0.3149606299212598" left="0.4330708661417323" right="0.03937007874015748" top="0.7480314960629921"/>
  <pageSetup fitToHeight="0" horizontalDpi="300" orientation="portrait" paperSize="9" scale="50" verticalDpi="300"/>
  <headerFooter>
    <oddHeader>&amp;LDUNAPACK&amp;C&amp;"Arial Narrow,Normál"New Producing Factory in Dunavarsány_x000a_&amp;R&amp;"Arial Narrow,Normál"&amp;G_x000a_</oddHeader>
    <oddFooter>&amp;L&amp;9 Óbuda-Újlak Zrt./ BeS, PJ, VDE&amp;C&amp;12 Page &amp;P/&amp;N</oddFooter>
    <evenHeader/>
    <evenFooter/>
    <firstHeader/>
    <firstFooter/>
  </headerFooter>
</worksheet>
</file>

<file path=xl/worksheets/sheet2.xml><?xml version="1.0" encoding="utf-8"?>
<worksheet xmlns="http://schemas.openxmlformats.org/spreadsheetml/2006/main">
  <sheetPr>
    <tabColor theme="6" tint="0.7999816888943144"/>
    <outlinePr summaryBelow="1" summaryRight="1"/>
    <pageSetUpPr fitToPage="1"/>
  </sheetPr>
  <dimension ref="A1:C33"/>
  <sheetViews>
    <sheetView view="pageBreakPreview" workbookViewId="0" zoomScale="91" zoomScaleNormal="85" zoomScaleSheetLayoutView="91">
      <selection activeCell="A2" sqref="A2"/>
    </sheetView>
  </sheetViews>
  <sheetFormatPr baseColWidth="8" defaultColWidth="8.25" defaultRowHeight="15"/>
  <cols>
    <col bestFit="1" customWidth="1" max="1" min="1" style="242" width="9.625"/>
    <col customWidth="1" max="2" min="2" style="241" width="45.5"/>
    <col customWidth="1" max="3" min="3" style="241" width="45.625"/>
    <col customWidth="1" max="16384" min="4" style="241" width="8.25"/>
  </cols>
  <sheetData>
    <row customHeight="1" ht="15.75" r="1" thickBot="1">
      <c r="A1" s="983" t="n"/>
      <c r="B1" s="984" t="n"/>
      <c r="C1" s="984" t="n"/>
    </row>
    <row customFormat="1" customHeight="1" ht="46.15" r="2" s="243" thickBot="1">
      <c r="A2" s="969" t="n"/>
      <c r="B2" s="970" t="inlineStr">
        <is>
          <t>Description</t>
        </is>
      </c>
      <c r="C2" s="971" t="inlineStr">
        <is>
          <t>Leírás</t>
        </is>
      </c>
    </row>
    <row customHeight="1" ht="64.15000000000001" r="3" thickBot="1">
      <c r="A3" s="972" t="n"/>
      <c r="B3" s="973" t="inlineStr">
        <is>
          <t>Preliminary technical comments</t>
        </is>
      </c>
      <c r="C3" s="974" t="inlineStr">
        <is>
          <t>Előzetes műszaki megjegyzések</t>
        </is>
      </c>
    </row>
    <row customHeight="1" ht="36" r="4">
      <c r="A4" s="975" t="n">
        <v>1</v>
      </c>
      <c r="B4" s="976" t="inlineStr">
        <is>
          <t>In case of any difference between the Hungarian and English description, it is necessary to agree on the technical content. Basically, the Hungarian text is the authoritative one.</t>
        </is>
      </c>
      <c r="C4" s="977" t="inlineStr">
        <is>
          <t>A magyar és a angol nyelvű szöveg esetleges eltérése esetén a tétel műszaki tartalmát tisztázni kell. Alapvetően a magyar nyelvű szöveg a mértékadó.</t>
        </is>
      </c>
    </row>
    <row customHeight="1" ht="24" r="5">
      <c r="A5" s="978" t="n">
        <v>2</v>
      </c>
      <c r="B5" s="979" t="inlineStr">
        <is>
          <t>Text columns are locked. Technical remarks and product names, alternative suggestions can be made in a separate list.</t>
        </is>
      </c>
      <c r="C5" s="977" t="inlineStr">
        <is>
          <t>A szövegoszlopok zároltak. Műszaki észrevételek és termékmegnevezések, alternatív javaslatok külön listán tehetők.</t>
        </is>
      </c>
    </row>
    <row customHeight="1" ht="72" r="6">
      <c r="A6" s="978" t="n">
        <v>3</v>
      </c>
      <c r="B6" s="980" t="inlineStr">
        <is>
          <t>The offer must be submitted in this file. The prices may only be entered in the "I" or "J" columns of the file. Changes in the wording, quantities, etc. of the file are prohibited. This applies in particular to the number and location of the rows.
Failure to comply with the above will result in exclusion from the tender.</t>
        </is>
      </c>
      <c r="C6" s="977" t="inlineStr">
        <is>
          <t>Az ajánlatot ugyanebben a  fájlban kell leadni. A fájlnak csakis az "L"  oszlopaiba szabad az árakat beírni. A fájl szövegezésén, mennyiségein stb. változtatni tilos.Különösen vonatkozik ez a sorok számára és elhelyezkedésére.
Fentiek be nem tartása a tenderből való kizárást vonja maga után.</t>
        </is>
      </c>
    </row>
    <row customHeight="1" ht="36" r="7">
      <c r="A7" s="978" t="n">
        <v>4</v>
      </c>
      <c r="B7" s="980" t="inlineStr">
        <is>
          <t xml:space="preserve">
During the preparation of the offer, it is recommended to visit the site and get to know the local conditions</t>
        </is>
      </c>
      <c r="C7" s="977" t="inlineStr">
        <is>
          <t>Ajánlatkészítés közben helyszíni bejárás, a helyszíni adottságok megismerése van lehetőség</t>
        </is>
      </c>
    </row>
    <row customHeight="1" ht="36" r="8">
      <c r="A8" s="978" t="n">
        <v>5</v>
      </c>
      <c r="B8" s="979" t="inlineStr">
        <is>
          <t>Prior to the start of the construction, it is mandatory to make a condition record with the assistance of the construction management</t>
        </is>
      </c>
      <c r="C8" s="977" t="inlineStr">
        <is>
          <t>A kivitelezés megkezdése előtt állapotrögzítés készítése az építésvezetés közreműködésével kötelező</t>
        </is>
      </c>
    </row>
    <row customHeight="1" ht="36" r="9">
      <c r="A9" s="978" t="n">
        <v>6</v>
      </c>
      <c r="B9" s="979" t="inlineStr">
        <is>
          <t xml:space="preserve">
Optional items are typically listed on the Options tab and should be priced there.</t>
        </is>
      </c>
      <c r="C9" s="977" t="inlineStr">
        <is>
          <t>Az opcionális  tételek jellemzően az Options fülön szerepelnek és itt kell őket beárazni.</t>
        </is>
      </c>
    </row>
    <row r="10">
      <c r="A10" s="978" t="n">
        <v>7</v>
      </c>
      <c r="B10" s="980" t="inlineStr">
        <is>
          <t>General comments:</t>
        </is>
      </c>
      <c r="C10" s="977" t="inlineStr">
        <is>
          <t>Általános megjegyzések:</t>
        </is>
      </c>
    </row>
    <row customHeight="1" ht="24" r="11">
      <c r="A11" s="978" t="n">
        <v>8</v>
      </c>
      <c r="B11" s="980" t="inlineStr">
        <is>
          <t>The following costs are also included in the itemized unit prices:</t>
        </is>
      </c>
      <c r="C11" s="977" t="inlineStr">
        <is>
          <t>A tételes egységárakba a következő költségek is bekalkulálandók:</t>
        </is>
      </c>
    </row>
    <row customHeight="1" ht="84" r="12">
      <c r="A12" s="978" t="n">
        <v>9</v>
      </c>
      <c r="B12" s="980" t="inlineStr">
        <is>
          <t>Procurement of materials listed in the tender, production if necessary (eg. reinforcements, precast/ reinforced concrete elements, ...), transport to the construction site, interim storage, security, on - site material handling and installation.
Preparation of assembly and production plans.
Prepreation of an As-Built documentation for the handover Client and Authorities</t>
        </is>
      </c>
      <c r="C12" s="977" t="inlineStr">
        <is>
          <t>A tételekben szereplő anyagok beszerzése, szükség esetén legyártatása (pl. vasalások, előregyártott vasbetonelemek, ...), építéshelyszínre való szállítása, közbenső tárolása, őrzése, építéshelyszíni anyagmozgatása és beépítése.
Szerelési és gyártmánytervek készítése.
Átadási dokumentáció összeállítása Építtető és a Hatóságok részére</t>
        </is>
      </c>
    </row>
    <row customHeight="1" ht="36" r="13">
      <c r="A13" s="978" t="n">
        <v>10</v>
      </c>
      <c r="B13" s="980" t="inlineStr">
        <is>
          <t>Waste, generated during demolition must be removed. In the tender this is not marked separately, but needs to be included in the price</t>
        </is>
      </c>
      <c r="C13" s="977" t="inlineStr">
        <is>
          <t>Bontási tételekhez automatikusan hozzáértendő a fel nem használható bontási anyag építés helyszínéről való eltávolítása is, hacsak külön tétel nem szerepel rá.</t>
        </is>
      </c>
    </row>
    <row customHeight="1" ht="36" r="14">
      <c r="A14" s="978" t="n">
        <v>11</v>
      </c>
      <c r="B14" s="981" t="inlineStr">
        <is>
          <t xml:space="preserve">
Operating costs of tools and machine equipment required for the installation of materials and structures.</t>
        </is>
      </c>
      <c r="C14" s="977" t="inlineStr">
        <is>
          <t>Az anyagok, szerkezetek beépítéséhez szükséges szerszámok, gépi berendezések üzemköltsége.</t>
        </is>
      </c>
    </row>
    <row customHeight="1" ht="36" r="15">
      <c r="A15" s="978" t="n">
        <v>12</v>
      </c>
      <c r="B15" s="982" t="inlineStr">
        <is>
          <t>The cost of scaffolding, safety barriers, other safety equipment and protective equipment required for the installation of materials and structures.</t>
        </is>
      </c>
      <c r="C15" s="977" t="inlineStr">
        <is>
          <t>Az anyagok, szerkezetek beépítéséhez szükséges munkaállványok, biztonsági korlátok, egyéb biztonsági berendezések, védőfelszerelések költsége.</t>
        </is>
      </c>
    </row>
    <row customHeight="1" ht="24" r="16">
      <c r="A16" s="978" t="n">
        <v>13</v>
      </c>
      <c r="B16" s="980" t="inlineStr">
        <is>
          <t>Possible additional costs related to the transport of materials. (eg tax and customs)</t>
        </is>
      </c>
      <c r="C16" s="977" t="inlineStr">
        <is>
          <t>Esetleges anyagszállítássalkapcsolatos többletköltségek. (pl. vám)</t>
        </is>
      </c>
    </row>
    <row r="17">
      <c r="A17" s="978" t="n">
        <v>14</v>
      </c>
      <c r="B17" s="980" t="inlineStr">
        <is>
          <t>Geodetical works</t>
        </is>
      </c>
      <c r="C17" s="977" t="inlineStr">
        <is>
          <t>A kitűzési munkák</t>
        </is>
      </c>
    </row>
    <row customHeight="1" ht="120" r="18">
      <c r="A18" s="978" t="n">
        <v>15</v>
      </c>
      <c r="B18" s="980" t="inlineStr">
        <is>
          <t>Humus extracted on the construction site and permitted to be removed by the client,
demolition material, residue, etc. become the property of the contractor. 
Humus extracted on the construction site and permitted to be removed by the builder,
demolition material, residue, etc.
they become the property of the contractor.
It is the responsibility of the contractor to remove from the construction site, deliver it to an official receiving site.</t>
        </is>
      </c>
      <c r="C18" s="977" t="inlineStr">
        <is>
          <t>Az építés helyszínén kitermelt és az építtető által eltávolítani engedélyezett humusz, földanyag, bontási anyag, maradékanyag stb. a kivitelező tulajdonába kerülnek. Az építési telekről való eltávolítás, törvényes elhelyezés vagy hivatalos átvevőhelyen való leadás a kivitelező felelőssége.</t>
        </is>
      </c>
    </row>
    <row customHeight="1" ht="24" r="19">
      <c r="A19" s="978" t="n">
        <v>16</v>
      </c>
      <c r="B19" s="980" t="inlineStr">
        <is>
          <t>The above-mentioned circumstances must be disciplined in the unit price calculation.</t>
        </is>
      </c>
      <c r="C19" s="977" t="inlineStr">
        <is>
          <t>Fenti körülmények az egységárkalkulációnál fegyelembe veendők.</t>
        </is>
      </c>
    </row>
    <row customHeight="1" ht="72" r="20">
      <c r="A20" s="978" t="n">
        <v>17</v>
      </c>
      <c r="B20" s="980" t="inlineStr">
        <is>
          <t xml:space="preserve">
Unit prices for earthworks must be calculated according to the specified height. (The quantities of land extracted or to be transported are solid, the quantities of land built-up are calculated in compressed values.) This also applies to transport items.</t>
        </is>
      </c>
      <c r="C20" s="977" t="inlineStr">
        <is>
          <t>A földmunkatételek egységárait a Tszf. szerint kell számolni. (A kitermelt, ill. az elszállítandó földmennyiségek tömör, a beépített földmennyiségek tömörített értékben számolandók.) Ez vonatkozik a szállítási tételekre is.</t>
        </is>
      </c>
    </row>
    <row customHeight="1" ht="48" r="21">
      <c r="A21" s="978" t="n">
        <v>18</v>
      </c>
      <c r="B21" s="980" t="inlineStr">
        <is>
          <t>In the case of insulation or any installation work, the fasteners must be included in the unit price. Proper selection of fasteners is the responsibility of the contractor (except for secondary structures).</t>
        </is>
      </c>
      <c r="C21" s="977" t="inlineStr">
        <is>
          <t>Szigetelések ill. bármely szerelési munkák esetén a rögzítőelemek belekalkulálandók az egységárba. A rögzítőelemek megfelelő megválasztása a kivitelező felelőssége (kivéve tartószerkezetek).</t>
        </is>
      </c>
    </row>
    <row customHeight="1" ht="48" r="22">
      <c r="A22" s="978" t="n">
        <v>19</v>
      </c>
      <c r="B22" s="980" t="inlineStr">
        <is>
          <t>Contious and final cleaning of the building and
continous and final cleaning of the construction site.
Cleaning and dedusting of all building structures and building services equipment before handover.</t>
        </is>
      </c>
      <c r="C22" s="977" t="inlineStr">
        <is>
          <t>Az épület és az építési terület állandó és végleges takarítása. Minden épületszerkezet és épülettechnikai berendezés átadás előtti tisztítása és portalanítása.</t>
        </is>
      </c>
    </row>
    <row customHeight="1" ht="36" r="23">
      <c r="A23" s="978" t="n">
        <v>20</v>
      </c>
      <c r="B23" s="980" t="inlineStr">
        <is>
          <t>The various tools are machines, scaffolding, rafters, etc. are not listed, they should be included in the unit prices.</t>
        </is>
      </c>
      <c r="C23" s="977" t="inlineStr">
        <is>
          <t>A különféle segédeszközök, munkagépek, állványzatok, dúcolatok stb. nem kerülnek kiírásra, azok az egységárakba beépítendők.</t>
        </is>
      </c>
    </row>
    <row customHeight="1" ht="36" r="24">
      <c r="A24" s="978" t="n">
        <v>21</v>
      </c>
      <c r="B24" s="980" t="inlineStr">
        <is>
          <t>Unit prices must include the proportion of the cost of all the work required to carry out the work properly.</t>
        </is>
      </c>
      <c r="C24" s="977" t="inlineStr">
        <is>
          <t xml:space="preserve">Az egységárakba bele kell kalkulálni a munka szakszerű elvégzéséhez szükséges összes munkarészre vonatkozó költséghányadot. </t>
        </is>
      </c>
    </row>
    <row customHeight="1" ht="48" r="25">
      <c r="A25" s="978" t="n">
        <v>22</v>
      </c>
      <c r="B25" s="980" t="inlineStr">
        <is>
          <t>For example, in concreting works: placement of spacers, formwork for breakthroughs, reinforcement, vibration of concrete, pouring and grading of test cubes, protective covering of fresh concrete, aftercare of concrete, etc.</t>
        </is>
      </c>
      <c r="C25" s="977" t="inlineStr">
        <is>
          <t>Például betonozási munkáknál: távtartók elhelyezése, áttörések bezsaluzása, vasszerelési segédanyagok, beton vibrálása, próbakockák öntése és minősítése, frissbeton védőtakarása, beton utógondozása stb.</t>
        </is>
      </c>
    </row>
    <row r="26">
      <c r="A26" s="978" t="n"/>
      <c r="B26" s="980" t="n"/>
      <c r="C26" s="977" t="n"/>
    </row>
    <row r="27">
      <c r="A27" s="978" t="n"/>
      <c r="B27" s="980" t="inlineStr">
        <is>
          <t>Weather effects</t>
        </is>
      </c>
      <c r="C27" s="977" t="inlineStr">
        <is>
          <t>Időjárási hatások</t>
        </is>
      </c>
    </row>
    <row customHeight="1" ht="36" r="28">
      <c r="A28" s="978" t="n">
        <v>26</v>
      </c>
      <c r="B28" s="980" t="inlineStr">
        <is>
          <t>Weather incidents that could normally be expected at the time of the bid are not considered an obstacle.</t>
        </is>
      </c>
      <c r="C28" s="977" t="inlineStr">
        <is>
          <t>Azon időjárási bahások, amelyekkel az ajánlatleadásának időpontjában általános esetben számolni lehetett, nem számít akadályoztatásnak.</t>
        </is>
      </c>
    </row>
    <row customHeight="1" ht="48.75" r="29" thickBot="1">
      <c r="A29" s="978" t="n">
        <v>27</v>
      </c>
      <c r="B29" s="985" t="inlineStr">
        <is>
          <t>The weather effects that can be conted as obstacles and their chargeable duration must be assessed according to the contractual terms of DUNAPACK (cold, rain, snow, wind, etc. for certain works)</t>
        </is>
      </c>
      <c r="C29" s="986" t="inlineStr">
        <is>
          <t>Az akadályoztatásként beszámítható időjárási hatások és azok felszámítható időtartama az DUNAPACK szerződéses feltételei szerint értékelendők (hideg, eső, hó, szél, stb. bizonyos munkák esetén)</t>
        </is>
      </c>
    </row>
    <row customHeight="1" ht="15.75" r="30" thickBot="1">
      <c r="A30" s="978" t="n"/>
      <c r="B30" s="985" t="inlineStr">
        <is>
          <t>General</t>
        </is>
      </c>
      <c r="C30" s="986" t="inlineStr">
        <is>
          <t>Általános</t>
        </is>
      </c>
    </row>
    <row customHeight="1" ht="48.75" r="31" thickBot="1">
      <c r="A31" s="978" t="n">
        <v>28</v>
      </c>
      <c r="B31" s="985" t="inlineStr">
        <is>
          <t>Complete turnkey design and construction, with obtaining official permits for construction, all permits required for commissioning and operation</t>
        </is>
      </c>
      <c r="C31" s="986" t="inlineStr">
        <is>
          <t xml:space="preserve">Komplett kulcsrakész tervezés és kivitelezés, az építéshez szükséges hatósági engedélyekkel beszerzésével, a használatba vételhez és üzemeltetéshez szükséges összes engedély  </t>
        </is>
      </c>
    </row>
    <row customHeight="1" ht="57.6" r="32" thickBot="1">
      <c r="A32" s="978" t="n">
        <v>29</v>
      </c>
      <c r="B32" s="985" t="inlineStr">
        <is>
          <t>The products given are examples and an equivalent product is allowed</t>
        </is>
      </c>
      <c r="C32" s="986" t="inlineStr">
        <is>
          <t>A megadott gyártmányok példaként szolgálnak, egyenértékű termék megengedett</t>
        </is>
      </c>
    </row>
    <row customHeight="1" ht="57.6" r="33" thickBot="1">
      <c r="A33" s="978" t="n">
        <v>30</v>
      </c>
      <c r="B33" s="985" t="inlineStr">
        <is>
          <t>Temporary water/power/lightning/sewage/telecomunication... connection will be provided by the Contractor. The installation of the meters is also scope of the Contactor</t>
        </is>
      </c>
      <c r="C33" s="986" t="inlineStr">
        <is>
          <t>A közüzemi díjak a vállalkozót terhelik. Az ideiglenes mérőórák felszerelése feladat.</t>
        </is>
      </c>
    </row>
  </sheetData>
  <sheetProtection algorithmName="SHA-512" autoFilter="1" deleteColumns="1" deleteRows="1" formatCells="1" formatColumns="1" formatRows="1" hashValue="scgftVtLFRROOZGUatUobOCJS+Ea9hKH8EfMP8BzqV9F1vghyLMiR6FM5N0Zi+/xuc8YhJmbuPY9FgJzOse8Ng==" insertColumns="1" insertHyperlinks="1" insertRows="1" objects="1" pivotTables="1" saltValue="03ZQugCpEbyo99HNOei0mQ==" scenarios="1" selectLockedCells="0" selectUnlockedCells="0" sheet="1" sort="1" spinCount="100000"/>
  <printOptions horizontalCentered="1"/>
  <pageMargins bottom="0.75" footer="0.3" header="0.3" left="0.7" right="0.7" top="0.75"/>
  <pageSetup fitToHeight="0" horizontalDpi="300" orientation="portrait" paperSize="9" scale="80" verticalDpi="300"/>
  <headerFooter>
    <oddHeader>&amp;LDUNAPACK&amp;C&amp;"Arial Narrow,Félkövér"New Producing Factory in Dunavarsány_x000a_&amp;A&amp;R&amp;"Arial Narrow,Normál"&amp;G_x000a_</oddHeader>
    <oddFooter>&amp;L&amp;9 Óbuda-Újlak Zrt./ BeS, PJ, VDE&amp;C&amp;12 Page &amp;P/&amp;N</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Benkei</dc:creator>
  <dcterms:created xsi:type="dcterms:W3CDTF">2014-04-25T11:39:46Z</dcterms:created>
  <dcterms:modified xsi:type="dcterms:W3CDTF">2021-04-08T21:12:18Z</dcterms:modified>
  <cp:lastModifiedBy>János Erdődy</cp:lastModifiedBy>
  <cp:lastPrinted>2020-06-29T17:47:34Z</cp:lastPrinted>
</cp:coreProperties>
</file>