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umbel Convergence Article\Figures\Spatial Temporal\"/>
    </mc:Choice>
  </mc:AlternateContent>
  <xr:revisionPtr revIDLastSave="0" documentId="13_ncr:1_{CC554D4F-CEB5-421E-9693-DBFF9AFB3C9D}" xr6:coauthVersionLast="45" xr6:coauthVersionMax="45" xr10:uidLastSave="{00000000-0000-0000-0000-000000000000}"/>
  <bookViews>
    <workbookView xWindow="29190" yWindow="390" windowWidth="28170" windowHeight="14700" tabRatio="876" xr2:uid="{00000000-000D-0000-FFFF-FFFF00000000}"/>
  </bookViews>
  <sheets>
    <sheet name="Phoenix" sheetId="50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38" i="50" l="1"/>
  <c r="AD39" i="50"/>
  <c r="AD40" i="50"/>
  <c r="AD41" i="50"/>
  <c r="AD42" i="50"/>
  <c r="AD43" i="50"/>
  <c r="AD44" i="50"/>
  <c r="AD45" i="50"/>
  <c r="AD46" i="50"/>
  <c r="AD47" i="50"/>
  <c r="AD22" i="50" l="1"/>
  <c r="AD58" i="50"/>
  <c r="AD57" i="50"/>
  <c r="AD56" i="50"/>
  <c r="AD55" i="50"/>
  <c r="AD54" i="50"/>
  <c r="AD53" i="50"/>
  <c r="AD52" i="50"/>
  <c r="AD51" i="50"/>
  <c r="AD50" i="50"/>
  <c r="AD49" i="50"/>
  <c r="AD48" i="50"/>
  <c r="B71" i="50" l="1"/>
  <c r="B72" i="50"/>
  <c r="B73" i="50"/>
  <c r="B74" i="50"/>
  <c r="B75" i="50"/>
  <c r="B76" i="50"/>
  <c r="B77" i="50"/>
  <c r="B78" i="50"/>
  <c r="B79" i="50"/>
  <c r="B80" i="50"/>
  <c r="B81" i="50"/>
  <c r="B82" i="50"/>
  <c r="B83" i="50"/>
  <c r="B84" i="50"/>
  <c r="B85" i="50"/>
  <c r="B86" i="50"/>
  <c r="B87" i="50"/>
  <c r="B88" i="50"/>
  <c r="J70" i="50"/>
  <c r="H70" i="50"/>
  <c r="B70" i="50"/>
  <c r="G70" i="50" s="1"/>
  <c r="J69" i="50"/>
  <c r="H69" i="50"/>
  <c r="B69" i="50"/>
  <c r="G69" i="50" s="1"/>
  <c r="J68" i="50"/>
  <c r="H68" i="50"/>
  <c r="B68" i="50"/>
  <c r="G68" i="50" s="1"/>
  <c r="J67" i="50"/>
  <c r="H67" i="50"/>
  <c r="B67" i="50"/>
  <c r="G67" i="50" s="1"/>
  <c r="J66" i="50"/>
  <c r="H66" i="50"/>
  <c r="B66" i="50"/>
  <c r="G66" i="50" s="1"/>
  <c r="J65" i="50"/>
  <c r="H65" i="50"/>
  <c r="B65" i="50"/>
  <c r="G65" i="50" s="1"/>
  <c r="J64" i="50"/>
  <c r="H64" i="50"/>
  <c r="B64" i="50"/>
  <c r="G64" i="50" s="1"/>
  <c r="J63" i="50"/>
  <c r="H63" i="50"/>
  <c r="B63" i="50"/>
  <c r="G63" i="50" s="1"/>
  <c r="J62" i="50"/>
  <c r="H62" i="50"/>
  <c r="G62" i="50"/>
  <c r="B62" i="50"/>
  <c r="J61" i="50"/>
  <c r="H61" i="50"/>
  <c r="B61" i="50"/>
  <c r="G61" i="50" s="1"/>
  <c r="J60" i="50"/>
  <c r="H60" i="50"/>
  <c r="B60" i="50"/>
  <c r="G60" i="50" s="1"/>
  <c r="J59" i="50"/>
  <c r="H59" i="50"/>
  <c r="B59" i="50"/>
  <c r="G59" i="50" s="1"/>
  <c r="J58" i="50"/>
  <c r="H58" i="50"/>
  <c r="B58" i="50"/>
  <c r="G58" i="50" s="1"/>
  <c r="J57" i="50"/>
  <c r="H57" i="50"/>
  <c r="B57" i="50"/>
  <c r="G57" i="50" s="1"/>
  <c r="J56" i="50"/>
  <c r="H56" i="50"/>
  <c r="G56" i="50"/>
  <c r="B56" i="50"/>
  <c r="J55" i="50"/>
  <c r="H55" i="50"/>
  <c r="B55" i="50"/>
  <c r="G55" i="50" s="1"/>
  <c r="J54" i="50"/>
  <c r="H54" i="50"/>
  <c r="B54" i="50"/>
  <c r="G54" i="50" s="1"/>
  <c r="J53" i="50"/>
  <c r="H53" i="50"/>
  <c r="B53" i="50"/>
  <c r="G53" i="50" s="1"/>
  <c r="J52" i="50"/>
  <c r="H52" i="50"/>
  <c r="B52" i="50"/>
  <c r="G52" i="50" s="1"/>
  <c r="J51" i="50"/>
  <c r="H51" i="50"/>
  <c r="B51" i="50"/>
  <c r="G51" i="50" s="1"/>
  <c r="J50" i="50"/>
  <c r="H50" i="50"/>
  <c r="B50" i="50"/>
  <c r="G50" i="50" s="1"/>
  <c r="J49" i="50"/>
  <c r="H49" i="50"/>
  <c r="B49" i="50"/>
  <c r="G49" i="50" s="1"/>
  <c r="J48" i="50"/>
  <c r="H48" i="50"/>
  <c r="B48" i="50"/>
  <c r="G48" i="50" s="1"/>
  <c r="J47" i="50"/>
  <c r="H47" i="50"/>
  <c r="B47" i="50"/>
  <c r="G47" i="50" s="1"/>
  <c r="J46" i="50"/>
  <c r="H46" i="50"/>
  <c r="G46" i="50"/>
  <c r="B46" i="50"/>
  <c r="H45" i="50"/>
  <c r="G45" i="50"/>
  <c r="B45" i="50"/>
  <c r="H44" i="50"/>
  <c r="B44" i="50"/>
  <c r="G44" i="50" s="1"/>
  <c r="H43" i="50"/>
  <c r="B43" i="50"/>
  <c r="G43" i="50" s="1"/>
  <c r="H42" i="50"/>
  <c r="B42" i="50"/>
  <c r="G42" i="50" s="1"/>
  <c r="H41" i="50"/>
  <c r="B41" i="50"/>
  <c r="G41" i="50" s="1"/>
  <c r="H40" i="50"/>
  <c r="B40" i="50"/>
  <c r="G40" i="50" s="1"/>
  <c r="H39" i="50"/>
  <c r="B39" i="50"/>
  <c r="G39" i="50" s="1"/>
  <c r="H38" i="50"/>
  <c r="G38" i="50"/>
  <c r="B38" i="50"/>
  <c r="H37" i="50"/>
  <c r="AD37" i="50" s="1"/>
  <c r="G37" i="50"/>
  <c r="B37" i="50"/>
  <c r="H36" i="50"/>
  <c r="AD36" i="50" s="1"/>
  <c r="B36" i="50"/>
  <c r="G36" i="50" s="1"/>
  <c r="H35" i="50"/>
  <c r="AD35" i="50" s="1"/>
  <c r="B35" i="50"/>
  <c r="G35" i="50" s="1"/>
  <c r="H34" i="50"/>
  <c r="AD34" i="50" s="1"/>
  <c r="G34" i="50"/>
  <c r="B34" i="50"/>
  <c r="H33" i="50"/>
  <c r="AD33" i="50" s="1"/>
  <c r="B33" i="50"/>
  <c r="G33" i="50" s="1"/>
  <c r="H32" i="50"/>
  <c r="AD32" i="50" s="1"/>
  <c r="B32" i="50"/>
  <c r="G32" i="50" s="1"/>
  <c r="H31" i="50"/>
  <c r="AD31" i="50" s="1"/>
  <c r="B31" i="50"/>
  <c r="G31" i="50" s="1"/>
  <c r="H30" i="50"/>
  <c r="AD30" i="50" s="1"/>
  <c r="G30" i="50"/>
  <c r="B30" i="50"/>
  <c r="H29" i="50"/>
  <c r="AD29" i="50" s="1"/>
  <c r="B29" i="50"/>
  <c r="G29" i="50" s="1"/>
  <c r="H28" i="50"/>
  <c r="AD28" i="50" s="1"/>
  <c r="B28" i="50"/>
  <c r="G28" i="50" s="1"/>
  <c r="H27" i="50"/>
  <c r="AD27" i="50" s="1"/>
  <c r="B27" i="50"/>
  <c r="G27" i="50" s="1"/>
  <c r="H26" i="50"/>
  <c r="AD26" i="50" s="1"/>
  <c r="G26" i="50"/>
  <c r="B26" i="50"/>
  <c r="H25" i="50"/>
  <c r="AD25" i="50" s="1"/>
  <c r="B25" i="50"/>
  <c r="G25" i="50" s="1"/>
  <c r="H24" i="50"/>
  <c r="AD24" i="50" s="1"/>
  <c r="G24" i="50"/>
  <c r="B24" i="50"/>
  <c r="H23" i="50"/>
  <c r="AD23" i="50" s="1"/>
  <c r="D23" i="50"/>
  <c r="D24" i="50" s="1"/>
  <c r="B23" i="50"/>
  <c r="G23" i="50" s="1"/>
  <c r="G22" i="50"/>
  <c r="M7" i="50"/>
  <c r="L7" i="50"/>
  <c r="K7" i="50"/>
  <c r="J7" i="50"/>
  <c r="I7" i="50"/>
  <c r="H7" i="50"/>
  <c r="G7" i="50"/>
  <c r="F7" i="50"/>
  <c r="E7" i="50"/>
  <c r="D7" i="50"/>
  <c r="C7" i="50"/>
  <c r="B7" i="50"/>
  <c r="M6" i="50"/>
  <c r="L6" i="50"/>
  <c r="K6" i="50"/>
  <c r="J6" i="50"/>
  <c r="I6" i="50"/>
  <c r="H6" i="50"/>
  <c r="G6" i="50"/>
  <c r="F6" i="50"/>
  <c r="E6" i="50"/>
  <c r="D6" i="50"/>
  <c r="C6" i="50"/>
  <c r="B6" i="50"/>
  <c r="M5" i="50"/>
  <c r="L5" i="50"/>
  <c r="K5" i="50"/>
  <c r="J5" i="50"/>
  <c r="I5" i="50"/>
  <c r="H5" i="50"/>
  <c r="G5" i="50"/>
  <c r="F5" i="50"/>
  <c r="E5" i="50"/>
  <c r="D5" i="50"/>
  <c r="C5" i="50"/>
  <c r="B5" i="50"/>
  <c r="M4" i="50"/>
  <c r="L4" i="50"/>
  <c r="K4" i="50"/>
  <c r="J4" i="50"/>
  <c r="I4" i="50"/>
  <c r="H4" i="50"/>
  <c r="G4" i="50"/>
  <c r="F4" i="50"/>
  <c r="E4" i="50"/>
  <c r="D4" i="50"/>
  <c r="C4" i="50"/>
  <c r="B4" i="50"/>
  <c r="J18" i="50" l="1"/>
  <c r="R17" i="50" s="1"/>
  <c r="O4" i="50"/>
  <c r="O6" i="50"/>
  <c r="O7" i="50"/>
  <c r="O5" i="50"/>
  <c r="D25" i="50"/>
  <c r="R23" i="50" l="1"/>
  <c r="R22" i="50"/>
  <c r="E24" i="50"/>
  <c r="R25" i="50"/>
  <c r="R29" i="50"/>
  <c r="R19" i="50"/>
  <c r="R28" i="50"/>
  <c r="R26" i="50"/>
  <c r="R20" i="50"/>
  <c r="E23" i="50"/>
  <c r="R27" i="50"/>
  <c r="R18" i="50"/>
  <c r="R16" i="50"/>
  <c r="R24" i="50"/>
  <c r="R21" i="50"/>
  <c r="E25" i="50"/>
  <c r="D26" i="50"/>
  <c r="E26" i="50" l="1"/>
  <c r="D27" i="50"/>
  <c r="D28" i="50" l="1"/>
  <c r="E27" i="50"/>
  <c r="D29" i="50" l="1"/>
  <c r="E28" i="50"/>
  <c r="E29" i="50" l="1"/>
  <c r="D30" i="50"/>
  <c r="D31" i="50" l="1"/>
  <c r="E30" i="50"/>
  <c r="D32" i="50" l="1"/>
  <c r="E31" i="50"/>
  <c r="E32" i="50" l="1"/>
  <c r="D33" i="50"/>
  <c r="D34" i="50" l="1"/>
  <c r="E33" i="50"/>
  <c r="E34" i="50" l="1"/>
  <c r="D35" i="50"/>
  <c r="E35" i="50" l="1"/>
  <c r="D36" i="50"/>
  <c r="D37" i="50" l="1"/>
  <c r="E36" i="50"/>
  <c r="E37" i="50" l="1"/>
  <c r="D38" i="50"/>
  <c r="E38" i="50" l="1"/>
  <c r="D39" i="50"/>
  <c r="D40" i="50" l="1"/>
  <c r="E39" i="50"/>
  <c r="E40" i="50" l="1"/>
  <c r="D41" i="50"/>
  <c r="D42" i="50" l="1"/>
  <c r="E41" i="50"/>
  <c r="E42" i="50" l="1"/>
  <c r="D43" i="50"/>
  <c r="E43" i="50" l="1"/>
  <c r="D44" i="50"/>
  <c r="D45" i="50" l="1"/>
  <c r="E44" i="50"/>
  <c r="E45" i="50" l="1"/>
  <c r="D46" i="50"/>
  <c r="E46" i="50" l="1"/>
  <c r="D47" i="50"/>
  <c r="D48" i="50" l="1"/>
  <c r="E47" i="50"/>
  <c r="E48" i="50" l="1"/>
  <c r="D49" i="50"/>
  <c r="E49" i="50" l="1"/>
  <c r="D50" i="50"/>
  <c r="E50" i="50" l="1"/>
  <c r="D51" i="50"/>
  <c r="D52" i="50" l="1"/>
  <c r="E51" i="50"/>
  <c r="D53" i="50" l="1"/>
  <c r="E52" i="50"/>
  <c r="E53" i="50" l="1"/>
  <c r="D54" i="50"/>
  <c r="E54" i="50" l="1"/>
  <c r="D55" i="50"/>
  <c r="D56" i="50" l="1"/>
  <c r="E55" i="50"/>
  <c r="D57" i="50" l="1"/>
  <c r="E56" i="50"/>
  <c r="E57" i="50" l="1"/>
  <c r="D58" i="50"/>
  <c r="E58" i="50" l="1"/>
  <c r="D59" i="50"/>
  <c r="D60" i="50" l="1"/>
  <c r="E59" i="50"/>
  <c r="D61" i="50" l="1"/>
  <c r="E60" i="50"/>
  <c r="E61" i="50" l="1"/>
  <c r="D62" i="50"/>
  <c r="E62" i="50" l="1"/>
  <c r="D63" i="50"/>
  <c r="D64" i="50" l="1"/>
  <c r="E63" i="50"/>
  <c r="E64" i="50" l="1"/>
  <c r="D65" i="50"/>
  <c r="E65" i="50" l="1"/>
  <c r="D66" i="50"/>
  <c r="E66" i="50" l="1"/>
  <c r="D67" i="50"/>
  <c r="D68" i="50" l="1"/>
  <c r="E67" i="50"/>
  <c r="E68" i="50" l="1"/>
  <c r="D69" i="50"/>
  <c r="E69" i="50" l="1"/>
  <c r="D70" i="50"/>
  <c r="E70" i="50" l="1"/>
  <c r="D71" i="50"/>
  <c r="E71" i="50" l="1"/>
  <c r="D72" i="50"/>
  <c r="E72" i="50" l="1"/>
  <c r="D73" i="50"/>
  <c r="E73" i="50" l="1"/>
  <c r="D74" i="50"/>
  <c r="D75" i="50" l="1"/>
  <c r="E74" i="50"/>
  <c r="E75" i="50" l="1"/>
  <c r="D76" i="50"/>
  <c r="D77" i="50" l="1"/>
  <c r="E76" i="50"/>
  <c r="E77" i="50" l="1"/>
  <c r="D78" i="50"/>
  <c r="D79" i="50" l="1"/>
  <c r="E78" i="50"/>
  <c r="E79" i="50" l="1"/>
  <c r="D80" i="50"/>
  <c r="D81" i="50" l="1"/>
  <c r="E80" i="50"/>
  <c r="E81" i="50" l="1"/>
  <c r="D82" i="50"/>
  <c r="D83" i="50" l="1"/>
  <c r="E82" i="50"/>
  <c r="E83" i="50" l="1"/>
  <c r="D84" i="50"/>
  <c r="D85" i="50" l="1"/>
  <c r="E84" i="50"/>
  <c r="E85" i="50" l="1"/>
  <c r="D86" i="50"/>
  <c r="D87" i="50" l="1"/>
  <c r="E86" i="50"/>
  <c r="E87" i="50" l="1"/>
  <c r="D88" i="50"/>
  <c r="E88" i="50" s="1"/>
</calcChain>
</file>

<file path=xl/sharedStrings.xml><?xml version="1.0" encoding="utf-8"?>
<sst xmlns="http://schemas.openxmlformats.org/spreadsheetml/2006/main" count="39" uniqueCount="34">
  <si>
    <t>Total</t>
  </si>
  <si>
    <t>HOUR</t>
  </si>
  <si>
    <t>INCR</t>
  </si>
  <si>
    <t>MASS</t>
  </si>
  <si>
    <t>DEPTH-DURATION</t>
  </si>
  <si>
    <t>AMT</t>
  </si>
  <si>
    <t>Time to Peak</t>
  </si>
  <si>
    <t>Macro</t>
  </si>
  <si>
    <t>Ratio</t>
  </si>
  <si>
    <t>TIME</t>
  </si>
  <si>
    <t>MIN</t>
  </si>
  <si>
    <t>INDEXED</t>
  </si>
  <si>
    <t>CLOCK</t>
  </si>
  <si>
    <t>INTENSITY</t>
  </si>
  <si>
    <t>Checked</t>
  </si>
  <si>
    <t>Hourly</t>
  </si>
  <si>
    <t>5-Minute Increments</t>
  </si>
  <si>
    <t>High 15-Min</t>
  </si>
  <si>
    <t>High 5-Min</t>
  </si>
  <si>
    <t>(in/hr)</t>
  </si>
  <si>
    <t>minutes</t>
  </si>
  <si>
    <t>OK</t>
  </si>
  <si>
    <t>Max</t>
  </si>
  <si>
    <t>2-Hr</t>
  </si>
  <si>
    <t>(in)</t>
  </si>
  <si>
    <t>in</t>
  </si>
  <si>
    <t>Aug</t>
  </si>
  <si>
    <t>Adj</t>
  </si>
  <si>
    <t>Obs Prd</t>
  </si>
  <si>
    <t>DD</t>
  </si>
  <si>
    <t>IV</t>
  </si>
  <si>
    <t>(mm/hr)</t>
  </si>
  <si>
    <t>Local Storm near Phoenix AZ</t>
  </si>
  <si>
    <t>near Phoenix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</si>
</sst>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9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b/>
      <sz val="8"/>
      <color indexed="1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87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2" borderId="0" xfId="0" applyNumberFormat="1" applyFont="1" applyFill="1"/>
    <xf numFmtId="2" fontId="2" fillId="0" borderId="0" xfId="0" applyNumberFormat="1" applyFont="1" applyFill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1" fillId="0" borderId="1" xfId="0" applyNumberFormat="1" applyFont="1" applyBorder="1"/>
    <xf numFmtId="2" fontId="1" fillId="0" borderId="0" xfId="0" applyNumberFormat="1" applyFont="1" applyBorder="1"/>
    <xf numFmtId="2" fontId="2" fillId="0" borderId="0" xfId="0" applyNumberFormat="1" applyFont="1" applyFill="1" applyBorder="1"/>
    <xf numFmtId="2" fontId="1" fillId="0" borderId="0" xfId="0" applyNumberFormat="1" applyFont="1" applyFill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2" fillId="0" borderId="0" xfId="0" applyNumberFormat="1" applyFont="1" applyProtection="1">
      <protection locked="0"/>
    </xf>
    <xf numFmtId="2" fontId="1" fillId="0" borderId="0" xfId="0" applyNumberFormat="1" applyFont="1" applyAlignment="1" applyProtection="1">
      <alignment horizontal="center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2" fontId="4" fillId="0" borderId="0" xfId="0" applyNumberFormat="1" applyFont="1" applyProtection="1">
      <protection locked="0"/>
    </xf>
    <xf numFmtId="2" fontId="5" fillId="0" borderId="0" xfId="0" applyNumberFormat="1" applyFont="1" applyProtection="1">
      <protection locked="0"/>
    </xf>
    <xf numFmtId="1" fontId="1" fillId="0" borderId="1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65" fontId="7" fillId="0" borderId="0" xfId="0" applyNumberFormat="1" applyFont="1"/>
    <xf numFmtId="2" fontId="2" fillId="0" borderId="0" xfId="0" applyNumberFormat="1" applyFont="1" applyFill="1" applyBorder="1" applyAlignment="1">
      <alignment horizontal="center"/>
    </xf>
    <xf numFmtId="2" fontId="2" fillId="0" borderId="7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Protection="1">
      <protection locked="0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1" fontId="1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/>
    <xf numFmtId="0" fontId="8" fillId="0" borderId="7" xfId="0" applyFont="1" applyBorder="1" applyAlignment="1">
      <alignment horizontal="center"/>
    </xf>
    <xf numFmtId="2" fontId="8" fillId="0" borderId="7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2" fontId="8" fillId="0" borderId="0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" fontId="3" fillId="3" borderId="9" xfId="0" applyNumberFormat="1" applyFont="1" applyFill="1" applyBorder="1" applyAlignment="1" applyProtection="1">
      <alignment horizontal="center"/>
      <protection locked="0"/>
    </xf>
    <xf numFmtId="2" fontId="1" fillId="0" borderId="0" xfId="0" applyNumberFormat="1" applyFont="1" applyBorder="1" applyAlignment="1">
      <alignment horizontal="center"/>
    </xf>
    <xf numFmtId="2" fontId="2" fillId="0" borderId="0" xfId="0" applyNumberFormat="1" applyFont="1" applyBorder="1"/>
    <xf numFmtId="1" fontId="3" fillId="3" borderId="9" xfId="0" applyNumberFormat="1" applyFont="1" applyFill="1" applyBorder="1" applyAlignment="1">
      <alignment horizontal="center"/>
    </xf>
    <xf numFmtId="1" fontId="3" fillId="0" borderId="10" xfId="0" applyNumberFormat="1" applyFont="1" applyFill="1" applyBorder="1" applyAlignment="1" applyProtection="1">
      <alignment horizontal="center"/>
      <protection locked="0"/>
    </xf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/>
    </xf>
    <xf numFmtId="2" fontId="9" fillId="0" borderId="0" xfId="0" applyNumberFormat="1" applyFont="1"/>
    <xf numFmtId="1" fontId="1" fillId="0" borderId="2" xfId="0" applyNumberFormat="1" applyFont="1" applyBorder="1" applyAlignment="1">
      <alignment horizontal="center"/>
    </xf>
    <xf numFmtId="2" fontId="3" fillId="0" borderId="0" xfId="0" applyNumberFormat="1" applyFont="1" applyFill="1" applyBorder="1" applyProtection="1">
      <protection locked="0"/>
    </xf>
    <xf numFmtId="165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2" fontId="1" fillId="0" borderId="7" xfId="0" applyNumberFormat="1" applyFont="1" applyBorder="1"/>
    <xf numFmtId="2" fontId="1" fillId="0" borderId="7" xfId="0" applyNumberFormat="1" applyFont="1" applyBorder="1" applyAlignment="1">
      <alignment horizontal="center"/>
    </xf>
    <xf numFmtId="165" fontId="7" fillId="0" borderId="2" xfId="0" applyNumberFormat="1" applyFont="1" applyFill="1" applyBorder="1" applyAlignment="1">
      <alignment horizontal="center"/>
    </xf>
    <xf numFmtId="165" fontId="7" fillId="0" borderId="3" xfId="0" applyNumberFormat="1" applyFont="1" applyFill="1" applyBorder="1" applyAlignment="1">
      <alignment horizontal="center"/>
    </xf>
    <xf numFmtId="165" fontId="7" fillId="0" borderId="5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5" fontId="7" fillId="0" borderId="6" xfId="0" applyNumberFormat="1" applyFont="1" applyFill="1" applyBorder="1" applyAlignment="1">
      <alignment horizontal="center"/>
    </xf>
    <xf numFmtId="165" fontId="10" fillId="3" borderId="3" xfId="0" applyNumberFormat="1" applyFont="1" applyFill="1" applyBorder="1" applyAlignment="1">
      <alignment horizontal="right"/>
    </xf>
    <xf numFmtId="165" fontId="10" fillId="3" borderId="0" xfId="0" applyNumberFormat="1" applyFont="1" applyFill="1" applyBorder="1" applyAlignment="1">
      <alignment horizontal="right"/>
    </xf>
    <xf numFmtId="165" fontId="10" fillId="3" borderId="0" xfId="0" applyNumberFormat="1" applyFont="1" applyFill="1" applyBorder="1" applyProtection="1">
      <protection locked="0"/>
    </xf>
    <xf numFmtId="165" fontId="10" fillId="3" borderId="7" xfId="0" applyNumberFormat="1" applyFont="1" applyFill="1" applyBorder="1" applyProtection="1">
      <protection locked="0"/>
    </xf>
    <xf numFmtId="165" fontId="8" fillId="0" borderId="5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5" fontId="7" fillId="4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65" fontId="7" fillId="6" borderId="0" xfId="0" applyNumberFormat="1" applyFont="1" applyFill="1" applyBorder="1" applyAlignment="1">
      <alignment horizontal="center"/>
    </xf>
    <xf numFmtId="165" fontId="8" fillId="3" borderId="0" xfId="0" applyNumberFormat="1" applyFont="1" applyFill="1" applyBorder="1" applyProtection="1">
      <protection locked="0"/>
    </xf>
    <xf numFmtId="165" fontId="1" fillId="0" borderId="0" xfId="0" applyNumberFormat="1" applyFont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2" fontId="8" fillId="0" borderId="7" xfId="0" applyNumberFormat="1" applyFont="1" applyFill="1" applyBorder="1" applyProtection="1">
      <protection locked="0"/>
    </xf>
    <xf numFmtId="2" fontId="1" fillId="0" borderId="0" xfId="0" applyNumberFormat="1" applyFont="1" applyAlignment="1">
      <alignment horizontal="right"/>
    </xf>
    <xf numFmtId="165" fontId="7" fillId="7" borderId="0" xfId="0" applyNumberFormat="1" applyFont="1" applyFill="1" applyBorder="1" applyAlignment="1">
      <alignment horizontal="center"/>
    </xf>
    <xf numFmtId="164" fontId="7" fillId="0" borderId="0" xfId="0" applyNumberFormat="1" applyFont="1"/>
    <xf numFmtId="165" fontId="13" fillId="5" borderId="0" xfId="0" applyNumberFormat="1" applyFont="1" applyFill="1" applyBorder="1" applyAlignment="1">
      <alignment horizontal="center"/>
    </xf>
    <xf numFmtId="165" fontId="7" fillId="7" borderId="6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HYETOGRAPH</a:t>
            </a:r>
          </a:p>
        </c:rich>
      </c:tx>
      <c:layout>
        <c:manualLayout>
          <c:xMode val="edge"/>
          <c:yMode val="edge"/>
          <c:x val="0.34541622595683003"/>
          <c:y val="3.39506172839506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65048187891653"/>
          <c:y val="0.12654359128927736"/>
          <c:w val="0.8166319802688361"/>
          <c:h val="0.7037058247306156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Phoenix!$A$22:$A$70</c:f>
              <c:numCache>
                <c:formatCode>General</c:formatCode>
                <c:ptCount val="4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</c:numCache>
            </c:numRef>
          </c:cat>
          <c:val>
            <c:numRef>
              <c:f>Phoenix!$H$22:$H$70</c:f>
              <c:numCache>
                <c:formatCode>0.000</c:formatCode>
                <c:ptCount val="49"/>
                <c:pt idx="0">
                  <c:v>0</c:v>
                </c:pt>
                <c:pt idx="1">
                  <c:v>2.4E-2</c:v>
                </c:pt>
                <c:pt idx="2">
                  <c:v>1.2E-2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0.76800000000000002</c:v>
                </c:pt>
                <c:pt idx="8">
                  <c:v>0.12</c:v>
                </c:pt>
                <c:pt idx="9">
                  <c:v>2.4E-2</c:v>
                </c:pt>
                <c:pt idx="10">
                  <c:v>0.57600000000000007</c:v>
                </c:pt>
                <c:pt idx="11">
                  <c:v>0.21599999999999997</c:v>
                </c:pt>
                <c:pt idx="12">
                  <c:v>0.27600000000000002</c:v>
                </c:pt>
                <c:pt idx="13">
                  <c:v>0.54</c:v>
                </c:pt>
                <c:pt idx="14">
                  <c:v>0.20400000000000001</c:v>
                </c:pt>
                <c:pt idx="15">
                  <c:v>9.6000000000000002E-2</c:v>
                </c:pt>
                <c:pt idx="16">
                  <c:v>0.24</c:v>
                </c:pt>
                <c:pt idx="17">
                  <c:v>3.8760000000000003</c:v>
                </c:pt>
                <c:pt idx="18">
                  <c:v>6.24</c:v>
                </c:pt>
                <c:pt idx="19">
                  <c:v>8.3039999999999985</c:v>
                </c:pt>
                <c:pt idx="20">
                  <c:v>4.5</c:v>
                </c:pt>
                <c:pt idx="21">
                  <c:v>2.532</c:v>
                </c:pt>
                <c:pt idx="22">
                  <c:v>0.504</c:v>
                </c:pt>
                <c:pt idx="23">
                  <c:v>0.624</c:v>
                </c:pt>
                <c:pt idx="24">
                  <c:v>1.008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7-4102-A138-BF584A4E2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735232544"/>
        <c:axId val="1"/>
      </c:barChart>
      <c:catAx>
        <c:axId val="73523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 (Minutes)</a:t>
                </a:r>
              </a:p>
            </c:rich>
          </c:tx>
          <c:layout>
            <c:manualLayout>
              <c:xMode val="edge"/>
              <c:yMode val="edge"/>
              <c:x val="0.44776164173508159"/>
              <c:y val="0.8981507404167071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2"/>
        <c:noMultiLvlLbl val="0"/>
      </c:catAx>
      <c:valAx>
        <c:axId val="1"/>
        <c:scaling>
          <c:orientation val="minMax"/>
          <c:max val="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PRECIPITATION (in/hr)</a:t>
                </a:r>
              </a:p>
            </c:rich>
          </c:tx>
          <c:layout>
            <c:manualLayout>
              <c:xMode val="edge"/>
              <c:yMode val="edge"/>
              <c:x val="1.0660980810234541E-2"/>
              <c:y val="0.2037043517708434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5232544"/>
        <c:crosses val="autoZero"/>
        <c:crossBetween val="between"/>
        <c:majorUnit val="1"/>
        <c:minorUnit val="0.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b="1"/>
              <a:t>DEPTH-DURATION CURVE</a:t>
            </a:r>
          </a:p>
        </c:rich>
      </c:tx>
      <c:layout>
        <c:manualLayout>
          <c:xMode val="edge"/>
          <c:yMode val="edge"/>
          <c:x val="0.37123150367073682"/>
          <c:y val="3.32409972299168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92297158507359"/>
          <c:y val="0.11634364766875821"/>
          <c:w val="0.79508748906386695"/>
          <c:h val="0.70637214656031766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FF00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Phoenix!$O$16:$O$29</c:f>
              <c:numCache>
                <c:formatCode>0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75</c:v>
                </c:pt>
                <c:pt idx="8">
                  <c:v>90</c:v>
                </c:pt>
                <c:pt idx="9">
                  <c:v>120</c:v>
                </c:pt>
                <c:pt idx="10">
                  <c:v>180</c:v>
                </c:pt>
                <c:pt idx="11">
                  <c:v>240</c:v>
                </c:pt>
                <c:pt idx="12">
                  <c:v>300</c:v>
                </c:pt>
                <c:pt idx="13">
                  <c:v>360</c:v>
                </c:pt>
              </c:numCache>
            </c:numRef>
          </c:xVal>
          <c:yVal>
            <c:numRef>
              <c:f>Phoenix!$R$16:$R$29</c:f>
              <c:numCache>
                <c:formatCode>0.000</c:formatCode>
                <c:ptCount val="14"/>
                <c:pt idx="0">
                  <c:v>0.28957371920219005</c:v>
                </c:pt>
                <c:pt idx="1">
                  <c:v>0.48347281971059836</c:v>
                </c:pt>
                <c:pt idx="2">
                  <c:v>0.62685569026202581</c:v>
                </c:pt>
                <c:pt idx="3">
                  <c:v>0.74696910441924125</c:v>
                </c:pt>
                <c:pt idx="4">
                  <c:v>0.84591317950723499</c:v>
                </c:pt>
                <c:pt idx="5">
                  <c:v>0.90692217442315215</c:v>
                </c:pt>
                <c:pt idx="6">
                  <c:v>0.93429800547516617</c:v>
                </c:pt>
                <c:pt idx="7">
                  <c:v>0.96910441924129853</c:v>
                </c:pt>
                <c:pt idx="8">
                  <c:v>0.99882675009777078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B-40E0-9AAD-5F1BD2FCD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233200"/>
        <c:axId val="1"/>
      </c:scatterChart>
      <c:valAx>
        <c:axId val="735233200"/>
        <c:scaling>
          <c:orientation val="minMax"/>
          <c:max val="24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 b="1"/>
                  <a:t>TIME (Minutes)</a:t>
                </a:r>
              </a:p>
            </c:rich>
          </c:tx>
          <c:layout>
            <c:manualLayout>
              <c:xMode val="edge"/>
              <c:yMode val="edge"/>
              <c:x val="0.43448372401725643"/>
              <c:y val="0.9168986702146996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5"/>
        <c:minorUnit val="15"/>
      </c:valAx>
      <c:valAx>
        <c:axId val="1"/>
        <c:scaling>
          <c:orientation val="minMax"/>
          <c:max val="1.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 b="1"/>
                  <a:t>Ratio to 2-Hour Amount</a:t>
                </a:r>
              </a:p>
            </c:rich>
          </c:tx>
          <c:layout>
            <c:manualLayout>
              <c:xMode val="edge"/>
              <c:yMode val="edge"/>
              <c:x val="2.7586206896551724E-2"/>
              <c:y val="0.2354573545342843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5233200"/>
        <c:crossesAt val="0"/>
        <c:crossBetween val="midCat"/>
        <c:majorUnit val="0.2"/>
        <c:minorUnit val="0.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 Hyetograph - Local Storm Type</a:t>
            </a:r>
          </a:p>
        </c:rich>
      </c:tx>
      <c:layout>
        <c:manualLayout>
          <c:xMode val="edge"/>
          <c:yMode val="edge"/>
          <c:x val="0.29684303123311773"/>
          <c:y val="2.98353909465020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65048187891653"/>
          <c:y val="0.12654359128927736"/>
          <c:w val="0.8166319802688361"/>
          <c:h val="0.7037058247306156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Phoenix!$A$22:$A$58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Phoenix!$AD$22:$AD$58</c:f>
              <c:numCache>
                <c:formatCode>0.0</c:formatCode>
                <c:ptCount val="37"/>
                <c:pt idx="0">
                  <c:v>0</c:v>
                </c:pt>
                <c:pt idx="1">
                  <c:v>0.60960000000000003</c:v>
                </c:pt>
                <c:pt idx="2">
                  <c:v>0.30480000000000002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19.507200000000001</c:v>
                </c:pt>
                <c:pt idx="8">
                  <c:v>3.0479999999999996</c:v>
                </c:pt>
                <c:pt idx="9">
                  <c:v>0.60960000000000003</c:v>
                </c:pt>
                <c:pt idx="10">
                  <c:v>14.630400000000002</c:v>
                </c:pt>
                <c:pt idx="11">
                  <c:v>5.4863999999999988</c:v>
                </c:pt>
                <c:pt idx="12">
                  <c:v>7.0104000000000006</c:v>
                </c:pt>
                <c:pt idx="13">
                  <c:v>13.715999999999999</c:v>
                </c:pt>
                <c:pt idx="14">
                  <c:v>5.1816000000000004</c:v>
                </c:pt>
                <c:pt idx="15">
                  <c:v>2.4384000000000001</c:v>
                </c:pt>
                <c:pt idx="16">
                  <c:v>6.0959999999999992</c:v>
                </c:pt>
                <c:pt idx="17">
                  <c:v>98.450400000000002</c:v>
                </c:pt>
                <c:pt idx="18">
                  <c:v>158.49600000000001</c:v>
                </c:pt>
                <c:pt idx="19">
                  <c:v>210.92159999999996</c:v>
                </c:pt>
                <c:pt idx="20">
                  <c:v>114.3</c:v>
                </c:pt>
                <c:pt idx="21">
                  <c:v>64.312799999999996</c:v>
                </c:pt>
                <c:pt idx="22">
                  <c:v>12.801599999999999</c:v>
                </c:pt>
                <c:pt idx="23">
                  <c:v>15.849599999999999</c:v>
                </c:pt>
                <c:pt idx="24">
                  <c:v>25.603199999999998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F-4582-9613-8FEC04C93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735232544"/>
        <c:axId val="1"/>
      </c:barChart>
      <c:catAx>
        <c:axId val="73523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ELAPSED TIME  (Minutes)</a:t>
                </a:r>
              </a:p>
            </c:rich>
          </c:tx>
          <c:layout>
            <c:manualLayout>
              <c:xMode val="edge"/>
              <c:yMode val="edge"/>
              <c:x val="0.40161706562635957"/>
              <c:y val="0.9104964194290527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2"/>
        <c:noMultiLvlLbl val="0"/>
      </c:catAx>
      <c:valAx>
        <c:axId val="1"/>
        <c:scaling>
          <c:orientation val="minMax"/>
          <c:max val="2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PRECIPITATION (mm/hr)</a:t>
                </a:r>
              </a:p>
            </c:rich>
          </c:tx>
          <c:layout>
            <c:manualLayout>
              <c:xMode val="edge"/>
              <c:yMode val="edge"/>
              <c:x val="3.4947626082258841E-2"/>
              <c:y val="0.2037043517708434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5232544"/>
        <c:crosses val="autoZero"/>
        <c:crossBetween val="between"/>
        <c:majorUnit val="20"/>
        <c:minorUnit val="1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31</xdr:row>
      <xdr:rowOff>19050</xdr:rowOff>
    </xdr:from>
    <xdr:to>
      <xdr:col>25</xdr:col>
      <xdr:colOff>219075</xdr:colOff>
      <xdr:row>51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92B0E-056C-4D9A-A8B1-AE7281165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</xdr:colOff>
      <xdr:row>52</xdr:row>
      <xdr:rowOff>133350</xdr:rowOff>
    </xdr:from>
    <xdr:to>
      <xdr:col>26</xdr:col>
      <xdr:colOff>0</xdr:colOff>
      <xdr:row>75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C36C99-C839-43E2-B633-F848084D9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238125</xdr:colOff>
      <xdr:row>31</xdr:row>
      <xdr:rowOff>9525</xdr:rowOff>
    </xdr:from>
    <xdr:to>
      <xdr:col>54</xdr:col>
      <xdr:colOff>19050</xdr:colOff>
      <xdr:row>51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73754C-E96B-4729-98C5-B34D12F02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0.16576</cdr:x>
      <cdr:y>0.15741</cdr:y>
    </cdr:from>
    <cdr:to>
      <cdr:x>0.46266</cdr:x>
      <cdr:y>0.37654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0DDAD9E-C907-41A3-8EB6-675731F17BC3}"/>
            </a:ext>
          </a:extLst>
        </cdr:cNvPr>
        <cdr:cNvSpPr txBox="1"/>
      </cdr:nvSpPr>
      <cdr:spPr>
        <a:xfrm xmlns:a="http://schemas.openxmlformats.org/drawingml/2006/main">
          <a:off x="866777" y="485778"/>
          <a:ext cx="1552573" cy="6762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300" b="1" i="1"/>
            <a:t>near Phoenix, AZ  August 23, 2018</a:t>
          </a:r>
        </a:p>
      </cdr:txBody>
    </cdr:sp>
  </cdr:relSizeAnchor>
  <cdr:relSizeAnchor xmlns:cdr="http://schemas.openxmlformats.org/drawingml/2006/chartDrawing">
    <cdr:from>
      <cdr:x>0.65088</cdr:x>
      <cdr:y>0.28189</cdr:y>
    </cdr:from>
    <cdr:to>
      <cdr:x>0.90893</cdr:x>
      <cdr:y>0.37757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98A4C07-5EEF-4FE4-BAAB-2A8F68B876C3}"/>
            </a:ext>
          </a:extLst>
        </cdr:cNvPr>
        <cdr:cNvSpPr txBox="1"/>
      </cdr:nvSpPr>
      <cdr:spPr>
        <a:xfrm xmlns:a="http://schemas.openxmlformats.org/drawingml/2006/main">
          <a:off x="3403578" y="869937"/>
          <a:ext cx="1349402" cy="295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300" b="1" i="1">
              <a:solidFill>
                <a:srgbClr val="000099"/>
              </a:solidFill>
            </a:rPr>
            <a:t>64.9-mm Total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B6B9-FF50-4034-B580-B7375842322A}">
  <dimension ref="A1:AD88"/>
  <sheetViews>
    <sheetView tabSelected="1" topLeftCell="F22" workbookViewId="0">
      <selection activeCell="AL53" sqref="AL53"/>
    </sheetView>
  </sheetViews>
  <sheetFormatPr defaultColWidth="3.7109375" defaultRowHeight="12" x14ac:dyDescent="0.2"/>
  <cols>
    <col min="1" max="7" width="6.5703125" style="2" customWidth="1"/>
    <col min="8" max="8" width="7.85546875" style="2" customWidth="1"/>
    <col min="9" max="14" width="6.5703125" style="2" customWidth="1"/>
    <col min="15" max="15" width="6.42578125" style="2" customWidth="1"/>
    <col min="16" max="16" width="6.7109375" style="2" customWidth="1"/>
    <col min="17" max="17" width="5.5703125" style="2" customWidth="1"/>
    <col min="18" max="18" width="5.85546875" style="2" customWidth="1"/>
    <col min="19" max="19" width="3.7109375" style="2"/>
    <col min="20" max="20" width="5.7109375" style="2" customWidth="1"/>
    <col min="21" max="22" width="3.7109375" style="2"/>
    <col min="23" max="23" width="4" style="2" customWidth="1"/>
    <col min="24" max="24" width="7.28515625" style="2" customWidth="1"/>
    <col min="25" max="29" width="3.7109375" style="2"/>
    <col min="30" max="30" width="9.28515625" style="2" customWidth="1"/>
    <col min="31" max="16384" width="3.7109375" style="2"/>
  </cols>
  <sheetData>
    <row r="1" spans="1:23" ht="14.25" x14ac:dyDescent="0.2">
      <c r="A1" s="22" t="s">
        <v>32</v>
      </c>
      <c r="B1" s="22"/>
      <c r="C1" s="23"/>
      <c r="D1" s="19"/>
      <c r="E1" s="19"/>
      <c r="F1" s="19"/>
      <c r="G1" s="19"/>
      <c r="H1" s="19"/>
      <c r="I1" s="19"/>
      <c r="J1" s="19"/>
      <c r="K1" s="19"/>
      <c r="R1" s="20" t="s">
        <v>26</v>
      </c>
      <c r="S1" s="4">
        <v>23</v>
      </c>
      <c r="T1" s="21">
        <v>2018</v>
      </c>
      <c r="V1" s="4"/>
    </row>
    <row r="2" spans="1:23" x14ac:dyDescent="0.2">
      <c r="A2" s="51" t="s">
        <v>16</v>
      </c>
      <c r="B2" s="1"/>
      <c r="C2" s="1"/>
      <c r="D2" s="1"/>
      <c r="E2" s="1"/>
      <c r="O2" s="3" t="s">
        <v>15</v>
      </c>
      <c r="P2" s="46"/>
      <c r="Q2" s="46"/>
      <c r="R2" s="13" t="s">
        <v>33</v>
      </c>
      <c r="S2" s="46"/>
      <c r="T2" s="46"/>
      <c r="U2" s="46"/>
      <c r="V2" s="46"/>
      <c r="W2" s="46"/>
    </row>
    <row r="3" spans="1:23" s="3" customFormat="1" ht="12.75" thickBot="1" x14ac:dyDescent="0.25"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O3" s="3" t="s">
        <v>0</v>
      </c>
      <c r="P3" s="50"/>
      <c r="Q3" s="50"/>
      <c r="R3" s="50"/>
      <c r="S3" s="50"/>
      <c r="T3" s="50"/>
      <c r="U3" s="50"/>
      <c r="V3" s="50"/>
      <c r="W3" s="50"/>
    </row>
    <row r="4" spans="1:23" x14ac:dyDescent="0.2">
      <c r="A4" s="7"/>
      <c r="B4" s="59">
        <f>$C23</f>
        <v>2E-3</v>
      </c>
      <c r="C4" s="60">
        <f>$C24</f>
        <v>1E-3</v>
      </c>
      <c r="D4" s="60">
        <f>$C25</f>
        <v>0</v>
      </c>
      <c r="E4" s="60">
        <f>$C26</f>
        <v>0</v>
      </c>
      <c r="F4" s="60">
        <f>$C27</f>
        <v>0</v>
      </c>
      <c r="G4" s="60">
        <f>$C28</f>
        <v>0</v>
      </c>
      <c r="H4" s="60">
        <f>$C29</f>
        <v>6.4000000000000001E-2</v>
      </c>
      <c r="I4" s="60">
        <f>$C30</f>
        <v>0.01</v>
      </c>
      <c r="J4" s="60">
        <f>$C31</f>
        <v>2E-3</v>
      </c>
      <c r="K4" s="60">
        <f>$C32</f>
        <v>4.8000000000000001E-2</v>
      </c>
      <c r="L4" s="60">
        <f>$C33</f>
        <v>1.7999999999999999E-2</v>
      </c>
      <c r="M4" s="61">
        <f>$C34</f>
        <v>2.3E-2</v>
      </c>
      <c r="N4" s="7"/>
      <c r="O4" s="77">
        <f t="shared" ref="O4:O7" si="0">SUM(B4:M4)</f>
        <v>0.16799999999999998</v>
      </c>
      <c r="P4" s="55"/>
      <c r="Q4" s="27"/>
      <c r="R4" s="27"/>
      <c r="S4" s="27"/>
      <c r="T4" s="27"/>
      <c r="U4" s="27"/>
      <c r="V4" s="27"/>
      <c r="W4" s="27"/>
    </row>
    <row r="5" spans="1:23" x14ac:dyDescent="0.2">
      <c r="A5" s="7"/>
      <c r="B5" s="62">
        <f>$C35</f>
        <v>4.4999999999999998E-2</v>
      </c>
      <c r="C5" s="63">
        <f>$C36</f>
        <v>1.7000000000000001E-2</v>
      </c>
      <c r="D5" s="63">
        <f>$C37</f>
        <v>8.0000000000000002E-3</v>
      </c>
      <c r="E5" s="83">
        <f>$C38</f>
        <v>0.02</v>
      </c>
      <c r="F5" s="75">
        <f>$C39</f>
        <v>0.32300000000000001</v>
      </c>
      <c r="G5" s="85">
        <f>$C40</f>
        <v>0.52</v>
      </c>
      <c r="H5" s="85">
        <f>$C41</f>
        <v>0.69199999999999995</v>
      </c>
      <c r="I5" s="85">
        <f>$C42</f>
        <v>0.375</v>
      </c>
      <c r="J5" s="75">
        <f>$C43</f>
        <v>0.21099999999999999</v>
      </c>
      <c r="K5" s="75">
        <f>$C44</f>
        <v>4.2000000000000003E-2</v>
      </c>
      <c r="L5" s="83">
        <f>$C45</f>
        <v>5.1999999999999998E-2</v>
      </c>
      <c r="M5" s="86">
        <f>$C46</f>
        <v>8.4000000000000005E-2</v>
      </c>
      <c r="N5" s="7"/>
      <c r="O5" s="77">
        <f t="shared" si="0"/>
        <v>2.3889999999999998</v>
      </c>
      <c r="P5" s="27"/>
      <c r="Q5" s="27"/>
      <c r="R5" s="27"/>
      <c r="S5" s="27"/>
      <c r="T5" s="27"/>
      <c r="U5" s="27"/>
      <c r="V5" s="27"/>
      <c r="W5" s="27"/>
    </row>
    <row r="6" spans="1:23" x14ac:dyDescent="0.2">
      <c r="A6" s="7"/>
      <c r="B6" s="62">
        <f>$C47</f>
        <v>0</v>
      </c>
      <c r="C6" s="63">
        <f>$C48</f>
        <v>0</v>
      </c>
      <c r="D6" s="63">
        <f>$C49</f>
        <v>0</v>
      </c>
      <c r="E6" s="63">
        <f>$C50</f>
        <v>0</v>
      </c>
      <c r="F6" s="63">
        <f>$C51</f>
        <v>0</v>
      </c>
      <c r="G6" s="63">
        <f>$C52</f>
        <v>0</v>
      </c>
      <c r="H6" s="63">
        <f>$C53</f>
        <v>0</v>
      </c>
      <c r="I6" s="63">
        <f>$C54</f>
        <v>0</v>
      </c>
      <c r="J6" s="63">
        <f>$C55</f>
        <v>0</v>
      </c>
      <c r="K6" s="63">
        <f>$C56</f>
        <v>0</v>
      </c>
      <c r="L6" s="63">
        <f>$C57</f>
        <v>0</v>
      </c>
      <c r="M6" s="64">
        <f>$C58</f>
        <v>0</v>
      </c>
      <c r="N6" s="7"/>
      <c r="O6" s="77">
        <f t="shared" si="0"/>
        <v>0</v>
      </c>
      <c r="P6" s="27"/>
      <c r="Q6" s="27"/>
      <c r="R6" s="27"/>
      <c r="S6" s="27"/>
      <c r="T6" s="27"/>
      <c r="U6" s="27"/>
      <c r="V6" s="27"/>
      <c r="W6" s="27"/>
    </row>
    <row r="7" spans="1:23" x14ac:dyDescent="0.2">
      <c r="A7" s="7"/>
      <c r="B7" s="62">
        <f>$C59</f>
        <v>0</v>
      </c>
      <c r="C7" s="63">
        <f>$C60</f>
        <v>0</v>
      </c>
      <c r="D7" s="63">
        <f>$C61</f>
        <v>0</v>
      </c>
      <c r="E7" s="63">
        <f>$C62</f>
        <v>0</v>
      </c>
      <c r="F7" s="63">
        <f>$C63</f>
        <v>0</v>
      </c>
      <c r="G7" s="63">
        <f>$C64</f>
        <v>0</v>
      </c>
      <c r="H7" s="63">
        <f>$C65</f>
        <v>0</v>
      </c>
      <c r="I7" s="63">
        <f>$C66</f>
        <v>0</v>
      </c>
      <c r="J7" s="63">
        <f>$C67</f>
        <v>0</v>
      </c>
      <c r="K7" s="63">
        <f>$C68</f>
        <v>0</v>
      </c>
      <c r="L7" s="63">
        <f>$C69</f>
        <v>0</v>
      </c>
      <c r="M7" s="64">
        <f>$C70</f>
        <v>0</v>
      </c>
      <c r="N7" s="7"/>
      <c r="O7" s="77">
        <f t="shared" si="0"/>
        <v>0</v>
      </c>
      <c r="P7" s="27"/>
      <c r="Q7" s="27"/>
      <c r="R7" s="27"/>
      <c r="S7" s="27"/>
      <c r="T7" s="27"/>
      <c r="U7" s="27"/>
      <c r="V7" s="27"/>
      <c r="W7" s="27"/>
    </row>
    <row r="8" spans="1:23" x14ac:dyDescent="0.2">
      <c r="A8" s="7"/>
      <c r="B8" s="39"/>
      <c r="C8" s="27"/>
      <c r="D8" s="27"/>
      <c r="E8" s="27"/>
      <c r="F8" s="27"/>
      <c r="G8" s="27"/>
      <c r="H8" s="27"/>
      <c r="I8" s="27"/>
      <c r="J8" s="27"/>
      <c r="K8" s="27"/>
      <c r="L8" s="27"/>
      <c r="M8" s="40"/>
      <c r="N8" s="7"/>
      <c r="O8" s="3"/>
      <c r="P8" s="27"/>
      <c r="Q8" s="27"/>
      <c r="R8" s="27"/>
      <c r="S8" s="27"/>
      <c r="T8" s="27"/>
      <c r="U8" s="27"/>
      <c r="V8" s="27"/>
      <c r="W8" s="27"/>
    </row>
    <row r="9" spans="1:23" x14ac:dyDescent="0.2">
      <c r="A9" s="7"/>
      <c r="B9" s="39"/>
      <c r="C9" s="27"/>
      <c r="D9" s="27"/>
      <c r="E9" s="27"/>
      <c r="F9" s="27"/>
      <c r="G9" s="27"/>
      <c r="H9" s="27"/>
      <c r="I9" s="27"/>
      <c r="J9" s="27"/>
      <c r="K9" s="27"/>
      <c r="L9" s="27"/>
      <c r="M9" s="40"/>
      <c r="N9" s="7"/>
      <c r="O9" s="3"/>
      <c r="P9" s="27"/>
      <c r="Q9" s="27"/>
      <c r="R9" s="27"/>
      <c r="S9" s="27"/>
      <c r="T9" s="27"/>
      <c r="U9" s="27"/>
      <c r="V9" s="27"/>
      <c r="W9" s="27"/>
    </row>
    <row r="10" spans="1:23" x14ac:dyDescent="0.2">
      <c r="A10" s="7"/>
      <c r="B10" s="3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40"/>
      <c r="N10" s="7"/>
      <c r="O10" s="3"/>
      <c r="P10" s="27"/>
      <c r="Q10" s="27"/>
      <c r="R10" s="27"/>
      <c r="S10" s="27"/>
      <c r="T10" s="27"/>
      <c r="U10" s="27"/>
      <c r="V10" s="27"/>
      <c r="W10" s="27"/>
    </row>
    <row r="11" spans="1:23" x14ac:dyDescent="0.2">
      <c r="A11" s="7"/>
      <c r="B11" s="3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40"/>
      <c r="N11" s="7"/>
      <c r="O11" s="3"/>
      <c r="P11" s="27"/>
      <c r="Q11" s="27"/>
      <c r="R11" s="27"/>
      <c r="S11" s="27"/>
      <c r="T11" s="27"/>
      <c r="U11" s="27"/>
      <c r="V11" s="27"/>
      <c r="W11" s="27"/>
    </row>
    <row r="12" spans="1:23" ht="12.75" thickBot="1" x14ac:dyDescent="0.25">
      <c r="A12" s="7"/>
      <c r="B12" s="41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42"/>
      <c r="N12" s="7"/>
      <c r="O12" s="3"/>
      <c r="P12" s="27"/>
      <c r="Q12" s="27"/>
      <c r="R12" s="27"/>
      <c r="S12" s="27"/>
      <c r="T12" s="27"/>
      <c r="U12" s="27"/>
      <c r="V12" s="27"/>
      <c r="W12" s="27"/>
    </row>
    <row r="13" spans="1:23" x14ac:dyDescent="0.2">
      <c r="O13" s="1" t="s">
        <v>4</v>
      </c>
      <c r="W13" s="5"/>
    </row>
    <row r="14" spans="1:23" ht="12.75" thickBot="1" x14ac:dyDescent="0.25">
      <c r="A14" s="15"/>
      <c r="B14" s="14"/>
      <c r="C14" s="14"/>
      <c r="D14" s="14"/>
      <c r="E14" s="14"/>
      <c r="F14" s="14"/>
      <c r="G14" s="14"/>
      <c r="H14" s="14"/>
      <c r="I14" s="14"/>
      <c r="J14" s="14"/>
      <c r="O14" s="1"/>
      <c r="Q14" s="82" t="s">
        <v>28</v>
      </c>
      <c r="R14" s="3" t="s">
        <v>29</v>
      </c>
      <c r="W14" s="5"/>
    </row>
    <row r="15" spans="1:23" ht="12.75" thickBot="1" x14ac:dyDescent="0.25">
      <c r="A15" s="14"/>
      <c r="B15" s="49" t="s">
        <v>14</v>
      </c>
      <c r="C15" s="31"/>
      <c r="D15" s="47" t="s">
        <v>21</v>
      </c>
      <c r="E15" s="31"/>
      <c r="F15" s="31"/>
      <c r="G15" s="31"/>
      <c r="H15" s="31"/>
      <c r="I15" s="31"/>
      <c r="J15" s="14"/>
      <c r="O15" s="3" t="s">
        <v>10</v>
      </c>
      <c r="P15" s="3" t="s">
        <v>5</v>
      </c>
      <c r="Q15" s="3" t="s">
        <v>27</v>
      </c>
      <c r="R15" s="3" t="s">
        <v>8</v>
      </c>
      <c r="W15" s="5"/>
    </row>
    <row r="16" spans="1:23" x14ac:dyDescent="0.2">
      <c r="A16" s="14"/>
      <c r="B16" s="31"/>
      <c r="C16" s="31"/>
      <c r="D16" s="31"/>
      <c r="E16" s="31"/>
      <c r="F16" s="31"/>
      <c r="G16" s="31"/>
      <c r="H16" s="31"/>
      <c r="I16" s="31"/>
      <c r="J16" s="14"/>
      <c r="O16" s="52">
        <v>5</v>
      </c>
      <c r="P16" s="65">
        <v>0.69199999999999995</v>
      </c>
      <c r="Q16" s="79">
        <v>1.07</v>
      </c>
      <c r="R16" s="69">
        <f>Q16*P16/$P$25</f>
        <v>0.28957371920219005</v>
      </c>
      <c r="W16" s="5"/>
    </row>
    <row r="17" spans="1:30" x14ac:dyDescent="0.2">
      <c r="A17" s="14"/>
      <c r="B17" s="31"/>
      <c r="C17" s="31"/>
      <c r="D17" s="31"/>
      <c r="I17" s="31"/>
      <c r="O17" s="24">
        <v>10</v>
      </c>
      <c r="P17" s="66">
        <v>1.212</v>
      </c>
      <c r="Q17" s="80">
        <v>1.02</v>
      </c>
      <c r="R17" s="70">
        <f>Q17*P17/$P$25</f>
        <v>0.48347281971059836</v>
      </c>
      <c r="W17" s="5"/>
    </row>
    <row r="18" spans="1:30" x14ac:dyDescent="0.2">
      <c r="A18" s="14"/>
      <c r="B18" s="31"/>
      <c r="C18" s="31"/>
      <c r="D18" s="31"/>
      <c r="I18" s="31"/>
      <c r="J18" s="78">
        <f>MAX(J22:J70)</f>
        <v>2.5569999999999999</v>
      </c>
      <c r="K18" s="74" t="s">
        <v>25</v>
      </c>
      <c r="O18" s="24">
        <v>15</v>
      </c>
      <c r="P18" s="66">
        <v>1.587</v>
      </c>
      <c r="Q18" s="80">
        <v>1.01</v>
      </c>
      <c r="R18" s="70">
        <f t="shared" ref="R18:R28" si="1">Q18*P18/$P$25</f>
        <v>0.62685569026202581</v>
      </c>
      <c r="W18" s="5"/>
    </row>
    <row r="19" spans="1:30" ht="12.75" thickBot="1" x14ac:dyDescent="0.25">
      <c r="A19" s="14"/>
      <c r="B19" s="31"/>
      <c r="C19" s="31"/>
      <c r="D19" s="31"/>
      <c r="I19" s="31"/>
      <c r="J19" s="72" t="s">
        <v>22</v>
      </c>
      <c r="O19" s="24">
        <v>20</v>
      </c>
      <c r="P19" s="66">
        <v>1.91</v>
      </c>
      <c r="Q19" s="80">
        <v>1</v>
      </c>
      <c r="R19" s="70">
        <f t="shared" si="1"/>
        <v>0.74696910441924125</v>
      </c>
      <c r="W19" s="5"/>
    </row>
    <row r="20" spans="1:30" ht="12.75" thickBot="1" x14ac:dyDescent="0.25">
      <c r="A20" s="11" t="s">
        <v>9</v>
      </c>
      <c r="B20" s="11" t="s">
        <v>9</v>
      </c>
      <c r="C20" s="10"/>
      <c r="D20" s="10"/>
      <c r="E20" s="11" t="s">
        <v>11</v>
      </c>
      <c r="F20" s="11"/>
      <c r="G20" s="37" t="s">
        <v>12</v>
      </c>
      <c r="H20" s="11" t="s">
        <v>13</v>
      </c>
      <c r="I20" s="29"/>
      <c r="J20" s="72" t="s">
        <v>23</v>
      </c>
      <c r="O20" s="24">
        <v>30</v>
      </c>
      <c r="P20" s="67">
        <v>2.1629999999999998</v>
      </c>
      <c r="Q20" s="80">
        <v>1</v>
      </c>
      <c r="R20" s="70">
        <f t="shared" si="1"/>
        <v>0.84591317950723499</v>
      </c>
      <c r="U20" s="16" t="s">
        <v>6</v>
      </c>
      <c r="V20" s="17"/>
      <c r="W20" s="43"/>
      <c r="X20" s="44">
        <v>65</v>
      </c>
      <c r="Y20" s="1" t="s">
        <v>20</v>
      </c>
      <c r="AD20" s="11" t="s">
        <v>13</v>
      </c>
    </row>
    <row r="21" spans="1:30" ht="12.75" thickBot="1" x14ac:dyDescent="0.25">
      <c r="A21" s="33" t="s">
        <v>10</v>
      </c>
      <c r="B21" s="33" t="s">
        <v>1</v>
      </c>
      <c r="C21" s="34" t="s">
        <v>2</v>
      </c>
      <c r="D21" s="34" t="s">
        <v>3</v>
      </c>
      <c r="E21" s="34" t="s">
        <v>3</v>
      </c>
      <c r="F21" s="36"/>
      <c r="G21" s="38" t="s">
        <v>1</v>
      </c>
      <c r="H21" s="34" t="s">
        <v>19</v>
      </c>
      <c r="I21" s="29"/>
      <c r="J21" s="34" t="s">
        <v>24</v>
      </c>
      <c r="O21" s="24">
        <v>45</v>
      </c>
      <c r="P21" s="67">
        <v>2.319</v>
      </c>
      <c r="Q21" s="80">
        <v>1</v>
      </c>
      <c r="R21" s="70">
        <f t="shared" si="1"/>
        <v>0.90692217442315215</v>
      </c>
      <c r="U21" s="12"/>
      <c r="V21" s="13"/>
      <c r="W21" s="45"/>
      <c r="X21" s="48"/>
      <c r="AD21" s="34" t="s">
        <v>31</v>
      </c>
    </row>
    <row r="22" spans="1:30" ht="12.75" thickBot="1" x14ac:dyDescent="0.25">
      <c r="A22" s="9">
        <v>0</v>
      </c>
      <c r="B22" s="35">
        <v>0</v>
      </c>
      <c r="C22" s="35">
        <v>0</v>
      </c>
      <c r="D22" s="10">
        <v>0</v>
      </c>
      <c r="E22" s="35">
        <v>0</v>
      </c>
      <c r="F22" s="26"/>
      <c r="G22" s="10">
        <f>IF(MOD(A22,60)=0,A22/60," ")</f>
        <v>0</v>
      </c>
      <c r="H22" s="26">
        <v>0</v>
      </c>
      <c r="I22" s="29"/>
      <c r="J22" s="14"/>
      <c r="O22" s="24">
        <v>60</v>
      </c>
      <c r="P22" s="67">
        <v>2.3889999999999998</v>
      </c>
      <c r="Q22" s="80">
        <v>1</v>
      </c>
      <c r="R22" s="70">
        <f t="shared" si="1"/>
        <v>0.93429800547516617</v>
      </c>
      <c r="U22" s="12" t="s">
        <v>18</v>
      </c>
      <c r="V22" s="13"/>
      <c r="W22" s="45"/>
      <c r="X22" s="44">
        <v>213</v>
      </c>
      <c r="AD22" s="84">
        <f>H22*25.4</f>
        <v>0</v>
      </c>
    </row>
    <row r="23" spans="1:30" ht="12.75" thickBot="1" x14ac:dyDescent="0.25">
      <c r="A23" s="9">
        <v>5</v>
      </c>
      <c r="B23" s="35">
        <f>A23/60</f>
        <v>8.3333333333333329E-2</v>
      </c>
      <c r="C23" s="73">
        <v>2E-3</v>
      </c>
      <c r="D23" s="10">
        <f>D22+C23</f>
        <v>2E-3</v>
      </c>
      <c r="E23" s="35">
        <f>D23/$J$18</f>
        <v>7.821666014861166E-4</v>
      </c>
      <c r="F23" s="26"/>
      <c r="G23" s="10">
        <f>B23</f>
        <v>8.3333333333333329E-2</v>
      </c>
      <c r="H23" s="26">
        <f>C23*12</f>
        <v>2.4E-2</v>
      </c>
      <c r="I23" s="30"/>
      <c r="J23" s="14"/>
      <c r="O23" s="24">
        <v>75</v>
      </c>
      <c r="P23" s="67">
        <v>2.4780000000000002</v>
      </c>
      <c r="Q23" s="80">
        <v>1</v>
      </c>
      <c r="R23" s="70">
        <f t="shared" si="1"/>
        <v>0.96910441924129853</v>
      </c>
      <c r="U23" s="12"/>
      <c r="V23" s="13"/>
      <c r="W23" s="45"/>
      <c r="X23" s="48"/>
      <c r="AD23" s="84">
        <f t="shared" ref="AD23:AD47" si="2">H23*25.4</f>
        <v>0.60960000000000003</v>
      </c>
    </row>
    <row r="24" spans="1:30" ht="12.75" thickBot="1" x14ac:dyDescent="0.25">
      <c r="A24" s="9">
        <v>10</v>
      </c>
      <c r="B24" s="35">
        <f>A24/60</f>
        <v>0.16666666666666666</v>
      </c>
      <c r="C24" s="73">
        <v>1E-3</v>
      </c>
      <c r="D24" s="10">
        <f t="shared" ref="D24:D70" si="3">D23+C24</f>
        <v>3.0000000000000001E-3</v>
      </c>
      <c r="E24" s="35">
        <f t="shared" ref="E24:E70" si="4">D24/$J$18</f>
        <v>1.173249902229175E-3</v>
      </c>
      <c r="F24" s="26"/>
      <c r="G24" s="10">
        <f t="shared" ref="G24:G70" si="5">B24</f>
        <v>0.16666666666666666</v>
      </c>
      <c r="H24" s="26">
        <f t="shared" ref="H24:H70" si="6">C24*12</f>
        <v>1.2E-2</v>
      </c>
      <c r="I24" s="29"/>
      <c r="J24" s="14"/>
      <c r="N24" s="8"/>
      <c r="O24" s="24">
        <v>90</v>
      </c>
      <c r="P24" s="67">
        <v>2.5539999999999998</v>
      </c>
      <c r="Q24" s="80">
        <v>1</v>
      </c>
      <c r="R24" s="70">
        <f t="shared" si="1"/>
        <v>0.99882675009777078</v>
      </c>
      <c r="U24" s="12" t="s">
        <v>17</v>
      </c>
      <c r="V24" s="13"/>
      <c r="W24" s="45"/>
      <c r="X24" s="44">
        <v>213</v>
      </c>
      <c r="AD24" s="84">
        <f t="shared" si="2"/>
        <v>0.30480000000000002</v>
      </c>
    </row>
    <row r="25" spans="1:30" ht="12.75" thickBot="1" x14ac:dyDescent="0.25">
      <c r="A25" s="9">
        <v>15</v>
      </c>
      <c r="B25" s="35">
        <f t="shared" ref="B25:B88" si="7">A25/60</f>
        <v>0.25</v>
      </c>
      <c r="C25" s="73">
        <v>0</v>
      </c>
      <c r="D25" s="10">
        <f t="shared" si="3"/>
        <v>3.0000000000000001E-3</v>
      </c>
      <c r="E25" s="35">
        <f t="shared" si="4"/>
        <v>1.173249902229175E-3</v>
      </c>
      <c r="F25" s="26"/>
      <c r="G25" s="10">
        <f t="shared" si="5"/>
        <v>0.25</v>
      </c>
      <c r="H25" s="26">
        <f t="shared" si="6"/>
        <v>0</v>
      </c>
      <c r="I25" s="29"/>
      <c r="J25" s="15"/>
      <c r="O25" s="24">
        <v>120</v>
      </c>
      <c r="P25" s="76">
        <v>2.5569999999999999</v>
      </c>
      <c r="Q25" s="80">
        <v>1</v>
      </c>
      <c r="R25" s="70">
        <f t="shared" si="1"/>
        <v>1</v>
      </c>
      <c r="U25" s="12"/>
      <c r="V25" s="13"/>
      <c r="W25" s="45"/>
      <c r="X25" s="48"/>
      <c r="AD25" s="84">
        <f t="shared" si="2"/>
        <v>0</v>
      </c>
    </row>
    <row r="26" spans="1:30" ht="12.75" thickBot="1" x14ac:dyDescent="0.25">
      <c r="A26" s="9">
        <v>20</v>
      </c>
      <c r="B26" s="35">
        <f t="shared" si="7"/>
        <v>0.33333333333333331</v>
      </c>
      <c r="C26" s="73">
        <v>0</v>
      </c>
      <c r="D26" s="10">
        <f t="shared" si="3"/>
        <v>3.0000000000000001E-3</v>
      </c>
      <c r="E26" s="35">
        <f t="shared" si="4"/>
        <v>1.173249902229175E-3</v>
      </c>
      <c r="F26" s="26"/>
      <c r="G26" s="10">
        <f t="shared" si="5"/>
        <v>0.33333333333333331</v>
      </c>
      <c r="H26" s="26">
        <f t="shared" si="6"/>
        <v>0</v>
      </c>
      <c r="I26" s="29"/>
      <c r="J26" s="14"/>
      <c r="O26" s="24">
        <v>180</v>
      </c>
      <c r="P26" s="67">
        <v>2.5569999999999999</v>
      </c>
      <c r="Q26" s="80">
        <v>1</v>
      </c>
      <c r="R26" s="70">
        <f t="shared" si="1"/>
        <v>1</v>
      </c>
      <c r="U26" s="18" t="s">
        <v>7</v>
      </c>
      <c r="V26" s="57"/>
      <c r="W26" s="58"/>
      <c r="X26" s="44" t="s">
        <v>30</v>
      </c>
      <c r="AD26" s="84">
        <f t="shared" si="2"/>
        <v>0</v>
      </c>
    </row>
    <row r="27" spans="1:30" x14ac:dyDescent="0.2">
      <c r="A27" s="9">
        <v>25</v>
      </c>
      <c r="B27" s="35">
        <f t="shared" si="7"/>
        <v>0.41666666666666669</v>
      </c>
      <c r="C27" s="73">
        <v>0</v>
      </c>
      <c r="D27" s="10">
        <f t="shared" si="3"/>
        <v>3.0000000000000001E-3</v>
      </c>
      <c r="E27" s="35">
        <f t="shared" si="4"/>
        <v>1.173249902229175E-3</v>
      </c>
      <c r="F27" s="26"/>
      <c r="G27" s="10">
        <f t="shared" si="5"/>
        <v>0.41666666666666669</v>
      </c>
      <c r="H27" s="26">
        <f t="shared" si="6"/>
        <v>0</v>
      </c>
      <c r="I27" s="29"/>
      <c r="J27" s="14"/>
      <c r="O27" s="24">
        <v>240</v>
      </c>
      <c r="P27" s="67">
        <v>2.5569999999999999</v>
      </c>
      <c r="Q27" s="80">
        <v>1</v>
      </c>
      <c r="R27" s="70">
        <f t="shared" si="1"/>
        <v>1</v>
      </c>
      <c r="U27" s="14"/>
      <c r="V27" s="14"/>
      <c r="W27" s="27"/>
      <c r="X27" s="14"/>
      <c r="Y27" s="14"/>
      <c r="AD27" s="84">
        <f t="shared" si="2"/>
        <v>0</v>
      </c>
    </row>
    <row r="28" spans="1:30" x14ac:dyDescent="0.2">
      <c r="A28" s="9">
        <v>30</v>
      </c>
      <c r="B28" s="35">
        <f t="shared" si="7"/>
        <v>0.5</v>
      </c>
      <c r="C28" s="73">
        <v>0</v>
      </c>
      <c r="D28" s="10">
        <f t="shared" si="3"/>
        <v>3.0000000000000001E-3</v>
      </c>
      <c r="E28" s="35">
        <f t="shared" si="4"/>
        <v>1.173249902229175E-3</v>
      </c>
      <c r="F28" s="26"/>
      <c r="G28" s="10">
        <f t="shared" si="5"/>
        <v>0.5</v>
      </c>
      <c r="H28" s="26">
        <f t="shared" si="6"/>
        <v>0</v>
      </c>
      <c r="I28" s="29"/>
      <c r="J28" s="14"/>
      <c r="O28" s="24">
        <v>300</v>
      </c>
      <c r="P28" s="67">
        <v>2.5569999999999999</v>
      </c>
      <c r="Q28" s="80">
        <v>1</v>
      </c>
      <c r="R28" s="70">
        <f t="shared" si="1"/>
        <v>1</v>
      </c>
      <c r="U28" s="15"/>
      <c r="V28" s="14"/>
      <c r="W28" s="27"/>
      <c r="X28" s="56"/>
      <c r="Y28" s="15"/>
      <c r="AD28" s="84">
        <f t="shared" si="2"/>
        <v>0</v>
      </c>
    </row>
    <row r="29" spans="1:30" ht="12.75" thickBot="1" x14ac:dyDescent="0.25">
      <c r="A29" s="9">
        <v>35</v>
      </c>
      <c r="B29" s="35">
        <f t="shared" si="7"/>
        <v>0.58333333333333337</v>
      </c>
      <c r="C29" s="73">
        <v>6.4000000000000001E-2</v>
      </c>
      <c r="D29" s="10">
        <f t="shared" si="3"/>
        <v>6.7000000000000004E-2</v>
      </c>
      <c r="E29" s="35">
        <f t="shared" si="4"/>
        <v>2.6202581149784906E-2</v>
      </c>
      <c r="F29" s="26"/>
      <c r="G29" s="10">
        <f t="shared" si="5"/>
        <v>0.58333333333333337</v>
      </c>
      <c r="H29" s="26">
        <f t="shared" si="6"/>
        <v>0.76800000000000002</v>
      </c>
      <c r="I29" s="29"/>
      <c r="J29" s="15"/>
      <c r="O29" s="25">
        <v>360</v>
      </c>
      <c r="P29" s="68">
        <v>2.5569999999999999</v>
      </c>
      <c r="Q29" s="81">
        <v>1</v>
      </c>
      <c r="R29" s="71">
        <f>Q29*P29/$P$25</f>
        <v>1</v>
      </c>
      <c r="W29" s="5"/>
      <c r="AD29" s="84">
        <f t="shared" si="2"/>
        <v>19.507200000000001</v>
      </c>
    </row>
    <row r="30" spans="1:30" x14ac:dyDescent="0.2">
      <c r="A30" s="9">
        <v>40</v>
      </c>
      <c r="B30" s="35">
        <f t="shared" si="7"/>
        <v>0.66666666666666663</v>
      </c>
      <c r="C30" s="73">
        <v>0.01</v>
      </c>
      <c r="D30" s="10">
        <f t="shared" si="3"/>
        <v>7.6999999999999999E-2</v>
      </c>
      <c r="E30" s="35">
        <f t="shared" si="4"/>
        <v>3.0113414157215489E-2</v>
      </c>
      <c r="F30" s="26"/>
      <c r="G30" s="10">
        <f t="shared" si="5"/>
        <v>0.66666666666666663</v>
      </c>
      <c r="H30" s="26">
        <f t="shared" si="6"/>
        <v>0.12</v>
      </c>
      <c r="I30" s="29"/>
      <c r="J30" s="14"/>
      <c r="P30" s="31"/>
      <c r="Q30" s="53"/>
      <c r="R30" s="54"/>
      <c r="AD30" s="84">
        <f t="shared" si="2"/>
        <v>3.0479999999999996</v>
      </c>
    </row>
    <row r="31" spans="1:30" x14ac:dyDescent="0.2">
      <c r="A31" s="9">
        <v>45</v>
      </c>
      <c r="B31" s="35">
        <f t="shared" si="7"/>
        <v>0.75</v>
      </c>
      <c r="C31" s="73">
        <v>2E-3</v>
      </c>
      <c r="D31" s="10">
        <f t="shared" si="3"/>
        <v>7.9000000000000001E-2</v>
      </c>
      <c r="E31" s="35">
        <f t="shared" si="4"/>
        <v>3.0895580758701604E-2</v>
      </c>
      <c r="F31" s="26"/>
      <c r="G31" s="10">
        <f t="shared" si="5"/>
        <v>0.75</v>
      </c>
      <c r="H31" s="26">
        <f t="shared" si="6"/>
        <v>2.4E-2</v>
      </c>
      <c r="I31" s="29"/>
      <c r="J31" s="14"/>
      <c r="P31" s="31"/>
      <c r="Q31" s="53"/>
      <c r="R31" s="54"/>
      <c r="AD31" s="84">
        <f t="shared" si="2"/>
        <v>0.60960000000000003</v>
      </c>
    </row>
    <row r="32" spans="1:30" x14ac:dyDescent="0.2">
      <c r="A32" s="9">
        <v>50</v>
      </c>
      <c r="B32" s="35">
        <f t="shared" si="7"/>
        <v>0.83333333333333337</v>
      </c>
      <c r="C32" s="73">
        <v>4.8000000000000001E-2</v>
      </c>
      <c r="D32" s="10">
        <f t="shared" si="3"/>
        <v>0.127</v>
      </c>
      <c r="E32" s="35">
        <f t="shared" si="4"/>
        <v>4.96675791943684E-2</v>
      </c>
      <c r="F32" s="26"/>
      <c r="G32" s="10">
        <f t="shared" si="5"/>
        <v>0.83333333333333337</v>
      </c>
      <c r="H32" s="26">
        <f t="shared" si="6"/>
        <v>0.57600000000000007</v>
      </c>
      <c r="I32" s="29"/>
      <c r="J32" s="14"/>
      <c r="P32" s="31"/>
      <c r="Q32" s="53"/>
      <c r="R32" s="54"/>
      <c r="AD32" s="84">
        <f t="shared" si="2"/>
        <v>14.630400000000002</v>
      </c>
    </row>
    <row r="33" spans="1:30" x14ac:dyDescent="0.2">
      <c r="A33" s="9">
        <v>55</v>
      </c>
      <c r="B33" s="35">
        <f t="shared" si="7"/>
        <v>0.91666666666666663</v>
      </c>
      <c r="C33" s="73">
        <v>1.7999999999999999E-2</v>
      </c>
      <c r="D33" s="10">
        <f t="shared" si="3"/>
        <v>0.14499999999999999</v>
      </c>
      <c r="E33" s="35">
        <f t="shared" si="4"/>
        <v>5.6707078607743447E-2</v>
      </c>
      <c r="F33" s="26"/>
      <c r="G33" s="10">
        <f t="shared" si="5"/>
        <v>0.91666666666666663</v>
      </c>
      <c r="H33" s="26">
        <f t="shared" si="6"/>
        <v>0.21599999999999997</v>
      </c>
      <c r="I33" s="29"/>
      <c r="J33" s="15"/>
      <c r="P33" s="31"/>
      <c r="Q33" s="53"/>
      <c r="R33" s="54"/>
      <c r="AD33" s="84">
        <f t="shared" si="2"/>
        <v>5.4863999999999988</v>
      </c>
    </row>
    <row r="34" spans="1:30" x14ac:dyDescent="0.2">
      <c r="A34" s="9">
        <v>60</v>
      </c>
      <c r="B34" s="35">
        <f t="shared" si="7"/>
        <v>1</v>
      </c>
      <c r="C34" s="73">
        <v>2.3E-2</v>
      </c>
      <c r="D34" s="10">
        <f t="shared" si="3"/>
        <v>0.16799999999999998</v>
      </c>
      <c r="E34" s="35">
        <f t="shared" si="4"/>
        <v>6.5701994524833787E-2</v>
      </c>
      <c r="F34" s="26"/>
      <c r="G34" s="10">
        <f t="shared" si="5"/>
        <v>1</v>
      </c>
      <c r="H34" s="26">
        <f t="shared" si="6"/>
        <v>0.27600000000000002</v>
      </c>
      <c r="I34" s="29"/>
      <c r="J34" s="14"/>
      <c r="P34" s="31"/>
      <c r="Q34" s="53"/>
      <c r="R34" s="54"/>
      <c r="AD34" s="84">
        <f t="shared" si="2"/>
        <v>7.0104000000000006</v>
      </c>
    </row>
    <row r="35" spans="1:30" x14ac:dyDescent="0.2">
      <c r="A35" s="9">
        <v>65</v>
      </c>
      <c r="B35" s="35">
        <f t="shared" si="7"/>
        <v>1.0833333333333333</v>
      </c>
      <c r="C35" s="73">
        <v>4.4999999999999998E-2</v>
      </c>
      <c r="D35" s="10">
        <f t="shared" si="3"/>
        <v>0.21299999999999997</v>
      </c>
      <c r="E35" s="35">
        <f t="shared" si="4"/>
        <v>8.3300743058271398E-2</v>
      </c>
      <c r="F35" s="26"/>
      <c r="G35" s="10">
        <f t="shared" si="5"/>
        <v>1.0833333333333333</v>
      </c>
      <c r="H35" s="26">
        <f t="shared" si="6"/>
        <v>0.54</v>
      </c>
      <c r="I35" s="29"/>
      <c r="J35" s="14"/>
      <c r="P35" s="31"/>
      <c r="Q35" s="53"/>
      <c r="R35" s="54"/>
      <c r="AD35" s="84">
        <f t="shared" si="2"/>
        <v>13.715999999999999</v>
      </c>
    </row>
    <row r="36" spans="1:30" x14ac:dyDescent="0.2">
      <c r="A36" s="9">
        <v>70</v>
      </c>
      <c r="B36" s="35">
        <f t="shared" si="7"/>
        <v>1.1666666666666667</v>
      </c>
      <c r="C36" s="73">
        <v>1.7000000000000001E-2</v>
      </c>
      <c r="D36" s="10">
        <f t="shared" si="3"/>
        <v>0.22999999999999998</v>
      </c>
      <c r="E36" s="35">
        <f t="shared" si="4"/>
        <v>8.9949159170903403E-2</v>
      </c>
      <c r="F36" s="26"/>
      <c r="G36" s="10">
        <f t="shared" si="5"/>
        <v>1.1666666666666667</v>
      </c>
      <c r="H36" s="26">
        <f t="shared" si="6"/>
        <v>0.20400000000000001</v>
      </c>
      <c r="I36" s="29"/>
      <c r="J36" s="14"/>
      <c r="P36" s="31"/>
      <c r="Q36" s="53"/>
      <c r="R36" s="54"/>
      <c r="AD36" s="84">
        <f t="shared" si="2"/>
        <v>5.1816000000000004</v>
      </c>
    </row>
    <row r="37" spans="1:30" x14ac:dyDescent="0.2">
      <c r="A37" s="9">
        <v>75</v>
      </c>
      <c r="B37" s="35">
        <f t="shared" si="7"/>
        <v>1.25</v>
      </c>
      <c r="C37" s="73">
        <v>8.0000000000000002E-3</v>
      </c>
      <c r="D37" s="10">
        <f t="shared" si="3"/>
        <v>0.23799999999999999</v>
      </c>
      <c r="E37" s="35">
        <f t="shared" si="4"/>
        <v>9.3077825576847864E-2</v>
      </c>
      <c r="F37" s="26"/>
      <c r="G37" s="10">
        <f t="shared" si="5"/>
        <v>1.25</v>
      </c>
      <c r="H37" s="26">
        <f t="shared" si="6"/>
        <v>9.6000000000000002E-2</v>
      </c>
      <c r="I37" s="29"/>
      <c r="J37" s="15"/>
      <c r="P37" s="31"/>
      <c r="Q37" s="53"/>
      <c r="R37" s="54"/>
      <c r="AD37" s="84">
        <f t="shared" si="2"/>
        <v>2.4384000000000001</v>
      </c>
    </row>
    <row r="38" spans="1:30" x14ac:dyDescent="0.2">
      <c r="A38" s="9">
        <v>80</v>
      </c>
      <c r="B38" s="35">
        <f t="shared" si="7"/>
        <v>1.3333333333333333</v>
      </c>
      <c r="C38" s="73">
        <v>0.02</v>
      </c>
      <c r="D38" s="10">
        <f t="shared" si="3"/>
        <v>0.25800000000000001</v>
      </c>
      <c r="E38" s="35">
        <f t="shared" si="4"/>
        <v>0.10089949159170904</v>
      </c>
      <c r="F38" s="26"/>
      <c r="G38" s="10">
        <f t="shared" si="5"/>
        <v>1.3333333333333333</v>
      </c>
      <c r="H38" s="26">
        <f t="shared" si="6"/>
        <v>0.24</v>
      </c>
      <c r="I38" s="29"/>
      <c r="J38" s="14"/>
      <c r="AD38" s="84">
        <f t="shared" si="2"/>
        <v>6.0959999999999992</v>
      </c>
    </row>
    <row r="39" spans="1:30" x14ac:dyDescent="0.2">
      <c r="A39" s="9">
        <v>85</v>
      </c>
      <c r="B39" s="35">
        <f t="shared" si="7"/>
        <v>1.4166666666666667</v>
      </c>
      <c r="C39" s="73">
        <v>0.32300000000000001</v>
      </c>
      <c r="D39" s="10">
        <f t="shared" si="3"/>
        <v>0.58099999999999996</v>
      </c>
      <c r="E39" s="35">
        <f t="shared" si="4"/>
        <v>0.22721939773171684</v>
      </c>
      <c r="F39" s="26"/>
      <c r="G39" s="10">
        <f t="shared" si="5"/>
        <v>1.4166666666666667</v>
      </c>
      <c r="H39" s="26">
        <f t="shared" si="6"/>
        <v>3.8760000000000003</v>
      </c>
      <c r="I39" s="32"/>
      <c r="J39" s="32"/>
      <c r="AD39" s="84">
        <f t="shared" si="2"/>
        <v>98.450400000000002</v>
      </c>
    </row>
    <row r="40" spans="1:30" x14ac:dyDescent="0.2">
      <c r="A40" s="9">
        <v>90</v>
      </c>
      <c r="B40" s="35">
        <f t="shared" si="7"/>
        <v>1.5</v>
      </c>
      <c r="C40" s="73">
        <v>0.52</v>
      </c>
      <c r="D40" s="10">
        <f t="shared" si="3"/>
        <v>1.101</v>
      </c>
      <c r="E40" s="35">
        <f t="shared" si="4"/>
        <v>0.43058271411810717</v>
      </c>
      <c r="F40" s="26"/>
      <c r="G40" s="10">
        <f t="shared" si="5"/>
        <v>1.5</v>
      </c>
      <c r="H40" s="26">
        <f t="shared" si="6"/>
        <v>6.24</v>
      </c>
      <c r="I40" s="14"/>
      <c r="J40" s="32"/>
      <c r="K40" s="8"/>
      <c r="AD40" s="84">
        <f t="shared" si="2"/>
        <v>158.49600000000001</v>
      </c>
    </row>
    <row r="41" spans="1:30" x14ac:dyDescent="0.2">
      <c r="A41" s="9">
        <v>95</v>
      </c>
      <c r="B41" s="35">
        <f t="shared" si="7"/>
        <v>1.5833333333333333</v>
      </c>
      <c r="C41" s="73">
        <v>0.69199999999999995</v>
      </c>
      <c r="D41" s="10">
        <f t="shared" si="3"/>
        <v>1.7929999999999999</v>
      </c>
      <c r="E41" s="35">
        <f t="shared" si="4"/>
        <v>0.70121235823230343</v>
      </c>
      <c r="F41" s="26"/>
      <c r="G41" s="10">
        <f t="shared" si="5"/>
        <v>1.5833333333333333</v>
      </c>
      <c r="H41" s="26">
        <f t="shared" si="6"/>
        <v>8.3039999999999985</v>
      </c>
      <c r="I41" s="14"/>
      <c r="J41" s="15"/>
      <c r="K41" s="8"/>
      <c r="AD41" s="84">
        <f t="shared" si="2"/>
        <v>210.92159999999996</v>
      </c>
    </row>
    <row r="42" spans="1:30" x14ac:dyDescent="0.2">
      <c r="A42" s="9">
        <v>100</v>
      </c>
      <c r="B42" s="35">
        <f t="shared" si="7"/>
        <v>1.6666666666666667</v>
      </c>
      <c r="C42" s="73">
        <v>0.375</v>
      </c>
      <c r="D42" s="10">
        <f t="shared" si="3"/>
        <v>2.1680000000000001</v>
      </c>
      <c r="E42" s="35">
        <f t="shared" si="4"/>
        <v>0.84786859601095044</v>
      </c>
      <c r="F42" s="26"/>
      <c r="G42" s="10">
        <f t="shared" si="5"/>
        <v>1.6666666666666667</v>
      </c>
      <c r="H42" s="26">
        <f t="shared" si="6"/>
        <v>4.5</v>
      </c>
      <c r="I42" s="14"/>
      <c r="J42" s="32"/>
      <c r="K42" s="8"/>
      <c r="AD42" s="84">
        <f t="shared" si="2"/>
        <v>114.3</v>
      </c>
    </row>
    <row r="43" spans="1:30" x14ac:dyDescent="0.2">
      <c r="A43" s="9">
        <v>105</v>
      </c>
      <c r="B43" s="35">
        <f t="shared" si="7"/>
        <v>1.75</v>
      </c>
      <c r="C43" s="73">
        <v>0.21099999999999999</v>
      </c>
      <c r="D43" s="10">
        <f t="shared" si="3"/>
        <v>2.379</v>
      </c>
      <c r="E43" s="35">
        <f t="shared" si="4"/>
        <v>0.93038717246773561</v>
      </c>
      <c r="F43" s="26"/>
      <c r="G43" s="10">
        <f t="shared" si="5"/>
        <v>1.75</v>
      </c>
      <c r="H43" s="26">
        <f t="shared" si="6"/>
        <v>2.532</v>
      </c>
      <c r="I43" s="8"/>
      <c r="J43" s="8"/>
      <c r="K43" s="8"/>
      <c r="AD43" s="84">
        <f t="shared" si="2"/>
        <v>64.312799999999996</v>
      </c>
    </row>
    <row r="44" spans="1:30" x14ac:dyDescent="0.2">
      <c r="A44" s="9">
        <v>110</v>
      </c>
      <c r="B44" s="35">
        <f t="shared" si="7"/>
        <v>1.8333333333333333</v>
      </c>
      <c r="C44" s="73">
        <v>4.2000000000000003E-2</v>
      </c>
      <c r="D44" s="10">
        <f t="shared" si="3"/>
        <v>2.4209999999999998</v>
      </c>
      <c r="E44" s="35">
        <f t="shared" si="4"/>
        <v>0.94681267109894407</v>
      </c>
      <c r="F44" s="26"/>
      <c r="G44" s="10">
        <f t="shared" si="5"/>
        <v>1.8333333333333333</v>
      </c>
      <c r="H44" s="26">
        <f t="shared" si="6"/>
        <v>0.504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AD44" s="84">
        <f t="shared" si="2"/>
        <v>12.801599999999999</v>
      </c>
    </row>
    <row r="45" spans="1:30" x14ac:dyDescent="0.2">
      <c r="A45" s="9">
        <v>115</v>
      </c>
      <c r="B45" s="35">
        <f t="shared" si="7"/>
        <v>1.9166666666666667</v>
      </c>
      <c r="C45" s="73">
        <v>5.1999999999999998E-2</v>
      </c>
      <c r="D45" s="10">
        <f t="shared" si="3"/>
        <v>2.4729999999999999</v>
      </c>
      <c r="E45" s="35">
        <f t="shared" si="4"/>
        <v>0.96714900273758309</v>
      </c>
      <c r="F45" s="26"/>
      <c r="G45" s="10">
        <f t="shared" si="5"/>
        <v>1.9166666666666667</v>
      </c>
      <c r="H45" s="26">
        <f t="shared" si="6"/>
        <v>0.624</v>
      </c>
      <c r="AD45" s="84">
        <f t="shared" si="2"/>
        <v>15.849599999999999</v>
      </c>
    </row>
    <row r="46" spans="1:30" x14ac:dyDescent="0.2">
      <c r="A46" s="9">
        <v>120</v>
      </c>
      <c r="B46" s="35">
        <f t="shared" si="7"/>
        <v>2</v>
      </c>
      <c r="C46" s="73">
        <v>8.4000000000000005E-2</v>
      </c>
      <c r="D46" s="10">
        <f t="shared" si="3"/>
        <v>2.5569999999999999</v>
      </c>
      <c r="E46" s="35">
        <f t="shared" si="4"/>
        <v>1</v>
      </c>
      <c r="F46" s="26"/>
      <c r="G46" s="10">
        <f t="shared" si="5"/>
        <v>2</v>
      </c>
      <c r="H46" s="26">
        <f t="shared" si="6"/>
        <v>1.008</v>
      </c>
      <c r="J46" s="26">
        <f>SUM(C23:C46)</f>
        <v>2.5569999999999999</v>
      </c>
      <c r="AD46" s="84">
        <f t="shared" si="2"/>
        <v>25.603199999999998</v>
      </c>
    </row>
    <row r="47" spans="1:30" x14ac:dyDescent="0.2">
      <c r="A47" s="9">
        <v>125</v>
      </c>
      <c r="B47" s="35">
        <f t="shared" si="7"/>
        <v>2.0833333333333335</v>
      </c>
      <c r="C47" s="35">
        <v>0</v>
      </c>
      <c r="D47" s="10">
        <f t="shared" si="3"/>
        <v>2.5569999999999999</v>
      </c>
      <c r="E47" s="35">
        <f t="shared" si="4"/>
        <v>1</v>
      </c>
      <c r="F47" s="26"/>
      <c r="G47" s="10">
        <f t="shared" si="5"/>
        <v>2.0833333333333335</v>
      </c>
      <c r="H47" s="26">
        <f t="shared" si="6"/>
        <v>0</v>
      </c>
      <c r="J47" s="26">
        <f t="shared" ref="J47:J70" si="8">SUM(C24:C47)</f>
        <v>2.5549999999999997</v>
      </c>
      <c r="AD47" s="84">
        <f t="shared" si="2"/>
        <v>0</v>
      </c>
    </row>
    <row r="48" spans="1:30" x14ac:dyDescent="0.2">
      <c r="A48" s="9">
        <v>130</v>
      </c>
      <c r="B48" s="35">
        <f t="shared" si="7"/>
        <v>2.1666666666666665</v>
      </c>
      <c r="C48" s="35">
        <v>0</v>
      </c>
      <c r="D48" s="10">
        <f t="shared" si="3"/>
        <v>2.5569999999999999</v>
      </c>
      <c r="E48" s="35">
        <f t="shared" si="4"/>
        <v>1</v>
      </c>
      <c r="F48" s="26"/>
      <c r="G48" s="10">
        <f t="shared" si="5"/>
        <v>2.1666666666666665</v>
      </c>
      <c r="H48" s="26">
        <f t="shared" si="6"/>
        <v>0</v>
      </c>
      <c r="J48" s="26">
        <f t="shared" si="8"/>
        <v>2.5539999999999998</v>
      </c>
      <c r="AD48" s="84">
        <f t="shared" ref="AD48:AD58" si="9">Y48*12</f>
        <v>0</v>
      </c>
    </row>
    <row r="49" spans="1:30" x14ac:dyDescent="0.2">
      <c r="A49" s="9">
        <v>135</v>
      </c>
      <c r="B49" s="35">
        <f t="shared" si="7"/>
        <v>2.25</v>
      </c>
      <c r="C49" s="35">
        <v>0</v>
      </c>
      <c r="D49" s="10">
        <f t="shared" si="3"/>
        <v>2.5569999999999999</v>
      </c>
      <c r="E49" s="35">
        <f t="shared" si="4"/>
        <v>1</v>
      </c>
      <c r="F49" s="26"/>
      <c r="G49" s="10">
        <f t="shared" si="5"/>
        <v>2.25</v>
      </c>
      <c r="H49" s="26">
        <f t="shared" si="6"/>
        <v>0</v>
      </c>
      <c r="J49" s="26">
        <f t="shared" si="8"/>
        <v>2.5539999999999998</v>
      </c>
      <c r="AD49" s="84">
        <f t="shared" si="9"/>
        <v>0</v>
      </c>
    </row>
    <row r="50" spans="1:30" x14ac:dyDescent="0.2">
      <c r="A50" s="9">
        <v>140</v>
      </c>
      <c r="B50" s="35">
        <f t="shared" si="7"/>
        <v>2.3333333333333335</v>
      </c>
      <c r="C50" s="35">
        <v>0</v>
      </c>
      <c r="D50" s="10">
        <f t="shared" si="3"/>
        <v>2.5569999999999999</v>
      </c>
      <c r="E50" s="35">
        <f t="shared" si="4"/>
        <v>1</v>
      </c>
      <c r="F50" s="26"/>
      <c r="G50" s="10">
        <f t="shared" si="5"/>
        <v>2.3333333333333335</v>
      </c>
      <c r="H50" s="26">
        <f t="shared" si="6"/>
        <v>0</v>
      </c>
      <c r="J50" s="26">
        <f t="shared" si="8"/>
        <v>2.5539999999999998</v>
      </c>
      <c r="AD50" s="84">
        <f t="shared" si="9"/>
        <v>0</v>
      </c>
    </row>
    <row r="51" spans="1:30" x14ac:dyDescent="0.2">
      <c r="A51" s="9">
        <v>145</v>
      </c>
      <c r="B51" s="35">
        <f t="shared" si="7"/>
        <v>2.4166666666666665</v>
      </c>
      <c r="C51" s="35">
        <v>0</v>
      </c>
      <c r="D51" s="10">
        <f t="shared" si="3"/>
        <v>2.5569999999999999</v>
      </c>
      <c r="E51" s="35">
        <f t="shared" si="4"/>
        <v>1</v>
      </c>
      <c r="F51" s="26"/>
      <c r="G51" s="10">
        <f t="shared" si="5"/>
        <v>2.4166666666666665</v>
      </c>
      <c r="H51" s="26">
        <f t="shared" si="6"/>
        <v>0</v>
      </c>
      <c r="J51" s="26">
        <f t="shared" si="8"/>
        <v>2.5539999999999998</v>
      </c>
      <c r="AD51" s="84">
        <f t="shared" si="9"/>
        <v>0</v>
      </c>
    </row>
    <row r="52" spans="1:30" x14ac:dyDescent="0.2">
      <c r="A52" s="9">
        <v>150</v>
      </c>
      <c r="B52" s="35">
        <f t="shared" si="7"/>
        <v>2.5</v>
      </c>
      <c r="C52" s="35">
        <v>0</v>
      </c>
      <c r="D52" s="10">
        <f t="shared" si="3"/>
        <v>2.5569999999999999</v>
      </c>
      <c r="E52" s="35">
        <f t="shared" si="4"/>
        <v>1</v>
      </c>
      <c r="F52" s="26"/>
      <c r="G52" s="10">
        <f t="shared" si="5"/>
        <v>2.5</v>
      </c>
      <c r="H52" s="26">
        <f t="shared" si="6"/>
        <v>0</v>
      </c>
      <c r="J52" s="26">
        <f t="shared" si="8"/>
        <v>2.5539999999999998</v>
      </c>
      <c r="AD52" s="84">
        <f t="shared" si="9"/>
        <v>0</v>
      </c>
    </row>
    <row r="53" spans="1:30" x14ac:dyDescent="0.2">
      <c r="A53" s="9">
        <v>155</v>
      </c>
      <c r="B53" s="35">
        <f t="shared" si="7"/>
        <v>2.5833333333333335</v>
      </c>
      <c r="C53" s="35">
        <v>0</v>
      </c>
      <c r="D53" s="10">
        <f t="shared" si="3"/>
        <v>2.5569999999999999</v>
      </c>
      <c r="E53" s="35">
        <f t="shared" si="4"/>
        <v>1</v>
      </c>
      <c r="F53" s="26"/>
      <c r="G53" s="10">
        <f t="shared" si="5"/>
        <v>2.5833333333333335</v>
      </c>
      <c r="H53" s="26">
        <f t="shared" si="6"/>
        <v>0</v>
      </c>
      <c r="J53" s="26">
        <f t="shared" si="8"/>
        <v>2.4899999999999998</v>
      </c>
      <c r="AD53" s="84">
        <f t="shared" si="9"/>
        <v>0</v>
      </c>
    </row>
    <row r="54" spans="1:30" x14ac:dyDescent="0.2">
      <c r="A54" s="9">
        <v>160</v>
      </c>
      <c r="B54" s="35">
        <f t="shared" si="7"/>
        <v>2.6666666666666665</v>
      </c>
      <c r="C54" s="35">
        <v>0</v>
      </c>
      <c r="D54" s="10">
        <f t="shared" si="3"/>
        <v>2.5569999999999999</v>
      </c>
      <c r="E54" s="35">
        <f t="shared" si="4"/>
        <v>1</v>
      </c>
      <c r="F54" s="26"/>
      <c r="G54" s="10">
        <f t="shared" si="5"/>
        <v>2.6666666666666665</v>
      </c>
      <c r="H54" s="26">
        <f t="shared" si="6"/>
        <v>0</v>
      </c>
      <c r="J54" s="26">
        <f t="shared" si="8"/>
        <v>2.48</v>
      </c>
      <c r="AD54" s="84">
        <f t="shared" si="9"/>
        <v>0</v>
      </c>
    </row>
    <row r="55" spans="1:30" x14ac:dyDescent="0.2">
      <c r="A55" s="9">
        <v>165</v>
      </c>
      <c r="B55" s="35">
        <f t="shared" si="7"/>
        <v>2.75</v>
      </c>
      <c r="C55" s="35">
        <v>0</v>
      </c>
      <c r="D55" s="10">
        <f t="shared" si="3"/>
        <v>2.5569999999999999</v>
      </c>
      <c r="E55" s="35">
        <f t="shared" si="4"/>
        <v>1</v>
      </c>
      <c r="F55" s="26"/>
      <c r="G55" s="10">
        <f t="shared" si="5"/>
        <v>2.75</v>
      </c>
      <c r="H55" s="26">
        <f t="shared" si="6"/>
        <v>0</v>
      </c>
      <c r="J55" s="26">
        <f t="shared" si="8"/>
        <v>2.4779999999999998</v>
      </c>
      <c r="AD55" s="84">
        <f t="shared" si="9"/>
        <v>0</v>
      </c>
    </row>
    <row r="56" spans="1:30" x14ac:dyDescent="0.2">
      <c r="A56" s="9">
        <v>170</v>
      </c>
      <c r="B56" s="35">
        <f t="shared" si="7"/>
        <v>2.8333333333333335</v>
      </c>
      <c r="C56" s="35">
        <v>0</v>
      </c>
      <c r="D56" s="10">
        <f t="shared" si="3"/>
        <v>2.5569999999999999</v>
      </c>
      <c r="E56" s="35">
        <f t="shared" si="4"/>
        <v>1</v>
      </c>
      <c r="F56" s="26"/>
      <c r="G56" s="10">
        <f t="shared" si="5"/>
        <v>2.8333333333333335</v>
      </c>
      <c r="H56" s="26">
        <f t="shared" si="6"/>
        <v>0</v>
      </c>
      <c r="J56" s="26">
        <f t="shared" si="8"/>
        <v>2.4299999999999997</v>
      </c>
      <c r="AD56" s="84">
        <f t="shared" si="9"/>
        <v>0</v>
      </c>
    </row>
    <row r="57" spans="1:30" x14ac:dyDescent="0.2">
      <c r="A57" s="9">
        <v>175</v>
      </c>
      <c r="B57" s="35">
        <f t="shared" si="7"/>
        <v>2.9166666666666665</v>
      </c>
      <c r="C57" s="35">
        <v>0</v>
      </c>
      <c r="D57" s="10">
        <f t="shared" si="3"/>
        <v>2.5569999999999999</v>
      </c>
      <c r="E57" s="35">
        <f t="shared" si="4"/>
        <v>1</v>
      </c>
      <c r="F57" s="26"/>
      <c r="G57" s="10">
        <f t="shared" si="5"/>
        <v>2.9166666666666665</v>
      </c>
      <c r="H57" s="26">
        <f t="shared" si="6"/>
        <v>0</v>
      </c>
      <c r="J57" s="26">
        <f t="shared" si="8"/>
        <v>2.4119999999999995</v>
      </c>
      <c r="AD57" s="84">
        <f t="shared" si="9"/>
        <v>0</v>
      </c>
    </row>
    <row r="58" spans="1:30" x14ac:dyDescent="0.2">
      <c r="A58" s="9">
        <v>180</v>
      </c>
      <c r="B58" s="35">
        <f t="shared" si="7"/>
        <v>3</v>
      </c>
      <c r="C58" s="35">
        <v>0</v>
      </c>
      <c r="D58" s="10">
        <f t="shared" si="3"/>
        <v>2.5569999999999999</v>
      </c>
      <c r="E58" s="35">
        <f t="shared" si="4"/>
        <v>1</v>
      </c>
      <c r="F58" s="26"/>
      <c r="G58" s="10">
        <f t="shared" si="5"/>
        <v>3</v>
      </c>
      <c r="H58" s="26">
        <f t="shared" si="6"/>
        <v>0</v>
      </c>
      <c r="J58" s="26">
        <f t="shared" si="8"/>
        <v>2.3889999999999998</v>
      </c>
      <c r="AD58" s="84">
        <f t="shared" si="9"/>
        <v>0</v>
      </c>
    </row>
    <row r="59" spans="1:30" x14ac:dyDescent="0.2">
      <c r="A59" s="9">
        <v>185</v>
      </c>
      <c r="B59" s="35">
        <f t="shared" si="7"/>
        <v>3.0833333333333335</v>
      </c>
      <c r="C59" s="35">
        <v>0</v>
      </c>
      <c r="D59" s="10">
        <f t="shared" si="3"/>
        <v>2.5569999999999999</v>
      </c>
      <c r="E59" s="35">
        <f t="shared" si="4"/>
        <v>1</v>
      </c>
      <c r="F59" s="26"/>
      <c r="G59" s="10">
        <f t="shared" si="5"/>
        <v>3.0833333333333335</v>
      </c>
      <c r="H59" s="26">
        <f t="shared" si="6"/>
        <v>0</v>
      </c>
      <c r="J59" s="26">
        <f t="shared" si="8"/>
        <v>2.3439999999999999</v>
      </c>
    </row>
    <row r="60" spans="1:30" x14ac:dyDescent="0.2">
      <c r="A60" s="9">
        <v>190</v>
      </c>
      <c r="B60" s="35">
        <f t="shared" si="7"/>
        <v>3.1666666666666665</v>
      </c>
      <c r="C60" s="35">
        <v>0</v>
      </c>
      <c r="D60" s="10">
        <f t="shared" si="3"/>
        <v>2.5569999999999999</v>
      </c>
      <c r="E60" s="35">
        <f t="shared" si="4"/>
        <v>1</v>
      </c>
      <c r="F60" s="26"/>
      <c r="G60" s="10">
        <f t="shared" si="5"/>
        <v>3.1666666666666665</v>
      </c>
      <c r="H60" s="26">
        <f t="shared" si="6"/>
        <v>0</v>
      </c>
      <c r="J60" s="26">
        <f t="shared" si="8"/>
        <v>2.327</v>
      </c>
    </row>
    <row r="61" spans="1:30" x14ac:dyDescent="0.2">
      <c r="A61" s="9">
        <v>195</v>
      </c>
      <c r="B61" s="35">
        <f t="shared" si="7"/>
        <v>3.25</v>
      </c>
      <c r="C61" s="35">
        <v>0</v>
      </c>
      <c r="D61" s="10">
        <f t="shared" si="3"/>
        <v>2.5569999999999999</v>
      </c>
      <c r="E61" s="35">
        <f t="shared" si="4"/>
        <v>1</v>
      </c>
      <c r="F61" s="26"/>
      <c r="G61" s="10">
        <f t="shared" si="5"/>
        <v>3.25</v>
      </c>
      <c r="H61" s="26">
        <f t="shared" si="6"/>
        <v>0</v>
      </c>
      <c r="J61" s="26">
        <f t="shared" si="8"/>
        <v>2.319</v>
      </c>
    </row>
    <row r="62" spans="1:30" x14ac:dyDescent="0.2">
      <c r="A62" s="9">
        <v>200</v>
      </c>
      <c r="B62" s="35">
        <f t="shared" si="7"/>
        <v>3.3333333333333335</v>
      </c>
      <c r="C62" s="35">
        <v>0</v>
      </c>
      <c r="D62" s="10">
        <f t="shared" si="3"/>
        <v>2.5569999999999999</v>
      </c>
      <c r="E62" s="35">
        <f t="shared" si="4"/>
        <v>1</v>
      </c>
      <c r="F62" s="26"/>
      <c r="G62" s="10">
        <f t="shared" si="5"/>
        <v>3.3333333333333335</v>
      </c>
      <c r="H62" s="26">
        <f t="shared" si="6"/>
        <v>0</v>
      </c>
      <c r="J62" s="26">
        <f t="shared" si="8"/>
        <v>2.2989999999999999</v>
      </c>
    </row>
    <row r="63" spans="1:30" x14ac:dyDescent="0.2">
      <c r="A63" s="9">
        <v>205</v>
      </c>
      <c r="B63" s="35">
        <f t="shared" si="7"/>
        <v>3.4166666666666665</v>
      </c>
      <c r="C63" s="35">
        <v>0</v>
      </c>
      <c r="D63" s="10">
        <f t="shared" si="3"/>
        <v>2.5569999999999999</v>
      </c>
      <c r="E63" s="35">
        <f t="shared" si="4"/>
        <v>1</v>
      </c>
      <c r="F63" s="26"/>
      <c r="G63" s="10">
        <f t="shared" si="5"/>
        <v>3.4166666666666665</v>
      </c>
      <c r="H63" s="26">
        <f t="shared" si="6"/>
        <v>0</v>
      </c>
      <c r="J63" s="26">
        <f t="shared" si="8"/>
        <v>1.9760000000000002</v>
      </c>
    </row>
    <row r="64" spans="1:30" x14ac:dyDescent="0.2">
      <c r="A64" s="9">
        <v>210</v>
      </c>
      <c r="B64" s="35">
        <f t="shared" si="7"/>
        <v>3.5</v>
      </c>
      <c r="C64" s="35">
        <v>0</v>
      </c>
      <c r="D64" s="10">
        <f t="shared" si="3"/>
        <v>2.5569999999999999</v>
      </c>
      <c r="E64" s="35">
        <f t="shared" si="4"/>
        <v>1</v>
      </c>
      <c r="F64" s="26"/>
      <c r="G64" s="10">
        <f t="shared" si="5"/>
        <v>3.5</v>
      </c>
      <c r="H64" s="26">
        <f t="shared" si="6"/>
        <v>0</v>
      </c>
      <c r="J64" s="26">
        <f t="shared" si="8"/>
        <v>1.4560000000000002</v>
      </c>
    </row>
    <row r="65" spans="1:10" x14ac:dyDescent="0.2">
      <c r="A65" s="9">
        <v>215</v>
      </c>
      <c r="B65" s="35">
        <f t="shared" si="7"/>
        <v>3.5833333333333335</v>
      </c>
      <c r="C65" s="35">
        <v>0</v>
      </c>
      <c r="D65" s="10">
        <f t="shared" si="3"/>
        <v>2.5569999999999999</v>
      </c>
      <c r="E65" s="35">
        <f t="shared" si="4"/>
        <v>1</v>
      </c>
      <c r="F65" s="26"/>
      <c r="G65" s="10">
        <f t="shared" si="5"/>
        <v>3.5833333333333335</v>
      </c>
      <c r="H65" s="26">
        <f t="shared" si="6"/>
        <v>0</v>
      </c>
      <c r="J65" s="26">
        <f t="shared" si="8"/>
        <v>0.76400000000000001</v>
      </c>
    </row>
    <row r="66" spans="1:10" x14ac:dyDescent="0.2">
      <c r="A66" s="9">
        <v>220</v>
      </c>
      <c r="B66" s="35">
        <f t="shared" si="7"/>
        <v>3.6666666666666665</v>
      </c>
      <c r="C66" s="35">
        <v>0</v>
      </c>
      <c r="D66" s="10">
        <f t="shared" si="3"/>
        <v>2.5569999999999999</v>
      </c>
      <c r="E66" s="35">
        <f t="shared" si="4"/>
        <v>1</v>
      </c>
      <c r="F66" s="26"/>
      <c r="G66" s="10">
        <f t="shared" si="5"/>
        <v>3.6666666666666665</v>
      </c>
      <c r="H66" s="26">
        <f t="shared" si="6"/>
        <v>0</v>
      </c>
      <c r="J66" s="26">
        <f t="shared" si="8"/>
        <v>0.38900000000000001</v>
      </c>
    </row>
    <row r="67" spans="1:10" x14ac:dyDescent="0.2">
      <c r="A67" s="9">
        <v>225</v>
      </c>
      <c r="B67" s="35">
        <f t="shared" si="7"/>
        <v>3.75</v>
      </c>
      <c r="C67" s="35">
        <v>0</v>
      </c>
      <c r="D67" s="10">
        <f t="shared" si="3"/>
        <v>2.5569999999999999</v>
      </c>
      <c r="E67" s="35">
        <f t="shared" si="4"/>
        <v>1</v>
      </c>
      <c r="F67" s="26"/>
      <c r="G67" s="10">
        <f t="shared" si="5"/>
        <v>3.75</v>
      </c>
      <c r="H67" s="26">
        <f t="shared" si="6"/>
        <v>0</v>
      </c>
      <c r="J67" s="26">
        <f t="shared" si="8"/>
        <v>0.17799999999999999</v>
      </c>
    </row>
    <row r="68" spans="1:10" x14ac:dyDescent="0.2">
      <c r="A68" s="9">
        <v>230</v>
      </c>
      <c r="B68" s="35">
        <f t="shared" si="7"/>
        <v>3.8333333333333335</v>
      </c>
      <c r="C68" s="35">
        <v>0</v>
      </c>
      <c r="D68" s="10">
        <f t="shared" si="3"/>
        <v>2.5569999999999999</v>
      </c>
      <c r="E68" s="35">
        <f t="shared" si="4"/>
        <v>1</v>
      </c>
      <c r="F68" s="26"/>
      <c r="G68" s="10">
        <f t="shared" si="5"/>
        <v>3.8333333333333335</v>
      </c>
      <c r="H68" s="26">
        <f t="shared" si="6"/>
        <v>0</v>
      </c>
      <c r="J68" s="26">
        <f t="shared" si="8"/>
        <v>0.13600000000000001</v>
      </c>
    </row>
    <row r="69" spans="1:10" x14ac:dyDescent="0.2">
      <c r="A69" s="9">
        <v>235</v>
      </c>
      <c r="B69" s="35">
        <f t="shared" si="7"/>
        <v>3.9166666666666665</v>
      </c>
      <c r="C69" s="35">
        <v>0</v>
      </c>
      <c r="D69" s="10">
        <f t="shared" si="3"/>
        <v>2.5569999999999999</v>
      </c>
      <c r="E69" s="35">
        <f t="shared" si="4"/>
        <v>1</v>
      </c>
      <c r="F69" s="26"/>
      <c r="G69" s="10">
        <f t="shared" si="5"/>
        <v>3.9166666666666665</v>
      </c>
      <c r="H69" s="26">
        <f t="shared" si="6"/>
        <v>0</v>
      </c>
      <c r="J69" s="26">
        <f t="shared" si="8"/>
        <v>8.4000000000000005E-2</v>
      </c>
    </row>
    <row r="70" spans="1:10" x14ac:dyDescent="0.2">
      <c r="A70" s="9">
        <v>240</v>
      </c>
      <c r="B70" s="35">
        <f t="shared" si="7"/>
        <v>4</v>
      </c>
      <c r="C70" s="35">
        <v>0</v>
      </c>
      <c r="D70" s="10">
        <f t="shared" si="3"/>
        <v>2.5569999999999999</v>
      </c>
      <c r="E70" s="35">
        <f t="shared" si="4"/>
        <v>1</v>
      </c>
      <c r="F70" s="26"/>
      <c r="G70" s="10">
        <f t="shared" si="5"/>
        <v>4</v>
      </c>
      <c r="H70" s="26">
        <f t="shared" si="6"/>
        <v>0</v>
      </c>
      <c r="J70" s="26">
        <f t="shared" si="8"/>
        <v>0</v>
      </c>
    </row>
    <row r="71" spans="1:10" x14ac:dyDescent="0.2">
      <c r="A71" s="9">
        <v>245</v>
      </c>
      <c r="B71" s="35">
        <f t="shared" si="7"/>
        <v>4.083333333333333</v>
      </c>
      <c r="C71" s="35">
        <v>0</v>
      </c>
      <c r="D71" s="10">
        <f t="shared" ref="D71:D88" si="10">D70+C71</f>
        <v>2.5569999999999999</v>
      </c>
      <c r="E71" s="35">
        <f t="shared" ref="E71:E88" si="11">D71/$J$18</f>
        <v>1</v>
      </c>
    </row>
    <row r="72" spans="1:10" x14ac:dyDescent="0.2">
      <c r="A72" s="9">
        <v>250</v>
      </c>
      <c r="B72" s="35">
        <f t="shared" si="7"/>
        <v>4.166666666666667</v>
      </c>
      <c r="C72" s="35">
        <v>0</v>
      </c>
      <c r="D72" s="10">
        <f t="shared" si="10"/>
        <v>2.5569999999999999</v>
      </c>
      <c r="E72" s="35">
        <f t="shared" si="11"/>
        <v>1</v>
      </c>
    </row>
    <row r="73" spans="1:10" x14ac:dyDescent="0.2">
      <c r="A73" s="9">
        <v>255</v>
      </c>
      <c r="B73" s="35">
        <f t="shared" si="7"/>
        <v>4.25</v>
      </c>
      <c r="C73" s="35">
        <v>0</v>
      </c>
      <c r="D73" s="10">
        <f t="shared" si="10"/>
        <v>2.5569999999999999</v>
      </c>
      <c r="E73" s="35">
        <f t="shared" si="11"/>
        <v>1</v>
      </c>
    </row>
    <row r="74" spans="1:10" x14ac:dyDescent="0.2">
      <c r="A74" s="9">
        <v>260</v>
      </c>
      <c r="B74" s="35">
        <f t="shared" si="7"/>
        <v>4.333333333333333</v>
      </c>
      <c r="C74" s="35">
        <v>0</v>
      </c>
      <c r="D74" s="10">
        <f t="shared" si="10"/>
        <v>2.5569999999999999</v>
      </c>
      <c r="E74" s="35">
        <f t="shared" si="11"/>
        <v>1</v>
      </c>
    </row>
    <row r="75" spans="1:10" x14ac:dyDescent="0.2">
      <c r="A75" s="9">
        <v>265</v>
      </c>
      <c r="B75" s="35">
        <f t="shared" si="7"/>
        <v>4.416666666666667</v>
      </c>
      <c r="C75" s="35">
        <v>0</v>
      </c>
      <c r="D75" s="10">
        <f t="shared" si="10"/>
        <v>2.5569999999999999</v>
      </c>
      <c r="E75" s="35">
        <f t="shared" si="11"/>
        <v>1</v>
      </c>
    </row>
    <row r="76" spans="1:10" x14ac:dyDescent="0.2">
      <c r="A76" s="9">
        <v>270</v>
      </c>
      <c r="B76" s="35">
        <f t="shared" si="7"/>
        <v>4.5</v>
      </c>
      <c r="C76" s="35">
        <v>0</v>
      </c>
      <c r="D76" s="10">
        <f t="shared" si="10"/>
        <v>2.5569999999999999</v>
      </c>
      <c r="E76" s="35">
        <f t="shared" si="11"/>
        <v>1</v>
      </c>
    </row>
    <row r="77" spans="1:10" x14ac:dyDescent="0.2">
      <c r="A77" s="9">
        <v>275</v>
      </c>
      <c r="B77" s="35">
        <f t="shared" si="7"/>
        <v>4.583333333333333</v>
      </c>
      <c r="C77" s="35">
        <v>0</v>
      </c>
      <c r="D77" s="10">
        <f t="shared" si="10"/>
        <v>2.5569999999999999</v>
      </c>
      <c r="E77" s="35">
        <f t="shared" si="11"/>
        <v>1</v>
      </c>
    </row>
    <row r="78" spans="1:10" x14ac:dyDescent="0.2">
      <c r="A78" s="9">
        <v>280</v>
      </c>
      <c r="B78" s="35">
        <f t="shared" si="7"/>
        <v>4.666666666666667</v>
      </c>
      <c r="C78" s="35">
        <v>0</v>
      </c>
      <c r="D78" s="10">
        <f t="shared" si="10"/>
        <v>2.5569999999999999</v>
      </c>
      <c r="E78" s="35">
        <f t="shared" si="11"/>
        <v>1</v>
      </c>
    </row>
    <row r="79" spans="1:10" x14ac:dyDescent="0.2">
      <c r="A79" s="9">
        <v>285</v>
      </c>
      <c r="B79" s="35">
        <f t="shared" si="7"/>
        <v>4.75</v>
      </c>
      <c r="C79" s="35">
        <v>0</v>
      </c>
      <c r="D79" s="10">
        <f t="shared" si="10"/>
        <v>2.5569999999999999</v>
      </c>
      <c r="E79" s="35">
        <f t="shared" si="11"/>
        <v>1</v>
      </c>
    </row>
    <row r="80" spans="1:10" x14ac:dyDescent="0.2">
      <c r="A80" s="9">
        <v>290</v>
      </c>
      <c r="B80" s="35">
        <f t="shared" si="7"/>
        <v>4.833333333333333</v>
      </c>
      <c r="C80" s="35">
        <v>0</v>
      </c>
      <c r="D80" s="10">
        <f t="shared" si="10"/>
        <v>2.5569999999999999</v>
      </c>
      <c r="E80" s="35">
        <f t="shared" si="11"/>
        <v>1</v>
      </c>
    </row>
    <row r="81" spans="1:5" x14ac:dyDescent="0.2">
      <c r="A81" s="9">
        <v>295</v>
      </c>
      <c r="B81" s="35">
        <f t="shared" si="7"/>
        <v>4.916666666666667</v>
      </c>
      <c r="C81" s="35">
        <v>0</v>
      </c>
      <c r="D81" s="10">
        <f t="shared" si="10"/>
        <v>2.5569999999999999</v>
      </c>
      <c r="E81" s="35">
        <f t="shared" si="11"/>
        <v>1</v>
      </c>
    </row>
    <row r="82" spans="1:5" x14ac:dyDescent="0.2">
      <c r="A82" s="9">
        <v>300</v>
      </c>
      <c r="B82" s="35">
        <f t="shared" si="7"/>
        <v>5</v>
      </c>
      <c r="C82" s="35">
        <v>0</v>
      </c>
      <c r="D82" s="35">
        <f t="shared" si="10"/>
        <v>2.5569999999999999</v>
      </c>
      <c r="E82" s="35">
        <f t="shared" si="11"/>
        <v>1</v>
      </c>
    </row>
    <row r="83" spans="1:5" x14ac:dyDescent="0.2">
      <c r="A83" s="9">
        <v>305</v>
      </c>
      <c r="B83" s="35">
        <f t="shared" si="7"/>
        <v>5.083333333333333</v>
      </c>
      <c r="C83" s="35">
        <v>0</v>
      </c>
      <c r="D83" s="35">
        <f t="shared" si="10"/>
        <v>2.5569999999999999</v>
      </c>
      <c r="E83" s="35">
        <f t="shared" si="11"/>
        <v>1</v>
      </c>
    </row>
    <row r="84" spans="1:5" x14ac:dyDescent="0.2">
      <c r="A84" s="9">
        <v>310</v>
      </c>
      <c r="B84" s="35">
        <f t="shared" si="7"/>
        <v>5.166666666666667</v>
      </c>
      <c r="C84" s="35">
        <v>0</v>
      </c>
      <c r="D84" s="35">
        <f t="shared" si="10"/>
        <v>2.5569999999999999</v>
      </c>
      <c r="E84" s="35">
        <f t="shared" si="11"/>
        <v>1</v>
      </c>
    </row>
    <row r="85" spans="1:5" x14ac:dyDescent="0.2">
      <c r="A85" s="9">
        <v>315</v>
      </c>
      <c r="B85" s="35">
        <f t="shared" si="7"/>
        <v>5.25</v>
      </c>
      <c r="C85" s="35">
        <v>0</v>
      </c>
      <c r="D85" s="35">
        <f t="shared" si="10"/>
        <v>2.5569999999999999</v>
      </c>
      <c r="E85" s="35">
        <f t="shared" si="11"/>
        <v>1</v>
      </c>
    </row>
    <row r="86" spans="1:5" x14ac:dyDescent="0.2">
      <c r="A86" s="9">
        <v>320</v>
      </c>
      <c r="B86" s="35">
        <f t="shared" si="7"/>
        <v>5.333333333333333</v>
      </c>
      <c r="C86" s="35">
        <v>0</v>
      </c>
      <c r="D86" s="35">
        <f t="shared" si="10"/>
        <v>2.5569999999999999</v>
      </c>
      <c r="E86" s="35">
        <f t="shared" si="11"/>
        <v>1</v>
      </c>
    </row>
    <row r="87" spans="1:5" x14ac:dyDescent="0.2">
      <c r="A87" s="9">
        <v>325</v>
      </c>
      <c r="B87" s="35">
        <f t="shared" si="7"/>
        <v>5.416666666666667</v>
      </c>
      <c r="C87" s="35">
        <v>0</v>
      </c>
      <c r="D87" s="35">
        <f t="shared" si="10"/>
        <v>2.5569999999999999</v>
      </c>
      <c r="E87" s="35">
        <f t="shared" si="11"/>
        <v>1</v>
      </c>
    </row>
    <row r="88" spans="1:5" x14ac:dyDescent="0.2">
      <c r="A88" s="9">
        <v>330</v>
      </c>
      <c r="B88" s="35">
        <f t="shared" si="7"/>
        <v>5.5</v>
      </c>
      <c r="C88" s="35">
        <v>0</v>
      </c>
      <c r="D88" s="35">
        <f t="shared" si="10"/>
        <v>2.5569999999999999</v>
      </c>
      <c r="E88" s="35">
        <f t="shared" si="11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</vt:lpstr>
    </vt:vector>
  </TitlesOfParts>
  <Company>Micron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G. Schaefer</dc:creator>
  <cp:lastModifiedBy>User</cp:lastModifiedBy>
  <dcterms:created xsi:type="dcterms:W3CDTF">1999-10-05T01:25:33Z</dcterms:created>
  <dcterms:modified xsi:type="dcterms:W3CDTF">2020-07-14T01:42:23Z</dcterms:modified>
</cp:coreProperties>
</file>