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Gumbel Convergence Article\Figures\Spatial Temporal\"/>
    </mc:Choice>
  </mc:AlternateContent>
  <xr:revisionPtr revIDLastSave="0" documentId="13_ncr:1_{410C3232-CA85-4F74-B487-A061FEA5897D}" xr6:coauthVersionLast="45" xr6:coauthVersionMax="45" xr10:uidLastSave="{00000000-0000-0000-0000-000000000000}"/>
  <bookViews>
    <workbookView xWindow="29430" yWindow="780" windowWidth="28170" windowHeight="14700" tabRatio="876" xr2:uid="{00000000-000D-0000-FFFF-FFFF00000000}"/>
  </bookViews>
  <sheets>
    <sheet name="#2" sheetId="2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3" i="21" l="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22" i="21"/>
  <c r="J70" i="21" l="1"/>
  <c r="H70" i="21"/>
  <c r="B70" i="21"/>
  <c r="G70" i="21" s="1"/>
  <c r="J69" i="21"/>
  <c r="H69" i="21"/>
  <c r="B69" i="21"/>
  <c r="G69" i="21" s="1"/>
  <c r="J68" i="21"/>
  <c r="H68" i="21"/>
  <c r="B68" i="21"/>
  <c r="G68" i="21" s="1"/>
  <c r="J67" i="21"/>
  <c r="H67" i="21"/>
  <c r="B67" i="21"/>
  <c r="G67" i="21" s="1"/>
  <c r="J66" i="21"/>
  <c r="H66" i="21"/>
  <c r="B66" i="21"/>
  <c r="G66" i="21" s="1"/>
  <c r="J65" i="21"/>
  <c r="H65" i="21"/>
  <c r="G65" i="21"/>
  <c r="B65" i="21"/>
  <c r="J64" i="21"/>
  <c r="H64" i="21"/>
  <c r="B64" i="21"/>
  <c r="G64" i="21" s="1"/>
  <c r="J63" i="21"/>
  <c r="H63" i="21"/>
  <c r="B63" i="21"/>
  <c r="G63" i="21" s="1"/>
  <c r="J62" i="21"/>
  <c r="H62" i="21"/>
  <c r="B62" i="21"/>
  <c r="G62" i="21" s="1"/>
  <c r="J61" i="21"/>
  <c r="H61" i="21"/>
  <c r="B61" i="21"/>
  <c r="G61" i="21" s="1"/>
  <c r="J60" i="21"/>
  <c r="H60" i="21"/>
  <c r="B60" i="21"/>
  <c r="G60" i="21" s="1"/>
  <c r="J59" i="21"/>
  <c r="H59" i="21"/>
  <c r="B59" i="21"/>
  <c r="G59" i="21" s="1"/>
  <c r="J58" i="21"/>
  <c r="H58" i="21"/>
  <c r="B58" i="21"/>
  <c r="G58" i="21" s="1"/>
  <c r="J57" i="21"/>
  <c r="H57" i="21"/>
  <c r="G57" i="21"/>
  <c r="B57" i="21"/>
  <c r="J56" i="21"/>
  <c r="H56" i="21"/>
  <c r="B56" i="21"/>
  <c r="G56" i="21" s="1"/>
  <c r="J55" i="21"/>
  <c r="H55" i="21"/>
  <c r="G55" i="21"/>
  <c r="B55" i="21"/>
  <c r="J54" i="21"/>
  <c r="H54" i="21"/>
  <c r="B54" i="21"/>
  <c r="G54" i="21" s="1"/>
  <c r="J53" i="21"/>
  <c r="H53" i="21"/>
  <c r="B53" i="21"/>
  <c r="G53" i="21" s="1"/>
  <c r="J52" i="21"/>
  <c r="H52" i="21"/>
  <c r="B52" i="21"/>
  <c r="G52" i="21" s="1"/>
  <c r="J51" i="21"/>
  <c r="H51" i="21"/>
  <c r="B51" i="21"/>
  <c r="G51" i="21" s="1"/>
  <c r="J50" i="21"/>
  <c r="H50" i="21"/>
  <c r="B50" i="21"/>
  <c r="G50" i="21" s="1"/>
  <c r="J49" i="21"/>
  <c r="H49" i="21"/>
  <c r="G49" i="21"/>
  <c r="B49" i="21"/>
  <c r="J48" i="21"/>
  <c r="H48" i="21"/>
  <c r="B48" i="21"/>
  <c r="G48" i="21" s="1"/>
  <c r="J47" i="21"/>
  <c r="H47" i="21"/>
  <c r="B47" i="21"/>
  <c r="G47" i="21" s="1"/>
  <c r="J46" i="21"/>
  <c r="H46" i="21"/>
  <c r="B46" i="21"/>
  <c r="G46" i="21" s="1"/>
  <c r="H45" i="21"/>
  <c r="B45" i="21"/>
  <c r="G45" i="21" s="1"/>
  <c r="H44" i="21"/>
  <c r="B44" i="21"/>
  <c r="G44" i="21" s="1"/>
  <c r="H43" i="21"/>
  <c r="B43" i="21"/>
  <c r="G43" i="21" s="1"/>
  <c r="H42" i="21"/>
  <c r="B42" i="21"/>
  <c r="G42" i="21" s="1"/>
  <c r="H41" i="21"/>
  <c r="B41" i="21"/>
  <c r="G41" i="21" s="1"/>
  <c r="H40" i="21"/>
  <c r="G40" i="21"/>
  <c r="B40" i="21"/>
  <c r="H39" i="21"/>
  <c r="B39" i="21"/>
  <c r="G39" i="21" s="1"/>
  <c r="H38" i="21"/>
  <c r="B38" i="21"/>
  <c r="G38" i="21" s="1"/>
  <c r="H37" i="21"/>
  <c r="B37" i="21"/>
  <c r="G37" i="21" s="1"/>
  <c r="H36" i="21"/>
  <c r="B36" i="21"/>
  <c r="G36" i="21" s="1"/>
  <c r="H35" i="21"/>
  <c r="B35" i="21"/>
  <c r="G35" i="21" s="1"/>
  <c r="H34" i="21"/>
  <c r="B34" i="21"/>
  <c r="G34" i="21" s="1"/>
  <c r="H33" i="21"/>
  <c r="B33" i="21"/>
  <c r="G33" i="21" s="1"/>
  <c r="H32" i="21"/>
  <c r="B32" i="21"/>
  <c r="G32" i="21" s="1"/>
  <c r="H31" i="21"/>
  <c r="B31" i="21"/>
  <c r="G31" i="21" s="1"/>
  <c r="H30" i="21"/>
  <c r="B30" i="21"/>
  <c r="G30" i="21" s="1"/>
  <c r="H29" i="21"/>
  <c r="B29" i="21"/>
  <c r="G29" i="21" s="1"/>
  <c r="H28" i="21"/>
  <c r="G28" i="21"/>
  <c r="B28" i="21"/>
  <c r="H27" i="21"/>
  <c r="B27" i="21"/>
  <c r="G27" i="21" s="1"/>
  <c r="H26" i="21"/>
  <c r="B26" i="21"/>
  <c r="G26" i="21" s="1"/>
  <c r="H25" i="21"/>
  <c r="G25" i="21"/>
  <c r="B25" i="21"/>
  <c r="H24" i="21"/>
  <c r="B24" i="21"/>
  <c r="G24" i="21" s="1"/>
  <c r="H23" i="21"/>
  <c r="D23" i="21"/>
  <c r="E23" i="21" s="1"/>
  <c r="B23" i="21"/>
  <c r="G23" i="21" s="1"/>
  <c r="G22" i="21"/>
  <c r="M7" i="21"/>
  <c r="L7" i="21"/>
  <c r="K7" i="21"/>
  <c r="J7" i="21"/>
  <c r="I7" i="21"/>
  <c r="H7" i="21"/>
  <c r="G7" i="21"/>
  <c r="F7" i="21"/>
  <c r="E7" i="21"/>
  <c r="D7" i="21"/>
  <c r="C7" i="21"/>
  <c r="B7" i="21"/>
  <c r="M6" i="21"/>
  <c r="L6" i="21"/>
  <c r="K6" i="21"/>
  <c r="J6" i="21"/>
  <c r="I6" i="21"/>
  <c r="H6" i="21"/>
  <c r="G6" i="21"/>
  <c r="F6" i="21"/>
  <c r="E6" i="21"/>
  <c r="D6" i="21"/>
  <c r="C6" i="21"/>
  <c r="B6" i="21"/>
  <c r="M5" i="21"/>
  <c r="L5" i="21"/>
  <c r="K5" i="21"/>
  <c r="J5" i="21"/>
  <c r="I5" i="21"/>
  <c r="H5" i="21"/>
  <c r="G5" i="21"/>
  <c r="F5" i="21"/>
  <c r="E5" i="21"/>
  <c r="D5" i="21"/>
  <c r="C5" i="21"/>
  <c r="B5" i="21"/>
  <c r="M4" i="21"/>
  <c r="L4" i="21"/>
  <c r="K4" i="21"/>
  <c r="J4" i="21"/>
  <c r="I4" i="21"/>
  <c r="H4" i="21"/>
  <c r="G4" i="21"/>
  <c r="F4" i="21"/>
  <c r="E4" i="21"/>
  <c r="D4" i="21"/>
  <c r="C4" i="21"/>
  <c r="B4" i="21"/>
  <c r="O5" i="21" l="1"/>
  <c r="O7" i="21"/>
  <c r="J18" i="21"/>
  <c r="P25" i="21" s="1"/>
  <c r="R25" i="21" s="1"/>
  <c r="D24" i="21"/>
  <c r="D25" i="21" s="1"/>
  <c r="O6" i="21"/>
  <c r="O4" i="21"/>
  <c r="E25" i="21"/>
  <c r="D26" i="21"/>
  <c r="R26" i="21"/>
  <c r="R23" i="21"/>
  <c r="R17" i="21"/>
  <c r="R29" i="21"/>
  <c r="R24" i="21"/>
  <c r="R22" i="21"/>
  <c r="R28" i="21" l="1"/>
  <c r="R30" i="21"/>
  <c r="R16" i="21"/>
  <c r="R20" i="21"/>
  <c r="R27" i="21"/>
  <c r="R19" i="21"/>
  <c r="R31" i="21"/>
  <c r="R18" i="21"/>
  <c r="E24" i="21"/>
  <c r="R21" i="21"/>
  <c r="E26" i="21"/>
  <c r="D27" i="21"/>
  <c r="D28" i="21" l="1"/>
  <c r="E27" i="21"/>
  <c r="E28" i="21" l="1"/>
  <c r="D29" i="21"/>
  <c r="D30" i="21" l="1"/>
  <c r="E29" i="21"/>
  <c r="E30" i="21" l="1"/>
  <c r="D31" i="21"/>
  <c r="D32" i="21" l="1"/>
  <c r="E31" i="21"/>
  <c r="D33" i="21" l="1"/>
  <c r="E32" i="21"/>
  <c r="D34" i="21" l="1"/>
  <c r="E33" i="21"/>
  <c r="D35" i="21" l="1"/>
  <c r="E34" i="21"/>
  <c r="D36" i="21" l="1"/>
  <c r="E35" i="21"/>
  <c r="D37" i="21" l="1"/>
  <c r="E36" i="21"/>
  <c r="D38" i="21" l="1"/>
  <c r="E37" i="21"/>
  <c r="D39" i="21" l="1"/>
  <c r="E38" i="21"/>
  <c r="D40" i="21" l="1"/>
  <c r="E39" i="21"/>
  <c r="D41" i="21" l="1"/>
  <c r="E40" i="21"/>
  <c r="D42" i="21" l="1"/>
  <c r="E41" i="21"/>
  <c r="D43" i="21" l="1"/>
  <c r="E42" i="21"/>
  <c r="D44" i="21" l="1"/>
  <c r="E43" i="21"/>
  <c r="D45" i="21" l="1"/>
  <c r="E44" i="21"/>
  <c r="D46" i="21" l="1"/>
  <c r="E45" i="21"/>
  <c r="D47" i="21" l="1"/>
  <c r="E46" i="21"/>
  <c r="E47" i="21" l="1"/>
  <c r="D48" i="21"/>
  <c r="D49" i="21" l="1"/>
  <c r="E48" i="21"/>
  <c r="E49" i="21" l="1"/>
  <c r="D50" i="21"/>
  <c r="D51" i="21" l="1"/>
  <c r="E50" i="21"/>
  <c r="E51" i="21" l="1"/>
  <c r="D52" i="21"/>
  <c r="D53" i="21" l="1"/>
  <c r="E52" i="21"/>
  <c r="E53" i="21" l="1"/>
  <c r="D54" i="21"/>
  <c r="D55" i="21" l="1"/>
  <c r="E54" i="21"/>
  <c r="E55" i="21" l="1"/>
  <c r="D56" i="21"/>
  <c r="D57" i="21" l="1"/>
  <c r="E56" i="21"/>
  <c r="E57" i="21" l="1"/>
  <c r="D58" i="21"/>
  <c r="D59" i="21" l="1"/>
  <c r="E58" i="21"/>
  <c r="E59" i="21" l="1"/>
  <c r="D60" i="21"/>
  <c r="D61" i="21" l="1"/>
  <c r="E60" i="21"/>
  <c r="E61" i="21" l="1"/>
  <c r="D62" i="21"/>
  <c r="D63" i="21" l="1"/>
  <c r="E62" i="21"/>
  <c r="E63" i="21" l="1"/>
  <c r="D64" i="21"/>
  <c r="D65" i="21" l="1"/>
  <c r="E64" i="21"/>
  <c r="E65" i="21" l="1"/>
  <c r="D66" i="21"/>
  <c r="D67" i="21" l="1"/>
  <c r="E66" i="21"/>
  <c r="E67" i="21" l="1"/>
  <c r="D68" i="21"/>
  <c r="D69" i="21" l="1"/>
  <c r="E68" i="21"/>
  <c r="E69" i="21" l="1"/>
  <c r="D70" i="21"/>
  <c r="E70" i="21" s="1"/>
</calcChain>
</file>

<file path=xl/sharedStrings.xml><?xml version="1.0" encoding="utf-8"?>
<sst xmlns="http://schemas.openxmlformats.org/spreadsheetml/2006/main" count="39" uniqueCount="33">
  <si>
    <t>HOUR</t>
  </si>
  <si>
    <t>INCR</t>
  </si>
  <si>
    <t>MASS</t>
  </si>
  <si>
    <t>DEPTH-DURATION</t>
  </si>
  <si>
    <t>AMT</t>
  </si>
  <si>
    <t>Time to Peak</t>
  </si>
  <si>
    <t>Macro</t>
  </si>
  <si>
    <t>Ratio</t>
  </si>
  <si>
    <t>TIME</t>
  </si>
  <si>
    <t>MIN</t>
  </si>
  <si>
    <t>INDEXED</t>
  </si>
  <si>
    <t>CLOCK</t>
  </si>
  <si>
    <t>INTENSITY</t>
  </si>
  <si>
    <t>Checked</t>
  </si>
  <si>
    <t>High 15-Min</t>
  </si>
  <si>
    <t>(in/hr)</t>
  </si>
  <si>
    <t>minutes</t>
  </si>
  <si>
    <t>OK</t>
  </si>
  <si>
    <t>Max</t>
  </si>
  <si>
    <t>(in)</t>
  </si>
  <si>
    <t>in</t>
  </si>
  <si>
    <t>II</t>
  </si>
  <si>
    <t>15-Minute Increments</t>
  </si>
  <si>
    <t>CO-NM  MEC Storm East</t>
  </si>
  <si>
    <t>6-Hr</t>
  </si>
  <si>
    <t>High 60-Min</t>
  </si>
  <si>
    <t>Totals</t>
  </si>
  <si>
    <t>3-Hr</t>
  </si>
  <si>
    <t>Obs Prd</t>
  </si>
  <si>
    <t>DD</t>
  </si>
  <si>
    <t>Adj</t>
  </si>
  <si>
    <t>Sep</t>
  </si>
  <si>
    <t>SPAS near Queen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</si>
</sst>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b/>
      <sz val="8"/>
      <color indexed="10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2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93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2" borderId="0" xfId="0" applyNumberFormat="1" applyFont="1" applyFill="1"/>
    <xf numFmtId="2" fontId="2" fillId="0" borderId="0" xfId="0" applyNumberFormat="1" applyFont="1" applyFill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1" fillId="0" borderId="1" xfId="0" applyNumberFormat="1" applyFont="1" applyBorder="1"/>
    <xf numFmtId="2" fontId="1" fillId="0" borderId="0" xfId="0" applyNumberFormat="1" applyFont="1" applyBorder="1"/>
    <xf numFmtId="2" fontId="2" fillId="0" borderId="0" xfId="0" applyNumberFormat="1" applyFont="1" applyFill="1" applyBorder="1"/>
    <xf numFmtId="2" fontId="1" fillId="0" borderId="0" xfId="0" applyNumberFormat="1" applyFont="1" applyFill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2" fontId="2" fillId="0" borderId="0" xfId="0" applyNumberFormat="1" applyFont="1" applyProtection="1"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Protection="1">
      <protection locked="0"/>
    </xf>
    <xf numFmtId="2" fontId="5" fillId="0" borderId="0" xfId="0" applyNumberFormat="1" applyFont="1" applyProtection="1">
      <protection locked="0"/>
    </xf>
    <xf numFmtId="1" fontId="1" fillId="0" borderId="1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5" fontId="7" fillId="0" borderId="0" xfId="0" applyNumberFormat="1" applyFont="1"/>
    <xf numFmtId="2" fontId="2" fillId="0" borderId="0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Protection="1">
      <protection locked="0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/>
    <xf numFmtId="0" fontId="8" fillId="0" borderId="7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2" fontId="8" fillId="0" borderId="0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" fontId="3" fillId="3" borderId="9" xfId="0" applyNumberFormat="1" applyFont="1" applyFill="1" applyBorder="1" applyAlignment="1" applyProtection="1">
      <alignment horizontal="center"/>
      <protection locked="0"/>
    </xf>
    <xf numFmtId="2" fontId="1" fillId="0" borderId="0" xfId="0" applyNumberFormat="1" applyFont="1" applyBorder="1" applyAlignment="1">
      <alignment horizontal="center"/>
    </xf>
    <xf numFmtId="2" fontId="2" fillId="0" borderId="0" xfId="0" applyNumberFormat="1" applyFont="1" applyBorder="1"/>
    <xf numFmtId="1" fontId="3" fillId="3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2" fontId="9" fillId="0" borderId="0" xfId="0" applyNumberFormat="1" applyFont="1"/>
    <xf numFmtId="1" fontId="1" fillId="0" borderId="2" xfId="0" applyNumberFormat="1" applyFont="1" applyBorder="1" applyAlignment="1">
      <alignment horizontal="center"/>
    </xf>
    <xf numFmtId="2" fontId="3" fillId="0" borderId="0" xfId="0" applyNumberFormat="1" applyFont="1" applyFill="1" applyBorder="1" applyProtection="1">
      <protection locked="0"/>
    </xf>
    <xf numFmtId="165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2" fontId="1" fillId="0" borderId="7" xfId="0" applyNumberFormat="1" applyFont="1" applyBorder="1"/>
    <xf numFmtId="2" fontId="1" fillId="0" borderId="7" xfId="0" applyNumberFormat="1" applyFont="1" applyBorder="1" applyAlignment="1">
      <alignment horizontal="center"/>
    </xf>
    <xf numFmtId="165" fontId="10" fillId="3" borderId="3" xfId="0" applyNumberFormat="1" applyFont="1" applyFill="1" applyBorder="1" applyAlignment="1">
      <alignment horizontal="right"/>
    </xf>
    <xf numFmtId="165" fontId="10" fillId="3" borderId="0" xfId="0" applyNumberFormat="1" applyFont="1" applyFill="1" applyBorder="1" applyAlignment="1">
      <alignment horizontal="right"/>
    </xf>
    <xf numFmtId="165" fontId="10" fillId="3" borderId="0" xfId="0" applyNumberFormat="1" applyFont="1" applyFill="1" applyBorder="1" applyProtection="1">
      <protection locked="0"/>
    </xf>
    <xf numFmtId="165" fontId="10" fillId="3" borderId="7" xfId="0" applyNumberFormat="1" applyFont="1" applyFill="1" applyBorder="1" applyProtection="1">
      <protection locked="0"/>
    </xf>
    <xf numFmtId="165" fontId="8" fillId="0" borderId="5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2" fontId="11" fillId="0" borderId="0" xfId="0" applyNumberFormat="1" applyFont="1" applyFill="1" applyBorder="1" applyAlignment="1">
      <alignment horizontal="center"/>
    </xf>
    <xf numFmtId="165" fontId="8" fillId="3" borderId="0" xfId="0" applyNumberFormat="1" applyFont="1" applyFill="1" applyBorder="1" applyProtection="1">
      <protection locked="0"/>
    </xf>
    <xf numFmtId="165" fontId="1" fillId="0" borderId="0" xfId="0" applyNumberFormat="1" applyFont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5" fontId="12" fillId="3" borderId="0" xfId="0" applyNumberFormat="1" applyFont="1" applyFill="1" applyBorder="1" applyProtection="1">
      <protection locked="0"/>
    </xf>
    <xf numFmtId="165" fontId="7" fillId="6" borderId="3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2" fontId="8" fillId="0" borderId="3" xfId="0" applyNumberFormat="1" applyFont="1" applyBorder="1" applyAlignment="1">
      <alignment horizontal="center"/>
    </xf>
    <xf numFmtId="165" fontId="7" fillId="7" borderId="1" xfId="0" applyNumberFormat="1" applyFont="1" applyFill="1" applyBorder="1" applyAlignment="1">
      <alignment horizontal="center"/>
    </xf>
    <xf numFmtId="165" fontId="7" fillId="7" borderId="0" xfId="0" applyNumberFormat="1" applyFont="1" applyFill="1" applyBorder="1" applyAlignment="1">
      <alignment horizontal="center"/>
    </xf>
    <xf numFmtId="165" fontId="7" fillId="7" borderId="6" xfId="0" applyNumberFormat="1" applyFont="1" applyFill="1" applyBorder="1" applyAlignment="1">
      <alignment horizontal="center"/>
    </xf>
    <xf numFmtId="165" fontId="13" fillId="9" borderId="3" xfId="0" applyNumberFormat="1" applyFont="1" applyFill="1" applyBorder="1" applyAlignment="1">
      <alignment horizontal="center"/>
    </xf>
    <xf numFmtId="165" fontId="13" fillId="10" borderId="3" xfId="0" applyNumberFormat="1" applyFont="1" applyFill="1" applyBorder="1" applyAlignment="1">
      <alignment horizontal="center"/>
    </xf>
    <xf numFmtId="165" fontId="7" fillId="8" borderId="2" xfId="0" applyNumberFormat="1" applyFont="1" applyFill="1" applyBorder="1" applyAlignment="1">
      <alignment horizontal="center"/>
    </xf>
    <xf numFmtId="165" fontId="7" fillId="5" borderId="3" xfId="0" applyNumberFormat="1" applyFont="1" applyFill="1" applyBorder="1" applyAlignment="1">
      <alignment horizontal="center"/>
    </xf>
    <xf numFmtId="165" fontId="7" fillId="5" borderId="5" xfId="0" applyNumberFormat="1" applyFont="1" applyFill="1" applyBorder="1" applyAlignment="1">
      <alignment horizontal="center"/>
    </xf>
    <xf numFmtId="165" fontId="7" fillId="8" borderId="0" xfId="0" applyNumberFormat="1" applyFont="1" applyFill="1" applyBorder="1" applyAlignment="1">
      <alignment horizontal="center"/>
    </xf>
    <xf numFmtId="165" fontId="7" fillId="11" borderId="0" xfId="0" applyNumberFormat="1" applyFont="1" applyFill="1" applyBorder="1" applyAlignment="1">
      <alignment horizontal="center"/>
    </xf>
    <xf numFmtId="165" fontId="7" fillId="5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1" fillId="0" borderId="0" xfId="0" applyNumberFormat="1" applyFont="1" applyBorder="1"/>
    <xf numFmtId="2" fontId="8" fillId="0" borderId="7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7" fillId="4" borderId="0" xfId="0" applyNumberFormat="1" applyFont="1" applyFill="1" applyAlignment="1">
      <alignment horizontal="center"/>
    </xf>
    <xf numFmtId="164" fontId="7" fillId="0" borderId="0" xfId="0" applyNumberFormat="1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HYETOGRAPH</a:t>
            </a:r>
          </a:p>
        </c:rich>
      </c:tx>
      <c:layout>
        <c:manualLayout>
          <c:xMode val="edge"/>
          <c:yMode val="edge"/>
          <c:x val="0.34541622595683003"/>
          <c:y val="3.39506172839506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5048187891653"/>
          <c:y val="0.12654359128927736"/>
          <c:w val="0.8166319802688361"/>
          <c:h val="0.703705824730615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'#2'!$A$22:$A$70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cat>
          <c:val>
            <c:numRef>
              <c:f>'#2'!$H$22:$H$70</c:f>
              <c:numCache>
                <c:formatCode>0.000</c:formatCode>
                <c:ptCount val="49"/>
                <c:pt idx="0">
                  <c:v>0</c:v>
                </c:pt>
                <c:pt idx="1">
                  <c:v>0.46400000000000002</c:v>
                </c:pt>
                <c:pt idx="2">
                  <c:v>3.44</c:v>
                </c:pt>
                <c:pt idx="3">
                  <c:v>1.3160000000000001</c:v>
                </c:pt>
                <c:pt idx="4">
                  <c:v>0.58799999999999997</c:v>
                </c:pt>
                <c:pt idx="5">
                  <c:v>0.60399999999999998</c:v>
                </c:pt>
                <c:pt idx="6">
                  <c:v>1.772</c:v>
                </c:pt>
                <c:pt idx="7">
                  <c:v>0.95199999999999996</c:v>
                </c:pt>
                <c:pt idx="8">
                  <c:v>1.1279999999999999</c:v>
                </c:pt>
                <c:pt idx="9">
                  <c:v>0.97599999999999998</c:v>
                </c:pt>
                <c:pt idx="10">
                  <c:v>0.40799999999999997</c:v>
                </c:pt>
                <c:pt idx="11">
                  <c:v>0.876</c:v>
                </c:pt>
                <c:pt idx="12">
                  <c:v>1.724</c:v>
                </c:pt>
                <c:pt idx="13">
                  <c:v>1.7</c:v>
                </c:pt>
                <c:pt idx="14">
                  <c:v>0.86399999999999999</c:v>
                </c:pt>
                <c:pt idx="15">
                  <c:v>0.77600000000000002</c:v>
                </c:pt>
                <c:pt idx="16">
                  <c:v>0.32800000000000001</c:v>
                </c:pt>
                <c:pt idx="17">
                  <c:v>5.1999999999999998E-2</c:v>
                </c:pt>
                <c:pt idx="18">
                  <c:v>7.5999999999999998E-2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8-485F-884D-7769A3CDD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35232544"/>
        <c:axId val="1"/>
      </c:barChart>
      <c:catAx>
        <c:axId val="7352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 (Minutes)</a:t>
                </a:r>
              </a:p>
            </c:rich>
          </c:tx>
          <c:layout>
            <c:manualLayout>
              <c:xMode val="edge"/>
              <c:yMode val="edge"/>
              <c:x val="0.44776164173508159"/>
              <c:y val="0.898150740416707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2"/>
        <c:noMultiLvlLbl val="0"/>
      </c:catAx>
      <c:valAx>
        <c:axId val="1"/>
        <c:scaling>
          <c:orientation val="minMax"/>
          <c:max val="3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PRECIPITATION (in/hr)</a:t>
                </a:r>
              </a:p>
            </c:rich>
          </c:tx>
          <c:layout>
            <c:manualLayout>
              <c:xMode val="edge"/>
              <c:yMode val="edge"/>
              <c:x val="1.0660980810234541E-2"/>
              <c:y val="0.2037043517708434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232544"/>
        <c:crosses val="autoZero"/>
        <c:crossBetween val="between"/>
        <c:majorUnit val="0.4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="1"/>
              <a:t>DEPTH-DURATION CURVE</a:t>
            </a:r>
          </a:p>
        </c:rich>
      </c:tx>
      <c:layout>
        <c:manualLayout>
          <c:xMode val="edge"/>
          <c:yMode val="edge"/>
          <c:x val="0.37123150367073682"/>
          <c:y val="3.3240997229916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2297158507359"/>
          <c:y val="0.11634364766875821"/>
          <c:w val="0.79508748906386695"/>
          <c:h val="0.7063721465603176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'#2'!$O$16:$O$31</c:f>
              <c:numCache>
                <c:formatCode>0</c:formatCode>
                <c:ptCount val="1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420</c:v>
                </c:pt>
                <c:pt idx="11">
                  <c:v>480</c:v>
                </c:pt>
                <c:pt idx="12">
                  <c:v>540</c:v>
                </c:pt>
                <c:pt idx="13">
                  <c:v>600</c:v>
                </c:pt>
                <c:pt idx="14">
                  <c:v>660</c:v>
                </c:pt>
                <c:pt idx="15">
                  <c:v>720</c:v>
                </c:pt>
              </c:numCache>
            </c:numRef>
          </c:xVal>
          <c:yVal>
            <c:numRef>
              <c:f>'#2'!$R$16:$R$31</c:f>
              <c:numCache>
                <c:formatCode>0.000</c:formatCode>
                <c:ptCount val="16"/>
                <c:pt idx="0">
                  <c:v>0.21542895145200622</c:v>
                </c:pt>
                <c:pt idx="1">
                  <c:v>0.27412103746397704</c:v>
                </c:pt>
                <c:pt idx="2">
                  <c:v>0.3050498780758148</c:v>
                </c:pt>
                <c:pt idx="3">
                  <c:v>0.33623143427178021</c:v>
                </c:pt>
                <c:pt idx="4">
                  <c:v>0.48540900022168043</c:v>
                </c:pt>
                <c:pt idx="5">
                  <c:v>0.59720682775437828</c:v>
                </c:pt>
                <c:pt idx="6">
                  <c:v>0.85812458434936834</c:v>
                </c:pt>
                <c:pt idx="7">
                  <c:v>0.99290622921746863</c:v>
                </c:pt>
                <c:pt idx="8">
                  <c:v>1.0000000000000002</c:v>
                </c:pt>
                <c:pt idx="9">
                  <c:v>1</c:v>
                </c:pt>
                <c:pt idx="10">
                  <c:v>1.0000000000000002</c:v>
                </c:pt>
                <c:pt idx="11">
                  <c:v>1.0000000000000002</c:v>
                </c:pt>
                <c:pt idx="12">
                  <c:v>1.0000000000000002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5-47EC-ACF2-A69A9C11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33200"/>
        <c:axId val="1"/>
      </c:scatterChart>
      <c:valAx>
        <c:axId val="735233200"/>
        <c:scaling>
          <c:orientation val="minMax"/>
          <c:max val="72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43448372401725643"/>
              <c:y val="0.916898670214699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60"/>
        <c:minorUnit val="15"/>
      </c:valAx>
      <c:valAx>
        <c:axId val="1"/>
        <c:scaling>
          <c:orientation val="minMax"/>
          <c:max val="1.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Ratio to 6-Hour Amount</a:t>
                </a:r>
              </a:p>
            </c:rich>
          </c:tx>
          <c:layout>
            <c:manualLayout>
              <c:xMode val="edge"/>
              <c:yMode val="edge"/>
              <c:x val="2.7586206896551724E-2"/>
              <c:y val="0.235457354534284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233200"/>
        <c:crossesAt val="0"/>
        <c:crossBetween val="midCat"/>
        <c:majorUnit val="0.2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Hyetograph - MEC Storm Type</a:t>
            </a:r>
          </a:p>
        </c:rich>
      </c:tx>
      <c:layout>
        <c:manualLayout>
          <c:xMode val="edge"/>
          <c:yMode val="edge"/>
          <c:x val="0.30170034756584391"/>
          <c:y val="3.39506172839506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3577442163991"/>
          <c:y val="0.12654359128927736"/>
          <c:w val="0.82634654274773034"/>
          <c:h val="0.703705824730615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'#2'!$A$22:$A$70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cat>
          <c:val>
            <c:numRef>
              <c:f>'#2'!$AC$22:$AC$70</c:f>
              <c:numCache>
                <c:formatCode>0.0</c:formatCode>
                <c:ptCount val="49"/>
                <c:pt idx="0">
                  <c:v>0</c:v>
                </c:pt>
                <c:pt idx="1">
                  <c:v>11.785600000000001</c:v>
                </c:pt>
                <c:pt idx="2">
                  <c:v>87.375999999999991</c:v>
                </c:pt>
                <c:pt idx="3">
                  <c:v>33.426400000000001</c:v>
                </c:pt>
                <c:pt idx="4">
                  <c:v>14.935199999999998</c:v>
                </c:pt>
                <c:pt idx="5">
                  <c:v>15.341599999999998</c:v>
                </c:pt>
                <c:pt idx="6">
                  <c:v>45.008800000000001</c:v>
                </c:pt>
                <c:pt idx="7">
                  <c:v>24.180799999999998</c:v>
                </c:pt>
                <c:pt idx="8">
                  <c:v>28.651199999999996</c:v>
                </c:pt>
                <c:pt idx="9">
                  <c:v>24.790399999999998</c:v>
                </c:pt>
                <c:pt idx="10">
                  <c:v>10.363199999999999</c:v>
                </c:pt>
                <c:pt idx="11">
                  <c:v>22.250399999999999</c:v>
                </c:pt>
                <c:pt idx="12">
                  <c:v>43.7896</c:v>
                </c:pt>
                <c:pt idx="13">
                  <c:v>43.18</c:v>
                </c:pt>
                <c:pt idx="14">
                  <c:v>21.945599999999999</c:v>
                </c:pt>
                <c:pt idx="15">
                  <c:v>19.7104</c:v>
                </c:pt>
                <c:pt idx="16">
                  <c:v>8.3311999999999991</c:v>
                </c:pt>
                <c:pt idx="17">
                  <c:v>1.3208</c:v>
                </c:pt>
                <c:pt idx="18">
                  <c:v>1.9303999999999999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6-437D-8887-400E6D83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35232544"/>
        <c:axId val="1"/>
      </c:barChart>
      <c:catAx>
        <c:axId val="7352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ELAPSED TIME  (Minutes)</a:t>
                </a:r>
              </a:p>
            </c:rich>
          </c:tx>
          <c:layout>
            <c:manualLayout>
              <c:xMode val="edge"/>
              <c:yMode val="edge"/>
              <c:x val="0.40890304012544881"/>
              <c:y val="0.910496419429052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2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PRECIPITATION (mm/hr)</a:t>
                </a:r>
              </a:p>
            </c:rich>
          </c:tx>
          <c:layout>
            <c:manualLayout>
              <c:xMode val="edge"/>
              <c:yMode val="edge"/>
              <c:x val="3.0090309749532675E-2"/>
              <c:y val="0.191358672758497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232544"/>
        <c:crosses val="autoZero"/>
        <c:crossBetween val="between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32</xdr:row>
      <xdr:rowOff>28575</xdr:rowOff>
    </xdr:from>
    <xdr:to>
      <xdr:col>25</xdr:col>
      <xdr:colOff>209550</xdr:colOff>
      <xdr:row>52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DF9AF-C84E-495F-B065-86A3C24A1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53</xdr:row>
      <xdr:rowOff>123825</xdr:rowOff>
    </xdr:from>
    <xdr:to>
      <xdr:col>25</xdr:col>
      <xdr:colOff>209550</xdr:colOff>
      <xdr:row>76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73F92-4E9A-41E6-B3A6-7F36D426F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32</xdr:row>
      <xdr:rowOff>66675</xdr:rowOff>
    </xdr:from>
    <xdr:to>
      <xdr:col>54</xdr:col>
      <xdr:colOff>28575</xdr:colOff>
      <xdr:row>52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658F3B-280C-4C9C-A09E-0F33BB380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0.28294</cdr:x>
      <cdr:y>0.18004</cdr:y>
    </cdr:from>
    <cdr:to>
      <cdr:x>0.57984</cdr:x>
      <cdr:y>0.39918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82C729-9AB8-45F9-940E-155A1D1A758C}"/>
            </a:ext>
          </a:extLst>
        </cdr:cNvPr>
        <cdr:cNvSpPr txBox="1"/>
      </cdr:nvSpPr>
      <cdr:spPr>
        <a:xfrm xmlns:a="http://schemas.openxmlformats.org/drawingml/2006/main">
          <a:off x="1479550" y="555625"/>
          <a:ext cx="1552573" cy="6762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i="1"/>
            <a:t>near Queen, NM  September 21, 2014</a:t>
          </a:r>
        </a:p>
      </cdr:txBody>
    </cdr:sp>
  </cdr:relSizeAnchor>
  <cdr:relSizeAnchor xmlns:cdr="http://schemas.openxmlformats.org/drawingml/2006/chartDrawing">
    <cdr:from>
      <cdr:x>0.58349</cdr:x>
      <cdr:y>0.38992</cdr:y>
    </cdr:from>
    <cdr:to>
      <cdr:x>0.84154</cdr:x>
      <cdr:y>0.4856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DF189E4-89D0-4417-A09D-DAFE68A38019}"/>
            </a:ext>
          </a:extLst>
        </cdr:cNvPr>
        <cdr:cNvSpPr txBox="1"/>
      </cdr:nvSpPr>
      <cdr:spPr>
        <a:xfrm xmlns:a="http://schemas.openxmlformats.org/drawingml/2006/main">
          <a:off x="3051175" y="1203325"/>
          <a:ext cx="1349402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i="1">
              <a:solidFill>
                <a:srgbClr val="000099"/>
              </a:solidFill>
            </a:rPr>
            <a:t>114.6-mm Total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81BA-9485-41E0-AAB3-65D5FF79DA3F}">
  <dimension ref="A1:AC70"/>
  <sheetViews>
    <sheetView tabSelected="1" topLeftCell="I10" workbookViewId="0">
      <selection activeCell="AN28" sqref="AN28"/>
    </sheetView>
  </sheetViews>
  <sheetFormatPr defaultColWidth="3.7109375" defaultRowHeight="12" x14ac:dyDescent="0.2"/>
  <cols>
    <col min="1" max="7" width="6.5703125" style="2" customWidth="1"/>
    <col min="8" max="8" width="7.85546875" style="2" customWidth="1"/>
    <col min="9" max="14" width="6.5703125" style="2" customWidth="1"/>
    <col min="15" max="15" width="6.42578125" style="2" customWidth="1"/>
    <col min="16" max="16" width="6.7109375" style="2" customWidth="1"/>
    <col min="17" max="17" width="5.5703125" style="2" customWidth="1"/>
    <col min="18" max="18" width="5.85546875" style="2" customWidth="1"/>
    <col min="19" max="19" width="3.7109375" style="2"/>
    <col min="20" max="20" width="5.7109375" style="2" customWidth="1"/>
    <col min="21" max="22" width="3.7109375" style="2"/>
    <col min="23" max="23" width="4" style="2" customWidth="1"/>
    <col min="24" max="24" width="7.28515625" style="2" customWidth="1"/>
    <col min="25" max="28" width="3.7109375" style="2"/>
    <col min="29" max="29" width="8.5703125" style="2" customWidth="1"/>
    <col min="30" max="16384" width="3.7109375" style="2"/>
  </cols>
  <sheetData>
    <row r="1" spans="1:23" ht="14.25" x14ac:dyDescent="0.2">
      <c r="A1" s="22" t="s">
        <v>23</v>
      </c>
      <c r="B1" s="22"/>
      <c r="C1" s="23"/>
      <c r="D1" s="19"/>
      <c r="E1" s="19"/>
      <c r="F1" s="19"/>
      <c r="G1" s="19"/>
      <c r="H1" s="19"/>
      <c r="I1" s="19"/>
      <c r="J1" s="19"/>
      <c r="K1" s="19"/>
      <c r="R1" s="20" t="s">
        <v>31</v>
      </c>
      <c r="S1" s="4">
        <v>21</v>
      </c>
      <c r="T1" s="21">
        <v>2014</v>
      </c>
      <c r="V1" s="4"/>
    </row>
    <row r="2" spans="1:23" x14ac:dyDescent="0.2">
      <c r="A2" s="51" t="s">
        <v>22</v>
      </c>
      <c r="B2" s="1"/>
      <c r="C2" s="1"/>
      <c r="D2" s="1"/>
      <c r="E2" s="1"/>
      <c r="O2" s="3" t="s">
        <v>27</v>
      </c>
      <c r="P2" s="46"/>
      <c r="Q2" s="46"/>
      <c r="R2" s="88" t="s">
        <v>32</v>
      </c>
      <c r="S2" s="46"/>
      <c r="T2" s="46"/>
      <c r="U2" s="46"/>
      <c r="V2" s="46"/>
      <c r="W2" s="46"/>
    </row>
    <row r="3" spans="1:23" s="3" customFormat="1" ht="12.75" thickBot="1" x14ac:dyDescent="0.25"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O3" s="3" t="s">
        <v>26</v>
      </c>
      <c r="P3" s="50"/>
      <c r="Q3" s="50"/>
      <c r="R3" s="50"/>
      <c r="S3" s="50"/>
      <c r="T3" s="50"/>
      <c r="U3" s="50"/>
      <c r="V3" s="50"/>
      <c r="W3" s="50"/>
    </row>
    <row r="4" spans="1:23" x14ac:dyDescent="0.2">
      <c r="A4" s="7"/>
      <c r="B4" s="81">
        <f>$C23</f>
        <v>0.11600000000000001</v>
      </c>
      <c r="C4" s="80">
        <f>$C24</f>
        <v>0.86</v>
      </c>
      <c r="D4" s="80">
        <f>$C25</f>
        <v>0.32900000000000001</v>
      </c>
      <c r="E4" s="80">
        <f>$C26</f>
        <v>0.14699999999999999</v>
      </c>
      <c r="F4" s="80">
        <f>$C27</f>
        <v>0.151</v>
      </c>
      <c r="G4" s="79">
        <f>$C28</f>
        <v>0.443</v>
      </c>
      <c r="H4" s="79">
        <f>$C29</f>
        <v>0.23799999999999999</v>
      </c>
      <c r="I4" s="73">
        <f>$C30</f>
        <v>0.28199999999999997</v>
      </c>
      <c r="J4" s="73">
        <f>$C31</f>
        <v>0.24399999999999999</v>
      </c>
      <c r="K4" s="82">
        <f>$C32</f>
        <v>0.10199999999999999</v>
      </c>
      <c r="L4" s="82">
        <f>$C33</f>
        <v>0.219</v>
      </c>
      <c r="M4" s="83">
        <f>$C34</f>
        <v>0.43099999999999999</v>
      </c>
      <c r="N4" s="7"/>
      <c r="O4" s="70">
        <f t="shared" ref="O4:O7" si="0">SUM(B4:M4)</f>
        <v>3.5619999999999994</v>
      </c>
      <c r="P4" s="55"/>
      <c r="Q4" s="27"/>
      <c r="R4" s="27"/>
      <c r="S4" s="27"/>
      <c r="T4" s="27"/>
      <c r="U4" s="27"/>
      <c r="V4" s="27"/>
      <c r="W4" s="27"/>
    </row>
    <row r="5" spans="1:23" x14ac:dyDescent="0.2">
      <c r="A5" s="7"/>
      <c r="B5" s="86">
        <f>$C35</f>
        <v>0.42499999999999999</v>
      </c>
      <c r="C5" s="84">
        <f>$C36</f>
        <v>0.216</v>
      </c>
      <c r="D5" s="84">
        <f>$C37</f>
        <v>0.19400000000000001</v>
      </c>
      <c r="E5" s="84">
        <f>$C38</f>
        <v>8.2000000000000003E-2</v>
      </c>
      <c r="F5" s="85">
        <f>$C39</f>
        <v>1.2999999999999999E-2</v>
      </c>
      <c r="G5" s="85">
        <f>$C40</f>
        <v>1.9E-2</v>
      </c>
      <c r="H5" s="85">
        <f>$C41</f>
        <v>0</v>
      </c>
      <c r="I5" s="85">
        <f>$C42</f>
        <v>0</v>
      </c>
      <c r="J5" s="77">
        <f>$C43</f>
        <v>0</v>
      </c>
      <c r="K5" s="77">
        <f>$C44</f>
        <v>0</v>
      </c>
      <c r="L5" s="77">
        <f>$C45</f>
        <v>0</v>
      </c>
      <c r="M5" s="78">
        <f>$C46</f>
        <v>0</v>
      </c>
      <c r="N5" s="7"/>
      <c r="O5" s="70">
        <f t="shared" si="0"/>
        <v>0.94899999999999995</v>
      </c>
      <c r="P5" s="27"/>
      <c r="Q5" s="27"/>
      <c r="R5" s="27"/>
      <c r="S5" s="27"/>
      <c r="T5" s="27"/>
      <c r="U5" s="27"/>
      <c r="V5" s="27"/>
      <c r="W5" s="27"/>
    </row>
    <row r="6" spans="1:23" x14ac:dyDescent="0.2">
      <c r="A6" s="7"/>
      <c r="B6" s="76">
        <f>$C47</f>
        <v>0</v>
      </c>
      <c r="C6" s="77">
        <f>$C48</f>
        <v>0</v>
      </c>
      <c r="D6" s="77">
        <f>$C49</f>
        <v>0</v>
      </c>
      <c r="E6" s="77">
        <f>$C50</f>
        <v>0</v>
      </c>
      <c r="F6" s="77">
        <f>$C51</f>
        <v>0</v>
      </c>
      <c r="G6" s="77">
        <f>$C52</f>
        <v>0</v>
      </c>
      <c r="H6" s="77">
        <f>$C53</f>
        <v>0</v>
      </c>
      <c r="I6" s="77">
        <f>$C54</f>
        <v>0</v>
      </c>
      <c r="J6" s="77">
        <f>$C55</f>
        <v>0</v>
      </c>
      <c r="K6" s="77">
        <f>$C56</f>
        <v>0</v>
      </c>
      <c r="L6" s="77">
        <f>$C57</f>
        <v>0</v>
      </c>
      <c r="M6" s="78">
        <f>$C58</f>
        <v>0</v>
      </c>
      <c r="N6" s="7"/>
      <c r="O6" s="70">
        <f t="shared" si="0"/>
        <v>0</v>
      </c>
      <c r="P6" s="27"/>
      <c r="Q6" s="27"/>
      <c r="R6" s="27"/>
      <c r="S6" s="27"/>
      <c r="T6" s="27"/>
      <c r="U6" s="27"/>
      <c r="V6" s="27"/>
      <c r="W6" s="27"/>
    </row>
    <row r="7" spans="1:23" x14ac:dyDescent="0.2">
      <c r="A7" s="7"/>
      <c r="B7" s="76">
        <f>$C59</f>
        <v>0</v>
      </c>
      <c r="C7" s="77">
        <f>$C60</f>
        <v>0</v>
      </c>
      <c r="D7" s="77">
        <f>$C61</f>
        <v>0</v>
      </c>
      <c r="E7" s="77">
        <f>$C62</f>
        <v>0</v>
      </c>
      <c r="F7" s="77">
        <f>$C63</f>
        <v>0</v>
      </c>
      <c r="G7" s="77">
        <f>$C64</f>
        <v>0</v>
      </c>
      <c r="H7" s="77">
        <f>$C65</f>
        <v>0</v>
      </c>
      <c r="I7" s="77">
        <f>$C66</f>
        <v>0</v>
      </c>
      <c r="J7" s="77">
        <f>$C67</f>
        <v>0</v>
      </c>
      <c r="K7" s="77">
        <f>$C68</f>
        <v>0</v>
      </c>
      <c r="L7" s="77">
        <f>$C69</f>
        <v>0</v>
      </c>
      <c r="M7" s="78">
        <f>$C70</f>
        <v>0</v>
      </c>
      <c r="N7" s="7"/>
      <c r="O7" s="70">
        <f t="shared" si="0"/>
        <v>0</v>
      </c>
      <c r="P7" s="27"/>
      <c r="Q7" s="27"/>
      <c r="R7" s="27"/>
      <c r="S7" s="27"/>
      <c r="T7" s="27"/>
      <c r="U7" s="27"/>
      <c r="V7" s="27"/>
      <c r="W7" s="27"/>
    </row>
    <row r="8" spans="1:23" x14ac:dyDescent="0.2">
      <c r="A8" s="7"/>
      <c r="B8" s="39"/>
      <c r="C8" s="27"/>
      <c r="D8" s="27"/>
      <c r="E8" s="27"/>
      <c r="F8" s="27"/>
      <c r="G8" s="27"/>
      <c r="H8" s="27"/>
      <c r="I8" s="27"/>
      <c r="J8" s="27"/>
      <c r="K8" s="27"/>
      <c r="L8" s="27"/>
      <c r="M8" s="40"/>
      <c r="N8" s="7"/>
      <c r="O8" s="3"/>
      <c r="P8" s="27"/>
      <c r="Q8" s="27"/>
      <c r="R8" s="27"/>
      <c r="S8" s="27"/>
      <c r="T8" s="27"/>
      <c r="U8" s="27"/>
      <c r="V8" s="27"/>
      <c r="W8" s="27"/>
    </row>
    <row r="9" spans="1:23" x14ac:dyDescent="0.2">
      <c r="A9" s="7"/>
      <c r="B9" s="39"/>
      <c r="C9" s="27"/>
      <c r="D9" s="27"/>
      <c r="E9" s="27"/>
      <c r="F9" s="27"/>
      <c r="G9" s="27"/>
      <c r="H9" s="27"/>
      <c r="I9" s="27"/>
      <c r="J9" s="27"/>
      <c r="K9" s="27"/>
      <c r="L9" s="27"/>
      <c r="M9" s="40"/>
      <c r="N9" s="7"/>
      <c r="O9" s="3"/>
      <c r="P9" s="27"/>
      <c r="Q9" s="27"/>
      <c r="R9" s="27"/>
      <c r="S9" s="27"/>
      <c r="T9" s="27"/>
      <c r="U9" s="27"/>
      <c r="V9" s="27"/>
      <c r="W9" s="27"/>
    </row>
    <row r="10" spans="1:23" x14ac:dyDescent="0.2">
      <c r="A10" s="7"/>
      <c r="B10" s="39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40"/>
      <c r="N10" s="7"/>
      <c r="O10" s="3"/>
      <c r="P10" s="27"/>
      <c r="Q10" s="27"/>
      <c r="R10" s="27"/>
      <c r="S10" s="27"/>
      <c r="T10" s="27"/>
      <c r="U10" s="27"/>
      <c r="V10" s="27"/>
      <c r="W10" s="27"/>
    </row>
    <row r="11" spans="1:23" x14ac:dyDescent="0.2">
      <c r="A11" s="7"/>
      <c r="B11" s="39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40"/>
      <c r="N11" s="7"/>
      <c r="O11" s="3"/>
      <c r="P11" s="27"/>
      <c r="Q11" s="27"/>
      <c r="R11" s="27"/>
      <c r="S11" s="27"/>
      <c r="T11" s="27"/>
      <c r="U11" s="27"/>
      <c r="V11" s="27"/>
      <c r="W11" s="27"/>
    </row>
    <row r="12" spans="1:23" ht="12.75" thickBot="1" x14ac:dyDescent="0.25">
      <c r="A12" s="7"/>
      <c r="B12" s="41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42"/>
      <c r="N12" s="7"/>
      <c r="O12" s="3"/>
      <c r="P12" s="27"/>
      <c r="Q12" s="27"/>
      <c r="R12" s="27"/>
      <c r="S12" s="27"/>
      <c r="T12" s="27"/>
      <c r="U12" s="27"/>
      <c r="V12" s="27"/>
      <c r="W12" s="27"/>
    </row>
    <row r="13" spans="1:23" x14ac:dyDescent="0.2">
      <c r="O13" s="1" t="s">
        <v>3</v>
      </c>
      <c r="W13" s="5"/>
    </row>
    <row r="14" spans="1:23" ht="12.75" thickBot="1" x14ac:dyDescent="0.25">
      <c r="A14" s="15"/>
      <c r="B14" s="14"/>
      <c r="C14" s="14"/>
      <c r="D14" s="14"/>
      <c r="E14" s="14"/>
      <c r="F14" s="14"/>
      <c r="G14" s="14"/>
      <c r="H14" s="14"/>
      <c r="I14" s="14"/>
      <c r="J14" s="14"/>
      <c r="O14" s="1"/>
      <c r="Q14" s="74" t="s">
        <v>28</v>
      </c>
      <c r="R14" s="3" t="s">
        <v>29</v>
      </c>
      <c r="W14" s="5"/>
    </row>
    <row r="15" spans="1:23" ht="12.75" thickBot="1" x14ac:dyDescent="0.25">
      <c r="A15" s="14"/>
      <c r="B15" s="49" t="s">
        <v>13</v>
      </c>
      <c r="C15" s="31"/>
      <c r="D15" s="47" t="s">
        <v>17</v>
      </c>
      <c r="E15" s="31"/>
      <c r="F15" s="31"/>
      <c r="G15" s="31"/>
      <c r="H15" s="31"/>
      <c r="I15" s="31"/>
      <c r="J15" s="14"/>
      <c r="O15" s="3" t="s">
        <v>9</v>
      </c>
      <c r="P15" s="3" t="s">
        <v>4</v>
      </c>
      <c r="Q15" s="45" t="s">
        <v>30</v>
      </c>
      <c r="R15" s="3" t="s">
        <v>7</v>
      </c>
      <c r="W15" s="5"/>
    </row>
    <row r="16" spans="1:23" x14ac:dyDescent="0.2">
      <c r="A16" s="14"/>
      <c r="B16" s="31"/>
      <c r="C16" s="31"/>
      <c r="D16" s="31"/>
      <c r="E16" s="31"/>
      <c r="F16" s="31"/>
      <c r="G16" s="31"/>
      <c r="H16" s="31"/>
      <c r="I16" s="31"/>
      <c r="J16" s="14"/>
      <c r="O16" s="52">
        <v>15</v>
      </c>
      <c r="P16" s="59">
        <v>0.86</v>
      </c>
      <c r="Q16" s="75">
        <v>1.1299999999999999</v>
      </c>
      <c r="R16" s="63">
        <f>Q16*P16/$P$25</f>
        <v>0.21542895145200622</v>
      </c>
      <c r="W16" s="5"/>
    </row>
    <row r="17" spans="1:29" x14ac:dyDescent="0.2">
      <c r="A17" s="14"/>
      <c r="B17" s="31"/>
      <c r="C17" s="31"/>
      <c r="D17" s="31"/>
      <c r="I17" s="31"/>
      <c r="O17" s="24">
        <v>30</v>
      </c>
      <c r="P17" s="60">
        <v>1.1890000000000001</v>
      </c>
      <c r="Q17" s="36">
        <v>1.04</v>
      </c>
      <c r="R17" s="64">
        <f>Q17*P17/$P$25</f>
        <v>0.27412103746397704</v>
      </c>
      <c r="W17" s="5"/>
    </row>
    <row r="18" spans="1:29" x14ac:dyDescent="0.2">
      <c r="A18" s="14"/>
      <c r="B18" s="31"/>
      <c r="C18" s="31"/>
      <c r="D18" s="31"/>
      <c r="I18" s="31"/>
      <c r="J18" s="71">
        <f>MAX(J22:J70)</f>
        <v>4.5109999999999992</v>
      </c>
      <c r="K18" s="68" t="s">
        <v>20</v>
      </c>
      <c r="O18" s="24">
        <v>45</v>
      </c>
      <c r="P18" s="60">
        <v>1.3360000000000001</v>
      </c>
      <c r="Q18" s="36">
        <v>1.03</v>
      </c>
      <c r="R18" s="64">
        <f t="shared" ref="R18:R30" si="1">Q18*P18/$P$25</f>
        <v>0.3050498780758148</v>
      </c>
      <c r="W18" s="5"/>
    </row>
    <row r="19" spans="1:29" ht="12.75" thickBot="1" x14ac:dyDescent="0.25">
      <c r="A19" s="14"/>
      <c r="B19" s="31"/>
      <c r="C19" s="31"/>
      <c r="D19" s="31"/>
      <c r="I19" s="31"/>
      <c r="J19" s="66" t="s">
        <v>18</v>
      </c>
      <c r="O19" s="24">
        <v>60</v>
      </c>
      <c r="P19" s="60">
        <v>1.4870000000000001</v>
      </c>
      <c r="Q19" s="36">
        <v>1.02</v>
      </c>
      <c r="R19" s="64">
        <f t="shared" si="1"/>
        <v>0.33623143427178021</v>
      </c>
      <c r="W19" s="5"/>
    </row>
    <row r="20" spans="1:29" ht="12.75" thickBot="1" x14ac:dyDescent="0.25">
      <c r="A20" s="11" t="s">
        <v>8</v>
      </c>
      <c r="B20" s="11" t="s">
        <v>8</v>
      </c>
      <c r="C20" s="10"/>
      <c r="D20" s="10"/>
      <c r="E20" s="11" t="s">
        <v>10</v>
      </c>
      <c r="F20" s="11"/>
      <c r="G20" s="37" t="s">
        <v>11</v>
      </c>
      <c r="H20" s="11" t="s">
        <v>12</v>
      </c>
      <c r="I20" s="29"/>
      <c r="J20" s="66" t="s">
        <v>24</v>
      </c>
      <c r="O20" s="24">
        <v>90</v>
      </c>
      <c r="P20" s="60">
        <v>2.1680000000000001</v>
      </c>
      <c r="Q20" s="36">
        <v>1.01</v>
      </c>
      <c r="R20" s="64">
        <f t="shared" si="1"/>
        <v>0.48540900022168043</v>
      </c>
      <c r="U20" s="16" t="s">
        <v>5</v>
      </c>
      <c r="V20" s="17"/>
      <c r="W20" s="43"/>
      <c r="X20" s="44">
        <v>30</v>
      </c>
      <c r="Y20" s="1" t="s">
        <v>16</v>
      </c>
      <c r="AC20" s="87" t="s">
        <v>12</v>
      </c>
    </row>
    <row r="21" spans="1:29" ht="12.75" thickBot="1" x14ac:dyDescent="0.25">
      <c r="A21" s="33" t="s">
        <v>9</v>
      </c>
      <c r="B21" s="33" t="s">
        <v>0</v>
      </c>
      <c r="C21" s="34" t="s">
        <v>1</v>
      </c>
      <c r="D21" s="34" t="s">
        <v>2</v>
      </c>
      <c r="E21" s="34" t="s">
        <v>2</v>
      </c>
      <c r="F21" s="36"/>
      <c r="G21" s="38" t="s">
        <v>0</v>
      </c>
      <c r="H21" s="34" t="s">
        <v>15</v>
      </c>
      <c r="I21" s="29"/>
      <c r="J21" s="34" t="s">
        <v>19</v>
      </c>
      <c r="O21" s="24">
        <v>120</v>
      </c>
      <c r="P21" s="61">
        <v>2.694</v>
      </c>
      <c r="Q21" s="36">
        <v>1</v>
      </c>
      <c r="R21" s="64">
        <f t="shared" si="1"/>
        <v>0.59720682775437828</v>
      </c>
      <c r="U21" s="12"/>
      <c r="V21" s="13"/>
      <c r="W21" s="45"/>
      <c r="X21" s="48"/>
      <c r="AC21" s="89" t="s">
        <v>15</v>
      </c>
    </row>
    <row r="22" spans="1:29" ht="12.75" thickBot="1" x14ac:dyDescent="0.25">
      <c r="A22" s="9">
        <v>0</v>
      </c>
      <c r="B22" s="35">
        <v>0</v>
      </c>
      <c r="C22" s="35">
        <v>0</v>
      </c>
      <c r="D22" s="10">
        <v>0</v>
      </c>
      <c r="E22" s="35">
        <v>0</v>
      </c>
      <c r="F22" s="26"/>
      <c r="G22" s="10">
        <f>IF(MOD(A22,60)=0,A22/60," ")</f>
        <v>0</v>
      </c>
      <c r="H22" s="26">
        <v>0</v>
      </c>
      <c r="I22" s="29"/>
      <c r="J22" s="14"/>
      <c r="O22" s="24">
        <v>180</v>
      </c>
      <c r="P22" s="61">
        <v>3.871</v>
      </c>
      <c r="Q22" s="36">
        <v>1</v>
      </c>
      <c r="R22" s="64">
        <f t="shared" si="1"/>
        <v>0.85812458434936834</v>
      </c>
      <c r="U22" s="12" t="s">
        <v>14</v>
      </c>
      <c r="V22" s="13"/>
      <c r="W22" s="45"/>
      <c r="X22" s="44">
        <v>123</v>
      </c>
      <c r="AC22" s="92">
        <f>H22*25.4</f>
        <v>0</v>
      </c>
    </row>
    <row r="23" spans="1:29" ht="12.75" thickBot="1" x14ac:dyDescent="0.25">
      <c r="A23" s="9">
        <v>15</v>
      </c>
      <c r="B23" s="35">
        <f>A23/60</f>
        <v>0.25</v>
      </c>
      <c r="C23" s="91">
        <v>0.11600000000000001</v>
      </c>
      <c r="D23" s="10">
        <f>D22+C23</f>
        <v>0.11600000000000001</v>
      </c>
      <c r="E23" s="35">
        <f>D23/$P$27</f>
        <v>2.5714919086677012E-2</v>
      </c>
      <c r="F23" s="26"/>
      <c r="G23" s="10">
        <f>B23</f>
        <v>0.25</v>
      </c>
      <c r="H23" s="26">
        <f>C23*4</f>
        <v>0.46400000000000002</v>
      </c>
      <c r="I23" s="30"/>
      <c r="J23" s="14"/>
      <c r="O23" s="24">
        <v>240</v>
      </c>
      <c r="P23" s="61">
        <v>4.4790000000000001</v>
      </c>
      <c r="Q23" s="36">
        <v>1</v>
      </c>
      <c r="R23" s="64">
        <f t="shared" si="1"/>
        <v>0.99290622921746863</v>
      </c>
      <c r="U23" s="12"/>
      <c r="V23" s="13"/>
      <c r="W23" s="45"/>
      <c r="X23" s="48"/>
      <c r="AC23" s="92">
        <f t="shared" ref="AC23:AC46" si="2">H23*25.4</f>
        <v>11.785600000000001</v>
      </c>
    </row>
    <row r="24" spans="1:29" ht="12.75" thickBot="1" x14ac:dyDescent="0.25">
      <c r="A24" s="9">
        <v>30</v>
      </c>
      <c r="B24" s="35">
        <f>A24/60</f>
        <v>0.5</v>
      </c>
      <c r="C24" s="91">
        <v>0.86</v>
      </c>
      <c r="D24" s="10">
        <f t="shared" ref="D24:D70" si="3">D23+C24</f>
        <v>0.97599999999999998</v>
      </c>
      <c r="E24" s="35">
        <f t="shared" ref="E24:E70" si="4">D24/$P$27</f>
        <v>0.21636000886721346</v>
      </c>
      <c r="F24" s="26"/>
      <c r="G24" s="10">
        <f t="shared" ref="G24:G70" si="5">B24</f>
        <v>0.5</v>
      </c>
      <c r="H24" s="26">
        <f t="shared" ref="H24:H70" si="6">C24*4</f>
        <v>3.44</v>
      </c>
      <c r="I24" s="29"/>
      <c r="J24" s="14"/>
      <c r="N24" s="8"/>
      <c r="O24" s="24">
        <v>300</v>
      </c>
      <c r="P24" s="61">
        <v>4.5110000000000001</v>
      </c>
      <c r="Q24" s="36">
        <v>1</v>
      </c>
      <c r="R24" s="64">
        <f t="shared" si="1"/>
        <v>1.0000000000000002</v>
      </c>
      <c r="U24" s="12" t="s">
        <v>25</v>
      </c>
      <c r="V24" s="13"/>
      <c r="W24" s="45"/>
      <c r="X24" s="44">
        <v>123</v>
      </c>
      <c r="AC24" s="92">
        <f t="shared" si="2"/>
        <v>87.375999999999991</v>
      </c>
    </row>
    <row r="25" spans="1:29" ht="12.75" thickBot="1" x14ac:dyDescent="0.25">
      <c r="A25" s="9">
        <v>45</v>
      </c>
      <c r="B25" s="35">
        <f t="shared" ref="B25:B70" si="7">A25/60</f>
        <v>0.75</v>
      </c>
      <c r="C25" s="91">
        <v>0.32900000000000001</v>
      </c>
      <c r="D25" s="10">
        <f t="shared" si="3"/>
        <v>1.3049999999999999</v>
      </c>
      <c r="E25" s="35">
        <f t="shared" si="4"/>
        <v>0.28929283972511638</v>
      </c>
      <c r="F25" s="26"/>
      <c r="G25" s="10">
        <f t="shared" si="5"/>
        <v>0.75</v>
      </c>
      <c r="H25" s="26">
        <f t="shared" si="6"/>
        <v>1.3160000000000001</v>
      </c>
      <c r="I25" s="29"/>
      <c r="J25" s="15"/>
      <c r="O25" s="24">
        <v>360</v>
      </c>
      <c r="P25" s="69">
        <f>$J$18</f>
        <v>4.5109999999999992</v>
      </c>
      <c r="Q25" s="36">
        <v>1</v>
      </c>
      <c r="R25" s="64">
        <f t="shared" si="1"/>
        <v>1</v>
      </c>
      <c r="U25" s="12"/>
      <c r="V25" s="13"/>
      <c r="W25" s="45"/>
      <c r="X25" s="48"/>
      <c r="AC25" s="92">
        <f t="shared" si="2"/>
        <v>33.426400000000001</v>
      </c>
    </row>
    <row r="26" spans="1:29" ht="12.75" thickBot="1" x14ac:dyDescent="0.25">
      <c r="A26" s="9">
        <v>60</v>
      </c>
      <c r="B26" s="35">
        <f t="shared" si="7"/>
        <v>1</v>
      </c>
      <c r="C26" s="91">
        <v>0.14699999999999999</v>
      </c>
      <c r="D26" s="10">
        <f t="shared" si="3"/>
        <v>1.452</v>
      </c>
      <c r="E26" s="35">
        <f t="shared" si="4"/>
        <v>0.32187984925737084</v>
      </c>
      <c r="F26" s="26"/>
      <c r="G26" s="10">
        <f t="shared" si="5"/>
        <v>1</v>
      </c>
      <c r="H26" s="26">
        <f t="shared" si="6"/>
        <v>0.58799999999999997</v>
      </c>
      <c r="I26" s="29"/>
      <c r="J26" s="14"/>
      <c r="O26" s="24">
        <v>420</v>
      </c>
      <c r="P26" s="72">
        <v>4.5110000000000001</v>
      </c>
      <c r="Q26" s="36">
        <v>1</v>
      </c>
      <c r="R26" s="64">
        <f t="shared" si="1"/>
        <v>1.0000000000000002</v>
      </c>
      <c r="U26" s="18" t="s">
        <v>6</v>
      </c>
      <c r="V26" s="57"/>
      <c r="W26" s="58"/>
      <c r="X26" s="44" t="s">
        <v>21</v>
      </c>
      <c r="AC26" s="92">
        <f t="shared" si="2"/>
        <v>14.935199999999998</v>
      </c>
    </row>
    <row r="27" spans="1:29" x14ac:dyDescent="0.2">
      <c r="A27" s="9">
        <v>75</v>
      </c>
      <c r="B27" s="35">
        <f t="shared" si="7"/>
        <v>1.25</v>
      </c>
      <c r="C27" s="91">
        <v>0.151</v>
      </c>
      <c r="D27" s="10">
        <f t="shared" si="3"/>
        <v>1.603</v>
      </c>
      <c r="E27" s="35">
        <f t="shared" si="4"/>
        <v>0.35535358013744178</v>
      </c>
      <c r="F27" s="26"/>
      <c r="G27" s="10">
        <f t="shared" si="5"/>
        <v>1.25</v>
      </c>
      <c r="H27" s="26">
        <f t="shared" si="6"/>
        <v>0.60399999999999998</v>
      </c>
      <c r="I27" s="29"/>
      <c r="J27" s="14"/>
      <c r="O27" s="24">
        <v>480</v>
      </c>
      <c r="P27" s="72">
        <v>4.5110000000000001</v>
      </c>
      <c r="Q27" s="36">
        <v>1</v>
      </c>
      <c r="R27" s="64">
        <f t="shared" si="1"/>
        <v>1.0000000000000002</v>
      </c>
      <c r="U27" s="14"/>
      <c r="V27" s="14"/>
      <c r="W27" s="27"/>
      <c r="X27" s="14"/>
      <c r="Y27" s="14"/>
      <c r="AC27" s="92">
        <f t="shared" si="2"/>
        <v>15.341599999999998</v>
      </c>
    </row>
    <row r="28" spans="1:29" x14ac:dyDescent="0.2">
      <c r="A28" s="9">
        <v>90</v>
      </c>
      <c r="B28" s="35">
        <f t="shared" si="7"/>
        <v>1.5</v>
      </c>
      <c r="C28" s="91">
        <v>0.443</v>
      </c>
      <c r="D28" s="10">
        <f t="shared" si="3"/>
        <v>2.0459999999999998</v>
      </c>
      <c r="E28" s="35">
        <f t="shared" si="4"/>
        <v>0.45355796940811344</v>
      </c>
      <c r="F28" s="26"/>
      <c r="G28" s="10">
        <f t="shared" si="5"/>
        <v>1.5</v>
      </c>
      <c r="H28" s="26">
        <f t="shared" si="6"/>
        <v>1.772</v>
      </c>
      <c r="I28" s="29"/>
      <c r="J28" s="14"/>
      <c r="O28" s="24">
        <v>540</v>
      </c>
      <c r="P28" s="72">
        <v>4.5110000000000001</v>
      </c>
      <c r="Q28" s="36">
        <v>1</v>
      </c>
      <c r="R28" s="64">
        <f t="shared" si="1"/>
        <v>1.0000000000000002</v>
      </c>
      <c r="U28" s="15"/>
      <c r="V28" s="14"/>
      <c r="W28" s="27"/>
      <c r="X28" s="56"/>
      <c r="Y28" s="15"/>
      <c r="AC28" s="92">
        <f t="shared" si="2"/>
        <v>45.008800000000001</v>
      </c>
    </row>
    <row r="29" spans="1:29" x14ac:dyDescent="0.2">
      <c r="A29" s="9">
        <v>105</v>
      </c>
      <c r="B29" s="35">
        <f t="shared" si="7"/>
        <v>1.75</v>
      </c>
      <c r="C29" s="91">
        <v>0.23799999999999999</v>
      </c>
      <c r="D29" s="10">
        <f t="shared" si="3"/>
        <v>2.2839999999999998</v>
      </c>
      <c r="E29" s="35">
        <f t="shared" si="4"/>
        <v>0.50631788960319213</v>
      </c>
      <c r="F29" s="26"/>
      <c r="G29" s="10">
        <f t="shared" si="5"/>
        <v>1.75</v>
      </c>
      <c r="H29" s="26">
        <f t="shared" si="6"/>
        <v>0.95199999999999996</v>
      </c>
      <c r="I29" s="29"/>
      <c r="J29" s="15"/>
      <c r="O29" s="24">
        <v>600</v>
      </c>
      <c r="P29" s="72">
        <v>4.5110000000000001</v>
      </c>
      <c r="Q29" s="36">
        <v>1</v>
      </c>
      <c r="R29" s="64">
        <f t="shared" si="1"/>
        <v>1.0000000000000002</v>
      </c>
      <c r="W29" s="5"/>
      <c r="AC29" s="92">
        <f t="shared" si="2"/>
        <v>24.180799999999998</v>
      </c>
    </row>
    <row r="30" spans="1:29" x14ac:dyDescent="0.2">
      <c r="A30" s="9">
        <v>120</v>
      </c>
      <c r="B30" s="35">
        <f t="shared" si="7"/>
        <v>2</v>
      </c>
      <c r="C30" s="91">
        <v>0.28199999999999997</v>
      </c>
      <c r="D30" s="10">
        <f t="shared" si="3"/>
        <v>2.5659999999999998</v>
      </c>
      <c r="E30" s="35">
        <f t="shared" si="4"/>
        <v>0.56883174462425179</v>
      </c>
      <c r="F30" s="26"/>
      <c r="G30" s="10">
        <f t="shared" si="5"/>
        <v>2</v>
      </c>
      <c r="H30" s="26">
        <f t="shared" si="6"/>
        <v>1.1279999999999999</v>
      </c>
      <c r="I30" s="29"/>
      <c r="J30" s="14"/>
      <c r="O30" s="24">
        <v>660</v>
      </c>
      <c r="P30" s="72">
        <v>4.5110000000000001</v>
      </c>
      <c r="Q30" s="36">
        <v>1</v>
      </c>
      <c r="R30" s="64">
        <f t="shared" si="1"/>
        <v>1.0000000000000002</v>
      </c>
      <c r="AC30" s="92">
        <f t="shared" si="2"/>
        <v>28.651199999999996</v>
      </c>
    </row>
    <row r="31" spans="1:29" ht="12.75" thickBot="1" x14ac:dyDescent="0.25">
      <c r="A31" s="9">
        <v>135</v>
      </c>
      <c r="B31" s="35">
        <f t="shared" si="7"/>
        <v>2.25</v>
      </c>
      <c r="C31" s="91">
        <v>0.24399999999999999</v>
      </c>
      <c r="D31" s="10">
        <f t="shared" si="3"/>
        <v>2.8099999999999996</v>
      </c>
      <c r="E31" s="35">
        <f t="shared" si="4"/>
        <v>0.62292174684105506</v>
      </c>
      <c r="F31" s="26"/>
      <c r="G31" s="10">
        <f t="shared" si="5"/>
        <v>2.25</v>
      </c>
      <c r="H31" s="26">
        <f t="shared" si="6"/>
        <v>0.97599999999999998</v>
      </c>
      <c r="I31" s="29"/>
      <c r="J31" s="14"/>
      <c r="O31" s="25">
        <v>720</v>
      </c>
      <c r="P31" s="62">
        <v>4.5110000000000001</v>
      </c>
      <c r="Q31" s="34">
        <v>1</v>
      </c>
      <c r="R31" s="65">
        <f>Q31*P31/$P$25</f>
        <v>1.0000000000000002</v>
      </c>
      <c r="AC31" s="92">
        <f t="shared" si="2"/>
        <v>24.790399999999998</v>
      </c>
    </row>
    <row r="32" spans="1:29" x14ac:dyDescent="0.2">
      <c r="A32" s="9">
        <v>150</v>
      </c>
      <c r="B32" s="35">
        <f t="shared" si="7"/>
        <v>2.5</v>
      </c>
      <c r="C32" s="91">
        <v>0.10199999999999999</v>
      </c>
      <c r="D32" s="10">
        <f t="shared" si="3"/>
        <v>2.9119999999999995</v>
      </c>
      <c r="E32" s="35">
        <f t="shared" si="4"/>
        <v>0.64553314121037453</v>
      </c>
      <c r="F32" s="26"/>
      <c r="G32" s="10">
        <f t="shared" si="5"/>
        <v>2.5</v>
      </c>
      <c r="H32" s="26">
        <f t="shared" si="6"/>
        <v>0.40799999999999997</v>
      </c>
      <c r="I32" s="29"/>
      <c r="J32" s="14"/>
      <c r="P32" s="31"/>
      <c r="Q32" s="53"/>
      <c r="R32" s="54"/>
      <c r="AC32" s="92">
        <f t="shared" si="2"/>
        <v>10.363199999999999</v>
      </c>
    </row>
    <row r="33" spans="1:29" x14ac:dyDescent="0.2">
      <c r="A33" s="9">
        <v>165</v>
      </c>
      <c r="B33" s="35">
        <f t="shared" si="7"/>
        <v>2.75</v>
      </c>
      <c r="C33" s="91">
        <v>0.219</v>
      </c>
      <c r="D33" s="10">
        <f t="shared" si="3"/>
        <v>3.1309999999999993</v>
      </c>
      <c r="E33" s="35">
        <f t="shared" si="4"/>
        <v>0.69408113500332502</v>
      </c>
      <c r="F33" s="26"/>
      <c r="G33" s="10">
        <f t="shared" si="5"/>
        <v>2.75</v>
      </c>
      <c r="H33" s="26">
        <f t="shared" si="6"/>
        <v>0.876</v>
      </c>
      <c r="I33" s="29"/>
      <c r="J33" s="15"/>
      <c r="P33" s="31"/>
      <c r="Q33" s="53"/>
      <c r="R33" s="54"/>
      <c r="AC33" s="92">
        <f t="shared" si="2"/>
        <v>22.250399999999999</v>
      </c>
    </row>
    <row r="34" spans="1:29" x14ac:dyDescent="0.2">
      <c r="A34" s="9">
        <v>180</v>
      </c>
      <c r="B34" s="35">
        <f t="shared" si="7"/>
        <v>3</v>
      </c>
      <c r="C34" s="91">
        <v>0.43099999999999999</v>
      </c>
      <c r="D34" s="10">
        <f t="shared" si="3"/>
        <v>3.5619999999999994</v>
      </c>
      <c r="E34" s="35">
        <f t="shared" si="4"/>
        <v>0.78962536023054741</v>
      </c>
      <c r="F34" s="26"/>
      <c r="G34" s="10">
        <f t="shared" si="5"/>
        <v>3</v>
      </c>
      <c r="H34" s="26">
        <f t="shared" si="6"/>
        <v>1.724</v>
      </c>
      <c r="I34" s="29"/>
      <c r="J34" s="14"/>
      <c r="P34" s="31"/>
      <c r="Q34" s="53"/>
      <c r="R34" s="54"/>
      <c r="AC34" s="92">
        <f t="shared" si="2"/>
        <v>43.7896</v>
      </c>
    </row>
    <row r="35" spans="1:29" x14ac:dyDescent="0.2">
      <c r="A35" s="9">
        <v>195</v>
      </c>
      <c r="B35" s="35">
        <f t="shared" si="7"/>
        <v>3.25</v>
      </c>
      <c r="C35" s="91">
        <v>0.42499999999999999</v>
      </c>
      <c r="D35" s="10">
        <f t="shared" si="3"/>
        <v>3.9869999999999992</v>
      </c>
      <c r="E35" s="35">
        <f t="shared" si="4"/>
        <v>0.883839503436045</v>
      </c>
      <c r="F35" s="26"/>
      <c r="G35" s="10">
        <f t="shared" si="5"/>
        <v>3.25</v>
      </c>
      <c r="H35" s="26">
        <f t="shared" si="6"/>
        <v>1.7</v>
      </c>
      <c r="I35" s="29"/>
      <c r="J35" s="14"/>
      <c r="P35" s="31"/>
      <c r="Q35" s="53"/>
      <c r="R35" s="54"/>
      <c r="AC35" s="92">
        <f t="shared" si="2"/>
        <v>43.18</v>
      </c>
    </row>
    <row r="36" spans="1:29" x14ac:dyDescent="0.2">
      <c r="A36" s="9">
        <v>210</v>
      </c>
      <c r="B36" s="35">
        <f t="shared" si="7"/>
        <v>3.5</v>
      </c>
      <c r="C36" s="91">
        <v>0.216</v>
      </c>
      <c r="D36" s="10">
        <f t="shared" si="3"/>
        <v>4.2029999999999994</v>
      </c>
      <c r="E36" s="35">
        <f t="shared" si="4"/>
        <v>0.93172245621813332</v>
      </c>
      <c r="F36" s="26"/>
      <c r="G36" s="10">
        <f t="shared" si="5"/>
        <v>3.5</v>
      </c>
      <c r="H36" s="26">
        <f t="shared" si="6"/>
        <v>0.86399999999999999</v>
      </c>
      <c r="I36" s="29"/>
      <c r="J36" s="14"/>
      <c r="P36" s="31"/>
      <c r="Q36" s="53"/>
      <c r="R36" s="54"/>
      <c r="AC36" s="92">
        <f t="shared" si="2"/>
        <v>21.945599999999999</v>
      </c>
    </row>
    <row r="37" spans="1:29" x14ac:dyDescent="0.2">
      <c r="A37" s="9">
        <v>225</v>
      </c>
      <c r="B37" s="35">
        <f t="shared" si="7"/>
        <v>3.75</v>
      </c>
      <c r="C37" s="91">
        <v>0.19400000000000001</v>
      </c>
      <c r="D37" s="10">
        <f t="shared" si="3"/>
        <v>4.3969999999999994</v>
      </c>
      <c r="E37" s="35">
        <f t="shared" si="4"/>
        <v>0.97472844158723104</v>
      </c>
      <c r="F37" s="26"/>
      <c r="G37" s="10">
        <f t="shared" si="5"/>
        <v>3.75</v>
      </c>
      <c r="H37" s="26">
        <f t="shared" si="6"/>
        <v>0.77600000000000002</v>
      </c>
      <c r="I37" s="29"/>
      <c r="J37" s="15"/>
      <c r="P37" s="31"/>
      <c r="Q37" s="53"/>
      <c r="R37" s="54"/>
      <c r="AC37" s="92">
        <f t="shared" si="2"/>
        <v>19.7104</v>
      </c>
    </row>
    <row r="38" spans="1:29" x14ac:dyDescent="0.2">
      <c r="A38" s="9">
        <v>240</v>
      </c>
      <c r="B38" s="35">
        <f t="shared" si="7"/>
        <v>4</v>
      </c>
      <c r="C38" s="91">
        <v>8.2000000000000003E-2</v>
      </c>
      <c r="D38" s="10">
        <f t="shared" si="3"/>
        <v>4.4789999999999992</v>
      </c>
      <c r="E38" s="35">
        <f t="shared" si="4"/>
        <v>0.99290622921746818</v>
      </c>
      <c r="F38" s="26"/>
      <c r="G38" s="10">
        <f t="shared" si="5"/>
        <v>4</v>
      </c>
      <c r="H38" s="26">
        <f t="shared" si="6"/>
        <v>0.32800000000000001</v>
      </c>
      <c r="I38" s="29"/>
      <c r="J38" s="14"/>
      <c r="AC38" s="92">
        <f t="shared" si="2"/>
        <v>8.3311999999999991</v>
      </c>
    </row>
    <row r="39" spans="1:29" x14ac:dyDescent="0.2">
      <c r="A39" s="9">
        <v>255</v>
      </c>
      <c r="B39" s="35">
        <f t="shared" si="7"/>
        <v>4.25</v>
      </c>
      <c r="C39" s="91">
        <v>1.2999999999999999E-2</v>
      </c>
      <c r="D39" s="10">
        <f t="shared" si="3"/>
        <v>4.4919999999999991</v>
      </c>
      <c r="E39" s="35">
        <f t="shared" si="4"/>
        <v>0.99578807359787169</v>
      </c>
      <c r="F39" s="26"/>
      <c r="G39" s="10">
        <f t="shared" si="5"/>
        <v>4.25</v>
      </c>
      <c r="H39" s="26">
        <f t="shared" si="6"/>
        <v>5.1999999999999998E-2</v>
      </c>
      <c r="I39" s="32"/>
      <c r="J39" s="32"/>
      <c r="AC39" s="92">
        <f t="shared" si="2"/>
        <v>1.3208</v>
      </c>
    </row>
    <row r="40" spans="1:29" x14ac:dyDescent="0.2">
      <c r="A40" s="9">
        <v>270</v>
      </c>
      <c r="B40" s="35">
        <f t="shared" si="7"/>
        <v>4.5</v>
      </c>
      <c r="C40" s="91">
        <v>1.9E-2</v>
      </c>
      <c r="D40" s="10">
        <f t="shared" si="3"/>
        <v>4.5109999999999992</v>
      </c>
      <c r="E40" s="35">
        <f t="shared" si="4"/>
        <v>0.99999999999999978</v>
      </c>
      <c r="F40" s="26"/>
      <c r="G40" s="10">
        <f t="shared" si="5"/>
        <v>4.5</v>
      </c>
      <c r="H40" s="26">
        <f t="shared" si="6"/>
        <v>7.5999999999999998E-2</v>
      </c>
      <c r="I40" s="14"/>
      <c r="J40" s="32"/>
      <c r="K40" s="8"/>
      <c r="AC40" s="92">
        <f t="shared" si="2"/>
        <v>1.9303999999999999</v>
      </c>
    </row>
    <row r="41" spans="1:29" x14ac:dyDescent="0.2">
      <c r="A41" s="9">
        <v>285</v>
      </c>
      <c r="B41" s="35">
        <f t="shared" si="7"/>
        <v>4.75</v>
      </c>
      <c r="C41" s="91">
        <v>0</v>
      </c>
      <c r="D41" s="10">
        <f t="shared" si="3"/>
        <v>4.5109999999999992</v>
      </c>
      <c r="E41" s="35">
        <f t="shared" si="4"/>
        <v>0.99999999999999978</v>
      </c>
      <c r="F41" s="26"/>
      <c r="G41" s="10">
        <f t="shared" si="5"/>
        <v>4.75</v>
      </c>
      <c r="H41" s="26">
        <f t="shared" si="6"/>
        <v>0</v>
      </c>
      <c r="I41" s="14"/>
      <c r="J41" s="15"/>
      <c r="K41" s="8"/>
      <c r="AC41" s="92">
        <f t="shared" si="2"/>
        <v>0</v>
      </c>
    </row>
    <row r="42" spans="1:29" x14ac:dyDescent="0.2">
      <c r="A42" s="9">
        <v>300</v>
      </c>
      <c r="B42" s="35">
        <f t="shared" si="7"/>
        <v>5</v>
      </c>
      <c r="C42" s="91">
        <v>0</v>
      </c>
      <c r="D42" s="10">
        <f t="shared" si="3"/>
        <v>4.5109999999999992</v>
      </c>
      <c r="E42" s="35">
        <f t="shared" si="4"/>
        <v>0.99999999999999978</v>
      </c>
      <c r="F42" s="26"/>
      <c r="G42" s="10">
        <f t="shared" si="5"/>
        <v>5</v>
      </c>
      <c r="H42" s="26">
        <f t="shared" si="6"/>
        <v>0</v>
      </c>
      <c r="I42" s="14"/>
      <c r="J42" s="32"/>
      <c r="K42" s="8"/>
      <c r="AC42" s="92">
        <f t="shared" si="2"/>
        <v>0</v>
      </c>
    </row>
    <row r="43" spans="1:29" x14ac:dyDescent="0.2">
      <c r="A43" s="9">
        <v>315</v>
      </c>
      <c r="B43" s="35">
        <f t="shared" si="7"/>
        <v>5.25</v>
      </c>
      <c r="C43" s="91">
        <v>0</v>
      </c>
      <c r="D43" s="10">
        <f t="shared" si="3"/>
        <v>4.5109999999999992</v>
      </c>
      <c r="E43" s="35">
        <f t="shared" si="4"/>
        <v>0.99999999999999978</v>
      </c>
      <c r="F43" s="26"/>
      <c r="G43" s="10">
        <f t="shared" si="5"/>
        <v>5.25</v>
      </c>
      <c r="H43" s="26">
        <f t="shared" si="6"/>
        <v>0</v>
      </c>
      <c r="I43" s="8"/>
      <c r="J43" s="8"/>
      <c r="K43" s="8"/>
      <c r="AC43" s="92">
        <f t="shared" si="2"/>
        <v>0</v>
      </c>
    </row>
    <row r="44" spans="1:29" x14ac:dyDescent="0.2">
      <c r="A44" s="9">
        <v>330</v>
      </c>
      <c r="B44" s="35">
        <f t="shared" si="7"/>
        <v>5.5</v>
      </c>
      <c r="C44" s="91">
        <v>0</v>
      </c>
      <c r="D44" s="10">
        <f t="shared" si="3"/>
        <v>4.5109999999999992</v>
      </c>
      <c r="E44" s="35">
        <f t="shared" si="4"/>
        <v>0.99999999999999978</v>
      </c>
      <c r="F44" s="26"/>
      <c r="G44" s="10">
        <f t="shared" si="5"/>
        <v>5.5</v>
      </c>
      <c r="H44" s="26">
        <f t="shared" si="6"/>
        <v>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AC44" s="92">
        <f t="shared" si="2"/>
        <v>0</v>
      </c>
    </row>
    <row r="45" spans="1:29" x14ac:dyDescent="0.2">
      <c r="A45" s="9">
        <v>345</v>
      </c>
      <c r="B45" s="35">
        <f t="shared" si="7"/>
        <v>5.75</v>
      </c>
      <c r="C45" s="91">
        <v>0</v>
      </c>
      <c r="D45" s="10">
        <f t="shared" si="3"/>
        <v>4.5109999999999992</v>
      </c>
      <c r="E45" s="35">
        <f t="shared" si="4"/>
        <v>0.99999999999999978</v>
      </c>
      <c r="F45" s="26"/>
      <c r="G45" s="10">
        <f t="shared" si="5"/>
        <v>5.75</v>
      </c>
      <c r="H45" s="26">
        <f t="shared" si="6"/>
        <v>0</v>
      </c>
      <c r="AC45" s="92">
        <f t="shared" si="2"/>
        <v>0</v>
      </c>
    </row>
    <row r="46" spans="1:29" x14ac:dyDescent="0.2">
      <c r="A46" s="9">
        <v>360</v>
      </c>
      <c r="B46" s="35">
        <f t="shared" si="7"/>
        <v>6</v>
      </c>
      <c r="C46" s="91">
        <v>0</v>
      </c>
      <c r="D46" s="10">
        <f t="shared" si="3"/>
        <v>4.5109999999999992</v>
      </c>
      <c r="E46" s="35">
        <f t="shared" si="4"/>
        <v>0.99999999999999978</v>
      </c>
      <c r="F46" s="26"/>
      <c r="G46" s="10">
        <f t="shared" si="5"/>
        <v>6</v>
      </c>
      <c r="H46" s="26">
        <f t="shared" si="6"/>
        <v>0</v>
      </c>
      <c r="J46" s="67">
        <f>SUM(C23:C46)</f>
        <v>4.5109999999999992</v>
      </c>
      <c r="AC46" s="92">
        <f t="shared" si="2"/>
        <v>0</v>
      </c>
    </row>
    <row r="47" spans="1:29" x14ac:dyDescent="0.2">
      <c r="A47" s="9">
        <v>375</v>
      </c>
      <c r="B47" s="35">
        <f t="shared" si="7"/>
        <v>6.25</v>
      </c>
      <c r="C47" s="90">
        <v>0</v>
      </c>
      <c r="D47" s="10">
        <f t="shared" si="3"/>
        <v>4.5109999999999992</v>
      </c>
      <c r="E47" s="35">
        <f t="shared" si="4"/>
        <v>0.99999999999999978</v>
      </c>
      <c r="F47" s="26"/>
      <c r="G47" s="10">
        <f t="shared" si="5"/>
        <v>6.25</v>
      </c>
      <c r="H47" s="26">
        <f t="shared" si="6"/>
        <v>0</v>
      </c>
      <c r="J47" s="67">
        <f t="shared" ref="J47:J70" si="8">SUM(C24:C47)</f>
        <v>4.3949999999999996</v>
      </c>
    </row>
    <row r="48" spans="1:29" x14ac:dyDescent="0.2">
      <c r="A48" s="9">
        <v>390</v>
      </c>
      <c r="B48" s="35">
        <f t="shared" si="7"/>
        <v>6.5</v>
      </c>
      <c r="C48" s="90">
        <v>0</v>
      </c>
      <c r="D48" s="10">
        <f t="shared" si="3"/>
        <v>4.5109999999999992</v>
      </c>
      <c r="E48" s="35">
        <f t="shared" si="4"/>
        <v>0.99999999999999978</v>
      </c>
      <c r="F48" s="26"/>
      <c r="G48" s="10">
        <f t="shared" si="5"/>
        <v>6.5</v>
      </c>
      <c r="H48" s="26">
        <f t="shared" si="6"/>
        <v>0</v>
      </c>
      <c r="J48" s="67">
        <f t="shared" si="8"/>
        <v>3.5350000000000001</v>
      </c>
    </row>
    <row r="49" spans="1:10" x14ac:dyDescent="0.2">
      <c r="A49" s="9">
        <v>405</v>
      </c>
      <c r="B49" s="35">
        <f t="shared" si="7"/>
        <v>6.75</v>
      </c>
      <c r="C49" s="90">
        <v>0</v>
      </c>
      <c r="D49" s="10">
        <f t="shared" si="3"/>
        <v>4.5109999999999992</v>
      </c>
      <c r="E49" s="35">
        <f t="shared" si="4"/>
        <v>0.99999999999999978</v>
      </c>
      <c r="F49" s="26"/>
      <c r="G49" s="10">
        <f t="shared" si="5"/>
        <v>6.75</v>
      </c>
      <c r="H49" s="26">
        <f t="shared" si="6"/>
        <v>0</v>
      </c>
      <c r="J49" s="67">
        <f t="shared" si="8"/>
        <v>3.206</v>
      </c>
    </row>
    <row r="50" spans="1:10" x14ac:dyDescent="0.2">
      <c r="A50" s="9">
        <v>420</v>
      </c>
      <c r="B50" s="35">
        <f t="shared" si="7"/>
        <v>7</v>
      </c>
      <c r="C50" s="90">
        <v>0</v>
      </c>
      <c r="D50" s="10">
        <f t="shared" si="3"/>
        <v>4.5109999999999992</v>
      </c>
      <c r="E50" s="35">
        <f t="shared" si="4"/>
        <v>0.99999999999999978</v>
      </c>
      <c r="F50" s="26"/>
      <c r="G50" s="10">
        <f t="shared" si="5"/>
        <v>7</v>
      </c>
      <c r="H50" s="26">
        <f t="shared" si="6"/>
        <v>0</v>
      </c>
      <c r="J50" s="67">
        <f t="shared" si="8"/>
        <v>3.0589999999999997</v>
      </c>
    </row>
    <row r="51" spans="1:10" x14ac:dyDescent="0.2">
      <c r="A51" s="9">
        <v>435</v>
      </c>
      <c r="B51" s="35">
        <f t="shared" si="7"/>
        <v>7.25</v>
      </c>
      <c r="C51" s="90">
        <v>0</v>
      </c>
      <c r="D51" s="10">
        <f t="shared" si="3"/>
        <v>4.5109999999999992</v>
      </c>
      <c r="E51" s="35">
        <f t="shared" si="4"/>
        <v>0.99999999999999978</v>
      </c>
      <c r="F51" s="26"/>
      <c r="G51" s="10">
        <f t="shared" si="5"/>
        <v>7.25</v>
      </c>
      <c r="H51" s="26">
        <f t="shared" si="6"/>
        <v>0</v>
      </c>
      <c r="J51" s="67">
        <f t="shared" si="8"/>
        <v>2.9080000000000004</v>
      </c>
    </row>
    <row r="52" spans="1:10" x14ac:dyDescent="0.2">
      <c r="A52" s="9">
        <v>450</v>
      </c>
      <c r="B52" s="35">
        <f t="shared" si="7"/>
        <v>7.5</v>
      </c>
      <c r="C52" s="90">
        <v>0</v>
      </c>
      <c r="D52" s="10">
        <f t="shared" si="3"/>
        <v>4.5109999999999992</v>
      </c>
      <c r="E52" s="35">
        <f t="shared" si="4"/>
        <v>0.99999999999999978</v>
      </c>
      <c r="F52" s="26"/>
      <c r="G52" s="10">
        <f t="shared" si="5"/>
        <v>7.5</v>
      </c>
      <c r="H52" s="26">
        <f t="shared" si="6"/>
        <v>0</v>
      </c>
      <c r="J52" s="67">
        <f t="shared" si="8"/>
        <v>2.4649999999999999</v>
      </c>
    </row>
    <row r="53" spans="1:10" x14ac:dyDescent="0.2">
      <c r="A53" s="9">
        <v>465</v>
      </c>
      <c r="B53" s="35">
        <f t="shared" si="7"/>
        <v>7.75</v>
      </c>
      <c r="C53" s="90">
        <v>0</v>
      </c>
      <c r="D53" s="10">
        <f t="shared" si="3"/>
        <v>4.5109999999999992</v>
      </c>
      <c r="E53" s="35">
        <f t="shared" si="4"/>
        <v>0.99999999999999978</v>
      </c>
      <c r="F53" s="26"/>
      <c r="G53" s="10">
        <f t="shared" si="5"/>
        <v>7.75</v>
      </c>
      <c r="H53" s="26">
        <f t="shared" si="6"/>
        <v>0</v>
      </c>
      <c r="J53" s="67">
        <f t="shared" si="8"/>
        <v>2.2269999999999999</v>
      </c>
    </row>
    <row r="54" spans="1:10" x14ac:dyDescent="0.2">
      <c r="A54" s="9">
        <v>480</v>
      </c>
      <c r="B54" s="35">
        <f t="shared" si="7"/>
        <v>8</v>
      </c>
      <c r="C54" s="90">
        <v>0</v>
      </c>
      <c r="D54" s="10">
        <f t="shared" si="3"/>
        <v>4.5109999999999992</v>
      </c>
      <c r="E54" s="35">
        <f t="shared" si="4"/>
        <v>0.99999999999999978</v>
      </c>
      <c r="F54" s="26"/>
      <c r="G54" s="10">
        <f t="shared" si="5"/>
        <v>8</v>
      </c>
      <c r="H54" s="26">
        <f t="shared" si="6"/>
        <v>0</v>
      </c>
      <c r="J54" s="67">
        <f t="shared" si="8"/>
        <v>1.9449999999999998</v>
      </c>
    </row>
    <row r="55" spans="1:10" x14ac:dyDescent="0.2">
      <c r="A55" s="9">
        <v>495</v>
      </c>
      <c r="B55" s="35">
        <f t="shared" si="7"/>
        <v>8.25</v>
      </c>
      <c r="C55" s="90">
        <v>0</v>
      </c>
      <c r="D55" s="10">
        <f t="shared" si="3"/>
        <v>4.5109999999999992</v>
      </c>
      <c r="E55" s="35">
        <f t="shared" si="4"/>
        <v>0.99999999999999978</v>
      </c>
      <c r="F55" s="26"/>
      <c r="G55" s="10">
        <f t="shared" si="5"/>
        <v>8.25</v>
      </c>
      <c r="H55" s="26">
        <f t="shared" si="6"/>
        <v>0</v>
      </c>
      <c r="J55" s="67">
        <f t="shared" si="8"/>
        <v>1.7009999999999998</v>
      </c>
    </row>
    <row r="56" spans="1:10" x14ac:dyDescent="0.2">
      <c r="A56" s="9">
        <v>510</v>
      </c>
      <c r="B56" s="35">
        <f t="shared" si="7"/>
        <v>8.5</v>
      </c>
      <c r="C56" s="90">
        <v>0</v>
      </c>
      <c r="D56" s="10">
        <f t="shared" si="3"/>
        <v>4.5109999999999992</v>
      </c>
      <c r="E56" s="35">
        <f t="shared" si="4"/>
        <v>0.99999999999999978</v>
      </c>
      <c r="F56" s="26"/>
      <c r="G56" s="10">
        <f t="shared" si="5"/>
        <v>8.5</v>
      </c>
      <c r="H56" s="26">
        <f t="shared" si="6"/>
        <v>0</v>
      </c>
      <c r="J56" s="67">
        <f t="shared" si="8"/>
        <v>1.5989999999999998</v>
      </c>
    </row>
    <row r="57" spans="1:10" x14ac:dyDescent="0.2">
      <c r="A57" s="9">
        <v>525</v>
      </c>
      <c r="B57" s="35">
        <f t="shared" si="7"/>
        <v>8.75</v>
      </c>
      <c r="C57" s="90">
        <v>0</v>
      </c>
      <c r="D57" s="10">
        <f t="shared" si="3"/>
        <v>4.5109999999999992</v>
      </c>
      <c r="E57" s="35">
        <f t="shared" si="4"/>
        <v>0.99999999999999978</v>
      </c>
      <c r="F57" s="26"/>
      <c r="G57" s="10">
        <f t="shared" si="5"/>
        <v>8.75</v>
      </c>
      <c r="H57" s="26">
        <f t="shared" si="6"/>
        <v>0</v>
      </c>
      <c r="J57" s="67">
        <f t="shared" si="8"/>
        <v>1.38</v>
      </c>
    </row>
    <row r="58" spans="1:10" x14ac:dyDescent="0.2">
      <c r="A58" s="9">
        <v>540</v>
      </c>
      <c r="B58" s="35">
        <f t="shared" si="7"/>
        <v>9</v>
      </c>
      <c r="C58" s="90">
        <v>0</v>
      </c>
      <c r="D58" s="10">
        <f t="shared" si="3"/>
        <v>4.5109999999999992</v>
      </c>
      <c r="E58" s="35">
        <f t="shared" si="4"/>
        <v>0.99999999999999978</v>
      </c>
      <c r="F58" s="26"/>
      <c r="G58" s="10">
        <f t="shared" si="5"/>
        <v>9</v>
      </c>
      <c r="H58" s="26">
        <f t="shared" si="6"/>
        <v>0</v>
      </c>
      <c r="J58" s="67">
        <f t="shared" si="8"/>
        <v>0.94899999999999995</v>
      </c>
    </row>
    <row r="59" spans="1:10" x14ac:dyDescent="0.2">
      <c r="A59" s="9">
        <v>555</v>
      </c>
      <c r="B59" s="35">
        <f t="shared" si="7"/>
        <v>9.25</v>
      </c>
      <c r="C59" s="90">
        <v>0</v>
      </c>
      <c r="D59" s="10">
        <f t="shared" si="3"/>
        <v>4.5109999999999992</v>
      </c>
      <c r="E59" s="35">
        <f t="shared" si="4"/>
        <v>0.99999999999999978</v>
      </c>
      <c r="F59" s="26"/>
      <c r="G59" s="10">
        <f t="shared" si="5"/>
        <v>9.25</v>
      </c>
      <c r="H59" s="26">
        <f t="shared" si="6"/>
        <v>0</v>
      </c>
      <c r="J59" s="67">
        <f t="shared" si="8"/>
        <v>0.52400000000000002</v>
      </c>
    </row>
    <row r="60" spans="1:10" x14ac:dyDescent="0.2">
      <c r="A60" s="9">
        <v>570</v>
      </c>
      <c r="B60" s="35">
        <f t="shared" si="7"/>
        <v>9.5</v>
      </c>
      <c r="C60" s="90">
        <v>0</v>
      </c>
      <c r="D60" s="10">
        <f t="shared" si="3"/>
        <v>4.5109999999999992</v>
      </c>
      <c r="E60" s="35">
        <f t="shared" si="4"/>
        <v>0.99999999999999978</v>
      </c>
      <c r="F60" s="26"/>
      <c r="G60" s="10">
        <f t="shared" si="5"/>
        <v>9.5</v>
      </c>
      <c r="H60" s="26">
        <f t="shared" si="6"/>
        <v>0</v>
      </c>
      <c r="J60" s="67">
        <f t="shared" si="8"/>
        <v>0.30800000000000005</v>
      </c>
    </row>
    <row r="61" spans="1:10" x14ac:dyDescent="0.2">
      <c r="A61" s="9">
        <v>585</v>
      </c>
      <c r="B61" s="35">
        <f t="shared" si="7"/>
        <v>9.75</v>
      </c>
      <c r="C61" s="90">
        <v>0</v>
      </c>
      <c r="D61" s="10">
        <f t="shared" si="3"/>
        <v>4.5109999999999992</v>
      </c>
      <c r="E61" s="35">
        <f t="shared" si="4"/>
        <v>0.99999999999999978</v>
      </c>
      <c r="F61" s="26"/>
      <c r="G61" s="10">
        <f t="shared" si="5"/>
        <v>9.75</v>
      </c>
      <c r="H61" s="26">
        <f t="shared" si="6"/>
        <v>0</v>
      </c>
      <c r="J61" s="67">
        <f t="shared" si="8"/>
        <v>0.114</v>
      </c>
    </row>
    <row r="62" spans="1:10" x14ac:dyDescent="0.2">
      <c r="A62" s="9">
        <v>600</v>
      </c>
      <c r="B62" s="35">
        <f t="shared" si="7"/>
        <v>10</v>
      </c>
      <c r="C62" s="90">
        <v>0</v>
      </c>
      <c r="D62" s="10">
        <f t="shared" si="3"/>
        <v>4.5109999999999992</v>
      </c>
      <c r="E62" s="35">
        <f t="shared" si="4"/>
        <v>0.99999999999999978</v>
      </c>
      <c r="F62" s="26"/>
      <c r="G62" s="10">
        <f t="shared" si="5"/>
        <v>10</v>
      </c>
      <c r="H62" s="26">
        <f t="shared" si="6"/>
        <v>0</v>
      </c>
      <c r="J62" s="67">
        <f t="shared" si="8"/>
        <v>3.2000000000000001E-2</v>
      </c>
    </row>
    <row r="63" spans="1:10" x14ac:dyDescent="0.2">
      <c r="A63" s="9">
        <v>615</v>
      </c>
      <c r="B63" s="35">
        <f t="shared" si="7"/>
        <v>10.25</v>
      </c>
      <c r="C63" s="90">
        <v>0</v>
      </c>
      <c r="D63" s="10">
        <f t="shared" si="3"/>
        <v>4.5109999999999992</v>
      </c>
      <c r="E63" s="35">
        <f t="shared" si="4"/>
        <v>0.99999999999999978</v>
      </c>
      <c r="F63" s="26"/>
      <c r="G63" s="10">
        <f t="shared" si="5"/>
        <v>10.25</v>
      </c>
      <c r="H63" s="26">
        <f t="shared" si="6"/>
        <v>0</v>
      </c>
      <c r="J63" s="67">
        <f t="shared" si="8"/>
        <v>1.9E-2</v>
      </c>
    </row>
    <row r="64" spans="1:10" x14ac:dyDescent="0.2">
      <c r="A64" s="9">
        <v>630</v>
      </c>
      <c r="B64" s="35">
        <f t="shared" si="7"/>
        <v>10.5</v>
      </c>
      <c r="C64" s="90">
        <v>0</v>
      </c>
      <c r="D64" s="10">
        <f t="shared" si="3"/>
        <v>4.5109999999999992</v>
      </c>
      <c r="E64" s="35">
        <f t="shared" si="4"/>
        <v>0.99999999999999978</v>
      </c>
      <c r="F64" s="26"/>
      <c r="G64" s="10">
        <f t="shared" si="5"/>
        <v>10.5</v>
      </c>
      <c r="H64" s="26">
        <f t="shared" si="6"/>
        <v>0</v>
      </c>
      <c r="J64" s="67">
        <f t="shared" si="8"/>
        <v>0</v>
      </c>
    </row>
    <row r="65" spans="1:10" x14ac:dyDescent="0.2">
      <c r="A65" s="9">
        <v>645</v>
      </c>
      <c r="B65" s="35">
        <f t="shared" si="7"/>
        <v>10.75</v>
      </c>
      <c r="C65" s="90">
        <v>0</v>
      </c>
      <c r="D65" s="10">
        <f t="shared" si="3"/>
        <v>4.5109999999999992</v>
      </c>
      <c r="E65" s="35">
        <f t="shared" si="4"/>
        <v>0.99999999999999978</v>
      </c>
      <c r="F65" s="26"/>
      <c r="G65" s="10">
        <f t="shared" si="5"/>
        <v>10.75</v>
      </c>
      <c r="H65" s="26">
        <f t="shared" si="6"/>
        <v>0</v>
      </c>
      <c r="J65" s="67">
        <f t="shared" si="8"/>
        <v>0</v>
      </c>
    </row>
    <row r="66" spans="1:10" x14ac:dyDescent="0.2">
      <c r="A66" s="9">
        <v>660</v>
      </c>
      <c r="B66" s="35">
        <f t="shared" si="7"/>
        <v>11</v>
      </c>
      <c r="C66" s="90">
        <v>0</v>
      </c>
      <c r="D66" s="10">
        <f t="shared" si="3"/>
        <v>4.5109999999999992</v>
      </c>
      <c r="E66" s="35">
        <f t="shared" si="4"/>
        <v>0.99999999999999978</v>
      </c>
      <c r="F66" s="26"/>
      <c r="G66" s="10">
        <f t="shared" si="5"/>
        <v>11</v>
      </c>
      <c r="H66" s="26">
        <f t="shared" si="6"/>
        <v>0</v>
      </c>
      <c r="J66" s="67">
        <f t="shared" si="8"/>
        <v>0</v>
      </c>
    </row>
    <row r="67" spans="1:10" x14ac:dyDescent="0.2">
      <c r="A67" s="9">
        <v>675</v>
      </c>
      <c r="B67" s="35">
        <f t="shared" si="7"/>
        <v>11.25</v>
      </c>
      <c r="C67" s="90">
        <v>0</v>
      </c>
      <c r="D67" s="10">
        <f t="shared" si="3"/>
        <v>4.5109999999999992</v>
      </c>
      <c r="E67" s="35">
        <f t="shared" si="4"/>
        <v>0.99999999999999978</v>
      </c>
      <c r="F67" s="26"/>
      <c r="G67" s="10">
        <f t="shared" si="5"/>
        <v>11.25</v>
      </c>
      <c r="H67" s="26">
        <f t="shared" si="6"/>
        <v>0</v>
      </c>
      <c r="J67" s="67">
        <f t="shared" si="8"/>
        <v>0</v>
      </c>
    </row>
    <row r="68" spans="1:10" x14ac:dyDescent="0.2">
      <c r="A68" s="9">
        <v>690</v>
      </c>
      <c r="B68" s="35">
        <f t="shared" si="7"/>
        <v>11.5</v>
      </c>
      <c r="C68" s="90">
        <v>0</v>
      </c>
      <c r="D68" s="10">
        <f t="shared" si="3"/>
        <v>4.5109999999999992</v>
      </c>
      <c r="E68" s="35">
        <f t="shared" si="4"/>
        <v>0.99999999999999978</v>
      </c>
      <c r="F68" s="26"/>
      <c r="G68" s="10">
        <f t="shared" si="5"/>
        <v>11.5</v>
      </c>
      <c r="H68" s="26">
        <f t="shared" si="6"/>
        <v>0</v>
      </c>
      <c r="J68" s="67">
        <f t="shared" si="8"/>
        <v>0</v>
      </c>
    </row>
    <row r="69" spans="1:10" x14ac:dyDescent="0.2">
      <c r="A69" s="9">
        <v>705</v>
      </c>
      <c r="B69" s="35">
        <f t="shared" si="7"/>
        <v>11.75</v>
      </c>
      <c r="C69" s="90">
        <v>0</v>
      </c>
      <c r="D69" s="10">
        <f t="shared" si="3"/>
        <v>4.5109999999999992</v>
      </c>
      <c r="E69" s="35">
        <f t="shared" si="4"/>
        <v>0.99999999999999978</v>
      </c>
      <c r="F69" s="26"/>
      <c r="G69" s="10">
        <f t="shared" si="5"/>
        <v>11.75</v>
      </c>
      <c r="H69" s="26">
        <f t="shared" si="6"/>
        <v>0</v>
      </c>
      <c r="J69" s="67">
        <f t="shared" si="8"/>
        <v>0</v>
      </c>
    </row>
    <row r="70" spans="1:10" x14ac:dyDescent="0.2">
      <c r="A70" s="9">
        <v>720</v>
      </c>
      <c r="B70" s="35">
        <f t="shared" si="7"/>
        <v>12</v>
      </c>
      <c r="C70" s="90">
        <v>0</v>
      </c>
      <c r="D70" s="10">
        <f t="shared" si="3"/>
        <v>4.5109999999999992</v>
      </c>
      <c r="E70" s="35">
        <f t="shared" si="4"/>
        <v>0.99999999999999978</v>
      </c>
      <c r="F70" s="26"/>
      <c r="G70" s="10">
        <f t="shared" si="5"/>
        <v>12</v>
      </c>
      <c r="H70" s="26">
        <f t="shared" si="6"/>
        <v>0</v>
      </c>
      <c r="J70" s="67">
        <f t="shared" si="8"/>
        <v>0</v>
      </c>
    </row>
  </sheetData>
  <pageMargins left="0.7" right="0.7" top="0.75" bottom="0.75" header="0.3" footer="0.3"/>
  <pageSetup orientation="portrait" r:id="rId1"/>
  <ignoredErrors>
    <ignoredError sqref="P25" unlockedFormula="1"/>
    <ignoredError sqref="J46:J7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#2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G. Schaefer</dc:creator>
  <cp:lastModifiedBy>User</cp:lastModifiedBy>
  <dcterms:created xsi:type="dcterms:W3CDTF">1999-10-05T01:25:33Z</dcterms:created>
  <dcterms:modified xsi:type="dcterms:W3CDTF">2020-07-14T01:43:53Z</dcterms:modified>
</cp:coreProperties>
</file>