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465" yWindow="945" windowWidth="20730" windowHeight="11640"/>
  </bookViews>
  <sheets>
    <sheet name="RPC Medicines" sheetId="12" r:id="rId1"/>
    <sheet name="Alist" sheetId="13" r:id="rId2"/>
    <sheet name="other revenues" sheetId="6" r:id="rId3"/>
    <sheet name="coding" sheetId="4" r:id="rId4"/>
  </sheets>
  <externalReferences>
    <externalReference r:id="rId5"/>
  </externalReferences>
  <definedNames>
    <definedName name="_xlnm._FilterDatabase" localSheetId="1" hidden="1">Alist!$A$5:$U$161</definedName>
    <definedName name="_xlnm._FilterDatabase" localSheetId="0" hidden="1">'RPC Medicines'!$A$4:$W$210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13" l="1"/>
  <c r="T33" i="13"/>
  <c r="R23" i="13"/>
  <c r="T23" i="13"/>
  <c r="R10" i="13"/>
  <c r="T10" i="13"/>
  <c r="R48" i="13"/>
  <c r="T48" i="13"/>
  <c r="R49" i="13"/>
  <c r="T49" i="13"/>
  <c r="R137" i="13"/>
  <c r="T137" i="13"/>
  <c r="R18" i="13"/>
  <c r="T18" i="13"/>
  <c r="R9" i="13"/>
  <c r="T9" i="13"/>
  <c r="R60" i="13"/>
  <c r="T60" i="13"/>
  <c r="R100" i="13"/>
  <c r="T100" i="13"/>
  <c r="R116" i="13"/>
  <c r="T116" i="13"/>
  <c r="R148" i="13"/>
  <c r="T148" i="13"/>
  <c r="R157" i="13"/>
  <c r="T157" i="13"/>
  <c r="R47" i="13"/>
  <c r="T47" i="13"/>
  <c r="R73" i="13"/>
  <c r="T73" i="13"/>
  <c r="R154" i="13"/>
  <c r="T154" i="13"/>
  <c r="R142" i="13"/>
  <c r="T142" i="13"/>
  <c r="R98" i="13"/>
  <c r="T98" i="13"/>
  <c r="R124" i="13"/>
  <c r="T124" i="13"/>
  <c r="R21" i="13"/>
  <c r="T21" i="13"/>
  <c r="R56" i="13"/>
  <c r="T56" i="13"/>
  <c r="R143" i="13"/>
  <c r="T143" i="13"/>
  <c r="R61" i="13"/>
  <c r="T61" i="13"/>
  <c r="R76" i="13"/>
  <c r="T76" i="13"/>
  <c r="R75" i="13"/>
  <c r="T75" i="13"/>
  <c r="R107" i="13"/>
  <c r="T107" i="13"/>
  <c r="R34" i="13"/>
  <c r="T34" i="13"/>
  <c r="R37" i="13"/>
  <c r="T37" i="13"/>
  <c r="R119" i="13"/>
  <c r="T119" i="13"/>
  <c r="R8" i="13"/>
  <c r="T8" i="13"/>
  <c r="R24" i="13"/>
  <c r="T24" i="13"/>
  <c r="R22" i="13"/>
  <c r="T22" i="13"/>
  <c r="R32" i="13"/>
  <c r="T32" i="13"/>
  <c r="R36" i="13"/>
  <c r="T36" i="13"/>
  <c r="R45" i="13"/>
  <c r="T45" i="13"/>
  <c r="R95" i="13"/>
  <c r="T95" i="13"/>
  <c r="R118" i="13"/>
  <c r="T118" i="13"/>
  <c r="R78" i="13"/>
  <c r="T78" i="13"/>
  <c r="R64" i="13"/>
  <c r="T64" i="13"/>
  <c r="R121" i="13"/>
  <c r="T121" i="13"/>
  <c r="R50" i="13"/>
  <c r="T50" i="13"/>
  <c r="R106" i="13"/>
  <c r="T106" i="13"/>
  <c r="R127" i="13"/>
  <c r="T127" i="13"/>
  <c r="R134" i="13"/>
  <c r="T134" i="13"/>
  <c r="R30" i="13"/>
  <c r="T30" i="13"/>
  <c r="R77" i="13"/>
  <c r="T77" i="13"/>
  <c r="R147" i="13"/>
  <c r="T147" i="13"/>
  <c r="R7" i="13"/>
  <c r="T7" i="13"/>
  <c r="R43" i="13"/>
  <c r="T43" i="13"/>
  <c r="R87" i="13"/>
  <c r="T87" i="13"/>
  <c r="R129" i="13"/>
  <c r="T129" i="13"/>
  <c r="R146" i="13"/>
  <c r="T146" i="13"/>
  <c r="R96" i="13"/>
  <c r="T96" i="13"/>
  <c r="R104" i="13"/>
  <c r="T104" i="13"/>
  <c r="R105" i="13"/>
  <c r="T105" i="13"/>
  <c r="R51" i="13"/>
  <c r="T51" i="13"/>
  <c r="R84" i="13"/>
  <c r="T84" i="13"/>
  <c r="R149" i="13"/>
  <c r="T149" i="13"/>
  <c r="R155" i="13"/>
  <c r="T155" i="13"/>
  <c r="R55" i="13"/>
  <c r="T55" i="13"/>
  <c r="R44" i="13"/>
  <c r="T44" i="13"/>
  <c r="R59" i="13"/>
  <c r="T59" i="13"/>
  <c r="R79" i="13"/>
  <c r="T79" i="13"/>
  <c r="R145" i="13"/>
  <c r="T145" i="13"/>
  <c r="R40" i="13"/>
  <c r="T40" i="13"/>
  <c r="R112" i="13"/>
  <c r="T112" i="13"/>
  <c r="R17" i="13"/>
  <c r="T17" i="13"/>
  <c r="R54" i="13"/>
  <c r="T54" i="13"/>
  <c r="R82" i="13"/>
  <c r="T82" i="13"/>
  <c r="R115" i="13"/>
  <c r="T115" i="13"/>
  <c r="R130" i="13"/>
  <c r="T130" i="13"/>
  <c r="R139" i="13"/>
  <c r="T139" i="13"/>
  <c r="R153" i="13"/>
  <c r="T153" i="13"/>
  <c r="R120" i="13"/>
  <c r="T120" i="13"/>
  <c r="R26" i="13"/>
  <c r="T26" i="13"/>
  <c r="R66" i="13"/>
  <c r="T66" i="13"/>
  <c r="R70" i="13"/>
  <c r="T70" i="13"/>
  <c r="R91" i="13"/>
  <c r="T91" i="13"/>
  <c r="R93" i="13"/>
  <c r="T93" i="13"/>
  <c r="R29" i="13"/>
  <c r="T29" i="13"/>
  <c r="R35" i="13"/>
  <c r="T35" i="13"/>
  <c r="R83" i="13"/>
  <c r="T83" i="13"/>
  <c r="R108" i="13"/>
  <c r="T108" i="13"/>
  <c r="R111" i="13"/>
  <c r="T111" i="13"/>
  <c r="R123" i="13"/>
  <c r="T123" i="13"/>
  <c r="R72" i="13"/>
  <c r="T72" i="13"/>
  <c r="R81" i="13"/>
  <c r="T81" i="13"/>
  <c r="R97" i="13"/>
  <c r="T97" i="13"/>
  <c r="R152" i="13"/>
  <c r="T152" i="13"/>
  <c r="R85" i="13"/>
  <c r="T85" i="13"/>
  <c r="R110" i="13"/>
  <c r="T110" i="13"/>
  <c r="R38" i="13"/>
  <c r="T38" i="13"/>
  <c r="R14" i="13"/>
  <c r="T14" i="13"/>
  <c r="R144" i="13"/>
  <c r="T144" i="13"/>
  <c r="R39" i="13"/>
  <c r="T39" i="13"/>
  <c r="R31" i="13"/>
  <c r="T31" i="13"/>
  <c r="R19" i="13"/>
  <c r="T19" i="13"/>
  <c r="R94" i="13"/>
  <c r="T94" i="13"/>
  <c r="R92" i="13"/>
  <c r="T92" i="13"/>
  <c r="R88" i="13"/>
  <c r="T88" i="13"/>
  <c r="R27" i="13"/>
  <c r="T27" i="13"/>
  <c r="R28" i="13"/>
  <c r="T28" i="13"/>
  <c r="R159" i="13"/>
  <c r="R58" i="13"/>
  <c r="T58" i="13"/>
  <c r="R101" i="13"/>
  <c r="T101" i="13"/>
  <c r="R62" i="13"/>
  <c r="T62" i="13"/>
  <c r="R126" i="13"/>
  <c r="T126" i="13"/>
  <c r="R63" i="13"/>
  <c r="T63" i="13"/>
  <c r="R12" i="13"/>
  <c r="T12" i="13"/>
  <c r="R57" i="13"/>
  <c r="T57" i="13"/>
  <c r="R11" i="13"/>
  <c r="T11" i="13"/>
  <c r="R15" i="13"/>
  <c r="T15" i="13"/>
  <c r="R71" i="13"/>
  <c r="T71" i="13"/>
  <c r="R46" i="13"/>
  <c r="T46" i="13"/>
  <c r="R69" i="13"/>
  <c r="T69" i="13"/>
  <c r="R80" i="13"/>
  <c r="T80" i="13"/>
  <c r="R90" i="13"/>
  <c r="T90" i="13"/>
  <c r="R16" i="13"/>
  <c r="T16" i="13"/>
  <c r="R102" i="13"/>
  <c r="T102" i="13"/>
  <c r="R103" i="13"/>
  <c r="T103" i="13"/>
  <c r="R125" i="13"/>
  <c r="T125" i="13"/>
  <c r="R132" i="13"/>
  <c r="T132" i="13"/>
  <c r="R133" i="13"/>
  <c r="T133" i="13"/>
  <c r="R135" i="13"/>
  <c r="T135" i="13"/>
  <c r="R150" i="13"/>
  <c r="T150" i="13"/>
  <c r="R151" i="13"/>
  <c r="T151" i="13"/>
  <c r="R158" i="13"/>
  <c r="T158" i="13"/>
  <c r="R41" i="13"/>
  <c r="T41" i="13"/>
  <c r="R20" i="13"/>
  <c r="T20" i="13"/>
  <c r="R25" i="13"/>
  <c r="T25" i="13"/>
  <c r="R53" i="13"/>
  <c r="T53" i="13"/>
  <c r="R13" i="13"/>
  <c r="T13" i="13"/>
  <c r="R131" i="13"/>
  <c r="T131" i="13"/>
  <c r="R42" i="13"/>
  <c r="T42" i="13"/>
  <c r="R52" i="13"/>
  <c r="T52" i="13"/>
  <c r="R67" i="13"/>
  <c r="T67" i="13"/>
  <c r="R68" i="13"/>
  <c r="T68" i="13"/>
  <c r="R74" i="13"/>
  <c r="T74" i="13"/>
  <c r="R89" i="13"/>
  <c r="T89" i="13"/>
  <c r="R86" i="13"/>
  <c r="T86" i="13"/>
  <c r="R99" i="13"/>
  <c r="T99" i="13"/>
  <c r="R109" i="13"/>
  <c r="T109" i="13"/>
  <c r="R113" i="13"/>
  <c r="T113" i="13"/>
  <c r="R114" i="13"/>
  <c r="T114" i="13"/>
  <c r="R122" i="13"/>
  <c r="T122" i="13"/>
  <c r="R128" i="13"/>
  <c r="T128" i="13"/>
  <c r="R140" i="13"/>
  <c r="T140" i="13"/>
  <c r="R141" i="13"/>
  <c r="T141" i="13"/>
  <c r="R136" i="13"/>
  <c r="T136" i="13"/>
  <c r="R138" i="13"/>
  <c r="T138" i="13"/>
  <c r="R156" i="13"/>
  <c r="T156" i="13"/>
  <c r="R117" i="13"/>
  <c r="T117" i="13"/>
  <c r="R65" i="13"/>
  <c r="T65" i="13"/>
  <c r="S33" i="13"/>
  <c r="S23" i="13"/>
  <c r="S10" i="13"/>
  <c r="S48" i="13"/>
  <c r="S49" i="13"/>
  <c r="S137" i="13"/>
  <c r="S18" i="13"/>
  <c r="S9" i="13"/>
  <c r="S60" i="13"/>
  <c r="S100" i="13"/>
  <c r="S116" i="13"/>
  <c r="S148" i="13"/>
  <c r="S157" i="13"/>
  <c r="S47" i="13"/>
  <c r="S73" i="13"/>
  <c r="S154" i="13"/>
  <c r="S142" i="13"/>
  <c r="S98" i="13"/>
  <c r="S124" i="13"/>
  <c r="S21" i="13"/>
  <c r="S56" i="13"/>
  <c r="S143" i="13"/>
  <c r="S61" i="13"/>
  <c r="S76" i="13"/>
  <c r="S75" i="13"/>
  <c r="S107" i="13"/>
  <c r="S34" i="13"/>
  <c r="S37" i="13"/>
  <c r="S119" i="13"/>
  <c r="S8" i="13"/>
  <c r="S24" i="13"/>
  <c r="S22" i="13"/>
  <c r="S32" i="13"/>
  <c r="S36" i="13"/>
  <c r="S45" i="13"/>
  <c r="S95" i="13"/>
  <c r="S118" i="13"/>
  <c r="S78" i="13"/>
  <c r="S64" i="13"/>
  <c r="S121" i="13"/>
  <c r="S50" i="13"/>
  <c r="S106" i="13"/>
  <c r="S127" i="13"/>
  <c r="S134" i="13"/>
  <c r="S30" i="13"/>
  <c r="S77" i="13"/>
  <c r="S147" i="13"/>
  <c r="S7" i="13"/>
  <c r="S43" i="13"/>
  <c r="S87" i="13"/>
  <c r="S129" i="13"/>
  <c r="S146" i="13"/>
  <c r="S96" i="13"/>
  <c r="S104" i="13"/>
  <c r="S105" i="13"/>
  <c r="S51" i="13"/>
  <c r="S84" i="13"/>
  <c r="S149" i="13"/>
  <c r="S155" i="13"/>
  <c r="S55" i="13"/>
  <c r="S44" i="13"/>
  <c r="S59" i="13"/>
  <c r="S79" i="13"/>
  <c r="S145" i="13"/>
  <c r="S40" i="13"/>
  <c r="S112" i="13"/>
  <c r="S17" i="13"/>
  <c r="S54" i="13"/>
  <c r="S82" i="13"/>
  <c r="S115" i="13"/>
  <c r="S130" i="13"/>
  <c r="S139" i="13"/>
  <c r="S153" i="13"/>
  <c r="S120" i="13"/>
  <c r="S26" i="13"/>
  <c r="S66" i="13"/>
  <c r="S70" i="13"/>
  <c r="S91" i="13"/>
  <c r="S93" i="13"/>
  <c r="S29" i="13"/>
  <c r="S35" i="13"/>
  <c r="S83" i="13"/>
  <c r="S108" i="13"/>
  <c r="S111" i="13"/>
  <c r="S123" i="13"/>
  <c r="S72" i="13"/>
  <c r="S81" i="13"/>
  <c r="S97" i="13"/>
  <c r="S152" i="13"/>
  <c r="S85" i="13"/>
  <c r="S110" i="13"/>
  <c r="S38" i="13"/>
  <c r="S14" i="13"/>
  <c r="S144" i="13"/>
  <c r="S39" i="13"/>
  <c r="S31" i="13"/>
  <c r="S19" i="13"/>
  <c r="S94" i="13"/>
  <c r="S92" i="13"/>
  <c r="S88" i="13"/>
  <c r="S27" i="13"/>
  <c r="S28" i="13"/>
  <c r="S159" i="13"/>
  <c r="S58" i="13"/>
  <c r="S101" i="13"/>
  <c r="S62" i="13"/>
  <c r="S126" i="13"/>
  <c r="S63" i="13"/>
  <c r="S12" i="13"/>
  <c r="S57" i="13"/>
  <c r="S11" i="13"/>
  <c r="S15" i="13"/>
  <c r="S71" i="13"/>
  <c r="S46" i="13"/>
  <c r="S69" i="13"/>
  <c r="S80" i="13"/>
  <c r="S90" i="13"/>
  <c r="S16" i="13"/>
  <c r="S102" i="13"/>
  <c r="S103" i="13"/>
  <c r="S125" i="13"/>
  <c r="S132" i="13"/>
  <c r="S133" i="13"/>
  <c r="S135" i="13"/>
  <c r="S150" i="13"/>
  <c r="S151" i="13"/>
  <c r="S158" i="13"/>
  <c r="S41" i="13"/>
  <c r="S20" i="13"/>
  <c r="S25" i="13"/>
  <c r="S53" i="13"/>
  <c r="S13" i="13"/>
  <c r="S131" i="13"/>
  <c r="S42" i="13"/>
  <c r="S52" i="13"/>
  <c r="S67" i="13"/>
  <c r="S68" i="13"/>
  <c r="S74" i="13"/>
  <c r="S89" i="13"/>
  <c r="S86" i="13"/>
  <c r="S99" i="13"/>
  <c r="S109" i="13"/>
  <c r="S113" i="13"/>
  <c r="S114" i="13"/>
  <c r="S122" i="13"/>
  <c r="S128" i="13"/>
  <c r="S140" i="13"/>
  <c r="S141" i="13"/>
  <c r="S136" i="13"/>
  <c r="S138" i="13"/>
  <c r="S156" i="13"/>
  <c r="S117" i="13"/>
  <c r="S65" i="13"/>
  <c r="T163" i="13"/>
  <c r="S163" i="13"/>
  <c r="R6" i="13"/>
  <c r="R160" i="13"/>
  <c r="R161" i="13"/>
  <c r="R163" i="13"/>
  <c r="Q163" i="13"/>
  <c r="P163" i="13"/>
  <c r="O163" i="13"/>
  <c r="N163" i="13"/>
  <c r="M57" i="13"/>
  <c r="M63" i="13"/>
  <c r="M126" i="13"/>
  <c r="M62" i="13"/>
  <c r="M88" i="13"/>
  <c r="M94" i="13"/>
  <c r="M152" i="13"/>
  <c r="M97" i="13"/>
  <c r="M70" i="13"/>
  <c r="M120" i="13"/>
  <c r="M112" i="13"/>
  <c r="M40" i="13"/>
  <c r="M155" i="13"/>
  <c r="M146" i="13"/>
  <c r="M129" i="13"/>
  <c r="M87" i="13"/>
  <c r="M43" i="13"/>
  <c r="M134" i="13"/>
  <c r="M127" i="13"/>
  <c r="M106" i="13"/>
  <c r="M50" i="13"/>
  <c r="M118" i="13"/>
  <c r="M95" i="13"/>
  <c r="M45" i="13"/>
  <c r="M119" i="13"/>
  <c r="M107" i="13"/>
  <c r="M75" i="13"/>
  <c r="M76" i="13"/>
  <c r="M61" i="13"/>
  <c r="M124" i="13"/>
  <c r="M98" i="13"/>
  <c r="M142" i="13"/>
  <c r="M100" i="13"/>
  <c r="M60" i="13"/>
  <c r="M137" i="13"/>
  <c r="M49" i="13"/>
  <c r="M48" i="13"/>
  <c r="P40" i="12"/>
  <c r="V40" i="12" s="1"/>
  <c r="P134" i="12"/>
  <c r="V134" i="12" s="1"/>
  <c r="P76" i="12"/>
  <c r="V76" i="12" s="1"/>
  <c r="P8" i="12"/>
  <c r="V8" i="12" s="1"/>
  <c r="P87" i="12"/>
  <c r="V87" i="12" s="1"/>
  <c r="P66" i="12"/>
  <c r="V66" i="12" s="1"/>
  <c r="P10" i="12"/>
  <c r="V10" i="12" s="1"/>
  <c r="P144" i="12"/>
  <c r="V144" i="12" s="1"/>
  <c r="P70" i="12"/>
  <c r="V70" i="12" s="1"/>
  <c r="P126" i="12"/>
  <c r="V126" i="12" s="1"/>
  <c r="P53" i="12"/>
  <c r="V53" i="12" s="1"/>
  <c r="P127" i="12"/>
  <c r="V127" i="12" s="1"/>
  <c r="P30" i="12"/>
  <c r="V30" i="12" s="1"/>
  <c r="P112" i="12"/>
  <c r="V112" i="12" s="1"/>
  <c r="P98" i="12"/>
  <c r="V98" i="12" s="1"/>
  <c r="P207" i="12"/>
  <c r="V207" i="12" s="1"/>
  <c r="P74" i="12"/>
  <c r="V74" i="12" s="1"/>
  <c r="P119" i="12"/>
  <c r="V119" i="12" s="1"/>
  <c r="P100" i="12"/>
  <c r="V100" i="12" s="1"/>
  <c r="P188" i="12"/>
  <c r="V188" i="12" s="1"/>
  <c r="P141" i="12"/>
  <c r="V141" i="12" s="1"/>
  <c r="P83" i="12"/>
  <c r="V83" i="12" s="1"/>
  <c r="P210" i="12"/>
  <c r="V210" i="12" s="1"/>
  <c r="P209" i="12"/>
  <c r="V209" i="12" s="1"/>
  <c r="P96" i="12"/>
  <c r="V96" i="12" s="1"/>
  <c r="P142" i="12"/>
  <c r="V142" i="12" s="1"/>
  <c r="P99" i="12"/>
  <c r="V99" i="12" s="1"/>
  <c r="P67" i="12"/>
  <c r="V67" i="12" s="1"/>
  <c r="P101" i="12"/>
  <c r="V101" i="12" s="1"/>
  <c r="P85" i="12"/>
  <c r="V85" i="12" s="1"/>
  <c r="T23" i="12"/>
  <c r="P23" i="12"/>
  <c r="V23" i="12" s="1"/>
  <c r="P118" i="12"/>
  <c r="V118" i="12" s="1"/>
  <c r="P145" i="12"/>
  <c r="V145" i="12" s="1"/>
  <c r="P132" i="12"/>
  <c r="V132" i="12" s="1"/>
  <c r="P162" i="12"/>
  <c r="V162" i="12" s="1"/>
  <c r="P191" i="12"/>
  <c r="V191" i="12" s="1"/>
  <c r="P150" i="12"/>
  <c r="V150" i="12" s="1"/>
  <c r="P36" i="12"/>
  <c r="V36" i="12" s="1"/>
  <c r="P35" i="12"/>
  <c r="V35" i="12" s="1"/>
  <c r="P21" i="12"/>
  <c r="V21" i="12" s="1"/>
  <c r="P157" i="12"/>
  <c r="V157" i="12" s="1"/>
  <c r="P111" i="12"/>
  <c r="V111" i="12" s="1"/>
  <c r="P34" i="12"/>
  <c r="V34" i="12" s="1"/>
  <c r="P154" i="12"/>
  <c r="V154" i="12" s="1"/>
  <c r="P125" i="12"/>
  <c r="V125" i="12" s="1"/>
  <c r="P6" i="12"/>
  <c r="V6" i="12" s="1"/>
  <c r="P47" i="12"/>
  <c r="V47" i="12" s="1"/>
  <c r="P64" i="12"/>
  <c r="V64" i="12" s="1"/>
  <c r="P114" i="12"/>
  <c r="V114" i="12" s="1"/>
  <c r="P32" i="12"/>
  <c r="V32" i="12" s="1"/>
  <c r="P104" i="12"/>
  <c r="V104" i="12" s="1"/>
  <c r="P13" i="12"/>
  <c r="V13" i="12" s="1"/>
  <c r="P39" i="12"/>
  <c r="V39" i="12" s="1"/>
  <c r="P116" i="12"/>
  <c r="V116" i="12" s="1"/>
  <c r="P102" i="12"/>
  <c r="V102" i="12" s="1"/>
  <c r="P18" i="12"/>
  <c r="V18" i="12" s="1"/>
  <c r="P48" i="12"/>
  <c r="V48" i="12" s="1"/>
  <c r="P42" i="12"/>
  <c r="V42" i="12" s="1"/>
  <c r="P45" i="12"/>
  <c r="V45" i="12" s="1"/>
  <c r="P97" i="12"/>
  <c r="V97" i="12" s="1"/>
  <c r="P27" i="12"/>
  <c r="V27" i="12" s="1"/>
  <c r="P121" i="12"/>
  <c r="V121" i="12" s="1"/>
  <c r="P155" i="12"/>
  <c r="V155" i="12" s="1"/>
  <c r="P123" i="12"/>
  <c r="V123" i="12" s="1"/>
  <c r="P38" i="12"/>
  <c r="V38" i="12" s="1"/>
  <c r="P16" i="12"/>
  <c r="V16" i="12" s="1"/>
  <c r="P33" i="12"/>
  <c r="V33" i="12" s="1"/>
  <c r="P122" i="12"/>
  <c r="V122" i="12" s="1"/>
  <c r="P31" i="12"/>
  <c r="V31" i="12" s="1"/>
  <c r="P28" i="12"/>
  <c r="V28" i="12" s="1"/>
  <c r="P41" i="12"/>
  <c r="V41" i="12" s="1"/>
  <c r="P46" i="12"/>
  <c r="V46" i="12" s="1"/>
  <c r="P44" i="12"/>
  <c r="V44" i="12" s="1"/>
  <c r="P163" i="12"/>
  <c r="V163" i="12" s="1"/>
  <c r="P55" i="12"/>
  <c r="V55" i="12" s="1"/>
  <c r="P43" i="12"/>
  <c r="V43" i="12" s="1"/>
  <c r="P22" i="12"/>
  <c r="V22" i="12" s="1"/>
  <c r="P75" i="12"/>
  <c r="V75" i="12" s="1"/>
  <c r="P19" i="12"/>
  <c r="V19" i="12" s="1"/>
  <c r="P117" i="12"/>
  <c r="V117" i="12" s="1"/>
  <c r="P26" i="12"/>
  <c r="V26" i="12" s="1"/>
  <c r="P124" i="12"/>
  <c r="V124" i="12" s="1"/>
  <c r="P15" i="12"/>
  <c r="V15" i="12" s="1"/>
  <c r="P120" i="12"/>
  <c r="V120" i="12" s="1"/>
  <c r="P37" i="12"/>
  <c r="V37" i="12" s="1"/>
  <c r="P65" i="12"/>
  <c r="V65" i="12" s="1"/>
  <c r="P103" i="12"/>
  <c r="V103" i="12" s="1"/>
  <c r="P24" i="12"/>
  <c r="V24" i="12" s="1"/>
  <c r="P89" i="12"/>
  <c r="V89" i="12" s="1"/>
  <c r="P108" i="12"/>
  <c r="V108" i="12" s="1"/>
  <c r="P17" i="12"/>
  <c r="V17" i="12" s="1"/>
  <c r="P20" i="12"/>
  <c r="V20" i="12" s="1"/>
  <c r="P109" i="12"/>
  <c r="V109" i="12" s="1"/>
  <c r="P29" i="12"/>
  <c r="V29" i="12" s="1"/>
  <c r="P92" i="12"/>
  <c r="V92" i="12" s="1"/>
  <c r="P14" i="12"/>
  <c r="V14" i="12" s="1"/>
  <c r="P115" i="12"/>
  <c r="V115" i="12" s="1"/>
  <c r="P177" i="12"/>
  <c r="V177" i="12" s="1"/>
  <c r="P113" i="12"/>
  <c r="V113" i="12" s="1"/>
  <c r="P56" i="12"/>
  <c r="V56" i="12" s="1"/>
  <c r="P138" i="12"/>
  <c r="V138" i="12" s="1"/>
  <c r="P143" i="12"/>
  <c r="V143" i="12" s="1"/>
  <c r="P81" i="12"/>
  <c r="V81" i="12" s="1"/>
  <c r="P106" i="12"/>
  <c r="V106" i="12" s="1"/>
  <c r="P11" i="12"/>
  <c r="V11" i="12" s="1"/>
  <c r="P12" i="12"/>
  <c r="V12" i="12" s="1"/>
  <c r="P54" i="12"/>
  <c r="V54" i="12" s="1"/>
  <c r="P204" i="12"/>
  <c r="V204" i="12" s="1"/>
  <c r="P136" i="12"/>
  <c r="V136" i="12" s="1"/>
  <c r="P169" i="12"/>
  <c r="V169" i="12" s="1"/>
  <c r="P178" i="12"/>
  <c r="V178" i="12" s="1"/>
  <c r="P160" i="12"/>
  <c r="V160" i="12" s="1"/>
  <c r="P80" i="12"/>
  <c r="V80" i="12" s="1"/>
  <c r="P156" i="12"/>
  <c r="V156" i="12" s="1"/>
  <c r="P5" i="12"/>
  <c r="V5" i="12" s="1"/>
  <c r="P164" i="12"/>
  <c r="V164" i="12" s="1"/>
  <c r="P153" i="12"/>
  <c r="V153" i="12" s="1"/>
  <c r="P168" i="12"/>
  <c r="V168" i="12" s="1"/>
  <c r="P196" i="12"/>
  <c r="V196" i="12" s="1"/>
  <c r="P137" i="12"/>
  <c r="V137" i="12" s="1"/>
  <c r="P179" i="12"/>
  <c r="V179" i="12" s="1"/>
  <c r="P69" i="12"/>
  <c r="V69" i="12" s="1"/>
  <c r="P7" i="12"/>
  <c r="V7" i="12" s="1"/>
  <c r="P9" i="12"/>
  <c r="V9" i="12" s="1"/>
  <c r="P77" i="12"/>
  <c r="V77" i="12" s="1"/>
  <c r="P182" i="12"/>
  <c r="V182" i="12" s="1"/>
  <c r="P84" i="12"/>
  <c r="V84" i="12" s="1"/>
  <c r="P195" i="12"/>
  <c r="V195" i="12" s="1"/>
  <c r="P133" i="12"/>
  <c r="V133" i="12" s="1"/>
  <c r="P189" i="12"/>
  <c r="V189" i="12" s="1"/>
  <c r="P167" i="12"/>
  <c r="V167" i="12" s="1"/>
  <c r="P135" i="12"/>
  <c r="V135" i="12" s="1"/>
  <c r="P180" i="12"/>
  <c r="V180" i="12" s="1"/>
  <c r="P91" i="12"/>
  <c r="V91" i="12" s="1"/>
  <c r="P185" i="12"/>
  <c r="V185" i="12" s="1"/>
  <c r="P194" i="12"/>
  <c r="V194" i="12" s="1"/>
  <c r="P148" i="12"/>
  <c r="V148" i="12" s="1"/>
  <c r="P174" i="12"/>
  <c r="V174" i="12" s="1"/>
  <c r="P202" i="12"/>
  <c r="V202" i="12" s="1"/>
  <c r="P82" i="12"/>
  <c r="V82" i="12" s="1"/>
  <c r="P208" i="12"/>
  <c r="V208" i="12" s="1"/>
  <c r="P78" i="12"/>
  <c r="V78" i="12" s="1"/>
  <c r="P200" i="12"/>
  <c r="V200" i="12" s="1"/>
  <c r="P190" i="12"/>
  <c r="V190" i="12" s="1"/>
  <c r="P201" i="12"/>
  <c r="V201" i="12" s="1"/>
  <c r="P129" i="12"/>
  <c r="V129" i="12" s="1"/>
  <c r="P110" i="12"/>
  <c r="V110" i="12" s="1"/>
  <c r="P173" i="12"/>
  <c r="V173" i="12" s="1"/>
  <c r="P193" i="12"/>
  <c r="V193" i="12" s="1"/>
  <c r="P139" i="12"/>
  <c r="V139" i="12" s="1"/>
  <c r="P170" i="12"/>
  <c r="V170" i="12" s="1"/>
  <c r="P176" i="12"/>
  <c r="V176" i="12" s="1"/>
  <c r="P172" i="12"/>
  <c r="V172" i="12" s="1"/>
  <c r="P51" i="12"/>
  <c r="V51" i="12" s="1"/>
  <c r="P130" i="12"/>
  <c r="V130" i="12" s="1"/>
  <c r="P158" i="12"/>
  <c r="V158" i="12" s="1"/>
  <c r="P49" i="12"/>
  <c r="V49" i="12" s="1"/>
  <c r="P131" i="12"/>
  <c r="V131" i="12" s="1"/>
  <c r="P73" i="12"/>
  <c r="V73" i="12" s="1"/>
  <c r="P152" i="12"/>
  <c r="V152" i="12" s="1"/>
  <c r="P159" i="12"/>
  <c r="V159" i="12" s="1"/>
  <c r="P161" i="12"/>
  <c r="V161" i="12" s="1"/>
  <c r="P94" i="12"/>
  <c r="V94" i="12" s="1"/>
  <c r="P175" i="12"/>
  <c r="V175" i="12" s="1"/>
  <c r="P192" i="12"/>
  <c r="V192" i="12" s="1"/>
  <c r="P197" i="12"/>
  <c r="V197" i="12" s="1"/>
  <c r="P198" i="12"/>
  <c r="V198" i="12" s="1"/>
  <c r="P149" i="12"/>
  <c r="V149" i="12" s="1"/>
  <c r="P50" i="12"/>
  <c r="V50" i="12" s="1"/>
  <c r="P93" i="12"/>
  <c r="V93" i="12" s="1"/>
  <c r="P205" i="12"/>
  <c r="V205" i="12" s="1"/>
  <c r="P206" i="12"/>
  <c r="V206" i="12" s="1"/>
  <c r="P181" i="12"/>
  <c r="V181" i="12" s="1"/>
  <c r="P166" i="12"/>
  <c r="V166" i="12" s="1"/>
  <c r="P183" i="12"/>
  <c r="V183" i="12" s="1"/>
  <c r="P58" i="12"/>
  <c r="V58" i="12" s="1"/>
  <c r="P140" i="12"/>
  <c r="V140" i="12" s="1"/>
  <c r="P128" i="12"/>
  <c r="V128" i="12" s="1"/>
  <c r="P95" i="12"/>
  <c r="V95" i="12" s="1"/>
  <c r="P107" i="12"/>
  <c r="V107" i="12" s="1"/>
  <c r="P165" i="12"/>
  <c r="V165" i="12" s="1"/>
  <c r="P186" i="12"/>
  <c r="V186" i="12" s="1"/>
  <c r="P146" i="12"/>
  <c r="V146" i="12" s="1"/>
  <c r="P71" i="12"/>
  <c r="V71" i="12" s="1"/>
  <c r="P147" i="12"/>
  <c r="V147" i="12" s="1"/>
  <c r="P52" i="12"/>
  <c r="V52" i="12" s="1"/>
  <c r="P88" i="12"/>
  <c r="V88" i="12" s="1"/>
  <c r="P79" i="12"/>
  <c r="V79" i="12" s="1"/>
  <c r="P199" i="12"/>
  <c r="V199" i="12" s="1"/>
  <c r="P105" i="12"/>
  <c r="V105" i="12" s="1"/>
  <c r="P72" i="12"/>
  <c r="V72" i="12" s="1"/>
  <c r="P151" i="12"/>
  <c r="V151" i="12" s="1"/>
  <c r="P62" i="12"/>
  <c r="V62" i="12" s="1"/>
  <c r="P63" i="12"/>
  <c r="V63" i="12" s="1"/>
  <c r="P68" i="12"/>
  <c r="V68" i="12" s="1"/>
  <c r="P59" i="12"/>
  <c r="V59" i="12" s="1"/>
  <c r="P60" i="12"/>
  <c r="V60" i="12" s="1"/>
  <c r="P61" i="12"/>
  <c r="V61" i="12" s="1"/>
  <c r="P25" i="12"/>
  <c r="V25" i="12" s="1"/>
  <c r="P86" i="12"/>
  <c r="V86" i="12" s="1"/>
  <c r="P203" i="12"/>
  <c r="V203" i="12" s="1"/>
  <c r="P90" i="12"/>
  <c r="V90" i="12" s="1"/>
  <c r="P184" i="12"/>
  <c r="V184" i="12" s="1"/>
  <c r="P171" i="12"/>
  <c r="V171" i="12" s="1"/>
  <c r="P187" i="12"/>
  <c r="V187" i="12" s="1"/>
  <c r="P57" i="12"/>
  <c r="V57" i="12" s="1"/>
  <c r="U40" i="12"/>
  <c r="U134" i="12"/>
  <c r="U76" i="12"/>
  <c r="U8" i="12"/>
  <c r="U87" i="12"/>
  <c r="U66" i="12"/>
  <c r="U10" i="12"/>
  <c r="U144" i="12"/>
  <c r="U126" i="12"/>
  <c r="U53" i="12"/>
  <c r="U127" i="12"/>
  <c r="U112" i="12"/>
  <c r="U207" i="12"/>
  <c r="U119" i="12"/>
  <c r="U188" i="12"/>
  <c r="U83" i="12"/>
  <c r="U209" i="12"/>
  <c r="U142" i="12"/>
  <c r="U67" i="12"/>
  <c r="U85" i="12"/>
  <c r="S23" i="12"/>
  <c r="U23" i="12" s="1"/>
  <c r="U118" i="12"/>
  <c r="U145" i="12"/>
  <c r="U132" i="12"/>
  <c r="U162" i="12"/>
  <c r="U191" i="12"/>
  <c r="U150" i="12"/>
  <c r="U36" i="12"/>
  <c r="U35" i="12"/>
  <c r="U21" i="12"/>
  <c r="U157" i="12"/>
  <c r="U111" i="12"/>
  <c r="U34" i="12"/>
  <c r="U154" i="12"/>
  <c r="U125" i="12"/>
  <c r="U6" i="12"/>
  <c r="U47" i="12"/>
  <c r="U64" i="12"/>
  <c r="U114" i="12"/>
  <c r="U32" i="12"/>
  <c r="U104" i="12"/>
  <c r="U13" i="12"/>
  <c r="U39" i="12"/>
  <c r="U116" i="12"/>
  <c r="U102" i="12"/>
  <c r="U18" i="12"/>
  <c r="U48" i="12"/>
  <c r="U42" i="12"/>
  <c r="U45" i="12"/>
  <c r="U97" i="12"/>
  <c r="U27" i="12"/>
  <c r="U121" i="12"/>
  <c r="U155" i="12"/>
  <c r="U123" i="12"/>
  <c r="U38" i="12"/>
  <c r="U16" i="12"/>
  <c r="U33" i="12"/>
  <c r="U122" i="12"/>
  <c r="U31" i="12"/>
  <c r="U28" i="12"/>
  <c r="U41" i="12"/>
  <c r="U46" i="12"/>
  <c r="U44" i="12"/>
  <c r="U163" i="12"/>
  <c r="U55" i="12"/>
  <c r="U43" i="12"/>
  <c r="U22" i="12"/>
  <c r="U75" i="12"/>
  <c r="U19" i="12"/>
  <c r="U117" i="12"/>
  <c r="U26" i="12"/>
  <c r="U124" i="12"/>
  <c r="U15" i="12"/>
  <c r="U120" i="12"/>
  <c r="U37" i="12"/>
  <c r="U65" i="12"/>
  <c r="U103" i="12"/>
  <c r="U24" i="12"/>
  <c r="U89" i="12"/>
  <c r="U108" i="12"/>
  <c r="U17" i="12"/>
  <c r="U20" i="12"/>
  <c r="U109" i="12"/>
  <c r="U29" i="12"/>
  <c r="U92" i="12"/>
  <c r="U14" i="12"/>
  <c r="U115" i="12"/>
  <c r="U177" i="12"/>
  <c r="U113" i="12"/>
  <c r="U56" i="12"/>
  <c r="U138" i="12"/>
  <c r="U143" i="12"/>
  <c r="U81" i="12"/>
  <c r="S106" i="12"/>
  <c r="U106" i="12" s="1"/>
  <c r="S11" i="12"/>
  <c r="U11" i="12" s="1"/>
  <c r="S12" i="12"/>
  <c r="U12" i="12" s="1"/>
  <c r="U54" i="12"/>
  <c r="U204" i="12"/>
  <c r="U136" i="12"/>
  <c r="U169" i="12"/>
  <c r="U178" i="12"/>
  <c r="U160" i="12"/>
  <c r="U80" i="12"/>
  <c r="U156" i="12"/>
  <c r="U5" i="12"/>
  <c r="U164" i="12"/>
  <c r="U153" i="12"/>
  <c r="U168" i="12"/>
  <c r="U196" i="12"/>
  <c r="U137" i="12"/>
  <c r="U179" i="12"/>
  <c r="U69" i="12"/>
  <c r="U7" i="12"/>
  <c r="U9" i="12"/>
  <c r="U77" i="12"/>
  <c r="U182" i="12"/>
  <c r="U84" i="12"/>
  <c r="U195" i="12"/>
  <c r="U133" i="12"/>
  <c r="U189" i="12"/>
  <c r="U167" i="12"/>
  <c r="U135" i="12"/>
  <c r="U180" i="12"/>
  <c r="U91" i="12"/>
  <c r="U185" i="12"/>
  <c r="U194" i="12"/>
  <c r="U148" i="12"/>
  <c r="U174" i="12"/>
  <c r="U202" i="12"/>
  <c r="U82" i="12"/>
  <c r="U208" i="12"/>
  <c r="U78" i="12"/>
  <c r="U200" i="12"/>
  <c r="U190" i="12"/>
  <c r="U201" i="12"/>
  <c r="U129" i="12"/>
  <c r="U110" i="12"/>
  <c r="U173" i="12"/>
  <c r="U193" i="12"/>
  <c r="U139" i="12"/>
  <c r="U170" i="12"/>
  <c r="U176" i="12"/>
  <c r="U172" i="12"/>
  <c r="U51" i="12"/>
  <c r="U130" i="12"/>
  <c r="U158" i="12"/>
  <c r="U49" i="12"/>
  <c r="U131" i="12"/>
  <c r="U73" i="12"/>
  <c r="U152" i="12"/>
  <c r="U159" i="12"/>
  <c r="U161" i="12"/>
  <c r="S94" i="12"/>
  <c r="U94" i="12" s="1"/>
  <c r="U175" i="12"/>
  <c r="U192" i="12"/>
  <c r="U197" i="12"/>
  <c r="U198" i="12"/>
  <c r="U149" i="12"/>
  <c r="U50" i="12"/>
  <c r="S93" i="12"/>
  <c r="U93" i="12" s="1"/>
  <c r="U205" i="12"/>
  <c r="U206" i="12"/>
  <c r="U181" i="12"/>
  <c r="U166" i="12"/>
  <c r="U183" i="12"/>
  <c r="U58" i="12"/>
  <c r="U140" i="12"/>
  <c r="U128" i="12"/>
  <c r="S95" i="12"/>
  <c r="U95" i="12" s="1"/>
  <c r="S107" i="12"/>
  <c r="U107" i="12" s="1"/>
  <c r="U165" i="12"/>
  <c r="U186" i="12"/>
  <c r="U146" i="12"/>
  <c r="U71" i="12"/>
  <c r="U147" i="12"/>
  <c r="U52" i="12"/>
  <c r="U88" i="12"/>
  <c r="U79" i="12"/>
  <c r="U199" i="12"/>
  <c r="U105" i="12"/>
  <c r="U72" i="12"/>
  <c r="U151" i="12"/>
  <c r="U62" i="12"/>
  <c r="U63" i="12"/>
  <c r="U68" i="12"/>
  <c r="U59" i="12"/>
  <c r="U60" i="12"/>
  <c r="U61" i="12"/>
  <c r="U25" i="12"/>
  <c r="U86" i="12"/>
  <c r="U203" i="12"/>
  <c r="U90" i="12"/>
  <c r="U184" i="12"/>
  <c r="U171" i="12"/>
  <c r="U187" i="12"/>
  <c r="U57" i="12"/>
  <c r="U101" i="12" l="1"/>
  <c r="U99" i="12"/>
  <c r="U96" i="12"/>
  <c r="U210" i="12"/>
  <c r="U141" i="12"/>
  <c r="U100" i="12"/>
  <c r="U74" i="12"/>
  <c r="U98" i="12"/>
  <c r="U30" i="12"/>
  <c r="U70" i="12"/>
  <c r="V212" i="12"/>
  <c r="U212" i="12"/>
  <c r="U213" i="12" l="1"/>
  <c r="V213" i="12" s="1"/>
</calcChain>
</file>

<file path=xl/sharedStrings.xml><?xml version="1.0" encoding="utf-8"?>
<sst xmlns="http://schemas.openxmlformats.org/spreadsheetml/2006/main" count="3244" uniqueCount="1061">
  <si>
    <t>2015 RPC Medicines Prices</t>
  </si>
  <si>
    <t>Status</t>
  </si>
  <si>
    <t>Unit of Measure</t>
  </si>
  <si>
    <t>10% Testosterone</t>
  </si>
  <si>
    <t>Nebido</t>
  </si>
  <si>
    <t>Tryptochron</t>
  </si>
  <si>
    <t>Uvedose Vit. D3 100,000 IU</t>
  </si>
  <si>
    <t>0.03% Estradiol, 10% Progesterone</t>
  </si>
  <si>
    <t>0.5% Testosterone</t>
  </si>
  <si>
    <t>1% Hydrocortisone</t>
  </si>
  <si>
    <t>2.5mg Hydrocortisone</t>
  </si>
  <si>
    <t>200mg Progesterone</t>
  </si>
  <si>
    <t>50g 0.03% Estradiol</t>
  </si>
  <si>
    <t>50g 0.06% Estradiol, 10% Progesterone</t>
  </si>
  <si>
    <t>5mg Hydrocortisone</t>
  </si>
  <si>
    <t>Acetylcystein (Biogaran Conseil)</t>
  </si>
  <si>
    <t>Acti-rub (per pcs.)</t>
  </si>
  <si>
    <t>Astonin</t>
  </si>
  <si>
    <t>Box - Glutathione</t>
  </si>
  <si>
    <t>Charbon de Belloc ( 7.182 euros)</t>
  </si>
  <si>
    <t>Circulymphe</t>
  </si>
  <si>
    <t>Conjugated Linoleic Acid</t>
  </si>
  <si>
    <t>DHEA 5%, Estradiol 0.02%, Progesterone 5%, Red Clover Extract0.5%</t>
  </si>
  <si>
    <t>Ecovag</t>
  </si>
  <si>
    <t>Enhance Pep Tablet</t>
  </si>
  <si>
    <t>Erythropoeitin (Wepox)</t>
  </si>
  <si>
    <t>GCA 2700</t>
  </si>
  <si>
    <t>Ginkozin</t>
  </si>
  <si>
    <t>Glutathione (Box)</t>
  </si>
  <si>
    <t>Growth Hormone Norditropin</t>
  </si>
  <si>
    <t>HCG Gourmet Cookbook</t>
  </si>
  <si>
    <t>HCG SL Drops 23 Days</t>
  </si>
  <si>
    <t>L-52</t>
  </si>
  <si>
    <t>Melachron</t>
  </si>
  <si>
    <t>Myopep (per tablet)</t>
  </si>
  <si>
    <t>Myopep Injection</t>
  </si>
  <si>
    <t>Oddibil</t>
  </si>
  <si>
    <t>Seroslim</t>
  </si>
  <si>
    <t>Thermoslim</t>
  </si>
  <si>
    <t xml:space="preserve">Thyroid 1.50gr </t>
  </si>
  <si>
    <t>5% DHEA, 5% Pregnenolone Liposomal Gel</t>
  </si>
  <si>
    <t>Bi-Citrol</t>
  </si>
  <si>
    <t>BiEstrogen</t>
  </si>
  <si>
    <t>Estima Ge 100mg Progesterone</t>
  </si>
  <si>
    <t>Estima Ge 200mg Progesterone</t>
  </si>
  <si>
    <t>Estriol Vaginal Gel/Cream</t>
  </si>
  <si>
    <t>Godex</t>
  </si>
  <si>
    <t>Lactibiane (Protect) Capsule</t>
  </si>
  <si>
    <t>Lactibiane (Ref)</t>
  </si>
  <si>
    <t>Paracodin Tablet (1 box)</t>
  </si>
  <si>
    <t>Pregnyl 5000 IU</t>
  </si>
  <si>
    <t>Transfer Factor Capsule</t>
  </si>
  <si>
    <t>Cyprotenone Acetate 100g</t>
  </si>
  <si>
    <t>Minoxidil with Vitamin A</t>
  </si>
  <si>
    <t>1% DHEA / Pregnenolone</t>
  </si>
  <si>
    <t>Flu Shot</t>
  </si>
  <si>
    <t>OLD NAME</t>
  </si>
  <si>
    <t>NEW NAME</t>
  </si>
  <si>
    <t>BOTTLE</t>
  </si>
  <si>
    <t>100g</t>
  </si>
  <si>
    <t>DOSE</t>
  </si>
  <si>
    <t>TOTAL QUANTITY</t>
  </si>
  <si>
    <t>100mg</t>
  </si>
  <si>
    <t>150mg</t>
  </si>
  <si>
    <t>BOX</t>
  </si>
  <si>
    <t>500mg</t>
  </si>
  <si>
    <t>Uvedose</t>
  </si>
  <si>
    <t>Apotheca</t>
  </si>
  <si>
    <t>Receptura</t>
  </si>
  <si>
    <t>GB Distributor</t>
  </si>
  <si>
    <t>French Pharmacy</t>
  </si>
  <si>
    <t>Partell</t>
  </si>
  <si>
    <t>Cream</t>
  </si>
  <si>
    <t>Capsule</t>
  </si>
  <si>
    <t>Hydrocortisone 1%</t>
  </si>
  <si>
    <t>Hydrocortisone 10mg</t>
  </si>
  <si>
    <t>Hydrocortisone 1mg</t>
  </si>
  <si>
    <t>Hydrocortisone 2.5mg</t>
  </si>
  <si>
    <t>100g 0.06% Estradiol</t>
  </si>
  <si>
    <t>Hydrocortisone 5mg</t>
  </si>
  <si>
    <t>Powder</t>
  </si>
  <si>
    <t>Acti-Rub</t>
  </si>
  <si>
    <t>Charbon de Belloc</t>
  </si>
  <si>
    <t>Angel Firm</t>
  </si>
  <si>
    <t xml:space="preserve">Enchance Pep </t>
  </si>
  <si>
    <t>Wepox</t>
  </si>
  <si>
    <t>Norditropin</t>
  </si>
  <si>
    <t>Injectable</t>
  </si>
  <si>
    <t>HCG Drops</t>
  </si>
  <si>
    <t>Drops</t>
  </si>
  <si>
    <t>Vitabasix</t>
  </si>
  <si>
    <t>Dhea 5%, Pregnenolone 5%</t>
  </si>
  <si>
    <t>Lactibiane (Protect)</t>
  </si>
  <si>
    <t>Lactibiane (Reference)</t>
  </si>
  <si>
    <t>Paracodin</t>
  </si>
  <si>
    <t xml:space="preserve">Transfer Factor </t>
  </si>
  <si>
    <t>1000mg</t>
  </si>
  <si>
    <t>Sublingual</t>
  </si>
  <si>
    <t>50mg</t>
  </si>
  <si>
    <t>10mg</t>
  </si>
  <si>
    <t>1mg</t>
  </si>
  <si>
    <t>2.5mg</t>
  </si>
  <si>
    <t>200mg</t>
  </si>
  <si>
    <t>20mg</t>
  </si>
  <si>
    <t>5mg</t>
  </si>
  <si>
    <t>125mg</t>
  </si>
  <si>
    <t>Labdom</t>
  </si>
  <si>
    <t>5mg/1.5ml</t>
  </si>
  <si>
    <t>30ml</t>
  </si>
  <si>
    <t>250mg</t>
  </si>
  <si>
    <t>350mg</t>
  </si>
  <si>
    <t>10g</t>
  </si>
  <si>
    <t>Scitropin Growth Hormone 10mg</t>
  </si>
  <si>
    <t>Scitropin Growth Hormone 5mg</t>
  </si>
  <si>
    <t>10mg/1.5ml</t>
  </si>
  <si>
    <t>300MG</t>
  </si>
  <si>
    <t>Prevenar</t>
  </si>
  <si>
    <t>0.5ml</t>
  </si>
  <si>
    <t>500ml</t>
  </si>
  <si>
    <t>Glutathione-Saluta</t>
  </si>
  <si>
    <t>600mg</t>
  </si>
  <si>
    <t>50g</t>
  </si>
  <si>
    <t>Glutathione-GLUTAX</t>
  </si>
  <si>
    <t>5000IU</t>
  </si>
  <si>
    <t>Estradiol 0.03% , 10% Progesterone</t>
  </si>
  <si>
    <t>MONURIL</t>
  </si>
  <si>
    <t xml:space="preserve">Monuril </t>
  </si>
  <si>
    <t>Myoslim</t>
  </si>
  <si>
    <t>Regenapep</t>
  </si>
  <si>
    <t>-</t>
  </si>
  <si>
    <t xml:space="preserve">Angel Firm </t>
  </si>
  <si>
    <t>Collagen</t>
  </si>
  <si>
    <t>Bottle</t>
  </si>
  <si>
    <t>Thyroid 3gr</t>
  </si>
  <si>
    <t>3gr</t>
  </si>
  <si>
    <t>1000mg GLUTATHIONE</t>
  </si>
  <si>
    <t>Box</t>
  </si>
  <si>
    <t>Vial</t>
  </si>
  <si>
    <t>Aloe Cure</t>
  </si>
  <si>
    <t>liquid</t>
  </si>
  <si>
    <t xml:space="preserve">Estradiol 0.06% </t>
  </si>
  <si>
    <t>SUPPLIER</t>
  </si>
  <si>
    <t>100,000 IU</t>
  </si>
  <si>
    <t xml:space="preserve"> -</t>
  </si>
  <si>
    <t>FORM</t>
  </si>
  <si>
    <t>Piece</t>
  </si>
  <si>
    <t>Globo</t>
  </si>
  <si>
    <t>Merger Company</t>
  </si>
  <si>
    <t>7g</t>
  </si>
  <si>
    <t>17g</t>
  </si>
  <si>
    <t>10,0mg</t>
  </si>
  <si>
    <t>tablet</t>
  </si>
  <si>
    <t xml:space="preserve">DHT </t>
  </si>
  <si>
    <t>box</t>
  </si>
  <si>
    <t>9g</t>
  </si>
  <si>
    <t>3g</t>
  </si>
  <si>
    <t>Hydrocortisone 20mg</t>
  </si>
  <si>
    <t>CHRISTIAN SANCHEZ</t>
  </si>
  <si>
    <t>LITTMAN</t>
  </si>
  <si>
    <t>Fiber Formula</t>
  </si>
  <si>
    <t>Similase* GFCF</t>
  </si>
  <si>
    <t>Pro-Flora Immune (with Probiotic Pearls Tech)</t>
  </si>
  <si>
    <t>Permeability Factors - Intestinal Permeability</t>
  </si>
  <si>
    <t>Softgels</t>
  </si>
  <si>
    <t>Para-Gard, Intestinal Defense Botanicals</t>
  </si>
  <si>
    <t>Similase* Digestive Enzymes</t>
  </si>
  <si>
    <t>Kavinace</t>
  </si>
  <si>
    <t>ITI Woman</t>
  </si>
  <si>
    <t>Moxxor, Omega 3</t>
  </si>
  <si>
    <t>Rhizinate 3X, Extra-Strength Deglycyrrhizinated Licorice (German Chocolate)</t>
  </si>
  <si>
    <t>Daxitrol Essential</t>
  </si>
  <si>
    <t>Pure Encapsulations</t>
  </si>
  <si>
    <t>2015-01-001-1001</t>
  </si>
  <si>
    <t>Example:</t>
  </si>
  <si>
    <t>local-apotheca-cream</t>
  </si>
  <si>
    <t>Year set up</t>
  </si>
  <si>
    <t>Supplier code</t>
  </si>
  <si>
    <t>Local</t>
  </si>
  <si>
    <t>01</t>
  </si>
  <si>
    <t>001</t>
  </si>
  <si>
    <t>Alist</t>
  </si>
  <si>
    <t>002</t>
  </si>
  <si>
    <t>GB</t>
  </si>
  <si>
    <t>003</t>
  </si>
  <si>
    <t>004</t>
  </si>
  <si>
    <t>005</t>
  </si>
  <si>
    <t>Others</t>
  </si>
  <si>
    <t>006</t>
  </si>
  <si>
    <t>Imported</t>
  </si>
  <si>
    <t>02</t>
  </si>
  <si>
    <t>French Pharma</t>
  </si>
  <si>
    <t>Vitabasic</t>
  </si>
  <si>
    <t>Koshland</t>
  </si>
  <si>
    <t>Product Series</t>
  </si>
  <si>
    <t>Creams</t>
  </si>
  <si>
    <t>Tablets/capsule/Softgels</t>
  </si>
  <si>
    <t>5000iu</t>
  </si>
  <si>
    <t>5 mg</t>
  </si>
  <si>
    <t>5g</t>
  </si>
  <si>
    <t>Glutathione-Tationil</t>
  </si>
  <si>
    <t>Saw Palmetto</t>
  </si>
  <si>
    <t>GNC</t>
  </si>
  <si>
    <t>Healthy Options</t>
  </si>
  <si>
    <t>Betty Osmena</t>
  </si>
  <si>
    <t>Testosterone 0.5% (100g)</t>
  </si>
  <si>
    <t>Testosterone 10% (100g)</t>
  </si>
  <si>
    <t>DHEA 5%, Estradiol 0.02%, Progestrone 5%,RCE</t>
  </si>
  <si>
    <t>Androstranolone (DHT)</t>
  </si>
  <si>
    <t>Biestrogen 2%</t>
  </si>
  <si>
    <t>Estradiol 0.06%, 10% Progesterone</t>
  </si>
  <si>
    <t xml:space="preserve">Estradiol 0.03% </t>
  </si>
  <si>
    <t>Magnesium, Diasporal</t>
  </si>
  <si>
    <t>300mg</t>
  </si>
  <si>
    <t>Orthomol Cardio</t>
  </si>
  <si>
    <t>Progesterone 200mg, Estima Ge</t>
  </si>
  <si>
    <t>Progesterone 100mg, Estima Ge</t>
  </si>
  <si>
    <t>Minoxidil Liposomes 15%,Vit. A Acid Liposomes 3%</t>
  </si>
  <si>
    <t>Cyproteronacetate 0.3%</t>
  </si>
  <si>
    <t>750mg</t>
  </si>
  <si>
    <t xml:space="preserve">Glutathione Capsule </t>
  </si>
  <si>
    <t>Myopep Tablet</t>
  </si>
  <si>
    <t>Myosport Injection</t>
  </si>
  <si>
    <t>Myoslim Injection</t>
  </si>
  <si>
    <t>Scitropin 10mg , Growth Hormone</t>
  </si>
  <si>
    <t>Scitropin 5mg , growth Hormone</t>
  </si>
  <si>
    <t>HCG Activator</t>
  </si>
  <si>
    <t xml:space="preserve"> ROSE VIVAL</t>
  </si>
  <si>
    <t>15mg</t>
  </si>
  <si>
    <t>30mg</t>
  </si>
  <si>
    <t>REVENUE CENTER</t>
  </si>
  <si>
    <t>CONSULT</t>
  </si>
  <si>
    <t>GENETIC TESTING</t>
  </si>
  <si>
    <t>OTHERS</t>
  </si>
  <si>
    <t>Injection Fee</t>
  </si>
  <si>
    <t>Lithium Synergy</t>
  </si>
  <si>
    <t>30mg Phentermine (Duromine)</t>
  </si>
  <si>
    <t>15mg Phentermine (Duromine)</t>
  </si>
  <si>
    <t>Policosanol + Gugulipid</t>
  </si>
  <si>
    <t>Urgo Filmogel</t>
  </si>
  <si>
    <t>Amino Acid Synergy</t>
  </si>
  <si>
    <t>EGCg</t>
  </si>
  <si>
    <t>Inositol Capsules 900mg</t>
  </si>
  <si>
    <t>L-5-MTHF 5mg</t>
  </si>
  <si>
    <t>Pregnenolone 100mg</t>
  </si>
  <si>
    <t>Batching</t>
  </si>
  <si>
    <t>2015-01-001-1001.001</t>
  </si>
  <si>
    <t>2015-01-001-1001.002</t>
  </si>
  <si>
    <t>Shipment Fee</t>
  </si>
  <si>
    <t>Miscellaneous</t>
  </si>
  <si>
    <t>Genetic Testing (Well-Being)(RMD)</t>
  </si>
  <si>
    <t>Genetic Testing (Well-Being)(RBM)</t>
  </si>
  <si>
    <t>Genetic Testing (Immupro300)(RMD)</t>
  </si>
  <si>
    <t>Genetic Testing (Immupro300)(RBM)</t>
  </si>
  <si>
    <t>Genetic Testing (Detoxygen )(RMD)</t>
  </si>
  <si>
    <t>Genetic Testing (Detoxygen )(RBM)</t>
  </si>
  <si>
    <t>Genetic Testing (Cardiogen)(RMD)</t>
  </si>
  <si>
    <t>Genetic Testing (Cardiogen)(RBM)</t>
  </si>
  <si>
    <t>Genetic Testing (SkinGen)(RMD)</t>
  </si>
  <si>
    <t>Genetic Testing (SkinGen)(RBM)</t>
  </si>
  <si>
    <t>Genetic Testing (PharmacoGen Passport)(RMD)</t>
  </si>
  <si>
    <t>Genetic Testing (PharmacoGen Passport)(RBM)</t>
  </si>
  <si>
    <t>Genetic Testing (Neurogen)(RMD)</t>
  </si>
  <si>
    <t>Genetic Testing (Neurogen)(RBM)</t>
  </si>
  <si>
    <t>Genetic Testing (WeightGen)(RMD)</t>
  </si>
  <si>
    <t>Genetic Testing (WeightGen)(RBM)</t>
  </si>
  <si>
    <t>Genetic Testing (ProstateGen)(RMD)</t>
  </si>
  <si>
    <t>Genetic Testing (ProstateGen)(RBM)</t>
  </si>
  <si>
    <t>Genetic Testing (Emogen)(RMD)</t>
  </si>
  <si>
    <t>Genetic Testing (Emogen)(RBM)</t>
  </si>
  <si>
    <t>Genetic Testing (Femgen)(RMD)</t>
  </si>
  <si>
    <t>Genetic Testing (Femgen)(RBM)</t>
  </si>
  <si>
    <t>Genetic Testing (BasicGen)(RMD)</t>
  </si>
  <si>
    <t>Genetic Testing (BasicGen)(RBM)</t>
  </si>
  <si>
    <t>Genetic Testing (AlopeciaGen)(RMD)</t>
  </si>
  <si>
    <t>Genetic Testing (AlopeciaGen)(RBM)</t>
  </si>
  <si>
    <t>Genetic Testing (Fitgen)(RMD)</t>
  </si>
  <si>
    <t>Genetic Testing (Fitgen)(RBM)</t>
  </si>
  <si>
    <t>Genetic Testing (Lipidgen)(RMD)</t>
  </si>
  <si>
    <t>Genetic Testing (Lipidgen)(RBM)</t>
  </si>
  <si>
    <t>Genetic Testing (Cologen)(RMD)</t>
  </si>
  <si>
    <t>Genetic Testing (Cologen)(RBM)</t>
  </si>
  <si>
    <t>Genetic Testing (Detoxygen Heavy Metals)(RMD)</t>
  </si>
  <si>
    <t>Genetic Testing (Detoxygen Heavy Metals)(RBM)</t>
  </si>
  <si>
    <t>Genetic Testing (Diabetogen)(RMD)</t>
  </si>
  <si>
    <t>Genetic Testing (Diabetogen)(RBM)</t>
  </si>
  <si>
    <t>Genetic Testing (Oxlgen)(RMD)</t>
  </si>
  <si>
    <t>Genetic Testing (Oxlgen)(RBM)</t>
  </si>
  <si>
    <t>Genetic Testing (Autismgen)(RMD)</t>
  </si>
  <si>
    <t>Genetic Testing (Autismgen)(RBM)</t>
  </si>
  <si>
    <t>Genetic Testing (Braingen)(RMD)</t>
  </si>
  <si>
    <t>Genetic Testing (Braingen)(RBM)</t>
  </si>
  <si>
    <t>Genetic Testing (Osteogen)(RMD)</t>
  </si>
  <si>
    <t>Genetic Testing (Osteogen)(RBM)</t>
  </si>
  <si>
    <t>Genetic Testing (Thrombogen)(RMD)</t>
  </si>
  <si>
    <t>Genetic Testing (Thrombogen)(RBM)</t>
  </si>
  <si>
    <t>Genetic Testing (Crohns disease)(RMD)</t>
  </si>
  <si>
    <t>Genetic Testing (Crohns disease)(RBM)</t>
  </si>
  <si>
    <t>Genetic Testing (Hemochromatosis)(RMD)</t>
  </si>
  <si>
    <t>Genetic Testing (Hemochromatosis)(RBM)</t>
  </si>
  <si>
    <t>Genetic Testing (Hereditary fructose intolerance)(RMD)</t>
  </si>
  <si>
    <t>Genetic Testing (Hereditary fructose intolerance)(RBM)</t>
  </si>
  <si>
    <t>Genetic Testing (Buccoscreen -Bactodent;Dentygen)(RMD)</t>
  </si>
  <si>
    <t>Genetic Testing (Buccoscreen -Bactodent;Dentygen)(RBM)</t>
  </si>
  <si>
    <t>Genetic Testing (Coeliagen)(RMD)</t>
  </si>
  <si>
    <t>Genetic Testing (Coeliagen)(RBM)</t>
  </si>
  <si>
    <t>Genetic Testing (Dentygen)(RMD)</t>
  </si>
  <si>
    <t>Genetic Testing (Dentygen)(RBM)</t>
  </si>
  <si>
    <t>Genetic Testing (Glaucomagen)(RMD)</t>
  </si>
  <si>
    <t>Genetic Testing (Glaucomagen)(RBM)</t>
  </si>
  <si>
    <t>Genetic Testing (Homocystenemia)(RMD)</t>
  </si>
  <si>
    <t>Genetic Testing (Homocystenemia)(RBM)</t>
  </si>
  <si>
    <t>Genetic Testing (Maculagen)(RMD)</t>
  </si>
  <si>
    <t>Genetic Testing (Maculagen)(RBM)</t>
  </si>
  <si>
    <t>Genetic Testing (AAT deficiency)(RMD)</t>
  </si>
  <si>
    <t>Genetic Testing (AAT deficiency)(RBM)</t>
  </si>
  <si>
    <t>Genetic Testing (Gilberts syndrome)(RMD)</t>
  </si>
  <si>
    <t>Genetic Testing (Gilberts syndrome)(RBM)</t>
  </si>
  <si>
    <t>Genetic Testing (Lactogen)(RMD)</t>
  </si>
  <si>
    <t>Genetic Testing (Lactogen)(RBM)</t>
  </si>
  <si>
    <t>Genetic Testing (Bactodent)(RMD)</t>
  </si>
  <si>
    <t>Genetic Testing (Bactodent)(RBM)</t>
  </si>
  <si>
    <t>Genetic Testing (Customized polymorphism analysis)(RMD)</t>
  </si>
  <si>
    <t>Genetic Testing (Customized polymorphism analysis)(RBM)</t>
  </si>
  <si>
    <t>Genetic Testing (Consult)(RMD)</t>
  </si>
  <si>
    <t>Genetic Testing (Consult)(RBM)</t>
  </si>
  <si>
    <t>2015 AList Products</t>
  </si>
  <si>
    <t>NUTRITIONAL SUPPLEMENTS</t>
  </si>
  <si>
    <t>#</t>
  </si>
  <si>
    <t>BRAND</t>
  </si>
  <si>
    <t>QTY/BTL</t>
  </si>
  <si>
    <t>PRODUCT NAME</t>
  </si>
  <si>
    <t>Designs For Health</t>
  </si>
  <si>
    <t>Betaine HCL (with Pepsin) 750 mg</t>
  </si>
  <si>
    <t>Douglas Laboratories</t>
  </si>
  <si>
    <t>Vitamin D (5,000 I.U.)</t>
  </si>
  <si>
    <t>Magnesium Oxide</t>
  </si>
  <si>
    <t>DHEA 10 mg</t>
  </si>
  <si>
    <t>Folic Acid 800mcg</t>
  </si>
  <si>
    <t>Niacinate 400mg</t>
  </si>
  <si>
    <t>Vitamin Research Products</t>
  </si>
  <si>
    <t>DMAE 250</t>
  </si>
  <si>
    <t>Super HCA</t>
  </si>
  <si>
    <t>Pregnenolone 30 mg</t>
  </si>
  <si>
    <t>Ultra Anti-Oxidant</t>
  </si>
  <si>
    <t xml:space="preserve">B12 Folate </t>
  </si>
  <si>
    <t>Multi-Probiotic 15 Billion</t>
  </si>
  <si>
    <t>Synergy K</t>
  </si>
  <si>
    <t>Digestive Enzymes Ultra</t>
  </si>
  <si>
    <t>L-Glutamine 500 mg</t>
  </si>
  <si>
    <t>Alpha Lipoic Acid 600 mg</t>
  </si>
  <si>
    <t>E.P.O. (Evening Primrose Oil) 500mg</t>
  </si>
  <si>
    <t>Resveratrol 40mg</t>
  </si>
  <si>
    <t>5-HTP (5-Hydroxytryptophan) 50 mg</t>
  </si>
  <si>
    <t>Melatonin 1 Mg</t>
  </si>
  <si>
    <t>Melatonin 3 Mg</t>
  </si>
  <si>
    <t>Nettles Max-V</t>
  </si>
  <si>
    <t>Prenatal Nutrients</t>
  </si>
  <si>
    <t>HMB Plus</t>
  </si>
  <si>
    <t>Quercetin 250mg</t>
  </si>
  <si>
    <t>WheyBasics Drink Mix 432g</t>
  </si>
  <si>
    <t>Curcumin 250mg</t>
  </si>
  <si>
    <t>B-Complex Plus</t>
  </si>
  <si>
    <t>BCAA</t>
  </si>
  <si>
    <t>L-Arginine 500 mg.</t>
  </si>
  <si>
    <t>L-Arginine 700 mg.</t>
  </si>
  <si>
    <t>Saw Palmetto 320mg</t>
  </si>
  <si>
    <t>Selenium (Selenomethionine)</t>
  </si>
  <si>
    <t>Vitamin D (1,000 I.U.)</t>
  </si>
  <si>
    <t>XanthiTrim</t>
  </si>
  <si>
    <t>COQ10 - 120 mg</t>
  </si>
  <si>
    <t>Beni Koji Red Yeast Rice</t>
  </si>
  <si>
    <t>TestoGain</t>
  </si>
  <si>
    <t>Collagen JS 1000mg</t>
  </si>
  <si>
    <t>L-5-MTHF 1mg</t>
  </si>
  <si>
    <t>Electrolyte Energy Formula Powder 340g</t>
  </si>
  <si>
    <t>Cranberry/D-Mannose</t>
  </si>
  <si>
    <t>Energy Xtra</t>
  </si>
  <si>
    <t>Zinc Chelate 50mg</t>
  </si>
  <si>
    <t>SAMe 200mg</t>
  </si>
  <si>
    <t>Ubiquinol-QH 100 mg</t>
  </si>
  <si>
    <t>Athletic Pure Pack 30s</t>
  </si>
  <si>
    <t>B12 5000 Liquid</t>
  </si>
  <si>
    <t>C3 Curcumin Complex</t>
  </si>
  <si>
    <t>DHEA 25 mg</t>
  </si>
  <si>
    <t>L-Glutamine 1,000 mg</t>
  </si>
  <si>
    <t>Isoflavone-250 with Genistein</t>
  </si>
  <si>
    <t>Glabrinex 90 Sgels</t>
  </si>
  <si>
    <t>L-Theanine 100mg</t>
  </si>
  <si>
    <t>AdipoLean</t>
  </si>
  <si>
    <t>Gluco-Mend</t>
  </si>
  <si>
    <t>DIM Detox</t>
  </si>
  <si>
    <t>Macular Support Formula</t>
  </si>
  <si>
    <t>Creatine Monohydrate Powder 250g</t>
  </si>
  <si>
    <t>CarbCrave Complex</t>
  </si>
  <si>
    <t>Astaxanthin 4mg</t>
  </si>
  <si>
    <t>GABA 500mg</t>
  </si>
  <si>
    <t>Licorice Root-V 500mg</t>
  </si>
  <si>
    <t>Thyroid Support Complex</t>
  </si>
  <si>
    <t>DFH 14-Day Detox Program</t>
  </si>
  <si>
    <t>Ligament Restore</t>
  </si>
  <si>
    <t>M/R/S Mushroom Formula</t>
  </si>
  <si>
    <t>Phosphatidylcholine 420 mg</t>
  </si>
  <si>
    <t>GLA 240 mg</t>
  </si>
  <si>
    <t>Calcium with vitamin D3</t>
  </si>
  <si>
    <t>Açai 600</t>
  </si>
  <si>
    <t>Adrenal Complex</t>
  </si>
  <si>
    <t>Bromelain-5000</t>
  </si>
  <si>
    <t>Hair, Skin and Nails Plus</t>
  </si>
  <si>
    <t>DHEA 5 mg</t>
  </si>
  <si>
    <t>L-Methionine 500mg</t>
  </si>
  <si>
    <t>N-Acetyl Cysteine</t>
  </si>
  <si>
    <t>Nitric Oxide Support Powder 162g</t>
  </si>
  <si>
    <t>RiboCarnitine-Q10</t>
  </si>
  <si>
    <t>Nitric Oxide Ultra 120 Caps</t>
  </si>
  <si>
    <t>AntiOxidant Formula</t>
  </si>
  <si>
    <t>GI Digest</t>
  </si>
  <si>
    <t>Liposomal Glutathione</t>
  </si>
  <si>
    <t>Lycopene 20 mg</t>
  </si>
  <si>
    <t>Ultra HNS (Hair, Nails, Skin)</t>
  </si>
  <si>
    <t xml:space="preserve">Immunitone Plus </t>
  </si>
  <si>
    <t>Pure  Encapsulations</t>
  </si>
  <si>
    <t>O.N.E. Multivitamin</t>
  </si>
  <si>
    <t>Complementary Pres</t>
  </si>
  <si>
    <t>Stellar C</t>
  </si>
  <si>
    <t>Tegricel Coloctrum 575mg</t>
  </si>
  <si>
    <t>Zinc Supreme</t>
  </si>
  <si>
    <t>Product Code</t>
  </si>
  <si>
    <t>base on Alist item code</t>
  </si>
  <si>
    <t>2015-01-002-ALO060</t>
  </si>
  <si>
    <t>2015-01-002-BHC120</t>
  </si>
  <si>
    <t>2015-01-002-200562</t>
  </si>
  <si>
    <t>2015-01-002-81201</t>
  </si>
  <si>
    <t>2015-01-002-DH16</t>
  </si>
  <si>
    <t>2015-01-002-FO6</t>
  </si>
  <si>
    <t>2015-01-002-7580</t>
  </si>
  <si>
    <t>2015-01-002-1321</t>
  </si>
  <si>
    <t>2015-01-002-WAE100</t>
  </si>
  <si>
    <t>2015-01-002-ADP180</t>
  </si>
  <si>
    <t>2015-01-002-ADP090</t>
  </si>
  <si>
    <t>2015-01-002-BAX180</t>
  </si>
  <si>
    <t>2015-01-002-98028</t>
  </si>
  <si>
    <t>2015-01-002-ABL</t>
  </si>
  <si>
    <t>2015-01-002-PR36</t>
  </si>
  <si>
    <t>2015-01-002-PR31</t>
  </si>
  <si>
    <t>2015-01-002-7470</t>
  </si>
  <si>
    <t>2015-01-002-AAS120</t>
  </si>
  <si>
    <t>2015-01-002-B12</t>
  </si>
  <si>
    <t>2015-01-002-NTS120</t>
  </si>
  <si>
    <t>2015-01-002-PGRUNF</t>
  </si>
  <si>
    <t>2015-01-002-200900</t>
  </si>
  <si>
    <t>2015-01-002-SK6</t>
  </si>
  <si>
    <t>2015-01-002-DEU1</t>
  </si>
  <si>
    <t>2015-01-002-LG59</t>
  </si>
  <si>
    <t>2015-01-002-PRV090</t>
  </si>
  <si>
    <t>2015-01-002-AL66</t>
  </si>
  <si>
    <t>2015-01-002-EPO1</t>
  </si>
  <si>
    <t>2015-01-002-EGC060</t>
  </si>
  <si>
    <t>2015-01-002-HEP120</t>
  </si>
  <si>
    <t>2015-01-002-LSC120</t>
  </si>
  <si>
    <t>2015-01-002-RE6</t>
  </si>
  <si>
    <t>2015-01-002-HYD56</t>
  </si>
  <si>
    <t>2015-01-002-CBX120</t>
  </si>
  <si>
    <t>2015-01-002-CES060</t>
  </si>
  <si>
    <t>2015-01-002-Mel-S</t>
  </si>
  <si>
    <t>2015-01-002-ME36</t>
  </si>
  <si>
    <t>2015-01-002-77359</t>
  </si>
  <si>
    <t>2015-01-002-PRE6</t>
  </si>
  <si>
    <t>2015-01-002-201350</t>
  </si>
  <si>
    <t>2015-01-002-7847</t>
  </si>
  <si>
    <t>2015-01-002-HMB3</t>
  </si>
  <si>
    <t>2015-01-002-QU1</t>
  </si>
  <si>
    <t>2015-01-002-WBV4</t>
  </si>
  <si>
    <t>2015-01-002-MF-ARB330</t>
  </si>
  <si>
    <t>2015-01-002-CUR1</t>
  </si>
  <si>
    <t>2015-01-002-PLGCB3</t>
  </si>
  <si>
    <t>2015-01-002-BPT090</t>
  </si>
  <si>
    <t>2015-01-002-BCP1</t>
  </si>
  <si>
    <t>2015-01-002-BCA9</t>
  </si>
  <si>
    <t>2015-01-002-INO120</t>
  </si>
  <si>
    <t>2015-01-002-7932</t>
  </si>
  <si>
    <t>2015-01-002-ARG</t>
  </si>
  <si>
    <t>2015-01-002-MSC360</t>
  </si>
  <si>
    <t>2015-01-002-SP31</t>
  </si>
  <si>
    <t>2015-01-002-SE6</t>
  </si>
  <si>
    <t>2015-01-002-83007</t>
  </si>
  <si>
    <t>2015-01-002-XT6</t>
  </si>
  <si>
    <t>2015-01-002-CQ16</t>
  </si>
  <si>
    <t>2015-01-002-MIT060</t>
  </si>
  <si>
    <t>2015-01-002-83339</t>
  </si>
  <si>
    <t>2015-01-002-GIX060</t>
  </si>
  <si>
    <t>2015-01-002-LPT060</t>
  </si>
  <si>
    <t>2015-01-002-THM060</t>
  </si>
  <si>
    <t>2015-01-002-201397</t>
  </si>
  <si>
    <t>2015-01-002-CJS6</t>
  </si>
  <si>
    <t>2015-01-002-79803</t>
  </si>
  <si>
    <t>2015-01-002-MTH120</t>
  </si>
  <si>
    <t>2015-01-002-KD26</t>
  </si>
  <si>
    <t>2015-01-002-CSC120</t>
  </si>
  <si>
    <t>2015-01-002-KID060</t>
  </si>
  <si>
    <t>2015-01-002-MHN120</t>
  </si>
  <si>
    <t>2015-01-002-ESSGRN</t>
  </si>
  <si>
    <t>2015-01-002-EEF3</t>
  </si>
  <si>
    <t>2015-01-002-CRX060</t>
  </si>
  <si>
    <t>2015-01-002-CRD9</t>
  </si>
  <si>
    <t>2015-01-002-EX1</t>
  </si>
  <si>
    <t>2015-01-002-7104</t>
  </si>
  <si>
    <t>2015-01-002-SAM090</t>
  </si>
  <si>
    <t>2015-01-002-PPPB3</t>
  </si>
  <si>
    <t>2015-01-002-UQ16</t>
  </si>
  <si>
    <t>2015-01-002-CNS060</t>
  </si>
  <si>
    <t>2015-01-002-GRV210</t>
  </si>
  <si>
    <t>2015-01-002-HTN120</t>
  </si>
  <si>
    <t>2015-01-002-MIG090</t>
  </si>
  <si>
    <t>2015-01-002-OVS180</t>
  </si>
  <si>
    <t>2015-01-002-APPB3</t>
  </si>
  <si>
    <t>2015-01-002-KD56</t>
  </si>
  <si>
    <t>2015-01-002-B125L</t>
  </si>
  <si>
    <t>2015-01-002-C3C060</t>
  </si>
  <si>
    <t>2015-01-002-DH26</t>
  </si>
  <si>
    <t>2015-01-002-LG19</t>
  </si>
  <si>
    <t>2015-01-002-83044</t>
  </si>
  <si>
    <t>2015-01-002-9060</t>
  </si>
  <si>
    <t>2015-01-002-98740</t>
  </si>
  <si>
    <t>2015-01-002-ADL6</t>
  </si>
  <si>
    <t>2015-01-002-POG060</t>
  </si>
  <si>
    <t>2015-01-002-80442</t>
  </si>
  <si>
    <t>2015-01-002-DD6</t>
  </si>
  <si>
    <t>2015-01-002-99155</t>
  </si>
  <si>
    <t>2015-01-002-MS6</t>
  </si>
  <si>
    <t>2015-01-002-CRM2</t>
  </si>
  <si>
    <t>2015-01-002-MTH060</t>
  </si>
  <si>
    <t>2015-01-002-CCC9</t>
  </si>
  <si>
    <t>2015-01-002-83909</t>
  </si>
  <si>
    <t>2015-01-002-201213</t>
  </si>
  <si>
    <t>2015-01-002-GHM060</t>
  </si>
  <si>
    <t>2015-01-002-ANT060</t>
  </si>
  <si>
    <t>2015-01-002-AST6</t>
  </si>
  <si>
    <t>2015-01-002-DPB060</t>
  </si>
  <si>
    <t>2015-01-002-80611</t>
  </si>
  <si>
    <t>2015-01-002-201938</t>
  </si>
  <si>
    <t>2015-01-002-END120</t>
  </si>
  <si>
    <t>2015-01-002-77356</t>
  </si>
  <si>
    <t>2015-01-002-TS1</t>
  </si>
  <si>
    <t>2015-01-002-200529</t>
  </si>
  <si>
    <t>2015-01-002-DETOX14UNF</t>
  </si>
  <si>
    <t>2015-01-002-LR1</t>
  </si>
  <si>
    <t>2015-01-002-HIS120</t>
  </si>
  <si>
    <t>2015-01-002-MRS6</t>
  </si>
  <si>
    <t>2015-01-002-MRS1</t>
  </si>
  <si>
    <t>2015-01-002-PCS180</t>
  </si>
  <si>
    <t>2015-01-002-GLA060</t>
  </si>
  <si>
    <t>2015-01-002-CVD9</t>
  </si>
  <si>
    <t>2015-01-002-KPC120</t>
  </si>
  <si>
    <t>2015-01-002-ACA1</t>
  </si>
  <si>
    <t>2015-01-002-ADC120</t>
  </si>
  <si>
    <t>2015-01-002-AMT180</t>
  </si>
  <si>
    <t>2015-01-002-7500</t>
  </si>
  <si>
    <t>2015-01-002-82924</t>
  </si>
  <si>
    <t>2015-01-002-DH6</t>
  </si>
  <si>
    <t>2015-01-002-7937</t>
  </si>
  <si>
    <t>2015-01-002-NAC120</t>
  </si>
  <si>
    <t>2015-01-002-CG1</t>
  </si>
  <si>
    <t>2015-01-002-CG6</t>
  </si>
  <si>
    <t>2015-01-002-NOS16</t>
  </si>
  <si>
    <t>2015-01-002-200981</t>
  </si>
  <si>
    <t>2015-01-002-PCP14K</t>
  </si>
  <si>
    <t>2015-01-002-RCQ1</t>
  </si>
  <si>
    <t>2015-01-002-NXC1</t>
  </si>
  <si>
    <t>2015-01-002-AO21</t>
  </si>
  <si>
    <t>2015-01-002-CMU180</t>
  </si>
  <si>
    <t>2015-01-002-201538</t>
  </si>
  <si>
    <t>2015-01-002-LSG6</t>
  </si>
  <si>
    <t>2015-01-002-LY26</t>
  </si>
  <si>
    <t>2015-01-002-201345</t>
  </si>
  <si>
    <t>2015-01-002-IMPO90</t>
  </si>
  <si>
    <t>2015-01-002-ONE6</t>
  </si>
  <si>
    <t>2015-01-002-CP5713</t>
  </si>
  <si>
    <t>2015-01-002-STCO90</t>
  </si>
  <si>
    <t>2015-01-002-TEGO90</t>
  </si>
  <si>
    <t>2015-01-002-ZNPO91</t>
  </si>
  <si>
    <t>2015-02-002-2005.001</t>
  </si>
  <si>
    <t>2015-02-002-2006.001</t>
  </si>
  <si>
    <t>2015-02-002-2008.001</t>
  </si>
  <si>
    <t>2015-02-002-2009.001</t>
  </si>
  <si>
    <t>2015-02-002-3002.001</t>
  </si>
  <si>
    <t>2015-02-002-3002.002</t>
  </si>
  <si>
    <t>2015-02-002-3003.001</t>
  </si>
  <si>
    <t>2015-02-002-3003.002</t>
  </si>
  <si>
    <t>2015-02-002-3004.001</t>
  </si>
  <si>
    <t>2015-01-004-3002.001</t>
  </si>
  <si>
    <t>2015-01-004-3002.002</t>
  </si>
  <si>
    <t>2015-02-001-1003.001</t>
  </si>
  <si>
    <t>2015-02-001-2004.001</t>
  </si>
  <si>
    <t>2015-02-001-2004.002</t>
  </si>
  <si>
    <t>2015-02-001-2004.003</t>
  </si>
  <si>
    <t>2015-02-001-2006.001</t>
  </si>
  <si>
    <t>2015-02-001-2006.002</t>
  </si>
  <si>
    <t>2015-02-001-2007.001</t>
  </si>
  <si>
    <t>2015-02-001-2007.002</t>
  </si>
  <si>
    <t>2015-02-001-2008.002</t>
  </si>
  <si>
    <t>2015-02-001-2008.001</t>
  </si>
  <si>
    <t>2015-02-001-2011.001</t>
  </si>
  <si>
    <t>2015-02-001-2011.002</t>
  </si>
  <si>
    <t>2015-02-001-2012.001</t>
  </si>
  <si>
    <t>2015-02-001-2012.002</t>
  </si>
  <si>
    <t>2015-02-001-1008.001</t>
  </si>
  <si>
    <t>2015-02-001-1008.002</t>
  </si>
  <si>
    <t>2015-02-004-2003.001</t>
  </si>
  <si>
    <t>bottle</t>
  </si>
  <si>
    <t>4000iu</t>
  </si>
  <si>
    <t>Dosage</t>
  </si>
  <si>
    <t>Grams</t>
  </si>
  <si>
    <t>g</t>
  </si>
  <si>
    <t>milligrams</t>
  </si>
  <si>
    <t>mg</t>
  </si>
  <si>
    <t>milliliters</t>
  </si>
  <si>
    <t>ml</t>
  </si>
  <si>
    <t>liters</t>
  </si>
  <si>
    <t>L</t>
  </si>
  <si>
    <t>grains</t>
  </si>
  <si>
    <t>gr</t>
  </si>
  <si>
    <t>piece</t>
  </si>
  <si>
    <t>pc</t>
  </si>
  <si>
    <t>iu</t>
  </si>
  <si>
    <t>Unit of Measure (bulk)</t>
  </si>
  <si>
    <t>capsule</t>
  </si>
  <si>
    <t>400mg</t>
  </si>
  <si>
    <t>casule</t>
  </si>
  <si>
    <t>500 mg</t>
  </si>
  <si>
    <t>1400mg</t>
  </si>
  <si>
    <t>soft gels</t>
  </si>
  <si>
    <t>740mg</t>
  </si>
  <si>
    <t>powder</t>
  </si>
  <si>
    <t>700mg</t>
  </si>
  <si>
    <t xml:space="preserve"> 500mg</t>
  </si>
  <si>
    <t>NA</t>
  </si>
  <si>
    <t xml:space="preserve">   500mg                 </t>
  </si>
  <si>
    <t>250g</t>
  </si>
  <si>
    <t>800mg</t>
  </si>
  <si>
    <t>900mg</t>
  </si>
  <si>
    <t>25mg</t>
  </si>
  <si>
    <t xml:space="preserve">powder </t>
  </si>
  <si>
    <t>420mg</t>
  </si>
  <si>
    <t>270g</t>
  </si>
  <si>
    <t>30 mg</t>
  </si>
  <si>
    <t>40mg</t>
  </si>
  <si>
    <t>320mg</t>
  </si>
  <si>
    <t>Consultation - Genetic Testing  - RMD</t>
  </si>
  <si>
    <t>Consultation - Genetic Testing  - OTHER MD</t>
  </si>
  <si>
    <t>Consultation - Initial - RMD</t>
  </si>
  <si>
    <t>Consultation - Follow up - RMD</t>
  </si>
  <si>
    <t>Consultation - Initial - OTHER MD</t>
  </si>
  <si>
    <t>Consultation - Follow up - OTHER MD</t>
  </si>
  <si>
    <t>RPC MEDICINES</t>
  </si>
  <si>
    <t>AS OF SEPTEMBER 25, 2015</t>
  </si>
  <si>
    <t>Brand</t>
  </si>
  <si>
    <t>Sub-Unit of Measure</t>
  </si>
  <si>
    <t>EXP. DATE</t>
  </si>
  <si>
    <t>BOTTLES</t>
  </si>
  <si>
    <t>15pcs/bottle</t>
  </si>
  <si>
    <t>30pcs/bottle</t>
  </si>
  <si>
    <t>Loose</t>
  </si>
  <si>
    <t>Product cost</t>
  </si>
  <si>
    <t>shipping fees</t>
  </si>
  <si>
    <t>product cost</t>
  </si>
  <si>
    <t>RPC SRP</t>
  </si>
  <si>
    <t>total cost</t>
  </si>
  <si>
    <t>total SRP</t>
  </si>
  <si>
    <t>2015-02-001-2010.003</t>
  </si>
  <si>
    <t>Progesterone 50mg ( R )</t>
  </si>
  <si>
    <t>expired</t>
  </si>
  <si>
    <t>2015-02-002-2007.001</t>
  </si>
  <si>
    <t>2015-01-004-3001.001</t>
  </si>
  <si>
    <t>2015-01-004-3001.002</t>
  </si>
  <si>
    <t>2015-01-007-2002.001</t>
  </si>
  <si>
    <t>softgel</t>
  </si>
  <si>
    <t>3 Months near expiry</t>
  </si>
  <si>
    <t>2015-01-001-2003.001</t>
  </si>
  <si>
    <t>Thyroid 2 gr (A)</t>
  </si>
  <si>
    <t>2 gr</t>
  </si>
  <si>
    <t>6 Months near expiry</t>
  </si>
  <si>
    <t>Acetylcysteine (Teva Grasse)</t>
  </si>
  <si>
    <t>2015-01-003-2002.001</t>
  </si>
  <si>
    <t>2015-02-001-2017.001</t>
  </si>
  <si>
    <t>Thyroid 3 gr ( R )</t>
  </si>
  <si>
    <t>3 gr</t>
  </si>
  <si>
    <t>2015-02-002-2016.002</t>
  </si>
  <si>
    <t>2015-02-001-2018.001</t>
  </si>
  <si>
    <t>Thyroid 2gr ( R )</t>
  </si>
  <si>
    <t>2015-02-001-2005.003</t>
  </si>
  <si>
    <t xml:space="preserve">Bottle </t>
  </si>
  <si>
    <t>20 mg</t>
  </si>
  <si>
    <t>2015-02-001-2003.001</t>
  </si>
  <si>
    <t>1 mg</t>
  </si>
  <si>
    <t>NeuroScience</t>
  </si>
  <si>
    <t>2015-02-007-2004.001</t>
  </si>
  <si>
    <t>Travacor</t>
  </si>
  <si>
    <t>Heaven's Brew</t>
  </si>
  <si>
    <t>2015-01-004-2019.001</t>
  </si>
  <si>
    <t>2015-02-001-2010.001</t>
  </si>
  <si>
    <t>50 mg</t>
  </si>
  <si>
    <t>2015-02-001-1005.001</t>
  </si>
  <si>
    <t>gel</t>
  </si>
  <si>
    <t>2015-02-006-2003.001</t>
  </si>
  <si>
    <t>Femmenessence MacaHarmony</t>
  </si>
  <si>
    <t>Terralab</t>
  </si>
  <si>
    <t>2015-02-002-2016.001</t>
  </si>
  <si>
    <t>2015-01-006-3007.001</t>
  </si>
  <si>
    <t>Vaxigrip (Flu Shot)</t>
  </si>
  <si>
    <t>Vaxation</t>
  </si>
  <si>
    <t>injectable</t>
  </si>
  <si>
    <t>2015-02-1001-3002.001</t>
  </si>
  <si>
    <t>2015-02-1001-3001.001</t>
  </si>
  <si>
    <t>2015-02-001-1001.001</t>
  </si>
  <si>
    <t>2015-02-002-2017.001</t>
  </si>
  <si>
    <t>2015-02-001-1004.001</t>
  </si>
  <si>
    <t>2015-01-001-2004.001</t>
  </si>
  <si>
    <t>Thyroid 3gr (A)</t>
  </si>
  <si>
    <t>2015-02-001-1006.001</t>
  </si>
  <si>
    <t>2015-01-007-2001.001</t>
  </si>
  <si>
    <t>3% Progesterone</t>
  </si>
  <si>
    <t>2015-02-001-1012.002</t>
  </si>
  <si>
    <t>Progesterone 3%</t>
  </si>
  <si>
    <t>2015-02-001-2009.001</t>
  </si>
  <si>
    <t>Progesterone 200mg ( R )</t>
  </si>
  <si>
    <t>200 mg</t>
  </si>
  <si>
    <t>Lact' Digest</t>
  </si>
  <si>
    <t>Integrative Therapeutics*</t>
  </si>
  <si>
    <t>2015-02-005-2005.001</t>
  </si>
  <si>
    <t>Curcumax Pro, Professional Strength Formula</t>
  </si>
  <si>
    <t>2015-02-006-2006.001</t>
  </si>
  <si>
    <t>Oenobiol</t>
  </si>
  <si>
    <t>2015-02-002-3010.001</t>
  </si>
  <si>
    <t>2015-02-001-2009.002</t>
  </si>
  <si>
    <t>7 months to 1 year (expiry)</t>
  </si>
  <si>
    <t>2015-02-001-2008.003</t>
  </si>
  <si>
    <t>Progesterone 150mg ( R )</t>
  </si>
  <si>
    <t>150 g</t>
  </si>
  <si>
    <t>2015-02-001-1009.002</t>
  </si>
  <si>
    <t>2015-02-004-2005.001</t>
  </si>
  <si>
    <t>2015-02-001-2002.001</t>
  </si>
  <si>
    <t>150 mg</t>
  </si>
  <si>
    <t>2015-02-004-2002.001</t>
  </si>
  <si>
    <t>2015-02-001-2016.001</t>
  </si>
  <si>
    <t>Thyroid 1.50gr ( R )</t>
  </si>
  <si>
    <t>2015-01-003-3003.002</t>
  </si>
  <si>
    <t>2015-02-001-2015.002</t>
  </si>
  <si>
    <t>Thyroid 1.00gr ( R )</t>
  </si>
  <si>
    <t>1 gr</t>
  </si>
  <si>
    <t>2015-01-001-2001.001</t>
  </si>
  <si>
    <t>2015-02-001-2005.001</t>
  </si>
  <si>
    <t>Progesterone 100mg ( R )</t>
  </si>
  <si>
    <t>2015-02-001-1009.001</t>
  </si>
  <si>
    <t>2015-02-001-1002.002</t>
  </si>
  <si>
    <t>2015-02-001-2010.002</t>
  </si>
  <si>
    <t>2015-02-001-1007.001</t>
  </si>
  <si>
    <t>2015-02-001-1007.002</t>
  </si>
  <si>
    <t>2015-02-001-2018.002</t>
  </si>
  <si>
    <t>Thyroid 0.25gr ( R )</t>
  </si>
  <si>
    <t>0.25 gr</t>
  </si>
  <si>
    <t>2015-02-001-2014.002</t>
  </si>
  <si>
    <t>Thyroid 0.75gr ( R )</t>
  </si>
  <si>
    <t>2015-02-001-1002.001</t>
  </si>
  <si>
    <t>2.5 mg</t>
  </si>
  <si>
    <t>2015-02-001-2014.001</t>
  </si>
  <si>
    <t>2015-02-001-2009.004</t>
  </si>
  <si>
    <t>100g 0.03% Estradiol</t>
  </si>
  <si>
    <t>2015-02-001-1006.003</t>
  </si>
  <si>
    <t>2015-02-001-2007.003</t>
  </si>
  <si>
    <t>2015-02-001-2013.001</t>
  </si>
  <si>
    <t>Thyroid 0.50gr ( R )</t>
  </si>
  <si>
    <t>Bottlle</t>
  </si>
  <si>
    <t>T3 Liothyronin ( R )</t>
  </si>
  <si>
    <t>10 mcg</t>
  </si>
  <si>
    <t>2015-02-001-2014.003</t>
  </si>
  <si>
    <t>Thyroid 0.75gr( R )</t>
  </si>
  <si>
    <t>2015-02-001-2013.002</t>
  </si>
  <si>
    <t>Thyroid 0.50 gr( R)</t>
  </si>
  <si>
    <t>2015-02-005-2006.001</t>
  </si>
  <si>
    <t>2015-02-001-2012.003</t>
  </si>
  <si>
    <t>2015-02-001-1009.003</t>
  </si>
  <si>
    <t>2015-01-004-2055.001</t>
  </si>
  <si>
    <t>2015-02-001-2003.003</t>
  </si>
  <si>
    <t>2015-02-001-2015.001</t>
  </si>
  <si>
    <t>2015-02-001-1006.002</t>
  </si>
  <si>
    <t>2015-02-001-2009.003</t>
  </si>
  <si>
    <t>2015-01-001-2002.001</t>
  </si>
  <si>
    <t>Thyroid 1.50gr (A)</t>
  </si>
  <si>
    <t>2015-02-001-2002.002</t>
  </si>
  <si>
    <t xml:space="preserve">10 mg </t>
  </si>
  <si>
    <t>2015-01-007-2004.001</t>
  </si>
  <si>
    <t>2015-02-001-1014.001</t>
  </si>
  <si>
    <t>2015-02-001-1006.004</t>
  </si>
  <si>
    <t>2015-02-001-1008.003</t>
  </si>
  <si>
    <t>100g 1% Testosterone</t>
  </si>
  <si>
    <t>2015-02-001-1015.001</t>
  </si>
  <si>
    <t xml:space="preserve">Testosterone 1% </t>
  </si>
  <si>
    <t>2015-02-001-2005.002</t>
  </si>
  <si>
    <t>4Life</t>
  </si>
  <si>
    <t>2015-02-001-1004.002</t>
  </si>
  <si>
    <t>2015-02-005-2020.001</t>
  </si>
  <si>
    <t>2015-02-002-2011.001</t>
  </si>
  <si>
    <t>Lactrase 120's</t>
  </si>
  <si>
    <t>2015-02-002-3001.001</t>
  </si>
  <si>
    <t>Acetylcysteine (Biogaran Conseil)</t>
  </si>
  <si>
    <t>2015-01-006-3004.001</t>
  </si>
  <si>
    <t xml:space="preserve">Vaxation </t>
  </si>
  <si>
    <t>2015-02-001-1012.001</t>
  </si>
  <si>
    <t>2015-02-001-1010.001</t>
  </si>
  <si>
    <t>Estriol 0.5% Vaginal Gel</t>
  </si>
  <si>
    <t>2015-02-001-1010.002</t>
  </si>
  <si>
    <t>100 g</t>
  </si>
  <si>
    <t>2015-02-002-2016.003</t>
  </si>
  <si>
    <t>2015-02-006-3025.001</t>
  </si>
  <si>
    <t>Nitric Oxide Indicator Strips(25strips)</t>
  </si>
  <si>
    <t>Neogenis</t>
  </si>
  <si>
    <t>tube</t>
  </si>
  <si>
    <t>strip</t>
  </si>
  <si>
    <t>Lactrase 100's</t>
  </si>
  <si>
    <t>2015-02-005-2012.001</t>
  </si>
  <si>
    <t>2015-02-005-2021.001</t>
  </si>
  <si>
    <t>2015-02-005-2003.001</t>
  </si>
  <si>
    <t>Cellular Forte Max3, Immune Support</t>
  </si>
  <si>
    <t>2015-01-006-3003.001</t>
  </si>
  <si>
    <t>2015-02-004-2004.001</t>
  </si>
  <si>
    <t>2015-01-003-3003.001</t>
  </si>
  <si>
    <t>Injector</t>
  </si>
  <si>
    <t>2015-02-005-2007.001</t>
  </si>
  <si>
    <t>Esberitox, Nutritionally supports &amp; stimulates the immune system</t>
  </si>
  <si>
    <t>2015-02-004-2001.001</t>
  </si>
  <si>
    <t>2015-02-005-2011.001</t>
  </si>
  <si>
    <t>HPA Adapt, Stress Resistance Complex</t>
  </si>
  <si>
    <t xml:space="preserve"> Capsule</t>
  </si>
  <si>
    <t>2015-02-006-2011.001</t>
  </si>
  <si>
    <t>WP</t>
  </si>
  <si>
    <t>50gr</t>
  </si>
  <si>
    <t>2015-02-002-2010.001</t>
  </si>
  <si>
    <t>Lactrase 60's</t>
  </si>
  <si>
    <t>2015-02-005-2022.001</t>
  </si>
  <si>
    <t>Resveratrol Ultra High-Potency</t>
  </si>
  <si>
    <t>2015-01-003-2001.001</t>
  </si>
  <si>
    <t>2015-01-004-3003.001</t>
  </si>
  <si>
    <t>Regenapep Injection</t>
  </si>
  <si>
    <t>2015-02-005-2025.001</t>
  </si>
  <si>
    <t>Similase Lipo</t>
  </si>
  <si>
    <t>2015-01-006-3008.001</t>
  </si>
  <si>
    <t>2015-02-006-2010.001</t>
  </si>
  <si>
    <t>1.5 gr</t>
  </si>
  <si>
    <t>Lactibiane (ATB)</t>
  </si>
  <si>
    <t>2015-02-006-2004.001</t>
  </si>
  <si>
    <t>Femmenessence MacaLife</t>
  </si>
  <si>
    <t>2015-02-005-2010.001</t>
  </si>
  <si>
    <t>Green Tea Elite with EGCG</t>
  </si>
  <si>
    <t>2015-02-005-2023.001</t>
  </si>
  <si>
    <t>2015-01-007-2006.001</t>
  </si>
  <si>
    <t>2015-02-005-2028.001</t>
  </si>
  <si>
    <t>UBQH (Ubiquinol)</t>
  </si>
  <si>
    <t>2015-02-006-2009.001</t>
  </si>
  <si>
    <t>2015-02-002-3006.001</t>
  </si>
  <si>
    <t>2015-02-005-2017.001</t>
  </si>
  <si>
    <t>2015-02-006-3023.001</t>
  </si>
  <si>
    <t>Neo40Professional</t>
  </si>
  <si>
    <t>lozenge</t>
  </si>
  <si>
    <t>2015-01-006-3006.001</t>
  </si>
  <si>
    <t>2015-02-007-3004.001</t>
  </si>
  <si>
    <t>Ribose 100 gms</t>
  </si>
  <si>
    <t>2015-01-006-3001.001</t>
  </si>
  <si>
    <t>Aloe Cure, Pure Aloe Extract</t>
  </si>
  <si>
    <t>2015-02-006-3006.001</t>
  </si>
  <si>
    <t>Beetelite Energy-Stamina</t>
  </si>
  <si>
    <t>2015-02-006-2005.001</t>
  </si>
  <si>
    <t>FemmenesSence MacaPause</t>
  </si>
  <si>
    <t>2015-02-006-3007.001</t>
  </si>
  <si>
    <t>Beetelite Nitric Oxide Powered Superfood</t>
  </si>
  <si>
    <t>2015-02-002-2001.001</t>
  </si>
  <si>
    <t>2015-02-001-2001.001</t>
  </si>
  <si>
    <t>2015-02-005-2016.001</t>
  </si>
  <si>
    <t>Metal Magnet**</t>
  </si>
  <si>
    <t>2015-02-006-2008.001</t>
  </si>
  <si>
    <t>Uro-Vaxom</t>
  </si>
  <si>
    <t>2015-02-002-2014.001</t>
  </si>
  <si>
    <t>Neuro Science</t>
  </si>
  <si>
    <t>2015-02-005-2013.001</t>
  </si>
  <si>
    <t>2015-02-005-2019.001</t>
  </si>
  <si>
    <t>2015-02-005-2015.001</t>
  </si>
  <si>
    <t>Laxative Formula</t>
  </si>
  <si>
    <t>2015-02-002-2015.002</t>
  </si>
  <si>
    <t>2015-02-002-2002.001</t>
  </si>
  <si>
    <t>2015-02-005-2001.001</t>
  </si>
  <si>
    <t>7-Keto Lean, Ephedra-Free DHEA Metabolite</t>
  </si>
  <si>
    <t>2015-02-002-2001.002</t>
  </si>
  <si>
    <t>2015-02-002-2004.001</t>
  </si>
  <si>
    <t>2015-01-003-3004.001</t>
  </si>
  <si>
    <t>Novofine Needles</t>
  </si>
  <si>
    <t>needles</t>
  </si>
  <si>
    <t>2015-02-002-3014.001</t>
  </si>
  <si>
    <t>2015-02-005-2002.001</t>
  </si>
  <si>
    <t>Berberine Complex</t>
  </si>
  <si>
    <t>2015-02-005-2004.001</t>
  </si>
  <si>
    <t>Cortisol Manager, Stress Hormone Stabilizer</t>
  </si>
  <si>
    <t>Nordic Naturals</t>
  </si>
  <si>
    <t>2015-01-007-3002.001</t>
  </si>
  <si>
    <t>NN PROOMEGA 4 OZ LIQUID</t>
  </si>
  <si>
    <t>119ml</t>
  </si>
  <si>
    <t>Liquid</t>
  </si>
  <si>
    <t>2015-02-005-2018.001</t>
  </si>
  <si>
    <t>Oxyperm, Intestinal Anti-Oxidant Protection</t>
  </si>
  <si>
    <t>2015-02-006-2007.001</t>
  </si>
  <si>
    <t>Pilex max</t>
  </si>
  <si>
    <t>2015-02-006-3001.001</t>
  </si>
  <si>
    <t>Amantilla Relax-Sleep Drops</t>
  </si>
  <si>
    <t>2015-02-006-3002.001</t>
  </si>
  <si>
    <t>Gynofit Gel- Lactic Acid</t>
  </si>
  <si>
    <t>2015-02-002-3007.001</t>
  </si>
  <si>
    <t>2015-02-002-2004.002</t>
  </si>
  <si>
    <t>2015-01-007-3001.001</t>
  </si>
  <si>
    <t>NN PROOMEGA 8 OZ LIQUID</t>
  </si>
  <si>
    <t>PIECE</t>
  </si>
  <si>
    <t>237 mL</t>
  </si>
  <si>
    <t>2015-02-007-2002.001</t>
  </si>
  <si>
    <t>NN PROOMEGA SOFTGEL</t>
  </si>
  <si>
    <t>2015-02-007-2003.001</t>
  </si>
  <si>
    <t>NN PROOMEGA-D SOFTGEL</t>
  </si>
  <si>
    <t>2015-02-005-2024.001</t>
  </si>
  <si>
    <t>Serene</t>
  </si>
  <si>
    <t>2015-02-005-2009.001</t>
  </si>
  <si>
    <t>Glycemic Manager, Glucose Support Formula</t>
  </si>
  <si>
    <t>2015-02-005-2026.001</t>
  </si>
  <si>
    <t>2015-02-002-3006.002</t>
  </si>
  <si>
    <t>2015-02-002-2015.001</t>
  </si>
  <si>
    <t>2015-02-001-3048.001</t>
  </si>
  <si>
    <t>2015-01-007-3003.001</t>
  </si>
  <si>
    <t>NN PROOMEGA-D 8 OZ LIQUID</t>
  </si>
  <si>
    <t>237ml</t>
  </si>
  <si>
    <t>2015-02-001-1013.001</t>
  </si>
  <si>
    <t>Progesterone 5% with Red Clover Extract</t>
  </si>
  <si>
    <t>cream</t>
  </si>
  <si>
    <t>2015-02-005-2008.001</t>
  </si>
  <si>
    <t>2015-02-006-2001.001</t>
  </si>
  <si>
    <t>Broncho-munal 7 mg</t>
  </si>
  <si>
    <t>2015-01-003-3001.001</t>
  </si>
  <si>
    <t>2015-02-002-3005.001</t>
  </si>
  <si>
    <t>2015-02-002-2015.003</t>
  </si>
  <si>
    <t>2015-01-007-2003.001</t>
  </si>
  <si>
    <t>Mediesthetique</t>
  </si>
  <si>
    <t>2015-02-001-1011.001</t>
  </si>
  <si>
    <t>2015-01-003-3002.001</t>
  </si>
  <si>
    <t>Nordi Pen</t>
  </si>
  <si>
    <t>2015-02-002-3011.001</t>
  </si>
  <si>
    <t>Revitalash</t>
  </si>
  <si>
    <t>2015-01-001-1004.001</t>
  </si>
  <si>
    <t>Testosterone 1% (50g)</t>
  </si>
  <si>
    <t>50 g</t>
  </si>
  <si>
    <t>2015-01-001-1006.001</t>
  </si>
  <si>
    <t>Keto 10% G5 Lido 2%</t>
  </si>
  <si>
    <t>60 g</t>
  </si>
  <si>
    <t>2015-01-001-3001.001</t>
  </si>
  <si>
    <t>2016-02-30</t>
  </si>
  <si>
    <t>2016-03</t>
  </si>
  <si>
    <t>2015-01-001-1002.001</t>
  </si>
  <si>
    <t>2015-01-001-1003.001</t>
  </si>
  <si>
    <t>2015-02-001-2003.002</t>
  </si>
  <si>
    <t>2016-06</t>
  </si>
  <si>
    <t>Clari T</t>
  </si>
  <si>
    <t>2016-07</t>
  </si>
  <si>
    <t>2015-02-006-3024.001</t>
  </si>
  <si>
    <t>Nitric Oxide Indicator Strips(10strips)</t>
  </si>
  <si>
    <t>Neogenis Medical</t>
  </si>
  <si>
    <t>2016-08</t>
  </si>
  <si>
    <t>Solgar</t>
  </si>
  <si>
    <t>2015-01-007-2005.001</t>
  </si>
  <si>
    <t>Phosphatidylserine</t>
  </si>
  <si>
    <t>2017-02-29</t>
  </si>
  <si>
    <t>2015-02-005-2027.001</t>
  </si>
  <si>
    <t>2015-02-005-2014.001</t>
  </si>
  <si>
    <t>Kavinace, Ultra PM</t>
  </si>
  <si>
    <t>2017-06</t>
  </si>
  <si>
    <t>2015-02-006-2002.001</t>
  </si>
  <si>
    <t>Capsiplex</t>
  </si>
  <si>
    <t>2017-07</t>
  </si>
  <si>
    <t>2015-02-002-3005.002</t>
  </si>
  <si>
    <t>2020-02</t>
  </si>
  <si>
    <t>MFG DATE</t>
  </si>
  <si>
    <t>EXP DATE</t>
  </si>
  <si>
    <t>PRODUCT COST</t>
  </si>
  <si>
    <t>SRP</t>
  </si>
  <si>
    <t>Vitamin D3 (5,000 I.U.)</t>
  </si>
  <si>
    <t>2015-01-002-</t>
  </si>
  <si>
    <t xml:space="preserve">Phosphatidylserine </t>
  </si>
  <si>
    <t xml:space="preserve"> </t>
  </si>
  <si>
    <t>L-Arginine 500 mg (Healthy Options)</t>
  </si>
  <si>
    <t>Thyroid Support (Kelps- HO)</t>
  </si>
  <si>
    <t>margin to revenue</t>
  </si>
  <si>
    <t>Product coding guide</t>
  </si>
  <si>
    <t>outsourced</t>
  </si>
  <si>
    <t>2015-01-002-OS001</t>
  </si>
  <si>
    <t>2015-01-002-OS003</t>
  </si>
  <si>
    <t>2015-01-002-7932A</t>
  </si>
  <si>
    <t xml:space="preserve">Adreno-Mend </t>
  </si>
  <si>
    <t xml:space="preserve">QUELL Fish Oil </t>
  </si>
  <si>
    <t xml:space="preserve">Metabolic Lean </t>
  </si>
  <si>
    <t xml:space="preserve">Ultra Menoease </t>
  </si>
  <si>
    <t>Homocystrol  + TMG</t>
  </si>
  <si>
    <t xml:space="preserve">GlucoBrium </t>
  </si>
  <si>
    <t xml:space="preserve">AminoBlend </t>
  </si>
  <si>
    <t>Adrenotone 90 Caps</t>
  </si>
  <si>
    <t>Adrenotone 180 Caps</t>
  </si>
  <si>
    <t>Aloe 500mg</t>
  </si>
  <si>
    <t>Amino-D-Tox</t>
  </si>
  <si>
    <t xml:space="preserve">Annatto Tocotrienols </t>
  </si>
  <si>
    <t>Baxaprin</t>
  </si>
  <si>
    <t>BroccoProtect</t>
  </si>
  <si>
    <t>CarbXzyme</t>
  </si>
  <si>
    <t>CelerEase</t>
  </si>
  <si>
    <t>Calcium-d-Glucarate 120s</t>
  </si>
  <si>
    <t>Calcium-d-Glucarate 60s</t>
  </si>
  <si>
    <t>Complete Multi</t>
  </si>
  <si>
    <t>Carnosine Supreme</t>
  </si>
  <si>
    <t>ColonRx</t>
  </si>
  <si>
    <t>Carnitine Synergy</t>
  </si>
  <si>
    <t>DopaBoost</t>
  </si>
  <si>
    <t>EndoTrim</t>
  </si>
  <si>
    <t>EssentiaGreens 270g Powder</t>
  </si>
  <si>
    <t>GastroMend-HP 60 Caps</t>
  </si>
  <si>
    <t>GI Microb-X</t>
  </si>
  <si>
    <t>GI-Revive</t>
  </si>
  <si>
    <t xml:space="preserve">Hepatatone Plus </t>
  </si>
  <si>
    <t>HistaEze</t>
  </si>
  <si>
    <t>HTN Complex</t>
  </si>
  <si>
    <t>7-KETO DHEA 25 mg</t>
  </si>
  <si>
    <t>7-KETO DHEA 50 mg</t>
  </si>
  <si>
    <t>Kidney Korrect</t>
  </si>
  <si>
    <t>K+2 Potassium 300mg</t>
  </si>
  <si>
    <t>Lipotrienols RYR</t>
  </si>
  <si>
    <t>Arthroben Powder Mix</t>
  </si>
  <si>
    <t>Mitochondrial NRG</t>
  </si>
  <si>
    <t>Migranol</t>
  </si>
  <si>
    <t>Mito-PQQ</t>
  </si>
  <si>
    <t>Metabolic Synergy</t>
  </si>
  <si>
    <t>OmegAvail Synergy</t>
  </si>
  <si>
    <t>PaleoCleanse Plus 14-Day Detox Program</t>
  </si>
  <si>
    <t>PaleoGreens Organic 270g Powder</t>
  </si>
  <si>
    <t>Pulmonary Revive</t>
  </si>
  <si>
    <t>Thermo-EFx</t>
  </si>
  <si>
    <t>Water Ease</t>
  </si>
  <si>
    <t>Wobenzym  N</t>
  </si>
  <si>
    <t>Ester-C  Plus</t>
  </si>
  <si>
    <t xml:space="preserve">Glucosamine + MSM  Forte </t>
  </si>
  <si>
    <t>Natto-Serrazime</t>
  </si>
  <si>
    <t>PureLean Green Coffee Pack 30s</t>
  </si>
  <si>
    <t>PureLean Pure Pack 30s</t>
  </si>
  <si>
    <t>2015-01-007-2007.001</t>
  </si>
  <si>
    <t>0.25ml</t>
  </si>
  <si>
    <t>WP Thyroid 1 gr</t>
  </si>
  <si>
    <t>WP Thyroid 1.5 gr</t>
  </si>
  <si>
    <t>WP Thyroid 1/2 gr</t>
  </si>
  <si>
    <t>0.50 gr</t>
  </si>
  <si>
    <t>0.75gr</t>
  </si>
  <si>
    <t>0.75 gr</t>
  </si>
  <si>
    <t>1.50gr</t>
  </si>
  <si>
    <t>0.50gr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</si>
</sst>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.5"/>
      <name val="Optima"/>
    </font>
    <font>
      <b/>
      <sz val="11"/>
      <color theme="3"/>
      <name val="Calibri"/>
      <family val="2"/>
      <scheme val="minor"/>
    </font>
    <font>
      <b/>
      <sz val="9"/>
      <color rgb="FF660066"/>
      <name val="Calibri"/>
      <family val="2"/>
      <scheme val="minor"/>
    </font>
    <font>
      <b/>
      <sz val="9"/>
      <color rgb="FF008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Optima"/>
    </font>
    <font>
      <sz val="9"/>
      <color theme="6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9"/>
      <color theme="3" tint="0.39997558519241921"/>
      <name val="Calibri"/>
      <family val="2"/>
      <scheme val="minor"/>
    </font>
    <font>
      <sz val="10"/>
      <name val="Optima"/>
    </font>
    <font>
      <b/>
      <sz val="10"/>
      <name val="Optima"/>
    </font>
    <font>
      <b/>
      <sz val="10"/>
      <color theme="0"/>
      <name val="Optima"/>
    </font>
    <font>
      <b/>
      <sz val="10"/>
      <name val="Calibri"/>
      <family val="2"/>
      <scheme val="minor"/>
    </font>
    <font>
      <sz val="10"/>
      <color rgb="FFFF0000"/>
      <name val="Optima"/>
    </font>
    <font>
      <sz val="10"/>
      <color theme="1"/>
      <name val="Optima"/>
    </font>
    <font>
      <b/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2" fillId="6" borderId="0" applyNumberFormat="0" applyBorder="0" applyAlignment="0" applyProtection="0"/>
  </cellStyleXfs>
  <cellXfs count="194">
    <xf numFmtId="0" fontId="0" fillId="0" borderId="0" xfId="0"/>
    <xf numFmtId="0" fontId="0" fillId="0" borderId="0" xfId="0" quotePrefix="1"/>
    <xf numFmtId="0" fontId="0" fillId="0" borderId="0" xfId="0" applyFont="1" applyFill="1"/>
    <xf numFmtId="0" fontId="0" fillId="0" borderId="0" xfId="0" applyAlignment="1">
      <alignment horizontal="left" indent="1"/>
    </xf>
    <xf numFmtId="0" fontId="0" fillId="2" borderId="0" xfId="0" applyFill="1"/>
    <xf numFmtId="0" fontId="8" fillId="0" borderId="4" xfId="71" applyNumberFormat="1" applyFont="1" applyBorder="1" applyAlignment="1">
      <alignment horizontal="left"/>
    </xf>
    <xf numFmtId="0" fontId="9" fillId="0" borderId="4" xfId="71" applyNumberFormat="1" applyFont="1" applyBorder="1" applyAlignment="1">
      <alignment horizontal="left"/>
    </xf>
    <xf numFmtId="0" fontId="10" fillId="0" borderId="0" xfId="0" applyFont="1" applyBorder="1"/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43" fontId="10" fillId="0" borderId="0" xfId="1" applyFont="1" applyFill="1" applyBorder="1"/>
    <xf numFmtId="0" fontId="10" fillId="0" borderId="0" xfId="0" applyFont="1" applyFill="1" applyBorder="1"/>
    <xf numFmtId="0" fontId="11" fillId="0" borderId="0" xfId="0" applyFont="1" applyBorder="1"/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43" fontId="11" fillId="0" borderId="0" xfId="1" applyFont="1" applyFill="1" applyBorder="1"/>
    <xf numFmtId="0" fontId="11" fillId="0" borderId="0" xfId="0" applyFont="1" applyFill="1" applyBorder="1"/>
    <xf numFmtId="0" fontId="12" fillId="0" borderId="0" xfId="0" applyFont="1" applyBorder="1"/>
    <xf numFmtId="9" fontId="11" fillId="3" borderId="5" xfId="2" applyFont="1" applyFill="1" applyBorder="1" applyAlignment="1">
      <alignment horizontal="center" wrapText="1"/>
    </xf>
    <xf numFmtId="9" fontId="11" fillId="3" borderId="6" xfId="2" applyFont="1" applyFill="1" applyBorder="1" applyAlignment="1">
      <alignment horizontal="center" wrapText="1"/>
    </xf>
    <xf numFmtId="9" fontId="13" fillId="3" borderId="1" xfId="2" applyFont="1" applyFill="1" applyBorder="1" applyAlignment="1">
      <alignment horizontal="center" wrapText="1"/>
    </xf>
    <xf numFmtId="9" fontId="13" fillId="4" borderId="1" xfId="2" applyFont="1" applyFill="1" applyBorder="1" applyAlignment="1">
      <alignment horizontal="left" vertical="center" wrapText="1"/>
    </xf>
    <xf numFmtId="9" fontId="13" fillId="4" borderId="1" xfId="2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64" fontId="13" fillId="4" borderId="1" xfId="0" applyNumberFormat="1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3" fontId="14" fillId="5" borderId="0" xfId="1" applyFont="1" applyFill="1" applyAlignment="1">
      <alignment horizontal="center" vertical="center" wrapText="1"/>
    </xf>
    <xf numFmtId="43" fontId="14" fillId="5" borderId="1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0" fillId="12" borderId="1" xfId="0" applyFont="1" applyFill="1" applyBorder="1"/>
    <xf numFmtId="0" fontId="10" fillId="12" borderId="2" xfId="0" applyFont="1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3" fontId="10" fillId="0" borderId="1" xfId="1" applyFont="1" applyFill="1" applyBorder="1"/>
    <xf numFmtId="43" fontId="10" fillId="0" borderId="3" xfId="0" applyNumberFormat="1" applyFont="1" applyFill="1" applyBorder="1"/>
    <xf numFmtId="43" fontId="10" fillId="0" borderId="2" xfId="0" applyNumberFormat="1" applyFont="1" applyFill="1" applyBorder="1"/>
    <xf numFmtId="43" fontId="10" fillId="0" borderId="1" xfId="0" applyNumberFormat="1" applyFont="1" applyFill="1" applyBorder="1"/>
    <xf numFmtId="0" fontId="10" fillId="7" borderId="1" xfId="0" applyFont="1" applyFill="1" applyBorder="1"/>
    <xf numFmtId="0" fontId="10" fillId="0" borderId="1" xfId="72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5" fillId="7" borderId="1" xfId="0" applyFont="1" applyFill="1" applyBorder="1"/>
    <xf numFmtId="0" fontId="15" fillId="7" borderId="2" xfId="0" applyFont="1" applyFill="1" applyBorder="1"/>
    <xf numFmtId="0" fontId="10" fillId="0" borderId="1" xfId="72" applyFont="1" applyFill="1" applyBorder="1" applyAlignment="1"/>
    <xf numFmtId="43" fontId="10" fillId="7" borderId="3" xfId="1" applyFont="1" applyFill="1" applyBorder="1"/>
    <xf numFmtId="43" fontId="10" fillId="7" borderId="2" xfId="1" applyFont="1" applyFill="1" applyBorder="1"/>
    <xf numFmtId="0" fontId="10" fillId="7" borderId="2" xfId="0" applyFont="1" applyFill="1" applyBorder="1"/>
    <xf numFmtId="0" fontId="10" fillId="14" borderId="1" xfId="0" applyFont="1" applyFill="1" applyBorder="1"/>
    <xf numFmtId="0" fontId="10" fillId="14" borderId="2" xfId="0" applyFont="1" applyFill="1" applyBorder="1"/>
    <xf numFmtId="0" fontId="10" fillId="15" borderId="1" xfId="0" applyFont="1" applyFill="1" applyBorder="1"/>
    <xf numFmtId="0" fontId="10" fillId="15" borderId="2" xfId="0" applyFont="1" applyFill="1" applyBorder="1"/>
    <xf numFmtId="0" fontId="10" fillId="7" borderId="2" xfId="0" applyFont="1" applyFill="1" applyBorder="1" applyAlignment="1">
      <alignment horizontal="center"/>
    </xf>
    <xf numFmtId="0" fontId="15" fillId="12" borderId="1" xfId="0" applyFont="1" applyFill="1" applyBorder="1"/>
    <xf numFmtId="0" fontId="15" fillId="12" borderId="2" xfId="0" applyFont="1" applyFill="1" applyBorder="1"/>
    <xf numFmtId="0" fontId="10" fillId="7" borderId="3" xfId="0" applyFont="1" applyFill="1" applyBorder="1"/>
    <xf numFmtId="0" fontId="10" fillId="2" borderId="1" xfId="0" applyFont="1" applyFill="1" applyBorder="1"/>
    <xf numFmtId="0" fontId="10" fillId="2" borderId="2" xfId="0" applyFont="1" applyFill="1" applyBorder="1"/>
    <xf numFmtId="43" fontId="10" fillId="2" borderId="3" xfId="1" applyFont="1" applyFill="1" applyBorder="1"/>
    <xf numFmtId="43" fontId="10" fillId="2" borderId="2" xfId="1" applyFont="1" applyFill="1" applyBorder="1"/>
    <xf numFmtId="0" fontId="10" fillId="17" borderId="1" xfId="0" applyFont="1" applyFill="1" applyBorder="1"/>
    <xf numFmtId="0" fontId="10" fillId="17" borderId="2" xfId="0" applyFont="1" applyFill="1" applyBorder="1"/>
    <xf numFmtId="0" fontId="10" fillId="16" borderId="1" xfId="0" applyFont="1" applyFill="1" applyBorder="1"/>
    <xf numFmtId="0" fontId="10" fillId="16" borderId="2" xfId="0" applyFont="1" applyFill="1" applyBorder="1"/>
    <xf numFmtId="43" fontId="10" fillId="18" borderId="3" xfId="1" applyFont="1" applyFill="1" applyBorder="1"/>
    <xf numFmtId="43" fontId="10" fillId="18" borderId="2" xfId="1" applyFont="1" applyFill="1" applyBorder="1"/>
    <xf numFmtId="0" fontId="10" fillId="11" borderId="1" xfId="0" applyFont="1" applyFill="1" applyBorder="1"/>
    <xf numFmtId="0" fontId="10" fillId="11" borderId="2" xfId="0" applyFont="1" applyFill="1" applyBorder="1"/>
    <xf numFmtId="43" fontId="10" fillId="10" borderId="3" xfId="1" applyFont="1" applyFill="1" applyBorder="1"/>
    <xf numFmtId="43" fontId="10" fillId="10" borderId="2" xfId="1" applyFont="1" applyFill="1" applyBorder="1"/>
    <xf numFmtId="0" fontId="10" fillId="13" borderId="1" xfId="0" applyFont="1" applyFill="1" applyBorder="1"/>
    <xf numFmtId="0" fontId="10" fillId="13" borderId="2" xfId="0" applyFont="1" applyFill="1" applyBorder="1"/>
    <xf numFmtId="0" fontId="16" fillId="0" borderId="3" xfId="0" applyFont="1" applyFill="1" applyBorder="1" applyAlignment="1">
      <alignment horizontal="center"/>
    </xf>
    <xf numFmtId="0" fontId="10" fillId="18" borderId="1" xfId="0" applyFont="1" applyFill="1" applyBorder="1"/>
    <xf numFmtId="0" fontId="10" fillId="18" borderId="2" xfId="0" applyFont="1" applyFill="1" applyBorder="1"/>
    <xf numFmtId="0" fontId="10" fillId="19" borderId="1" xfId="0" applyFont="1" applyFill="1" applyBorder="1"/>
    <xf numFmtId="0" fontId="10" fillId="19" borderId="2" xfId="0" applyFont="1" applyFill="1" applyBorder="1"/>
    <xf numFmtId="0" fontId="15" fillId="7" borderId="3" xfId="0" applyFont="1" applyFill="1" applyBorder="1"/>
    <xf numFmtId="0" fontId="10" fillId="10" borderId="1" xfId="0" applyFont="1" applyFill="1" applyBorder="1"/>
    <xf numFmtId="0" fontId="10" fillId="10" borderId="2" xfId="0" applyFont="1" applyFill="1" applyBorder="1"/>
    <xf numFmtId="0" fontId="16" fillId="7" borderId="1" xfId="0" applyFont="1" applyFill="1" applyBorder="1"/>
    <xf numFmtId="0" fontId="16" fillId="7" borderId="2" xfId="0" applyFont="1" applyFill="1" applyBorder="1"/>
    <xf numFmtId="0" fontId="18" fillId="7" borderId="1" xfId="0" applyFont="1" applyFill="1" applyBorder="1"/>
    <xf numFmtId="0" fontId="18" fillId="7" borderId="2" xfId="0" applyFont="1" applyFill="1" applyBorder="1"/>
    <xf numFmtId="43" fontId="18" fillId="7" borderId="3" xfId="1" applyFont="1" applyFill="1" applyBorder="1"/>
    <xf numFmtId="43" fontId="18" fillId="7" borderId="2" xfId="1" applyFont="1" applyFill="1" applyBorder="1"/>
    <xf numFmtId="0" fontId="10" fillId="20" borderId="1" xfId="0" applyFont="1" applyFill="1" applyBorder="1"/>
    <xf numFmtId="0" fontId="10" fillId="20" borderId="2" xfId="0" applyFont="1" applyFill="1" applyBorder="1"/>
    <xf numFmtId="43" fontId="10" fillId="20" borderId="3" xfId="1" applyFont="1" applyFill="1" applyBorder="1"/>
    <xf numFmtId="43" fontId="10" fillId="20" borderId="2" xfId="1" applyFont="1" applyFill="1" applyBorder="1"/>
    <xf numFmtId="0" fontId="16" fillId="20" borderId="1" xfId="0" applyFont="1" applyFill="1" applyBorder="1"/>
    <xf numFmtId="0" fontId="16" fillId="20" borderId="2" xfId="0" applyFont="1" applyFill="1" applyBorder="1"/>
    <xf numFmtId="0" fontId="10" fillId="2" borderId="3" xfId="0" applyFont="1" applyFill="1" applyBorder="1"/>
    <xf numFmtId="0" fontId="10" fillId="0" borderId="3" xfId="0" applyFont="1" applyFill="1" applyBorder="1"/>
    <xf numFmtId="0" fontId="10" fillId="0" borderId="2" xfId="0" applyFont="1" applyFill="1" applyBorder="1"/>
    <xf numFmtId="0" fontId="15" fillId="10" borderId="1" xfId="0" applyFont="1" applyFill="1" applyBorder="1"/>
    <xf numFmtId="0" fontId="15" fillId="10" borderId="2" xfId="0" applyFont="1" applyFill="1" applyBorder="1"/>
    <xf numFmtId="0" fontId="10" fillId="7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43" fontId="10" fillId="0" borderId="0" xfId="0" applyNumberFormat="1" applyFont="1" applyFill="1" applyBorder="1"/>
    <xf numFmtId="43" fontId="10" fillId="0" borderId="0" xfId="2" applyNumberFormat="1" applyFont="1" applyFill="1" applyBorder="1"/>
    <xf numFmtId="9" fontId="10" fillId="0" borderId="0" xfId="2" applyFont="1" applyFill="1" applyBorder="1"/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9" fillId="0" borderId="0" xfId="0" applyFont="1" applyFill="1"/>
    <xf numFmtId="164" fontId="19" fillId="0" borderId="0" xfId="0" applyNumberFormat="1" applyFont="1" applyFill="1"/>
    <xf numFmtId="43" fontId="19" fillId="0" borderId="0" xfId="1" applyFont="1" applyFill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5" xfId="0" applyFont="1" applyFill="1" applyBorder="1" applyAlignment="1"/>
    <xf numFmtId="164" fontId="19" fillId="0" borderId="5" xfId="0" applyNumberFormat="1" applyFont="1" applyFill="1" applyBorder="1" applyAlignment="1"/>
    <xf numFmtId="0" fontId="19" fillId="0" borderId="0" xfId="0" applyFont="1" applyFill="1" applyAlignment="1"/>
    <xf numFmtId="43" fontId="19" fillId="0" borderId="0" xfId="1" applyFont="1" applyFill="1" applyAlignment="1"/>
    <xf numFmtId="0" fontId="21" fillId="8" borderId="2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9" fontId="22" fillId="4" borderId="1" xfId="2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164" fontId="22" fillId="4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43" fontId="21" fillId="9" borderId="1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164" fontId="19" fillId="0" borderId="1" xfId="0" applyNumberFormat="1" applyFont="1" applyFill="1" applyBorder="1"/>
    <xf numFmtId="164" fontId="19" fillId="2" borderId="1" xfId="0" applyNumberFormat="1" applyFont="1" applyFill="1" applyBorder="1"/>
    <xf numFmtId="43" fontId="19" fillId="0" borderId="1" xfId="1" applyFont="1" applyFill="1" applyBorder="1"/>
    <xf numFmtId="0" fontId="23" fillId="0" borderId="1" xfId="0" applyFont="1" applyFill="1" applyBorder="1"/>
    <xf numFmtId="0" fontId="24" fillId="0" borderId="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/>
    <xf numFmtId="164" fontId="24" fillId="0" borderId="1" xfId="0" applyNumberFormat="1" applyFont="1" applyFill="1" applyBorder="1"/>
    <xf numFmtId="0" fontId="24" fillId="0" borderId="0" xfId="0" applyFont="1" applyFill="1"/>
    <xf numFmtId="0" fontId="19" fillId="0" borderId="2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164" fontId="6" fillId="0" borderId="1" xfId="0" applyNumberFormat="1" applyFont="1" applyFill="1" applyBorder="1"/>
    <xf numFmtId="0" fontId="23" fillId="0" borderId="0" xfId="0" applyFont="1" applyFill="1"/>
    <xf numFmtId="0" fontId="23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43" fontId="10" fillId="2" borderId="1" xfId="1" applyFont="1" applyFill="1" applyBorder="1"/>
    <xf numFmtId="0" fontId="10" fillId="2" borderId="1" xfId="0" applyFont="1" applyFill="1" applyBorder="1" applyAlignment="1"/>
    <xf numFmtId="0" fontId="16" fillId="2" borderId="3" xfId="0" applyFont="1" applyFill="1" applyBorder="1" applyAlignment="1">
      <alignment horizontal="center"/>
    </xf>
    <xf numFmtId="43" fontId="10" fillId="2" borderId="3" xfId="0" applyNumberFormat="1" applyFont="1" applyFill="1" applyBorder="1"/>
    <xf numFmtId="43" fontId="10" fillId="2" borderId="2" xfId="0" applyNumberFormat="1" applyFont="1" applyFill="1" applyBorder="1"/>
    <xf numFmtId="0" fontId="10" fillId="21" borderId="1" xfId="0" applyFont="1" applyFill="1" applyBorder="1"/>
    <xf numFmtId="0" fontId="10" fillId="21" borderId="1" xfId="0" applyFont="1" applyFill="1" applyBorder="1" applyAlignment="1">
      <alignment horizontal="left"/>
    </xf>
    <xf numFmtId="0" fontId="10" fillId="21" borderId="1" xfId="0" applyFont="1" applyFill="1" applyBorder="1" applyAlignment="1"/>
    <xf numFmtId="0" fontId="10" fillId="21" borderId="1" xfId="72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164" fontId="10" fillId="21" borderId="1" xfId="0" applyNumberFormat="1" applyFont="1" applyFill="1" applyBorder="1" applyAlignment="1">
      <alignment horizontal="center"/>
    </xf>
    <xf numFmtId="0" fontId="10" fillId="21" borderId="3" xfId="0" applyFont="1" applyFill="1" applyBorder="1" applyAlignment="1">
      <alignment horizontal="center"/>
    </xf>
    <xf numFmtId="0" fontId="10" fillId="21" borderId="2" xfId="0" applyFont="1" applyFill="1" applyBorder="1" applyAlignment="1">
      <alignment horizontal="center"/>
    </xf>
    <xf numFmtId="43" fontId="10" fillId="21" borderId="3" xfId="1" applyFont="1" applyFill="1" applyBorder="1"/>
    <xf numFmtId="43" fontId="10" fillId="21" borderId="2" xfId="1" applyFont="1" applyFill="1" applyBorder="1"/>
    <xf numFmtId="43" fontId="10" fillId="21" borderId="1" xfId="1" applyFont="1" applyFill="1" applyBorder="1"/>
    <xf numFmtId="0" fontId="10" fillId="21" borderId="2" xfId="0" applyFont="1" applyFill="1" applyBorder="1"/>
    <xf numFmtId="0" fontId="10" fillId="21" borderId="1" xfId="72" applyFont="1" applyFill="1" applyBorder="1" applyAlignment="1"/>
    <xf numFmtId="0" fontId="15" fillId="21" borderId="2" xfId="0" applyFont="1" applyFill="1" applyBorder="1"/>
    <xf numFmtId="43" fontId="25" fillId="21" borderId="1" xfId="1" applyFont="1" applyFill="1" applyBorder="1"/>
    <xf numFmtId="0" fontId="25" fillId="21" borderId="1" xfId="0" applyFont="1" applyFill="1" applyBorder="1"/>
    <xf numFmtId="0" fontId="25" fillId="21" borderId="1" xfId="0" applyFont="1" applyFill="1" applyBorder="1" applyAlignment="1">
      <alignment horizontal="left"/>
    </xf>
    <xf numFmtId="43" fontId="10" fillId="0" borderId="3" xfId="1" applyFont="1" applyFill="1" applyBorder="1"/>
    <xf numFmtId="43" fontId="10" fillId="0" borderId="2" xfId="1" applyFont="1" applyFill="1" applyBorder="1"/>
    <xf numFmtId="0" fontId="10" fillId="2" borderId="1" xfId="72" applyFont="1" applyFill="1" applyBorder="1" applyAlignment="1">
      <alignment horizontal="center"/>
    </xf>
    <xf numFmtId="43" fontId="17" fillId="2" borderId="3" xfId="1" applyFont="1" applyFill="1" applyBorder="1"/>
    <xf numFmtId="43" fontId="17" fillId="2" borderId="2" xfId="1" applyFont="1" applyFill="1" applyBorder="1"/>
    <xf numFmtId="0" fontId="15" fillId="0" borderId="1" xfId="0" applyFont="1" applyFill="1" applyBorder="1"/>
    <xf numFmtId="0" fontId="15" fillId="0" borderId="2" xfId="0" applyFont="1" applyFill="1" applyBorder="1"/>
    <xf numFmtId="43" fontId="14" fillId="5" borderId="2" xfId="1" applyFont="1" applyFill="1" applyBorder="1" applyAlignment="1">
      <alignment horizontal="center" vertical="center" wrapText="1"/>
    </xf>
    <xf numFmtId="2" fontId="10" fillId="0" borderId="2" xfId="0" applyNumberFormat="1" applyFont="1" applyFill="1" applyBorder="1"/>
    <xf numFmtId="0" fontId="21" fillId="8" borderId="1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</cellXfs>
  <cellStyles count="73">
    <cellStyle name="Bad 2" xfId="72"/>
    <cellStyle name="Comma" xfId="1" builtinId="3"/>
    <cellStyle name="Comma 2" xfId="6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eading 4" xfId="71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70"/>
    <cellStyle name="Percent" xfId="2" builtinId="5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mson/Documents/RPC/Pricing/Medicine%20Prices%20as%20of%20053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"/>
      <sheetName val="Mar 1 Inv"/>
      <sheetName val="Added Inv"/>
      <sheetName val="Alist supplement"/>
      <sheetName val="other revenues"/>
      <sheetName val="Sheet4"/>
      <sheetName val="Non Medicine"/>
    </sheetNames>
    <sheetDataSet>
      <sheetData sheetId="0"/>
      <sheetData sheetId="1"/>
      <sheetData sheetId="2"/>
      <sheetData sheetId="3">
        <row r="5">
          <cell r="C5" t="str">
            <v>Product Code</v>
          </cell>
          <cell r="D5" t="str">
            <v>ALIST ITEM CODE</v>
          </cell>
          <cell r="E5" t="str">
            <v>QTY/BTL</v>
          </cell>
          <cell r="F5" t="str">
            <v>PRODUCT NAME</v>
          </cell>
          <cell r="G5" t="str">
            <v>SUPPLIER</v>
          </cell>
          <cell r="H5" t="str">
            <v>Unit of Measure (bulk)</v>
          </cell>
          <cell r="I5" t="str">
            <v>Unit of Measure</v>
          </cell>
          <cell r="J5" t="str">
            <v>DOSE</v>
          </cell>
          <cell r="K5" t="str">
            <v>FORM</v>
          </cell>
          <cell r="L5" t="str">
            <v>Product Cost from Alist</v>
          </cell>
          <cell r="M5" t="str">
            <v>Proposed prices (May 1)</v>
          </cell>
        </row>
        <row r="6">
          <cell r="C6" t="str">
            <v>2015-01-002-1321</v>
          </cell>
          <cell r="D6">
            <v>1321</v>
          </cell>
          <cell r="E6">
            <v>360</v>
          </cell>
          <cell r="F6" t="str">
            <v>DMAE 250</v>
          </cell>
          <cell r="G6" t="str">
            <v>Alist</v>
          </cell>
          <cell r="H6" t="str">
            <v>Bottle</v>
          </cell>
          <cell r="I6" t="str">
            <v>piece</v>
          </cell>
          <cell r="J6" t="str">
            <v>250mg</v>
          </cell>
          <cell r="K6" t="str">
            <v>capsule</v>
          </cell>
          <cell r="L6">
            <v>7.2888888888888888</v>
          </cell>
          <cell r="M6">
            <v>19</v>
          </cell>
        </row>
        <row r="7">
          <cell r="C7" t="str">
            <v>2015-01-002-7104</v>
          </cell>
          <cell r="D7">
            <v>7104</v>
          </cell>
          <cell r="E7">
            <v>100</v>
          </cell>
          <cell r="F7" t="str">
            <v>Zinc Chelate 50mg</v>
          </cell>
          <cell r="G7" t="str">
            <v>Alist</v>
          </cell>
          <cell r="H7" t="str">
            <v>Bottle</v>
          </cell>
          <cell r="I7" t="str">
            <v>piece</v>
          </cell>
          <cell r="J7" t="str">
            <v>50mg</v>
          </cell>
          <cell r="K7" t="str">
            <v>capsule</v>
          </cell>
          <cell r="L7">
            <v>4.4800000000000004</v>
          </cell>
          <cell r="M7">
            <v>14</v>
          </cell>
        </row>
        <row r="8">
          <cell r="C8" t="str">
            <v>2015-01-002-7470</v>
          </cell>
          <cell r="D8">
            <v>7470</v>
          </cell>
          <cell r="E8">
            <v>90</v>
          </cell>
          <cell r="F8" t="str">
            <v>Ultra Anti-Oxidant</v>
          </cell>
          <cell r="G8" t="str">
            <v>Alist</v>
          </cell>
          <cell r="H8" t="str">
            <v>Bottle</v>
          </cell>
          <cell r="I8" t="str">
            <v>piece</v>
          </cell>
          <cell r="K8" t="str">
            <v>capsule</v>
          </cell>
          <cell r="L8">
            <v>34.133333333333333</v>
          </cell>
          <cell r="M8">
            <v>43</v>
          </cell>
        </row>
        <row r="9">
          <cell r="C9" t="str">
            <v>2015-01-002-7500</v>
          </cell>
          <cell r="D9">
            <v>7500</v>
          </cell>
          <cell r="E9">
            <v>60</v>
          </cell>
          <cell r="F9" t="str">
            <v>Bromelain-5000</v>
          </cell>
          <cell r="G9" t="str">
            <v>Alist</v>
          </cell>
          <cell r="H9" t="str">
            <v>Bottle</v>
          </cell>
          <cell r="I9" t="str">
            <v>piece</v>
          </cell>
          <cell r="J9">
            <v>0</v>
          </cell>
          <cell r="K9" t="str">
            <v>capsule</v>
          </cell>
          <cell r="L9">
            <v>9.6</v>
          </cell>
          <cell r="M9">
            <v>27</v>
          </cell>
        </row>
        <row r="10">
          <cell r="C10" t="str">
            <v>2015-01-002-7580</v>
          </cell>
          <cell r="D10">
            <v>7580</v>
          </cell>
          <cell r="E10">
            <v>120</v>
          </cell>
          <cell r="F10" t="str">
            <v>Niacinate 400mg</v>
          </cell>
          <cell r="G10" t="str">
            <v>Alist</v>
          </cell>
          <cell r="H10" t="str">
            <v>Bottle</v>
          </cell>
          <cell r="I10" t="str">
            <v>piece</v>
          </cell>
          <cell r="J10" t="str">
            <v>400mg</v>
          </cell>
          <cell r="K10" t="str">
            <v>capsule</v>
          </cell>
          <cell r="L10">
            <v>18.666666666666668</v>
          </cell>
          <cell r="M10">
            <v>28</v>
          </cell>
        </row>
        <row r="11">
          <cell r="C11" t="str">
            <v>2015-01-002-7847</v>
          </cell>
          <cell r="D11">
            <v>7847</v>
          </cell>
          <cell r="E11">
            <v>100</v>
          </cell>
          <cell r="F11" t="str">
            <v>Ester-C ® Plus</v>
          </cell>
          <cell r="G11" t="str">
            <v>Alist</v>
          </cell>
          <cell r="H11" t="str">
            <v>Bottle</v>
          </cell>
          <cell r="I11" t="str">
            <v>piece</v>
          </cell>
          <cell r="J11">
            <v>0</v>
          </cell>
          <cell r="K11" t="str">
            <v>capsule</v>
          </cell>
          <cell r="L11">
            <v>14.72</v>
          </cell>
          <cell r="M11">
            <v>25</v>
          </cell>
        </row>
        <row r="12">
          <cell r="C12" t="str">
            <v>2015-01-002-7932</v>
          </cell>
          <cell r="D12">
            <v>7932</v>
          </cell>
          <cell r="E12">
            <v>60</v>
          </cell>
          <cell r="F12" t="str">
            <v>L-Arginine 500 mg.</v>
          </cell>
          <cell r="G12" t="str">
            <v>Alist</v>
          </cell>
          <cell r="H12" t="str">
            <v>Bottle</v>
          </cell>
          <cell r="I12" t="str">
            <v>piece</v>
          </cell>
          <cell r="J12" t="str">
            <v>500mg</v>
          </cell>
          <cell r="K12" t="str">
            <v>capsule</v>
          </cell>
          <cell r="L12">
            <v>10.666666666666666</v>
          </cell>
          <cell r="M12">
            <v>26</v>
          </cell>
        </row>
        <row r="13">
          <cell r="C13" t="str">
            <v>2015-01-002-7937</v>
          </cell>
          <cell r="D13">
            <v>7937</v>
          </cell>
          <cell r="E13">
            <v>60</v>
          </cell>
          <cell r="F13" t="str">
            <v>L-Methionine 500mg</v>
          </cell>
          <cell r="G13" t="str">
            <v>Alist</v>
          </cell>
          <cell r="H13" t="str">
            <v>Bottle</v>
          </cell>
          <cell r="I13" t="str">
            <v>piece</v>
          </cell>
          <cell r="J13" t="str">
            <v>500mg</v>
          </cell>
          <cell r="K13" t="str">
            <v>capsule</v>
          </cell>
          <cell r="L13">
            <v>20.266666666666666</v>
          </cell>
          <cell r="M13">
            <v>28</v>
          </cell>
        </row>
        <row r="14">
          <cell r="C14" t="str">
            <v>2015-01-002-9060</v>
          </cell>
          <cell r="D14">
            <v>9060</v>
          </cell>
          <cell r="E14">
            <v>90</v>
          </cell>
          <cell r="F14" t="str">
            <v>Glabrinex 90 Sgels</v>
          </cell>
          <cell r="G14" t="str">
            <v>Alist</v>
          </cell>
          <cell r="H14" t="str">
            <v>Bottle</v>
          </cell>
          <cell r="I14" t="str">
            <v>piece</v>
          </cell>
          <cell r="K14" t="str">
            <v>capsule</v>
          </cell>
          <cell r="L14">
            <v>32.711111111111109</v>
          </cell>
          <cell r="M14">
            <v>61</v>
          </cell>
        </row>
        <row r="15">
          <cell r="C15" t="str">
            <v>2015-01-002-77356</v>
          </cell>
          <cell r="D15">
            <v>77356</v>
          </cell>
          <cell r="E15">
            <v>60</v>
          </cell>
          <cell r="F15" t="str">
            <v>Licorice Root-V 500mg</v>
          </cell>
          <cell r="G15" t="str">
            <v>Alist</v>
          </cell>
          <cell r="H15" t="str">
            <v>Bottle</v>
          </cell>
          <cell r="I15" t="str">
            <v>piece</v>
          </cell>
          <cell r="K15" t="str">
            <v>casule</v>
          </cell>
          <cell r="L15">
            <v>18.133333333333333</v>
          </cell>
          <cell r="M15">
            <v>36</v>
          </cell>
        </row>
        <row r="16">
          <cell r="C16" t="str">
            <v>2015-01-002-77359</v>
          </cell>
          <cell r="D16">
            <v>77359</v>
          </cell>
          <cell r="E16">
            <v>60</v>
          </cell>
          <cell r="F16" t="str">
            <v>Nettles Max-V</v>
          </cell>
          <cell r="G16" t="str">
            <v>Alist</v>
          </cell>
          <cell r="H16" t="str">
            <v>Bottle</v>
          </cell>
          <cell r="I16" t="str">
            <v>piece</v>
          </cell>
          <cell r="K16" t="str">
            <v>capsule</v>
          </cell>
          <cell r="L16">
            <v>19.2</v>
          </cell>
          <cell r="M16">
            <v>37</v>
          </cell>
        </row>
        <row r="17">
          <cell r="C17" t="str">
            <v>2015-01-002-79803</v>
          </cell>
          <cell r="D17">
            <v>79803</v>
          </cell>
          <cell r="E17">
            <v>90</v>
          </cell>
          <cell r="F17" t="str">
            <v>Homocystrol ™ + TMG</v>
          </cell>
          <cell r="G17" t="str">
            <v>Alist</v>
          </cell>
          <cell r="H17" t="str">
            <v>Bottle</v>
          </cell>
          <cell r="I17" t="str">
            <v>piece</v>
          </cell>
          <cell r="J17">
            <v>0</v>
          </cell>
          <cell r="K17" t="str">
            <v>capsule</v>
          </cell>
          <cell r="L17">
            <v>19.911111111111111</v>
          </cell>
          <cell r="M17">
            <v>27</v>
          </cell>
        </row>
        <row r="18">
          <cell r="C18" t="str">
            <v>2015-01-002-80442</v>
          </cell>
          <cell r="D18">
            <v>80442</v>
          </cell>
          <cell r="E18">
            <v>90</v>
          </cell>
          <cell r="F18" t="str">
            <v>Gluco-Mend</v>
          </cell>
          <cell r="G18" t="str">
            <v>Alist</v>
          </cell>
          <cell r="H18" t="str">
            <v>Bottle</v>
          </cell>
          <cell r="I18" t="str">
            <v>piece</v>
          </cell>
          <cell r="K18" t="str">
            <v>capsule</v>
          </cell>
          <cell r="L18">
            <v>18.488888888888887</v>
          </cell>
          <cell r="M18">
            <v>31</v>
          </cell>
        </row>
        <row r="19">
          <cell r="C19" t="str">
            <v>2015-01-002-80611</v>
          </cell>
          <cell r="D19">
            <v>80611</v>
          </cell>
          <cell r="E19">
            <v>60</v>
          </cell>
          <cell r="F19" t="str">
            <v>GABA 500mg</v>
          </cell>
          <cell r="G19" t="str">
            <v>Alist</v>
          </cell>
          <cell r="H19" t="str">
            <v>Bottle</v>
          </cell>
          <cell r="I19" t="str">
            <v>piece</v>
          </cell>
          <cell r="J19" t="str">
            <v>500mg</v>
          </cell>
          <cell r="K19" t="str">
            <v>capsule</v>
          </cell>
          <cell r="L19">
            <v>18.133333333333333</v>
          </cell>
          <cell r="M19">
            <v>35</v>
          </cell>
        </row>
        <row r="20">
          <cell r="C20" t="str">
            <v>2015-01-002-81201</v>
          </cell>
          <cell r="D20">
            <v>81201</v>
          </cell>
          <cell r="E20">
            <v>100</v>
          </cell>
          <cell r="F20" t="str">
            <v>Magnesium Oxide</v>
          </cell>
          <cell r="G20" t="str">
            <v>Alist</v>
          </cell>
          <cell r="H20" t="str">
            <v>Bottle</v>
          </cell>
          <cell r="I20" t="str">
            <v>piece</v>
          </cell>
          <cell r="J20" t="str">
            <v>500 mg</v>
          </cell>
          <cell r="K20" t="str">
            <v>capsule</v>
          </cell>
          <cell r="L20">
            <v>4.4800000000000004</v>
          </cell>
          <cell r="M20">
            <v>18</v>
          </cell>
        </row>
        <row r="21">
          <cell r="C21" t="str">
            <v>2015-01-002-82924</v>
          </cell>
          <cell r="D21">
            <v>82924</v>
          </cell>
          <cell r="E21">
            <v>100</v>
          </cell>
          <cell r="F21" t="str">
            <v>Hair, Skin and Nails Plus</v>
          </cell>
          <cell r="G21" t="str">
            <v>Alist</v>
          </cell>
          <cell r="H21" t="str">
            <v>Bottle</v>
          </cell>
          <cell r="I21" t="str">
            <v>piece</v>
          </cell>
          <cell r="K21" t="str">
            <v>capsule</v>
          </cell>
          <cell r="L21">
            <v>16</v>
          </cell>
          <cell r="M21">
            <v>27</v>
          </cell>
        </row>
        <row r="22">
          <cell r="C22" t="str">
            <v>2015-01-002-83007</v>
          </cell>
          <cell r="D22">
            <v>83007</v>
          </cell>
          <cell r="E22">
            <v>100</v>
          </cell>
          <cell r="F22" t="str">
            <v>Vitamin D (1,000 I.U.)</v>
          </cell>
          <cell r="G22" t="str">
            <v>Alist</v>
          </cell>
          <cell r="H22" t="str">
            <v>Bottle</v>
          </cell>
          <cell r="I22" t="str">
            <v>piece</v>
          </cell>
          <cell r="K22" t="str">
            <v>tablet</v>
          </cell>
          <cell r="L22">
            <v>3.84</v>
          </cell>
          <cell r="M22">
            <v>13</v>
          </cell>
        </row>
        <row r="23">
          <cell r="C23" t="str">
            <v>2015-01-002-83044</v>
          </cell>
          <cell r="D23">
            <v>83044</v>
          </cell>
          <cell r="E23">
            <v>60</v>
          </cell>
          <cell r="F23" t="str">
            <v>Isoflavone-250 with Genistein</v>
          </cell>
          <cell r="G23" t="str">
            <v>Alist</v>
          </cell>
          <cell r="H23" t="str">
            <v>Bottle</v>
          </cell>
          <cell r="I23" t="str">
            <v>piece</v>
          </cell>
          <cell r="K23" t="str">
            <v>capsule</v>
          </cell>
          <cell r="L23">
            <v>35.200000000000003</v>
          </cell>
          <cell r="M23">
            <v>91</v>
          </cell>
        </row>
        <row r="24">
          <cell r="C24" t="str">
            <v>2015-01-002-83339</v>
          </cell>
          <cell r="D24">
            <v>83339</v>
          </cell>
          <cell r="E24">
            <v>60</v>
          </cell>
          <cell r="F24" t="str">
            <v>Beni Koji Red Yeast Rice</v>
          </cell>
          <cell r="G24" t="str">
            <v>Alist</v>
          </cell>
          <cell r="H24" t="str">
            <v>Bottle</v>
          </cell>
          <cell r="I24" t="str">
            <v>piece</v>
          </cell>
          <cell r="K24" t="str">
            <v>capsule</v>
          </cell>
          <cell r="L24">
            <v>17.066666666666666</v>
          </cell>
          <cell r="M24">
            <v>66</v>
          </cell>
        </row>
        <row r="25">
          <cell r="C25" t="str">
            <v>2015-01-002-83909</v>
          </cell>
          <cell r="D25">
            <v>83909</v>
          </cell>
          <cell r="E25">
            <v>120</v>
          </cell>
          <cell r="F25" t="str">
            <v>Glucosamine + MSM ® Forte ™</v>
          </cell>
          <cell r="G25" t="str">
            <v>Alist</v>
          </cell>
          <cell r="H25" t="str">
            <v>Bottle</v>
          </cell>
          <cell r="I25" t="str">
            <v>piece</v>
          </cell>
          <cell r="K25" t="str">
            <v>capsule</v>
          </cell>
          <cell r="L25">
            <v>22.933333333333334</v>
          </cell>
          <cell r="M25">
            <v>33</v>
          </cell>
        </row>
        <row r="26">
          <cell r="C26" t="str">
            <v>2015-01-002-98028</v>
          </cell>
          <cell r="D26">
            <v>98028</v>
          </cell>
          <cell r="E26">
            <v>90</v>
          </cell>
          <cell r="F26" t="str">
            <v>Super HCA</v>
          </cell>
          <cell r="G26" t="str">
            <v>Alist</v>
          </cell>
          <cell r="H26" t="str">
            <v>Bottle</v>
          </cell>
          <cell r="I26" t="str">
            <v>piece</v>
          </cell>
          <cell r="J26" t="str">
            <v>1400mg</v>
          </cell>
          <cell r="K26" t="str">
            <v>tablet</v>
          </cell>
          <cell r="L26">
            <v>23.466666666666665</v>
          </cell>
          <cell r="M26">
            <v>41</v>
          </cell>
        </row>
        <row r="27">
          <cell r="C27" t="str">
            <v>2015-01-002-98740</v>
          </cell>
          <cell r="D27">
            <v>98740</v>
          </cell>
          <cell r="E27">
            <v>60</v>
          </cell>
          <cell r="F27" t="str">
            <v>L-Theanine 100mg</v>
          </cell>
          <cell r="G27" t="str">
            <v>Alist</v>
          </cell>
          <cell r="H27" t="str">
            <v>Bottle</v>
          </cell>
          <cell r="I27" t="str">
            <v>piece</v>
          </cell>
          <cell r="J27" t="str">
            <v>100mg</v>
          </cell>
          <cell r="K27" t="str">
            <v>capsule</v>
          </cell>
          <cell r="L27">
            <v>26.666666666666668</v>
          </cell>
          <cell r="M27">
            <v>46</v>
          </cell>
        </row>
        <row r="28">
          <cell r="C28" t="str">
            <v>2015-01-002-99155</v>
          </cell>
          <cell r="D28">
            <v>99155</v>
          </cell>
          <cell r="E28">
            <v>60</v>
          </cell>
          <cell r="F28" t="str">
            <v>GlucoBrium ™</v>
          </cell>
          <cell r="G28" t="str">
            <v>Alist</v>
          </cell>
          <cell r="H28" t="str">
            <v>Bottle</v>
          </cell>
          <cell r="I28" t="str">
            <v>piece</v>
          </cell>
          <cell r="J28">
            <v>0</v>
          </cell>
          <cell r="K28" t="str">
            <v>capsule</v>
          </cell>
          <cell r="L28">
            <v>42.666666666666664</v>
          </cell>
          <cell r="M28">
            <v>63</v>
          </cell>
        </row>
        <row r="29">
          <cell r="C29" t="str">
            <v>2015-01-002-200529</v>
          </cell>
          <cell r="D29">
            <v>200529</v>
          </cell>
          <cell r="E29">
            <v>120</v>
          </cell>
          <cell r="F29" t="str">
            <v>Adreno-Mend ™</v>
          </cell>
          <cell r="G29" t="str">
            <v>Alist</v>
          </cell>
          <cell r="H29" t="str">
            <v>Bottle</v>
          </cell>
          <cell r="I29" t="str">
            <v>piece</v>
          </cell>
          <cell r="J29">
            <v>0</v>
          </cell>
          <cell r="K29" t="str">
            <v>capsule</v>
          </cell>
          <cell r="L29">
            <v>26.133333333333333</v>
          </cell>
          <cell r="M29">
            <v>37</v>
          </cell>
        </row>
        <row r="30">
          <cell r="C30" t="str">
            <v>2015-01-002-200562</v>
          </cell>
          <cell r="D30">
            <v>200562</v>
          </cell>
          <cell r="E30">
            <v>100</v>
          </cell>
          <cell r="F30" t="str">
            <v>Vitamin D (5,000 I.U.)</v>
          </cell>
          <cell r="G30" t="str">
            <v>Alist</v>
          </cell>
          <cell r="H30" t="str">
            <v>Bottle</v>
          </cell>
          <cell r="I30" t="str">
            <v>piece</v>
          </cell>
          <cell r="J30" t="str">
            <v>5000iu</v>
          </cell>
          <cell r="K30" t="str">
            <v>tablet</v>
          </cell>
          <cell r="L30">
            <v>7.04</v>
          </cell>
          <cell r="M30">
            <v>17</v>
          </cell>
        </row>
        <row r="31">
          <cell r="C31" t="str">
            <v>2015-01-002-200900</v>
          </cell>
          <cell r="D31">
            <v>200900</v>
          </cell>
          <cell r="E31">
            <v>60</v>
          </cell>
          <cell r="F31" t="str">
            <v>Multi-Probiotic 15 Billion</v>
          </cell>
          <cell r="G31" t="str">
            <v>Alist</v>
          </cell>
          <cell r="H31" t="str">
            <v>Bottle</v>
          </cell>
          <cell r="I31" t="str">
            <v>piece</v>
          </cell>
          <cell r="J31">
            <v>0</v>
          </cell>
          <cell r="K31" t="str">
            <v>capsule</v>
          </cell>
          <cell r="L31">
            <v>37.333333333333336</v>
          </cell>
          <cell r="M31">
            <v>56</v>
          </cell>
        </row>
        <row r="32">
          <cell r="C32" t="str">
            <v>2015-01-002-200981</v>
          </cell>
          <cell r="D32">
            <v>200981</v>
          </cell>
          <cell r="E32">
            <v>60</v>
          </cell>
          <cell r="F32" t="str">
            <v>QUELL Fish Oil ™</v>
          </cell>
          <cell r="G32" t="str">
            <v>Alist</v>
          </cell>
          <cell r="H32" t="str">
            <v>Bottle</v>
          </cell>
          <cell r="I32" t="str">
            <v>piece</v>
          </cell>
          <cell r="J32">
            <v>0</v>
          </cell>
          <cell r="K32" t="str">
            <v>soft gels</v>
          </cell>
          <cell r="L32">
            <v>52.266666666666666</v>
          </cell>
          <cell r="M32">
            <v>65.5</v>
          </cell>
        </row>
        <row r="33">
          <cell r="C33" t="str">
            <v>2015-01-002-201213</v>
          </cell>
          <cell r="D33">
            <v>201213</v>
          </cell>
          <cell r="E33">
            <v>100</v>
          </cell>
          <cell r="F33" t="str">
            <v>Wobenzym ® N</v>
          </cell>
          <cell r="G33" t="str">
            <v>Alist</v>
          </cell>
          <cell r="I33" t="str">
            <v>piece</v>
          </cell>
          <cell r="L33">
            <v>23.68</v>
          </cell>
          <cell r="M33">
            <v>33</v>
          </cell>
        </row>
        <row r="34">
          <cell r="C34" t="str">
            <v>2015-01-002-201345</v>
          </cell>
          <cell r="D34">
            <v>201345</v>
          </cell>
          <cell r="E34">
            <v>90</v>
          </cell>
          <cell r="F34" t="str">
            <v>Ultra HNS (Hair, Nails, Skin)</v>
          </cell>
          <cell r="G34" t="str">
            <v>Alist</v>
          </cell>
          <cell r="I34" t="str">
            <v>piece</v>
          </cell>
          <cell r="L34">
            <v>24.888888888888889</v>
          </cell>
          <cell r="M34">
            <v>28</v>
          </cell>
        </row>
        <row r="35">
          <cell r="C35" t="str">
            <v>2015-01-002-201350</v>
          </cell>
          <cell r="D35">
            <v>201350</v>
          </cell>
          <cell r="E35">
            <v>60</v>
          </cell>
          <cell r="F35" t="str">
            <v>Metabolic Lean ™</v>
          </cell>
          <cell r="G35" t="str">
            <v>Alist</v>
          </cell>
          <cell r="H35" t="str">
            <v>Bottle</v>
          </cell>
          <cell r="I35" t="str">
            <v>piece</v>
          </cell>
          <cell r="J35">
            <v>0</v>
          </cell>
          <cell r="K35" t="str">
            <v>capsule</v>
          </cell>
          <cell r="L35">
            <v>40.533333333333331</v>
          </cell>
          <cell r="M35">
            <v>62</v>
          </cell>
        </row>
        <row r="36">
          <cell r="C36" t="str">
            <v>2015-01-002-201397</v>
          </cell>
          <cell r="D36">
            <v>201397</v>
          </cell>
          <cell r="E36">
            <v>120</v>
          </cell>
          <cell r="F36" t="str">
            <v>TestoGain</v>
          </cell>
          <cell r="G36" t="str">
            <v>Alist</v>
          </cell>
          <cell r="H36" t="str">
            <v>Bottle</v>
          </cell>
          <cell r="I36" t="str">
            <v>piece</v>
          </cell>
          <cell r="J36">
            <v>0</v>
          </cell>
          <cell r="K36" t="str">
            <v>capsule</v>
          </cell>
          <cell r="L36">
            <v>25.066666666666666</v>
          </cell>
          <cell r="M36">
            <v>40</v>
          </cell>
        </row>
        <row r="37">
          <cell r="C37" t="str">
            <v>2015-01-002-201538</v>
          </cell>
          <cell r="D37">
            <v>201538</v>
          </cell>
          <cell r="E37">
            <v>60</v>
          </cell>
          <cell r="F37" t="str">
            <v>GI Digest</v>
          </cell>
          <cell r="G37" t="str">
            <v>Alist</v>
          </cell>
          <cell r="I37" t="str">
            <v>piece</v>
          </cell>
          <cell r="L37">
            <v>38.4</v>
          </cell>
          <cell r="M37">
            <v>53</v>
          </cell>
        </row>
        <row r="38">
          <cell r="C38" t="str">
            <v>2015-01-002-201938</v>
          </cell>
          <cell r="D38">
            <v>201938</v>
          </cell>
          <cell r="E38">
            <v>60</v>
          </cell>
          <cell r="F38" t="str">
            <v>Ultra Menoease ™</v>
          </cell>
          <cell r="G38" t="str">
            <v>Alist</v>
          </cell>
          <cell r="H38" t="str">
            <v>Bottle</v>
          </cell>
          <cell r="I38" t="str">
            <v>piece</v>
          </cell>
          <cell r="K38" t="str">
            <v>capsule</v>
          </cell>
          <cell r="L38">
            <v>36.266666666666666</v>
          </cell>
          <cell r="M38">
            <v>53</v>
          </cell>
        </row>
        <row r="39">
          <cell r="C39" t="str">
            <v>2015-01-002-AAS120</v>
          </cell>
          <cell r="D39" t="str">
            <v>AAS120</v>
          </cell>
          <cell r="E39">
            <v>120</v>
          </cell>
          <cell r="F39" t="str">
            <v>Amino Acid Synergy</v>
          </cell>
          <cell r="G39" t="str">
            <v>Alist</v>
          </cell>
          <cell r="H39" t="str">
            <v>Bottle</v>
          </cell>
          <cell r="I39" t="str">
            <v>piece</v>
          </cell>
          <cell r="K39" t="str">
            <v>capsule</v>
          </cell>
          <cell r="L39">
            <v>14.4</v>
          </cell>
          <cell r="M39">
            <v>22</v>
          </cell>
        </row>
        <row r="40">
          <cell r="C40" t="str">
            <v>2015-01-002-ABL</v>
          </cell>
          <cell r="D40" t="str">
            <v>ABL</v>
          </cell>
          <cell r="E40">
            <v>100</v>
          </cell>
          <cell r="F40" t="str">
            <v>AminoBlend ™</v>
          </cell>
          <cell r="G40" t="str">
            <v>Alist</v>
          </cell>
          <cell r="H40" t="str">
            <v>Bottle</v>
          </cell>
          <cell r="I40" t="str">
            <v>piece</v>
          </cell>
          <cell r="J40" t="str">
            <v>740mg</v>
          </cell>
          <cell r="K40" t="str">
            <v>capsule</v>
          </cell>
          <cell r="L40">
            <v>30.72</v>
          </cell>
          <cell r="M40">
            <v>43</v>
          </cell>
        </row>
        <row r="41">
          <cell r="C41" t="str">
            <v>2015-01-002-ACA1</v>
          </cell>
          <cell r="D41" t="str">
            <v>ACA1</v>
          </cell>
          <cell r="E41">
            <v>180</v>
          </cell>
          <cell r="F41" t="str">
            <v>Açai 600</v>
          </cell>
          <cell r="G41" t="str">
            <v>Alist</v>
          </cell>
          <cell r="H41" t="str">
            <v>Bottle</v>
          </cell>
          <cell r="I41" t="str">
            <v>piece</v>
          </cell>
          <cell r="J41" t="str">
            <v>600mg</v>
          </cell>
          <cell r="K41" t="str">
            <v>capsule</v>
          </cell>
          <cell r="L41">
            <v>14.577777777777778</v>
          </cell>
          <cell r="M41">
            <v>22</v>
          </cell>
        </row>
        <row r="42">
          <cell r="C42" t="str">
            <v>2015-01-002-ADC120</v>
          </cell>
          <cell r="D42" t="str">
            <v>ADC120</v>
          </cell>
          <cell r="E42">
            <v>120</v>
          </cell>
          <cell r="F42" t="str">
            <v>Adrenal Complex</v>
          </cell>
          <cell r="G42" t="str">
            <v>Alist</v>
          </cell>
          <cell r="H42" t="str">
            <v>Bottle</v>
          </cell>
          <cell r="I42" t="str">
            <v>piece</v>
          </cell>
          <cell r="J42">
            <v>0</v>
          </cell>
          <cell r="K42" t="str">
            <v>capsule</v>
          </cell>
          <cell r="L42">
            <v>16</v>
          </cell>
          <cell r="M42">
            <v>27</v>
          </cell>
        </row>
        <row r="43">
          <cell r="C43" t="str">
            <v>2015-01-002-ADL6</v>
          </cell>
          <cell r="D43" t="str">
            <v>ADL6</v>
          </cell>
          <cell r="E43">
            <v>60</v>
          </cell>
          <cell r="F43" t="str">
            <v>AdipoLean</v>
          </cell>
          <cell r="G43" t="str">
            <v>Alist</v>
          </cell>
          <cell r="H43" t="str">
            <v>Bottle</v>
          </cell>
          <cell r="I43" t="str">
            <v>piece</v>
          </cell>
          <cell r="K43" t="str">
            <v>capsule</v>
          </cell>
          <cell r="L43">
            <v>45.866666666666667</v>
          </cell>
          <cell r="M43">
            <v>77</v>
          </cell>
        </row>
        <row r="44">
          <cell r="C44" t="str">
            <v>2015-01-002-ADP090</v>
          </cell>
          <cell r="D44" t="str">
            <v>ADP090</v>
          </cell>
          <cell r="E44">
            <v>90</v>
          </cell>
          <cell r="F44" t="str">
            <v>Adrenotone™ 90 Caps</v>
          </cell>
          <cell r="G44" t="str">
            <v>Alist</v>
          </cell>
          <cell r="H44" t="str">
            <v>Bottle</v>
          </cell>
          <cell r="I44" t="str">
            <v>piece</v>
          </cell>
          <cell r="K44" t="str">
            <v>capsule</v>
          </cell>
          <cell r="L44">
            <v>16.355555555555554</v>
          </cell>
          <cell r="M44">
            <v>30</v>
          </cell>
        </row>
        <row r="45">
          <cell r="C45" t="str">
            <v>2015-01-002-ADP180</v>
          </cell>
          <cell r="D45" t="str">
            <v>ADP180</v>
          </cell>
          <cell r="E45">
            <v>180</v>
          </cell>
          <cell r="F45" t="str">
            <v>Adrenotone™ 180 Caps</v>
          </cell>
          <cell r="G45" t="str">
            <v>Alist</v>
          </cell>
          <cell r="H45" t="str">
            <v>Bottle</v>
          </cell>
          <cell r="I45" t="str">
            <v>piece</v>
          </cell>
          <cell r="K45" t="str">
            <v>capsule</v>
          </cell>
          <cell r="L45">
            <v>13.511111111111111</v>
          </cell>
          <cell r="M45">
            <v>30</v>
          </cell>
        </row>
        <row r="46">
          <cell r="C46" t="str">
            <v>2015-01-002-AL66</v>
          </cell>
          <cell r="D46" t="str">
            <v>AL66</v>
          </cell>
          <cell r="E46">
            <v>60</v>
          </cell>
          <cell r="F46" t="str">
            <v>Alpha Lipoic Acid 600 mg</v>
          </cell>
          <cell r="G46" t="str">
            <v>Alist</v>
          </cell>
          <cell r="H46" t="str">
            <v>Bottle</v>
          </cell>
          <cell r="I46" t="str">
            <v>piece</v>
          </cell>
          <cell r="J46" t="str">
            <v>600mg</v>
          </cell>
          <cell r="K46" t="str">
            <v>capsule</v>
          </cell>
          <cell r="L46">
            <v>49.06666666666667</v>
          </cell>
          <cell r="M46">
            <v>72</v>
          </cell>
        </row>
        <row r="47">
          <cell r="C47" t="str">
            <v>2015-01-002-ALO060</v>
          </cell>
          <cell r="D47" t="str">
            <v>ALO060</v>
          </cell>
          <cell r="E47">
            <v>60</v>
          </cell>
          <cell r="F47" t="str">
            <v>Aloe 500mg™</v>
          </cell>
          <cell r="G47" t="str">
            <v>Alist</v>
          </cell>
          <cell r="H47" t="str">
            <v>Bottle</v>
          </cell>
          <cell r="I47" t="str">
            <v>piece</v>
          </cell>
          <cell r="J47" t="str">
            <v>500mg</v>
          </cell>
          <cell r="K47" t="str">
            <v>capsule</v>
          </cell>
          <cell r="L47">
            <v>37.333333333333336</v>
          </cell>
          <cell r="M47">
            <v>80</v>
          </cell>
        </row>
        <row r="48">
          <cell r="C48" t="str">
            <v>2015-01-002-AMT180</v>
          </cell>
          <cell r="D48" t="str">
            <v>AMT180</v>
          </cell>
          <cell r="E48">
            <v>180</v>
          </cell>
          <cell r="F48" t="str">
            <v>Amino-D-Tox™</v>
          </cell>
          <cell r="G48" t="str">
            <v>Alist</v>
          </cell>
          <cell r="H48" t="str">
            <v>Bottle</v>
          </cell>
          <cell r="I48" t="str">
            <v>piece</v>
          </cell>
          <cell r="J48">
            <v>0</v>
          </cell>
          <cell r="K48" t="str">
            <v>capsule</v>
          </cell>
          <cell r="L48">
            <v>18.844444444444445</v>
          </cell>
          <cell r="M48">
            <v>27</v>
          </cell>
        </row>
        <row r="49">
          <cell r="C49" t="str">
            <v>2015-01-002-ANT060</v>
          </cell>
          <cell r="D49" t="str">
            <v>ANT060</v>
          </cell>
          <cell r="E49">
            <v>60</v>
          </cell>
          <cell r="F49" t="str">
            <v xml:space="preserve">Annatto Tocotrienols™ </v>
          </cell>
          <cell r="G49" t="str">
            <v>Alist</v>
          </cell>
          <cell r="H49" t="str">
            <v>Bottle</v>
          </cell>
          <cell r="I49" t="str">
            <v>piece</v>
          </cell>
          <cell r="K49" t="str">
            <v>capsule</v>
          </cell>
          <cell r="L49">
            <v>48</v>
          </cell>
          <cell r="M49">
            <v>69</v>
          </cell>
        </row>
        <row r="50">
          <cell r="C50" t="str">
            <v>2015-01-002-AO21</v>
          </cell>
          <cell r="D50" t="str">
            <v>AO21</v>
          </cell>
          <cell r="E50">
            <v>60</v>
          </cell>
          <cell r="F50" t="str">
            <v>AntiOxidant Formula</v>
          </cell>
          <cell r="G50" t="str">
            <v>Alist</v>
          </cell>
          <cell r="I50" t="str">
            <v>piece</v>
          </cell>
          <cell r="L50">
            <v>27.733333333333334</v>
          </cell>
          <cell r="M50">
            <v>40</v>
          </cell>
        </row>
        <row r="51">
          <cell r="C51" t="str">
            <v>2015-01-002-APPB3</v>
          </cell>
          <cell r="D51" t="str">
            <v>APPB3</v>
          </cell>
          <cell r="E51">
            <v>1</v>
          </cell>
          <cell r="F51" t="str">
            <v>Athletic Pure Pack 30s</v>
          </cell>
          <cell r="G51" t="str">
            <v>Alist</v>
          </cell>
          <cell r="H51" t="str">
            <v>Box</v>
          </cell>
          <cell r="I51" t="str">
            <v>piece</v>
          </cell>
          <cell r="K51" t="str">
            <v>powder</v>
          </cell>
          <cell r="L51">
            <v>4288</v>
          </cell>
          <cell r="M51">
            <v>5850</v>
          </cell>
        </row>
        <row r="52">
          <cell r="C52" t="str">
            <v>2015-01-002-ARG</v>
          </cell>
          <cell r="D52" t="str">
            <v>ARG</v>
          </cell>
          <cell r="E52">
            <v>100</v>
          </cell>
          <cell r="F52" t="str">
            <v>L-Arginine 700 mg.</v>
          </cell>
          <cell r="G52" t="str">
            <v>Alist</v>
          </cell>
          <cell r="H52" t="str">
            <v>Bottle</v>
          </cell>
          <cell r="I52" t="str">
            <v>piece</v>
          </cell>
          <cell r="J52" t="str">
            <v>700mg</v>
          </cell>
          <cell r="K52" t="str">
            <v>capsule</v>
          </cell>
          <cell r="L52">
            <v>11.52</v>
          </cell>
          <cell r="M52">
            <v>26</v>
          </cell>
        </row>
        <row r="53">
          <cell r="C53" t="str">
            <v>2015-01-002-AST6</v>
          </cell>
          <cell r="D53" t="str">
            <v>AST6</v>
          </cell>
          <cell r="E53">
            <v>60</v>
          </cell>
          <cell r="F53" t="str">
            <v>Astaxanthin 4mg</v>
          </cell>
          <cell r="G53" t="str">
            <v>Alist</v>
          </cell>
          <cell r="H53" t="str">
            <v>Bottle</v>
          </cell>
          <cell r="I53" t="str">
            <v>piece</v>
          </cell>
          <cell r="K53" t="str">
            <v>capsule</v>
          </cell>
          <cell r="L53">
            <v>36.266666666666666</v>
          </cell>
          <cell r="M53">
            <v>52</v>
          </cell>
        </row>
        <row r="54">
          <cell r="C54" t="str">
            <v>2015-01-002-B12</v>
          </cell>
          <cell r="D54" t="str">
            <v>B12</v>
          </cell>
          <cell r="E54">
            <v>60</v>
          </cell>
          <cell r="F54" t="str">
            <v xml:space="preserve">B12 Folate </v>
          </cell>
          <cell r="G54" t="str">
            <v>Alist</v>
          </cell>
          <cell r="H54" t="str">
            <v>Bottle</v>
          </cell>
          <cell r="I54" t="str">
            <v>piece</v>
          </cell>
          <cell r="K54" t="str">
            <v>capsule</v>
          </cell>
          <cell r="L54">
            <v>16</v>
          </cell>
          <cell r="M54">
            <v>33</v>
          </cell>
        </row>
        <row r="55">
          <cell r="C55" t="str">
            <v>2015-01-002-B125L</v>
          </cell>
          <cell r="D55" t="str">
            <v>B125L</v>
          </cell>
          <cell r="E55">
            <v>1</v>
          </cell>
          <cell r="F55" t="str">
            <v>B12 5000 Liquid</v>
          </cell>
          <cell r="G55" t="str">
            <v>Alist</v>
          </cell>
          <cell r="H55" t="str">
            <v>Bottle</v>
          </cell>
          <cell r="I55" t="str">
            <v>piece</v>
          </cell>
          <cell r="J55">
            <v>0</v>
          </cell>
          <cell r="K55" t="str">
            <v>liquid</v>
          </cell>
          <cell r="L55">
            <v>1792</v>
          </cell>
          <cell r="M55">
            <v>2950</v>
          </cell>
        </row>
        <row r="56">
          <cell r="C56" t="str">
            <v>2015-01-002-BAX180</v>
          </cell>
          <cell r="D56" t="str">
            <v>BAX180</v>
          </cell>
          <cell r="E56">
            <v>180</v>
          </cell>
          <cell r="F56" t="str">
            <v>Baxaprin™</v>
          </cell>
          <cell r="G56" t="str">
            <v>Alist</v>
          </cell>
          <cell r="H56" t="str">
            <v>Bottle</v>
          </cell>
          <cell r="I56" t="str">
            <v>piece</v>
          </cell>
          <cell r="K56" t="str">
            <v>capsule</v>
          </cell>
          <cell r="L56">
            <v>13.155555555555555</v>
          </cell>
          <cell r="M56">
            <v>20</v>
          </cell>
        </row>
        <row r="57">
          <cell r="C57" t="str">
            <v>2015-01-002-BCA9</v>
          </cell>
          <cell r="D57" t="str">
            <v>BCA9</v>
          </cell>
          <cell r="E57">
            <v>90</v>
          </cell>
          <cell r="F57" t="str">
            <v>BCAA</v>
          </cell>
          <cell r="G57" t="str">
            <v>Alist</v>
          </cell>
          <cell r="H57" t="str">
            <v>Bottle</v>
          </cell>
          <cell r="I57" t="str">
            <v>piece</v>
          </cell>
          <cell r="K57" t="str">
            <v>capsule</v>
          </cell>
          <cell r="L57">
            <v>13.511111111111111</v>
          </cell>
          <cell r="M57">
            <v>26</v>
          </cell>
        </row>
        <row r="58">
          <cell r="C58" t="str">
            <v>2015-01-002-BCP1</v>
          </cell>
          <cell r="D58" t="str">
            <v>BCP1</v>
          </cell>
          <cell r="E58">
            <v>120</v>
          </cell>
          <cell r="F58" t="str">
            <v>B-Complex Plus</v>
          </cell>
          <cell r="G58" t="str">
            <v>Alist</v>
          </cell>
          <cell r="H58" t="str">
            <v>Bottle</v>
          </cell>
          <cell r="I58" t="str">
            <v>piece</v>
          </cell>
          <cell r="J58">
            <v>0</v>
          </cell>
          <cell r="K58" t="str">
            <v>capsule</v>
          </cell>
          <cell r="L58">
            <v>16.533333333333335</v>
          </cell>
          <cell r="M58">
            <v>26</v>
          </cell>
        </row>
        <row r="59">
          <cell r="C59" t="str">
            <v>2015-01-002-BHC120</v>
          </cell>
          <cell r="D59" t="str">
            <v>BHC120</v>
          </cell>
          <cell r="E59">
            <v>120</v>
          </cell>
          <cell r="F59" t="str">
            <v>Betaine HCL (with Pepsin) 750 mg</v>
          </cell>
          <cell r="G59" t="str">
            <v>Alist</v>
          </cell>
          <cell r="H59" t="str">
            <v>Bottle</v>
          </cell>
          <cell r="I59" t="str">
            <v>piece</v>
          </cell>
          <cell r="J59" t="str">
            <v>750mg</v>
          </cell>
          <cell r="K59" t="str">
            <v>tablet</v>
          </cell>
          <cell r="L59">
            <v>11.2</v>
          </cell>
          <cell r="M59">
            <v>17</v>
          </cell>
        </row>
        <row r="60">
          <cell r="C60" t="str">
            <v>2015-01-002-BPT090</v>
          </cell>
          <cell r="D60" t="str">
            <v>BPT090</v>
          </cell>
          <cell r="E60">
            <v>90</v>
          </cell>
          <cell r="F60" t="str">
            <v>BroccoProtect™</v>
          </cell>
          <cell r="G60" t="str">
            <v>Alist</v>
          </cell>
          <cell r="H60" t="str">
            <v>Bottle</v>
          </cell>
          <cell r="I60" t="str">
            <v>piece</v>
          </cell>
          <cell r="J60" t="str">
            <v xml:space="preserve"> 500mg</v>
          </cell>
          <cell r="K60" t="str">
            <v>capsule</v>
          </cell>
          <cell r="L60">
            <v>46.93333333333333</v>
          </cell>
          <cell r="M60">
            <v>64</v>
          </cell>
        </row>
        <row r="61">
          <cell r="C61" t="str">
            <v>2015-01-002-C3C060</v>
          </cell>
          <cell r="D61" t="str">
            <v>C3C060</v>
          </cell>
          <cell r="E61">
            <v>60</v>
          </cell>
          <cell r="F61" t="str">
            <v>C3 Curcumin Complex</v>
          </cell>
          <cell r="G61" t="str">
            <v>Alist</v>
          </cell>
          <cell r="H61" t="str">
            <v>Bottle</v>
          </cell>
          <cell r="I61" t="str">
            <v>piece</v>
          </cell>
          <cell r="J61" t="str">
            <v>NA</v>
          </cell>
          <cell r="K61" t="str">
            <v>capsule</v>
          </cell>
          <cell r="L61">
            <v>38.4</v>
          </cell>
          <cell r="M61">
            <v>60</v>
          </cell>
        </row>
        <row r="62">
          <cell r="C62" t="str">
            <v>2015-01-002-CBX120</v>
          </cell>
          <cell r="D62" t="str">
            <v>CBX120</v>
          </cell>
          <cell r="E62">
            <v>120</v>
          </cell>
          <cell r="F62" t="str">
            <v>CarbXzyme™</v>
          </cell>
          <cell r="G62" t="str">
            <v>Alist</v>
          </cell>
          <cell r="H62" t="str">
            <v>Bottle</v>
          </cell>
          <cell r="I62" t="str">
            <v>piece</v>
          </cell>
          <cell r="J62">
            <v>0</v>
          </cell>
          <cell r="K62" t="str">
            <v>capsule</v>
          </cell>
          <cell r="L62">
            <v>22.4</v>
          </cell>
          <cell r="M62">
            <v>37</v>
          </cell>
        </row>
        <row r="63">
          <cell r="C63" t="str">
            <v>2015-01-002-CCC9</v>
          </cell>
          <cell r="D63" t="str">
            <v>CCC9</v>
          </cell>
          <cell r="E63">
            <v>90</v>
          </cell>
          <cell r="F63" t="str">
            <v>CarbCrave Complex</v>
          </cell>
          <cell r="G63" t="str">
            <v>Alist</v>
          </cell>
          <cell r="H63" t="str">
            <v>Bottle</v>
          </cell>
          <cell r="I63" t="str">
            <v>piece</v>
          </cell>
          <cell r="K63" t="str">
            <v>capsule</v>
          </cell>
          <cell r="L63">
            <v>19.911111111111111</v>
          </cell>
          <cell r="M63">
            <v>33</v>
          </cell>
        </row>
        <row r="64">
          <cell r="C64" t="str">
            <v>2015-01-002-CES060</v>
          </cell>
          <cell r="D64" t="str">
            <v>CES060</v>
          </cell>
          <cell r="E64">
            <v>60</v>
          </cell>
          <cell r="F64" t="str">
            <v>CelerEase™</v>
          </cell>
          <cell r="G64" t="str">
            <v>Alist</v>
          </cell>
          <cell r="I64" t="str">
            <v>piece</v>
          </cell>
          <cell r="L64">
            <v>18.133333333333333</v>
          </cell>
          <cell r="M64">
            <v>37</v>
          </cell>
        </row>
        <row r="65">
          <cell r="C65" t="str">
            <v>2015-01-002-CG1</v>
          </cell>
          <cell r="D65" t="str">
            <v>CG1</v>
          </cell>
          <cell r="E65">
            <v>120</v>
          </cell>
          <cell r="F65" t="str">
            <v>Calcium-d-Glucarate™ 120s</v>
          </cell>
          <cell r="G65" t="str">
            <v>Alist</v>
          </cell>
          <cell r="H65" t="str">
            <v>Bottle</v>
          </cell>
          <cell r="I65" t="str">
            <v>piece</v>
          </cell>
          <cell r="J65" t="str">
            <v xml:space="preserve">   500mg                 </v>
          </cell>
          <cell r="K65" t="str">
            <v>capsule</v>
          </cell>
          <cell r="L65">
            <v>50.666666666666664</v>
          </cell>
          <cell r="M65">
            <v>68</v>
          </cell>
        </row>
        <row r="66">
          <cell r="C66" t="str">
            <v>2015-01-002-CG6</v>
          </cell>
          <cell r="D66" t="str">
            <v>CG6</v>
          </cell>
          <cell r="E66">
            <v>60</v>
          </cell>
          <cell r="F66" t="str">
            <v>Calcium-d-Glucarate™ 60s</v>
          </cell>
          <cell r="G66" t="str">
            <v>Alist</v>
          </cell>
          <cell r="H66" t="str">
            <v>Bottle</v>
          </cell>
          <cell r="I66" t="str">
            <v>piece</v>
          </cell>
          <cell r="J66">
            <v>0</v>
          </cell>
          <cell r="K66" t="str">
            <v>capsule</v>
          </cell>
          <cell r="L66">
            <v>56.533333333333331</v>
          </cell>
          <cell r="M66">
            <v>68</v>
          </cell>
        </row>
        <row r="67">
          <cell r="C67" t="str">
            <v>2015-01-002-CJS6</v>
          </cell>
          <cell r="D67" t="str">
            <v>CJS6</v>
          </cell>
          <cell r="E67">
            <v>60</v>
          </cell>
          <cell r="F67" t="str">
            <v>Collagen JS 1000mg</v>
          </cell>
          <cell r="G67" t="str">
            <v>Alist</v>
          </cell>
          <cell r="H67" t="str">
            <v>Bottle</v>
          </cell>
          <cell r="I67" t="str">
            <v>piece</v>
          </cell>
          <cell r="J67" t="str">
            <v>1000mg</v>
          </cell>
          <cell r="K67" t="str">
            <v>capsule</v>
          </cell>
          <cell r="L67">
            <v>30.933333333333334</v>
          </cell>
          <cell r="M67">
            <v>54</v>
          </cell>
        </row>
        <row r="68">
          <cell r="C68" t="str">
            <v>2015-01-002-CMU180</v>
          </cell>
          <cell r="D68" t="str">
            <v>CMU180</v>
          </cell>
          <cell r="E68">
            <v>180</v>
          </cell>
          <cell r="F68" t="str">
            <v>Complete Multi™</v>
          </cell>
          <cell r="G68" t="str">
            <v>Alist</v>
          </cell>
          <cell r="I68" t="str">
            <v>piece</v>
          </cell>
          <cell r="L68">
            <v>16</v>
          </cell>
          <cell r="M68">
            <v>25</v>
          </cell>
        </row>
        <row r="69">
          <cell r="C69" t="str">
            <v>2015-01-002-CNS060</v>
          </cell>
          <cell r="D69" t="str">
            <v>CNS060</v>
          </cell>
          <cell r="E69">
            <v>60</v>
          </cell>
          <cell r="F69" t="str">
            <v>Carnosine Supreme™</v>
          </cell>
          <cell r="G69" t="str">
            <v>Alist</v>
          </cell>
          <cell r="H69" t="str">
            <v>Bottle</v>
          </cell>
          <cell r="I69" t="str">
            <v>piece</v>
          </cell>
          <cell r="K69" t="str">
            <v>capsule</v>
          </cell>
          <cell r="L69">
            <v>56.533333333333331</v>
          </cell>
          <cell r="M69">
            <v>87</v>
          </cell>
        </row>
        <row r="70">
          <cell r="C70" t="str">
            <v>2015-01-002-CP5713</v>
          </cell>
          <cell r="D70" t="str">
            <v>CP5713</v>
          </cell>
          <cell r="E70">
            <v>60</v>
          </cell>
          <cell r="F70" t="str">
            <v>Pregnenolone 100mg</v>
          </cell>
          <cell r="G70" t="str">
            <v>Alist</v>
          </cell>
          <cell r="I70" t="str">
            <v>piece</v>
          </cell>
          <cell r="L70">
            <v>0</v>
          </cell>
          <cell r="M70">
            <v>45</v>
          </cell>
        </row>
        <row r="71">
          <cell r="C71" t="str">
            <v>2015-01-002-CQ16</v>
          </cell>
          <cell r="D71" t="str">
            <v>CQ16</v>
          </cell>
          <cell r="E71">
            <v>60</v>
          </cell>
          <cell r="F71" t="str">
            <v>COQ10 - 120 mg</v>
          </cell>
          <cell r="G71" t="str">
            <v>Alist</v>
          </cell>
          <cell r="H71" t="str">
            <v>Bottle</v>
          </cell>
          <cell r="I71" t="str">
            <v>piece</v>
          </cell>
          <cell r="K71" t="str">
            <v>capsule</v>
          </cell>
          <cell r="L71">
            <v>54.4</v>
          </cell>
          <cell r="M71">
            <v>79</v>
          </cell>
        </row>
        <row r="72">
          <cell r="C72" t="str">
            <v>2015-01-002-CRD9</v>
          </cell>
          <cell r="D72" t="str">
            <v>CRD9</v>
          </cell>
          <cell r="E72">
            <v>90</v>
          </cell>
          <cell r="F72" t="str">
            <v>Cranberry/D-Mannose</v>
          </cell>
          <cell r="G72" t="str">
            <v>Alist</v>
          </cell>
          <cell r="H72" t="str">
            <v>Bottle</v>
          </cell>
          <cell r="I72" t="str">
            <v>piece</v>
          </cell>
          <cell r="J72">
            <v>0</v>
          </cell>
          <cell r="K72" t="str">
            <v>capsule</v>
          </cell>
          <cell r="L72">
            <v>27.733333333333334</v>
          </cell>
          <cell r="M72">
            <v>42</v>
          </cell>
        </row>
        <row r="73">
          <cell r="C73" t="str">
            <v>2015-01-002-CRM2</v>
          </cell>
          <cell r="D73" t="str">
            <v>CRM2</v>
          </cell>
          <cell r="E73">
            <v>1</v>
          </cell>
          <cell r="F73" t="str">
            <v>Creatine Monohydrate Powder 250g</v>
          </cell>
          <cell r="G73" t="str">
            <v>Alist</v>
          </cell>
          <cell r="H73" t="str">
            <v>Bottle</v>
          </cell>
          <cell r="I73" t="str">
            <v>piece</v>
          </cell>
          <cell r="J73" t="str">
            <v>250g</v>
          </cell>
          <cell r="K73" t="str">
            <v>powder</v>
          </cell>
          <cell r="L73">
            <v>1792</v>
          </cell>
          <cell r="M73">
            <v>3200</v>
          </cell>
        </row>
        <row r="74">
          <cell r="C74" t="str">
            <v>2015-01-002-CRX060</v>
          </cell>
          <cell r="D74" t="str">
            <v>CRX060</v>
          </cell>
          <cell r="E74">
            <v>60</v>
          </cell>
          <cell r="F74" t="str">
            <v>ColonRx™</v>
          </cell>
          <cell r="G74" t="str">
            <v>Alist</v>
          </cell>
          <cell r="H74" t="str">
            <v>Bottle</v>
          </cell>
          <cell r="I74" t="str">
            <v>piece</v>
          </cell>
          <cell r="J74">
            <v>0</v>
          </cell>
          <cell r="K74" t="str">
            <v>capsule</v>
          </cell>
          <cell r="L74">
            <v>21.333333333333332</v>
          </cell>
          <cell r="M74">
            <v>42</v>
          </cell>
        </row>
        <row r="75">
          <cell r="C75" t="str">
            <v>2015-01-002-CSC120</v>
          </cell>
          <cell r="D75" t="str">
            <v>CSC120</v>
          </cell>
          <cell r="E75">
            <v>120</v>
          </cell>
          <cell r="F75" t="str">
            <v>Carnitine Synergy™</v>
          </cell>
          <cell r="G75" t="str">
            <v>Alist</v>
          </cell>
          <cell r="H75" t="str">
            <v>Bottle</v>
          </cell>
          <cell r="I75" t="str">
            <v>piece</v>
          </cell>
          <cell r="J75">
            <v>0</v>
          </cell>
          <cell r="K75" t="str">
            <v>capsule</v>
          </cell>
          <cell r="L75">
            <v>27.2</v>
          </cell>
          <cell r="M75">
            <v>41</v>
          </cell>
        </row>
        <row r="76">
          <cell r="C76" t="str">
            <v>2015-01-002-CUR1</v>
          </cell>
          <cell r="D76" t="str">
            <v>CUR1</v>
          </cell>
          <cell r="E76">
            <v>120</v>
          </cell>
          <cell r="F76" t="str">
            <v>Curcumin 250mg</v>
          </cell>
          <cell r="G76" t="str">
            <v>Alist</v>
          </cell>
          <cell r="H76" t="str">
            <v>Bottle</v>
          </cell>
          <cell r="I76" t="str">
            <v>piece</v>
          </cell>
          <cell r="J76" t="str">
            <v>250g</v>
          </cell>
          <cell r="K76" t="str">
            <v>capsule</v>
          </cell>
          <cell r="L76">
            <v>20.8</v>
          </cell>
          <cell r="M76">
            <v>38</v>
          </cell>
        </row>
        <row r="77">
          <cell r="C77" t="str">
            <v>2015-01-002-CVD9</v>
          </cell>
          <cell r="D77" t="str">
            <v>CVD9</v>
          </cell>
          <cell r="E77">
            <v>90</v>
          </cell>
          <cell r="F77" t="str">
            <v>Calcium with vitamin D3</v>
          </cell>
          <cell r="G77" t="str">
            <v>Alist</v>
          </cell>
          <cell r="H77" t="str">
            <v>Bottle</v>
          </cell>
          <cell r="I77" t="str">
            <v>piece</v>
          </cell>
          <cell r="J77">
            <v>0</v>
          </cell>
          <cell r="K77" t="str">
            <v>capsule</v>
          </cell>
          <cell r="L77">
            <v>8.5333333333333332</v>
          </cell>
          <cell r="M77">
            <v>21</v>
          </cell>
        </row>
        <row r="78">
          <cell r="C78" t="str">
            <v>2015-01-002-DD6</v>
          </cell>
          <cell r="D78" t="str">
            <v>DD6</v>
          </cell>
          <cell r="E78">
            <v>60</v>
          </cell>
          <cell r="F78" t="str">
            <v>DIM Detox</v>
          </cell>
          <cell r="G78" t="str">
            <v>Alist</v>
          </cell>
          <cell r="H78" t="str">
            <v>Bottle</v>
          </cell>
          <cell r="I78" t="str">
            <v>piece</v>
          </cell>
          <cell r="K78" t="str">
            <v>capsule</v>
          </cell>
          <cell r="L78">
            <v>39.466666666666669</v>
          </cell>
          <cell r="M78">
            <v>63</v>
          </cell>
        </row>
        <row r="79">
          <cell r="C79" t="str">
            <v>2015-01-002-DETOX14UNF</v>
          </cell>
          <cell r="D79" t="str">
            <v>DETOX14UNF</v>
          </cell>
          <cell r="E79">
            <v>1</v>
          </cell>
          <cell r="F79" t="str">
            <v>DFH 14-Day Detox Program</v>
          </cell>
          <cell r="G79" t="str">
            <v>Alist</v>
          </cell>
          <cell r="H79" t="str">
            <v>Bottle</v>
          </cell>
          <cell r="I79" t="str">
            <v>piece</v>
          </cell>
          <cell r="L79">
            <v>8192</v>
          </cell>
          <cell r="M79">
            <v>11250</v>
          </cell>
        </row>
        <row r="80">
          <cell r="C80" t="str">
            <v>2015-01-002-DEU1</v>
          </cell>
          <cell r="D80" t="str">
            <v>DEU1</v>
          </cell>
          <cell r="E80">
            <v>180</v>
          </cell>
          <cell r="F80" t="str">
            <v>Digestive Enzymes Ultra</v>
          </cell>
          <cell r="G80" t="str">
            <v>Alist</v>
          </cell>
          <cell r="H80" t="str">
            <v>Bottle</v>
          </cell>
          <cell r="I80" t="str">
            <v>piece</v>
          </cell>
          <cell r="K80" t="str">
            <v>capsule</v>
          </cell>
          <cell r="L80">
            <v>8.5333333333333332</v>
          </cell>
          <cell r="M80">
            <v>23</v>
          </cell>
        </row>
        <row r="81">
          <cell r="C81" t="str">
            <v>2015-01-002-DH16</v>
          </cell>
          <cell r="D81" t="str">
            <v>DH16</v>
          </cell>
          <cell r="E81">
            <v>60</v>
          </cell>
          <cell r="F81" t="str">
            <v>DHEA 10 mg</v>
          </cell>
          <cell r="G81" t="str">
            <v>Alist</v>
          </cell>
          <cell r="H81" t="str">
            <v>Bottle</v>
          </cell>
          <cell r="I81" t="str">
            <v>piece</v>
          </cell>
          <cell r="J81" t="str">
            <v>10mg</v>
          </cell>
          <cell r="K81" t="str">
            <v>capsule</v>
          </cell>
          <cell r="L81">
            <v>10.666666666666666</v>
          </cell>
          <cell r="M81">
            <v>28</v>
          </cell>
        </row>
        <row r="82">
          <cell r="C82" t="str">
            <v>2015-01-002-DH26</v>
          </cell>
          <cell r="D82" t="str">
            <v>DH26</v>
          </cell>
          <cell r="E82">
            <v>60</v>
          </cell>
          <cell r="F82" t="str">
            <v>DHEA 25 mg</v>
          </cell>
          <cell r="G82" t="str">
            <v>Alist</v>
          </cell>
          <cell r="H82" t="str">
            <v>Bottle</v>
          </cell>
          <cell r="I82" t="str">
            <v>piece</v>
          </cell>
          <cell r="K82" t="str">
            <v>capsule</v>
          </cell>
          <cell r="L82">
            <v>14.933333333333334</v>
          </cell>
          <cell r="M82">
            <v>30</v>
          </cell>
        </row>
        <row r="83">
          <cell r="C83" t="str">
            <v>2015-01-002-DH6</v>
          </cell>
          <cell r="D83" t="str">
            <v>DH6</v>
          </cell>
          <cell r="E83">
            <v>60</v>
          </cell>
          <cell r="F83" t="str">
            <v>DHEA 5 mg</v>
          </cell>
          <cell r="G83" t="str">
            <v>Alist</v>
          </cell>
          <cell r="H83" t="str">
            <v>Bottle</v>
          </cell>
          <cell r="I83" t="str">
            <v>piece</v>
          </cell>
          <cell r="K83" t="str">
            <v>capsule</v>
          </cell>
          <cell r="L83">
            <v>10.666666666666666</v>
          </cell>
          <cell r="M83">
            <v>28</v>
          </cell>
        </row>
        <row r="84">
          <cell r="C84" t="str">
            <v>2015-01-002-DPB060</v>
          </cell>
          <cell r="D84" t="str">
            <v>DPB060</v>
          </cell>
          <cell r="E84">
            <v>60</v>
          </cell>
          <cell r="F84" t="str">
            <v>DopaBoost™</v>
          </cell>
          <cell r="G84" t="str">
            <v>Alist</v>
          </cell>
          <cell r="H84" t="str">
            <v>Bottle</v>
          </cell>
          <cell r="I84" t="str">
            <v>piece</v>
          </cell>
          <cell r="K84" t="str">
            <v>capsule</v>
          </cell>
          <cell r="L84">
            <v>27.733333333333334</v>
          </cell>
          <cell r="M84">
            <v>52</v>
          </cell>
        </row>
        <row r="85">
          <cell r="C85" t="str">
            <v>2015-01-002-EEF3</v>
          </cell>
          <cell r="D85" t="str">
            <v>EEF3</v>
          </cell>
          <cell r="E85">
            <v>1</v>
          </cell>
          <cell r="F85" t="str">
            <v>Electrolyte Energy Formula Powder 340g</v>
          </cell>
          <cell r="G85" t="str">
            <v>Alist</v>
          </cell>
          <cell r="H85" t="str">
            <v>Bottle</v>
          </cell>
          <cell r="I85" t="str">
            <v>piece</v>
          </cell>
          <cell r="K85" t="str">
            <v>powder</v>
          </cell>
          <cell r="L85">
            <v>1280</v>
          </cell>
          <cell r="M85">
            <v>2413</v>
          </cell>
        </row>
        <row r="86">
          <cell r="C86" t="str">
            <v>2015-01-002-EGC060</v>
          </cell>
          <cell r="D86" t="str">
            <v>EGC060</v>
          </cell>
          <cell r="E86">
            <v>60</v>
          </cell>
          <cell r="F86" t="str">
            <v>EGCg</v>
          </cell>
          <cell r="G86" t="str">
            <v>Alist</v>
          </cell>
          <cell r="H86" t="str">
            <v>Bottle</v>
          </cell>
          <cell r="I86" t="str">
            <v>piece</v>
          </cell>
          <cell r="J86">
            <v>0</v>
          </cell>
          <cell r="K86" t="str">
            <v>tablet</v>
          </cell>
          <cell r="L86">
            <v>18.133333333333333</v>
          </cell>
          <cell r="M86">
            <v>48</v>
          </cell>
        </row>
        <row r="87">
          <cell r="C87" t="str">
            <v>2015-01-002-END120</v>
          </cell>
          <cell r="D87" t="str">
            <v>END120</v>
          </cell>
          <cell r="E87">
            <v>120</v>
          </cell>
          <cell r="F87" t="str">
            <v>EndoTrim™</v>
          </cell>
          <cell r="G87" t="str">
            <v>Alist</v>
          </cell>
          <cell r="H87" t="str">
            <v>Bottle</v>
          </cell>
          <cell r="I87" t="str">
            <v>piece</v>
          </cell>
          <cell r="K87" t="str">
            <v>capsule</v>
          </cell>
          <cell r="L87">
            <v>25.066666666666666</v>
          </cell>
          <cell r="M87">
            <v>36</v>
          </cell>
        </row>
        <row r="88">
          <cell r="C88" t="str">
            <v>2015-01-002-EPO1</v>
          </cell>
          <cell r="D88" t="str">
            <v>EPO1</v>
          </cell>
          <cell r="E88">
            <v>100</v>
          </cell>
          <cell r="F88" t="str">
            <v>E.P.O. (Evening Primrose Oil) 500mg</v>
          </cell>
          <cell r="G88" t="str">
            <v>Alist</v>
          </cell>
          <cell r="H88" t="str">
            <v>Bottle</v>
          </cell>
          <cell r="I88" t="str">
            <v>piece</v>
          </cell>
          <cell r="K88" t="str">
            <v>capsule</v>
          </cell>
          <cell r="L88">
            <v>13.44</v>
          </cell>
          <cell r="M88">
            <v>24</v>
          </cell>
        </row>
        <row r="89">
          <cell r="C89" t="str">
            <v>2015-01-002-ESSGRN</v>
          </cell>
          <cell r="D89" t="str">
            <v>ESSGRN</v>
          </cell>
          <cell r="E89">
            <v>1</v>
          </cell>
          <cell r="F89" t="str">
            <v>EssentiaGreens™ 270g Powder</v>
          </cell>
          <cell r="G89" t="str">
            <v>Alist</v>
          </cell>
          <cell r="I89" t="str">
            <v>piece</v>
          </cell>
          <cell r="L89">
            <v>3200</v>
          </cell>
          <cell r="M89">
            <v>4536</v>
          </cell>
        </row>
        <row r="90">
          <cell r="C90" t="str">
            <v>2015-01-002-EX1</v>
          </cell>
          <cell r="D90" t="str">
            <v>EX1</v>
          </cell>
          <cell r="E90">
            <v>60</v>
          </cell>
          <cell r="F90" t="str">
            <v>Energy Xtra</v>
          </cell>
          <cell r="G90" t="str">
            <v>Alist</v>
          </cell>
          <cell r="H90" t="str">
            <v>Bottle</v>
          </cell>
          <cell r="I90" t="str">
            <v>piece</v>
          </cell>
          <cell r="K90" t="str">
            <v>capsule</v>
          </cell>
          <cell r="L90">
            <v>20.266666666666666</v>
          </cell>
          <cell r="M90">
            <v>42</v>
          </cell>
        </row>
        <row r="91">
          <cell r="C91" t="str">
            <v>2015-01-002-FO6</v>
          </cell>
          <cell r="D91" t="str">
            <v>FO6</v>
          </cell>
          <cell r="E91">
            <v>60</v>
          </cell>
          <cell r="F91" t="str">
            <v>Folic Acid 800mcg</v>
          </cell>
          <cell r="G91" t="str">
            <v>Alist</v>
          </cell>
          <cell r="H91" t="str">
            <v>Bottle</v>
          </cell>
          <cell r="I91" t="str">
            <v>piece</v>
          </cell>
          <cell r="J91" t="str">
            <v>800mg</v>
          </cell>
          <cell r="K91" t="str">
            <v>capsule</v>
          </cell>
          <cell r="L91">
            <v>11.733333333333333</v>
          </cell>
          <cell r="M91">
            <v>28</v>
          </cell>
        </row>
        <row r="92">
          <cell r="C92" t="str">
            <v>2015-01-002-GHM060</v>
          </cell>
          <cell r="D92" t="str">
            <v>GHM060</v>
          </cell>
          <cell r="E92">
            <v>60</v>
          </cell>
          <cell r="F92" t="str">
            <v>GastroMend-HP™ 60 Caps</v>
          </cell>
          <cell r="G92" t="str">
            <v>Alist</v>
          </cell>
          <cell r="H92" t="str">
            <v>Bottle</v>
          </cell>
          <cell r="I92" t="str">
            <v>piece</v>
          </cell>
          <cell r="J92">
            <v>0</v>
          </cell>
          <cell r="K92" t="str">
            <v>capsule</v>
          </cell>
          <cell r="L92">
            <v>43.733333333333334</v>
          </cell>
          <cell r="M92">
            <v>68</v>
          </cell>
        </row>
        <row r="93">
          <cell r="C93" t="str">
            <v>2015-01-002-GIX060</v>
          </cell>
          <cell r="D93" t="str">
            <v>GIX060</v>
          </cell>
          <cell r="E93">
            <v>60</v>
          </cell>
          <cell r="F93" t="str">
            <v>GI Microb-X™</v>
          </cell>
          <cell r="G93" t="str">
            <v>Alist</v>
          </cell>
          <cell r="H93" t="str">
            <v>Bottle</v>
          </cell>
          <cell r="I93" t="str">
            <v>piece</v>
          </cell>
          <cell r="J93">
            <v>0</v>
          </cell>
          <cell r="K93" t="str">
            <v>capsule</v>
          </cell>
          <cell r="L93">
            <v>43.733333333333334</v>
          </cell>
          <cell r="M93">
            <v>66</v>
          </cell>
        </row>
        <row r="94">
          <cell r="C94" t="str">
            <v>2015-01-002-GLA060</v>
          </cell>
          <cell r="D94" t="str">
            <v>GLA060</v>
          </cell>
          <cell r="E94">
            <v>60</v>
          </cell>
          <cell r="F94" t="str">
            <v>GLA 240 mg</v>
          </cell>
          <cell r="G94" t="str">
            <v>Alist</v>
          </cell>
          <cell r="H94" t="str">
            <v>Bottle</v>
          </cell>
          <cell r="I94" t="str">
            <v>piece</v>
          </cell>
          <cell r="K94" t="str">
            <v>gelcaps</v>
          </cell>
          <cell r="L94">
            <v>26.666666666666668</v>
          </cell>
          <cell r="M94">
            <v>41</v>
          </cell>
        </row>
        <row r="95">
          <cell r="C95" t="str">
            <v>2015-01-002-GRV210</v>
          </cell>
          <cell r="D95" t="str">
            <v>GRV210</v>
          </cell>
          <cell r="E95">
            <v>210</v>
          </cell>
          <cell r="F95" t="str">
            <v>GI-Revive™</v>
          </cell>
          <cell r="G95" t="str">
            <v>Alist</v>
          </cell>
          <cell r="H95" t="str">
            <v>Bottle</v>
          </cell>
          <cell r="I95" t="str">
            <v>piece</v>
          </cell>
          <cell r="K95" t="str">
            <v>capsule</v>
          </cell>
          <cell r="L95">
            <v>19.2</v>
          </cell>
          <cell r="M95">
            <v>29</v>
          </cell>
        </row>
        <row r="96">
          <cell r="C96" t="str">
            <v>2015-01-002-HEP120</v>
          </cell>
          <cell r="D96" t="str">
            <v>HEP120</v>
          </cell>
          <cell r="E96">
            <v>120</v>
          </cell>
          <cell r="F96" t="str">
            <v xml:space="preserve">Hepatatone Plus™ </v>
          </cell>
          <cell r="G96" t="str">
            <v>Alist</v>
          </cell>
          <cell r="I96" t="str">
            <v>piece</v>
          </cell>
          <cell r="L96">
            <v>24</v>
          </cell>
          <cell r="M96">
            <v>36</v>
          </cell>
        </row>
        <row r="97">
          <cell r="C97" t="str">
            <v>2015-01-002-HIS120</v>
          </cell>
          <cell r="D97" t="str">
            <v>HIS120</v>
          </cell>
          <cell r="E97">
            <v>120</v>
          </cell>
          <cell r="F97" t="str">
            <v>HistaEze™</v>
          </cell>
          <cell r="G97" t="str">
            <v>Alist</v>
          </cell>
          <cell r="H97" t="str">
            <v>Bottle</v>
          </cell>
          <cell r="I97" t="str">
            <v>piece</v>
          </cell>
          <cell r="J97">
            <v>0</v>
          </cell>
          <cell r="K97" t="str">
            <v>capsule</v>
          </cell>
          <cell r="L97">
            <v>23.466666666666665</v>
          </cell>
          <cell r="M97">
            <v>39</v>
          </cell>
        </row>
        <row r="98">
          <cell r="C98" t="str">
            <v>2015-01-002-HMB3</v>
          </cell>
          <cell r="D98" t="str">
            <v>HMB3</v>
          </cell>
          <cell r="E98">
            <v>360</v>
          </cell>
          <cell r="F98" t="str">
            <v>HMB Plus</v>
          </cell>
          <cell r="G98" t="str">
            <v>Alist</v>
          </cell>
          <cell r="H98" t="str">
            <v>Bottle</v>
          </cell>
          <cell r="I98" t="str">
            <v>piece</v>
          </cell>
          <cell r="J98">
            <v>0</v>
          </cell>
          <cell r="K98" t="str">
            <v>capsule</v>
          </cell>
          <cell r="L98">
            <v>11.2</v>
          </cell>
          <cell r="M98">
            <v>25</v>
          </cell>
        </row>
        <row r="99">
          <cell r="C99" t="str">
            <v>2015-01-002-HTN120</v>
          </cell>
          <cell r="D99" t="str">
            <v>HTN120</v>
          </cell>
          <cell r="E99">
            <v>120</v>
          </cell>
          <cell r="F99" t="str">
            <v>HTN Complex™</v>
          </cell>
          <cell r="G99" t="str">
            <v>Alist</v>
          </cell>
          <cell r="H99" t="str">
            <v>Bottle</v>
          </cell>
          <cell r="I99" t="str">
            <v>piece</v>
          </cell>
          <cell r="K99" t="str">
            <v>capsule</v>
          </cell>
          <cell r="L99">
            <v>17.600000000000001</v>
          </cell>
          <cell r="M99">
            <v>29</v>
          </cell>
        </row>
        <row r="100">
          <cell r="C100" t="str">
            <v>2015-01-002-HYD56</v>
          </cell>
          <cell r="D100" t="str">
            <v>HYD56</v>
          </cell>
          <cell r="E100">
            <v>60</v>
          </cell>
          <cell r="F100" t="str">
            <v>5-HTP (5-Hydroxytryptophan) 50 mg</v>
          </cell>
          <cell r="G100" t="str">
            <v>Alist</v>
          </cell>
          <cell r="H100" t="str">
            <v>Bottle</v>
          </cell>
          <cell r="I100" t="str">
            <v>piece</v>
          </cell>
          <cell r="K100" t="str">
            <v>capsule</v>
          </cell>
          <cell r="L100">
            <v>33.06666666666667</v>
          </cell>
          <cell r="M100">
            <v>49</v>
          </cell>
        </row>
        <row r="101">
          <cell r="C101" t="str">
            <v>2015-01-002-IMPO90</v>
          </cell>
          <cell r="D101" t="str">
            <v>IMPO90</v>
          </cell>
          <cell r="E101">
            <v>90</v>
          </cell>
          <cell r="F101" t="str">
            <v xml:space="preserve">Immunitone Plus </v>
          </cell>
          <cell r="G101" t="str">
            <v>Alist</v>
          </cell>
          <cell r="I101" t="str">
            <v>piece</v>
          </cell>
          <cell r="L101">
            <v>0</v>
          </cell>
          <cell r="M101">
            <v>44.5</v>
          </cell>
        </row>
        <row r="102">
          <cell r="C102" t="str">
            <v>2015-01-002-INO120</v>
          </cell>
          <cell r="D102" t="str">
            <v>INO120</v>
          </cell>
          <cell r="E102">
            <v>120</v>
          </cell>
          <cell r="F102" t="str">
            <v>Inositol Capsules 900mg</v>
          </cell>
          <cell r="G102" t="str">
            <v>Alist</v>
          </cell>
          <cell r="H102" t="str">
            <v>Bottle</v>
          </cell>
          <cell r="I102" t="str">
            <v>piece</v>
          </cell>
          <cell r="J102" t="str">
            <v>900mg</v>
          </cell>
          <cell r="K102" t="str">
            <v>capsule</v>
          </cell>
          <cell r="L102">
            <v>13.866666666666667</v>
          </cell>
          <cell r="M102">
            <v>26</v>
          </cell>
        </row>
        <row r="103">
          <cell r="C103" t="str">
            <v>2015-01-002-KD26</v>
          </cell>
          <cell r="D103" t="str">
            <v>KD26</v>
          </cell>
          <cell r="E103">
            <v>60</v>
          </cell>
          <cell r="F103" t="str">
            <v>7-KETO™ DHEA 25 mg</v>
          </cell>
          <cell r="G103" t="str">
            <v>Alist</v>
          </cell>
          <cell r="H103" t="str">
            <v>Bottle</v>
          </cell>
          <cell r="I103" t="str">
            <v>piece</v>
          </cell>
          <cell r="J103" t="str">
            <v>25mg</v>
          </cell>
          <cell r="K103" t="str">
            <v>capsule</v>
          </cell>
          <cell r="L103">
            <v>22.4</v>
          </cell>
          <cell r="M103">
            <v>41</v>
          </cell>
        </row>
        <row r="104">
          <cell r="C104" t="str">
            <v>2015-01-002-KD56</v>
          </cell>
          <cell r="D104" t="str">
            <v>KD56</v>
          </cell>
          <cell r="E104">
            <v>60</v>
          </cell>
          <cell r="F104" t="str">
            <v>7-KETO™ DHEA 50 mg</v>
          </cell>
          <cell r="G104" t="str">
            <v>Alist</v>
          </cell>
          <cell r="H104" t="str">
            <v>Bottle</v>
          </cell>
          <cell r="I104" t="str">
            <v>piece</v>
          </cell>
          <cell r="J104">
            <v>0</v>
          </cell>
          <cell r="K104" t="str">
            <v>capsule</v>
          </cell>
          <cell r="L104">
            <v>37.333333333333336</v>
          </cell>
          <cell r="M104">
            <v>59</v>
          </cell>
        </row>
        <row r="105">
          <cell r="C105" t="str">
            <v>2015-01-002-KID060</v>
          </cell>
          <cell r="D105" t="str">
            <v>KID060</v>
          </cell>
          <cell r="E105">
            <v>60</v>
          </cell>
          <cell r="F105" t="str">
            <v>Kidney Korrect™</v>
          </cell>
          <cell r="G105" t="str">
            <v>Alist</v>
          </cell>
          <cell r="H105" t="str">
            <v>Bottle</v>
          </cell>
          <cell r="I105" t="str">
            <v>piece</v>
          </cell>
          <cell r="L105">
            <v>57.6</v>
          </cell>
          <cell r="M105">
            <v>82</v>
          </cell>
        </row>
        <row r="106">
          <cell r="C106" t="str">
            <v>2015-01-002-KPC120</v>
          </cell>
          <cell r="D106" t="str">
            <v>KPC120</v>
          </cell>
          <cell r="E106">
            <v>120</v>
          </cell>
          <cell r="F106" t="str">
            <v>K+2 Potassium™ 300mg</v>
          </cell>
          <cell r="G106" t="str">
            <v>Alist</v>
          </cell>
          <cell r="H106" t="str">
            <v>Bottle</v>
          </cell>
          <cell r="I106" t="str">
            <v>piece</v>
          </cell>
          <cell r="J106" t="str">
            <v>300mg</v>
          </cell>
          <cell r="K106" t="str">
            <v>capsule</v>
          </cell>
          <cell r="L106">
            <v>11.2</v>
          </cell>
          <cell r="M106">
            <v>21</v>
          </cell>
        </row>
        <row r="107">
          <cell r="C107" t="str">
            <v>2015-01-002-LG19</v>
          </cell>
          <cell r="D107" t="str">
            <v>LG19</v>
          </cell>
          <cell r="E107">
            <v>90</v>
          </cell>
          <cell r="F107" t="str">
            <v>L-Glutamine 1,000 mg</v>
          </cell>
          <cell r="G107" t="str">
            <v>Alist</v>
          </cell>
          <cell r="H107" t="str">
            <v>Bottle</v>
          </cell>
          <cell r="I107" t="str">
            <v>piece</v>
          </cell>
          <cell r="J107">
            <v>0</v>
          </cell>
          <cell r="K107" t="str">
            <v>capsule</v>
          </cell>
          <cell r="L107">
            <v>16.355555555555554</v>
          </cell>
          <cell r="M107">
            <v>30</v>
          </cell>
        </row>
        <row r="108">
          <cell r="C108" t="str">
            <v>2015-01-002-LG59</v>
          </cell>
          <cell r="D108" t="str">
            <v>LG59</v>
          </cell>
          <cell r="E108">
            <v>90</v>
          </cell>
          <cell r="F108" t="str">
            <v>L-Glutamine 500 mg</v>
          </cell>
          <cell r="G108" t="str">
            <v>Alist</v>
          </cell>
          <cell r="H108" t="str">
            <v>Bottle</v>
          </cell>
          <cell r="I108" t="str">
            <v>piece</v>
          </cell>
          <cell r="J108" t="str">
            <v>500mg</v>
          </cell>
          <cell r="K108" t="str">
            <v>capsule</v>
          </cell>
          <cell r="L108">
            <v>11.377777777777778</v>
          </cell>
          <cell r="M108">
            <v>23</v>
          </cell>
        </row>
        <row r="109">
          <cell r="C109" t="str">
            <v>2015-01-002-LPT060</v>
          </cell>
          <cell r="D109" t="str">
            <v>LPT060</v>
          </cell>
          <cell r="E109">
            <v>60</v>
          </cell>
          <cell r="F109" t="str">
            <v>Lipotrienols RYR™</v>
          </cell>
          <cell r="G109" t="str">
            <v>Alist</v>
          </cell>
          <cell r="H109" t="str">
            <v>bottle</v>
          </cell>
          <cell r="I109" t="str">
            <v>piece</v>
          </cell>
          <cell r="J109">
            <v>0</v>
          </cell>
          <cell r="K109" t="str">
            <v>capsule</v>
          </cell>
          <cell r="L109">
            <v>43.733333333333334</v>
          </cell>
          <cell r="M109">
            <v>66</v>
          </cell>
        </row>
        <row r="110">
          <cell r="C110" t="str">
            <v>2015-01-002-LR1</v>
          </cell>
          <cell r="D110" t="str">
            <v>LR1</v>
          </cell>
          <cell r="E110">
            <v>120</v>
          </cell>
          <cell r="F110" t="str">
            <v>Ligament Restore</v>
          </cell>
          <cell r="G110" t="str">
            <v>Alist</v>
          </cell>
          <cell r="H110" t="str">
            <v>Bottle</v>
          </cell>
          <cell r="I110" t="str">
            <v>piece</v>
          </cell>
          <cell r="J110">
            <v>0</v>
          </cell>
          <cell r="K110" t="str">
            <v>capsule</v>
          </cell>
          <cell r="L110">
            <v>26.666666666666668</v>
          </cell>
          <cell r="M110">
            <v>38</v>
          </cell>
        </row>
        <row r="111">
          <cell r="C111" t="str">
            <v>2015-01-002-LSC120</v>
          </cell>
          <cell r="D111" t="str">
            <v>LSC120</v>
          </cell>
          <cell r="E111">
            <v>120</v>
          </cell>
          <cell r="F111" t="str">
            <v>Lithium Synergy</v>
          </cell>
          <cell r="G111" t="str">
            <v>Alist</v>
          </cell>
          <cell r="H111" t="str">
            <v>Bottle</v>
          </cell>
          <cell r="I111" t="str">
            <v>piece</v>
          </cell>
          <cell r="J111">
            <v>0</v>
          </cell>
          <cell r="K111" t="str">
            <v>capsule</v>
          </cell>
          <cell r="L111">
            <v>13.866666666666667</v>
          </cell>
          <cell r="M111">
            <v>24</v>
          </cell>
        </row>
        <row r="112">
          <cell r="C112" t="str">
            <v>2015-01-002-LSG6</v>
          </cell>
          <cell r="D112" t="str">
            <v>LSG6</v>
          </cell>
          <cell r="E112">
            <v>60</v>
          </cell>
          <cell r="F112" t="str">
            <v>Liposomal Glutathione</v>
          </cell>
          <cell r="G112" t="str">
            <v>Alist</v>
          </cell>
          <cell r="I112" t="str">
            <v>piece</v>
          </cell>
          <cell r="L112">
            <v>75.733333333333334</v>
          </cell>
          <cell r="M112">
            <v>99</v>
          </cell>
        </row>
        <row r="113">
          <cell r="C113" t="str">
            <v>2015-01-002-LY26</v>
          </cell>
          <cell r="D113" t="str">
            <v>LY26</v>
          </cell>
          <cell r="E113">
            <v>60</v>
          </cell>
          <cell r="F113" t="str">
            <v>Lycopene 20 mg</v>
          </cell>
          <cell r="G113" t="str">
            <v>Alist</v>
          </cell>
          <cell r="I113" t="str">
            <v>piece</v>
          </cell>
          <cell r="L113">
            <v>54.4</v>
          </cell>
          <cell r="M113">
            <v>73</v>
          </cell>
        </row>
        <row r="114">
          <cell r="C114" t="str">
            <v>2015-01-002-ME36</v>
          </cell>
          <cell r="D114" t="str">
            <v>ME36</v>
          </cell>
          <cell r="E114">
            <v>60</v>
          </cell>
          <cell r="F114" t="str">
            <v>Melatonin 3 Mg</v>
          </cell>
          <cell r="G114" t="str">
            <v>Alist</v>
          </cell>
          <cell r="H114" t="str">
            <v>Bottle</v>
          </cell>
          <cell r="I114" t="str">
            <v>piece</v>
          </cell>
          <cell r="J114">
            <v>0</v>
          </cell>
          <cell r="K114" t="str">
            <v>capsule</v>
          </cell>
          <cell r="L114">
            <v>11.733333333333333</v>
          </cell>
          <cell r="M114">
            <v>37</v>
          </cell>
        </row>
        <row r="115">
          <cell r="C115" t="str">
            <v>2015-01-002-Mel-S</v>
          </cell>
          <cell r="D115" t="str">
            <v>Mel-S</v>
          </cell>
          <cell r="E115">
            <v>60</v>
          </cell>
          <cell r="F115" t="str">
            <v>Melatonin 1 Mg</v>
          </cell>
          <cell r="G115" t="str">
            <v>Alist</v>
          </cell>
          <cell r="H115" t="str">
            <v>Bottle</v>
          </cell>
          <cell r="I115" t="str">
            <v>piece</v>
          </cell>
          <cell r="K115" t="str">
            <v>tablet</v>
          </cell>
          <cell r="L115">
            <v>9.6</v>
          </cell>
          <cell r="M115">
            <v>37</v>
          </cell>
        </row>
        <row r="116">
          <cell r="C116" t="str">
            <v>2015-01-002-MF-ARB330</v>
          </cell>
          <cell r="D116" t="str">
            <v>MF-ARB330</v>
          </cell>
          <cell r="E116">
            <v>1</v>
          </cell>
          <cell r="F116" t="str">
            <v>Arthroben™ Powder Mix</v>
          </cell>
          <cell r="G116" t="str">
            <v>Alist</v>
          </cell>
          <cell r="H116" t="str">
            <v>Bottle</v>
          </cell>
          <cell r="I116" t="str">
            <v>piece</v>
          </cell>
          <cell r="K116" t="str">
            <v xml:space="preserve">powder </v>
          </cell>
          <cell r="L116">
            <v>3520</v>
          </cell>
          <cell r="M116">
            <v>5050</v>
          </cell>
        </row>
        <row r="117">
          <cell r="C117" t="str">
            <v>2015-01-002-MHN120</v>
          </cell>
          <cell r="D117" t="str">
            <v>MHN120</v>
          </cell>
          <cell r="E117">
            <v>120</v>
          </cell>
          <cell r="F117" t="str">
            <v>Mitochondrial NRG™</v>
          </cell>
          <cell r="G117" t="str">
            <v>Alist</v>
          </cell>
          <cell r="H117" t="str">
            <v>Bottle</v>
          </cell>
          <cell r="I117" t="str">
            <v>piece</v>
          </cell>
          <cell r="J117" t="str">
            <v>NA</v>
          </cell>
          <cell r="K117" t="str">
            <v>capsule</v>
          </cell>
          <cell r="L117">
            <v>28.266666666666666</v>
          </cell>
          <cell r="M117">
            <v>41</v>
          </cell>
        </row>
        <row r="118">
          <cell r="C118" t="str">
            <v>2015-01-002-MIG090</v>
          </cell>
          <cell r="D118" t="str">
            <v>MIG090</v>
          </cell>
          <cell r="E118">
            <v>90</v>
          </cell>
          <cell r="F118" t="str">
            <v>Migranol™</v>
          </cell>
          <cell r="G118" t="str">
            <v>Alist</v>
          </cell>
          <cell r="H118" t="str">
            <v>Bottle</v>
          </cell>
          <cell r="I118" t="str">
            <v>piece</v>
          </cell>
          <cell r="K118" t="str">
            <v>capsule</v>
          </cell>
          <cell r="L118">
            <v>16.355555555555554</v>
          </cell>
          <cell r="M118">
            <v>29</v>
          </cell>
        </row>
        <row r="119">
          <cell r="C119" t="str">
            <v>2015-01-002-MIT060</v>
          </cell>
          <cell r="D119" t="str">
            <v>MIT060</v>
          </cell>
          <cell r="E119">
            <v>60</v>
          </cell>
          <cell r="F119" t="str">
            <v>Mito-PQQ™</v>
          </cell>
          <cell r="G119" t="str">
            <v>Alist</v>
          </cell>
          <cell r="H119" t="str">
            <v>Bottle</v>
          </cell>
          <cell r="I119" t="str">
            <v>piece</v>
          </cell>
          <cell r="K119" t="str">
            <v>capsule</v>
          </cell>
          <cell r="L119">
            <v>54.4</v>
          </cell>
          <cell r="M119">
            <v>79</v>
          </cell>
        </row>
        <row r="120">
          <cell r="C120" t="str">
            <v>2015-01-002-MRS1</v>
          </cell>
          <cell r="D120" t="str">
            <v>MRS1</v>
          </cell>
          <cell r="E120">
            <v>120</v>
          </cell>
          <cell r="F120" t="str">
            <v>M/R/S Mushroom Formula</v>
          </cell>
          <cell r="G120" t="str">
            <v>Alist</v>
          </cell>
          <cell r="H120" t="str">
            <v>Bottle</v>
          </cell>
          <cell r="I120" t="str">
            <v>piece</v>
          </cell>
          <cell r="K120" t="str">
            <v>capsule</v>
          </cell>
          <cell r="L120">
            <v>28.266666666666666</v>
          </cell>
          <cell r="M120">
            <v>40</v>
          </cell>
        </row>
        <row r="121">
          <cell r="C121" t="str">
            <v>2015-01-002-MRS6</v>
          </cell>
          <cell r="D121" t="str">
            <v>MRS6</v>
          </cell>
          <cell r="E121">
            <v>60</v>
          </cell>
          <cell r="F121" t="str">
            <v>M/R/S Mushroom Formula</v>
          </cell>
          <cell r="G121" t="str">
            <v>Alist</v>
          </cell>
          <cell r="H121" t="str">
            <v>Bottle</v>
          </cell>
          <cell r="I121" t="str">
            <v>piece</v>
          </cell>
          <cell r="K121" t="str">
            <v>capsule</v>
          </cell>
          <cell r="L121">
            <v>32</v>
          </cell>
          <cell r="M121">
            <v>40</v>
          </cell>
        </row>
        <row r="122">
          <cell r="C122" t="str">
            <v>2015-01-002-MS6</v>
          </cell>
          <cell r="D122" t="str">
            <v>MS6</v>
          </cell>
          <cell r="E122">
            <v>60</v>
          </cell>
          <cell r="F122" t="str">
            <v>Macular Support Formula</v>
          </cell>
          <cell r="G122" t="str">
            <v>Alist</v>
          </cell>
          <cell r="H122" t="str">
            <v>Bottle</v>
          </cell>
          <cell r="I122" t="str">
            <v>piece</v>
          </cell>
          <cell r="J122">
            <v>0</v>
          </cell>
          <cell r="K122" t="str">
            <v>capsule</v>
          </cell>
          <cell r="L122">
            <v>42.666666666666664</v>
          </cell>
          <cell r="M122">
            <v>63</v>
          </cell>
        </row>
        <row r="123">
          <cell r="C123" t="str">
            <v>2015-01-002-MSC360</v>
          </cell>
          <cell r="D123" t="str">
            <v>MSC360</v>
          </cell>
          <cell r="E123">
            <v>360</v>
          </cell>
          <cell r="F123" t="str">
            <v>Metabolic Synergy™</v>
          </cell>
          <cell r="G123" t="str">
            <v>Alist</v>
          </cell>
          <cell r="H123" t="str">
            <v>Bottle</v>
          </cell>
          <cell r="I123" t="str">
            <v>piece</v>
          </cell>
          <cell r="K123" t="str">
            <v>capsule</v>
          </cell>
          <cell r="L123">
            <v>17.955555555555556</v>
          </cell>
          <cell r="M123">
            <v>26</v>
          </cell>
        </row>
        <row r="124">
          <cell r="C124" t="str">
            <v>2015-01-002-MTH060</v>
          </cell>
          <cell r="D124" t="str">
            <v>MTH060</v>
          </cell>
          <cell r="E124">
            <v>60</v>
          </cell>
          <cell r="F124" t="str">
            <v>L-5-MTHF 5mg</v>
          </cell>
          <cell r="G124" t="str">
            <v>Alist</v>
          </cell>
          <cell r="H124" t="str">
            <v>Bottle</v>
          </cell>
          <cell r="I124" t="str">
            <v>piece</v>
          </cell>
          <cell r="J124" t="str">
            <v>5mg</v>
          </cell>
          <cell r="K124" t="str">
            <v>caplets</v>
          </cell>
          <cell r="L124">
            <v>56.533333333333331</v>
          </cell>
          <cell r="M124">
            <v>81</v>
          </cell>
        </row>
        <row r="125">
          <cell r="C125" t="str">
            <v>2015-01-002-MTH120</v>
          </cell>
          <cell r="D125" t="str">
            <v>MTH120</v>
          </cell>
          <cell r="E125">
            <v>120</v>
          </cell>
          <cell r="F125" t="str">
            <v>L-5-MTHF 1mg</v>
          </cell>
          <cell r="G125" t="str">
            <v>Alist</v>
          </cell>
          <cell r="H125" t="str">
            <v>Bottle</v>
          </cell>
          <cell r="I125" t="str">
            <v>piece</v>
          </cell>
          <cell r="K125" t="str">
            <v>capsule</v>
          </cell>
          <cell r="L125">
            <v>17.600000000000001</v>
          </cell>
          <cell r="M125">
            <v>27</v>
          </cell>
        </row>
        <row r="126">
          <cell r="C126" t="str">
            <v>2015-01-002-NAC120</v>
          </cell>
          <cell r="D126" t="str">
            <v>NAC120</v>
          </cell>
          <cell r="E126">
            <v>120</v>
          </cell>
          <cell r="F126" t="str">
            <v>N-Acetyl Cysteine</v>
          </cell>
          <cell r="G126" t="str">
            <v>Alist</v>
          </cell>
          <cell r="I126" t="str">
            <v>piece</v>
          </cell>
          <cell r="K126" t="str">
            <v>capsule</v>
          </cell>
          <cell r="L126">
            <v>16.533333333333335</v>
          </cell>
          <cell r="M126">
            <v>28</v>
          </cell>
        </row>
        <row r="127">
          <cell r="C127" t="str">
            <v>2015-01-002-NOS16</v>
          </cell>
          <cell r="D127" t="str">
            <v>NOS16</v>
          </cell>
          <cell r="E127">
            <v>1</v>
          </cell>
          <cell r="F127" t="str">
            <v>Nitric Oxide Support Powder 162g</v>
          </cell>
          <cell r="G127" t="str">
            <v>Alist</v>
          </cell>
          <cell r="I127" t="str">
            <v>piece</v>
          </cell>
          <cell r="L127">
            <v>2112</v>
          </cell>
          <cell r="M127">
            <v>3400</v>
          </cell>
        </row>
        <row r="128">
          <cell r="C128" t="str">
            <v>2015-01-002-NTS120</v>
          </cell>
          <cell r="D128" t="str">
            <v>NTS120</v>
          </cell>
          <cell r="E128">
            <v>120</v>
          </cell>
          <cell r="F128" t="str">
            <v>Natto-Serrazime®</v>
          </cell>
          <cell r="G128" t="str">
            <v>Alist</v>
          </cell>
          <cell r="H128" t="str">
            <v>Bottle</v>
          </cell>
          <cell r="I128" t="str">
            <v>piece</v>
          </cell>
          <cell r="K128" t="str">
            <v>capsule</v>
          </cell>
          <cell r="L128">
            <v>23.466666666666665</v>
          </cell>
          <cell r="M128">
            <v>33</v>
          </cell>
        </row>
        <row r="129">
          <cell r="C129" t="str">
            <v>2015-01-002-NXC1</v>
          </cell>
          <cell r="D129" t="str">
            <v>NXC1</v>
          </cell>
          <cell r="E129">
            <v>120</v>
          </cell>
          <cell r="F129" t="str">
            <v>Nitric Oxide Ultra 120 Caps</v>
          </cell>
          <cell r="G129" t="str">
            <v>Alist</v>
          </cell>
          <cell r="H129">
            <v>0</v>
          </cell>
          <cell r="I129" t="str">
            <v>piece</v>
          </cell>
          <cell r="J129">
            <v>0</v>
          </cell>
          <cell r="K129">
            <v>0</v>
          </cell>
          <cell r="L129">
            <v>27.733333333333334</v>
          </cell>
          <cell r="M129">
            <v>35.5</v>
          </cell>
        </row>
        <row r="130">
          <cell r="C130" t="str">
            <v>2015-01-002-ONE6</v>
          </cell>
          <cell r="D130" t="str">
            <v>ONE6</v>
          </cell>
          <cell r="E130">
            <v>60</v>
          </cell>
          <cell r="F130" t="str">
            <v>O.N.E. Multivitamin</v>
          </cell>
          <cell r="G130" t="str">
            <v>Alist</v>
          </cell>
          <cell r="I130" t="str">
            <v>piece</v>
          </cell>
          <cell r="L130">
            <v>0</v>
          </cell>
          <cell r="M130">
            <v>47.5</v>
          </cell>
        </row>
        <row r="131">
          <cell r="C131" t="str">
            <v>2015-01-002-OVS180</v>
          </cell>
          <cell r="D131" t="str">
            <v>OVS180</v>
          </cell>
          <cell r="E131">
            <v>180</v>
          </cell>
          <cell r="F131" t="str">
            <v>OmegAvail™ Synergy</v>
          </cell>
          <cell r="G131" t="str">
            <v>Alist</v>
          </cell>
          <cell r="H131" t="str">
            <v>Bottle</v>
          </cell>
          <cell r="I131" t="str">
            <v>piece</v>
          </cell>
          <cell r="J131">
            <v>0</v>
          </cell>
          <cell r="K131" t="str">
            <v>capsule</v>
          </cell>
          <cell r="L131">
            <v>18.133333333333333</v>
          </cell>
          <cell r="M131">
            <v>29</v>
          </cell>
        </row>
        <row r="132">
          <cell r="C132" t="str">
            <v>2015-01-002-PCP14K</v>
          </cell>
          <cell r="D132" t="str">
            <v>PCP14K</v>
          </cell>
          <cell r="E132">
            <v>1</v>
          </cell>
          <cell r="F132" t="str">
            <v>PaleoCleanse Plus™ 14-Day Detox Program</v>
          </cell>
          <cell r="G132" t="str">
            <v>Alist</v>
          </cell>
          <cell r="I132" t="str">
            <v>piece</v>
          </cell>
          <cell r="L132">
            <v>8128</v>
          </cell>
          <cell r="M132">
            <v>13400</v>
          </cell>
        </row>
        <row r="133">
          <cell r="C133" t="str">
            <v>2015-01-002-PCS180</v>
          </cell>
          <cell r="D133" t="str">
            <v>PCS180</v>
          </cell>
          <cell r="E133">
            <v>180</v>
          </cell>
          <cell r="F133" t="str">
            <v>Phosphatidylcholine 420 mg</v>
          </cell>
          <cell r="G133" t="str">
            <v>Alist</v>
          </cell>
          <cell r="H133" t="str">
            <v>Bottle</v>
          </cell>
          <cell r="I133" t="str">
            <v>piece</v>
          </cell>
          <cell r="J133" t="str">
            <v>420mg</v>
          </cell>
          <cell r="K133" t="str">
            <v>soft gels</v>
          </cell>
          <cell r="L133">
            <v>14.222222222222221</v>
          </cell>
          <cell r="M133">
            <v>20</v>
          </cell>
        </row>
        <row r="134">
          <cell r="C134" t="str">
            <v>2015-01-002-PGRUNF</v>
          </cell>
          <cell r="D134" t="str">
            <v>PGRUNF</v>
          </cell>
          <cell r="E134">
            <v>1</v>
          </cell>
          <cell r="F134" t="str">
            <v>PaleoGreens™ Organic 270g Powder</v>
          </cell>
          <cell r="G134" t="str">
            <v>Alist</v>
          </cell>
          <cell r="H134" t="str">
            <v>Bottle</v>
          </cell>
          <cell r="I134" t="str">
            <v>piece</v>
          </cell>
          <cell r="J134" t="str">
            <v>270g</v>
          </cell>
          <cell r="K134" t="str">
            <v xml:space="preserve">powder </v>
          </cell>
          <cell r="L134">
            <v>3456</v>
          </cell>
          <cell r="M134">
            <v>5550</v>
          </cell>
        </row>
        <row r="135">
          <cell r="C135" t="str">
            <v>2015-01-002-PLGCB3</v>
          </cell>
          <cell r="D135" t="str">
            <v>PLGCB3</v>
          </cell>
          <cell r="E135">
            <v>1</v>
          </cell>
          <cell r="F135" t="str">
            <v>PureLean® Green Coffee Pack 30s</v>
          </cell>
          <cell r="G135" t="str">
            <v>Alist</v>
          </cell>
          <cell r="H135" t="str">
            <v>Box</v>
          </cell>
          <cell r="I135" t="str">
            <v>piece</v>
          </cell>
          <cell r="K135" t="str">
            <v xml:space="preserve">powder </v>
          </cell>
          <cell r="L135">
            <v>2752</v>
          </cell>
          <cell r="M135">
            <v>3800</v>
          </cell>
        </row>
        <row r="136">
          <cell r="C136" t="str">
            <v>2015-01-002-POG060</v>
          </cell>
          <cell r="D136" t="str">
            <v>POG060</v>
          </cell>
          <cell r="E136">
            <v>60</v>
          </cell>
          <cell r="F136" t="str">
            <v>Policosanol + Gugulipid</v>
          </cell>
          <cell r="G136" t="str">
            <v>Alist</v>
          </cell>
          <cell r="H136" t="str">
            <v>Bottle</v>
          </cell>
          <cell r="I136" t="str">
            <v>piece</v>
          </cell>
          <cell r="J136">
            <v>0</v>
          </cell>
          <cell r="K136" t="str">
            <v>capsule</v>
          </cell>
          <cell r="L136">
            <v>46.93333333333333</v>
          </cell>
          <cell r="M136">
            <v>77</v>
          </cell>
        </row>
        <row r="137">
          <cell r="C137" t="str">
            <v>2015-01-002-PPPB3</v>
          </cell>
          <cell r="D137" t="str">
            <v>PPPB3</v>
          </cell>
          <cell r="E137">
            <v>1</v>
          </cell>
          <cell r="F137" t="str">
            <v>PureLean® Pure Pack 30s</v>
          </cell>
          <cell r="G137" t="str">
            <v>Alist</v>
          </cell>
          <cell r="H137" t="str">
            <v>Box</v>
          </cell>
          <cell r="I137" t="str">
            <v>piece</v>
          </cell>
          <cell r="K137" t="str">
            <v>powder</v>
          </cell>
          <cell r="L137">
            <v>4032</v>
          </cell>
          <cell r="M137">
            <v>5700</v>
          </cell>
        </row>
        <row r="138">
          <cell r="C138" t="str">
            <v>2015-01-002-PR31</v>
          </cell>
          <cell r="D138" t="str">
            <v>PR31</v>
          </cell>
          <cell r="E138">
            <v>180</v>
          </cell>
          <cell r="F138" t="str">
            <v>Pregnenolone 30 mg</v>
          </cell>
          <cell r="G138" t="str">
            <v>Alist</v>
          </cell>
          <cell r="H138" t="str">
            <v>Bottle</v>
          </cell>
          <cell r="I138" t="str">
            <v>piece</v>
          </cell>
          <cell r="J138" t="str">
            <v>30 mg</v>
          </cell>
          <cell r="K138" t="str">
            <v>capsule</v>
          </cell>
          <cell r="L138">
            <v>11.022222222222222</v>
          </cell>
          <cell r="M138">
            <v>43</v>
          </cell>
        </row>
        <row r="139">
          <cell r="C139" t="str">
            <v>2015-01-002-PR36</v>
          </cell>
          <cell r="D139" t="str">
            <v>PR36</v>
          </cell>
          <cell r="E139">
            <v>60</v>
          </cell>
          <cell r="F139" t="str">
            <v>Pregnenolone 30 mg</v>
          </cell>
          <cell r="G139" t="str">
            <v>Alist</v>
          </cell>
          <cell r="H139" t="str">
            <v>Bottle</v>
          </cell>
          <cell r="I139" t="str">
            <v>piece</v>
          </cell>
          <cell r="J139" t="str">
            <v>30mg</v>
          </cell>
          <cell r="K139" t="str">
            <v>capsule</v>
          </cell>
          <cell r="L139">
            <v>13.866666666666667</v>
          </cell>
          <cell r="M139">
            <v>43</v>
          </cell>
        </row>
        <row r="140">
          <cell r="C140" t="str">
            <v>2015-01-002-PRE6</v>
          </cell>
          <cell r="D140" t="str">
            <v>PRE6</v>
          </cell>
          <cell r="E140">
            <v>60</v>
          </cell>
          <cell r="F140" t="str">
            <v>Prenatal Nutrients</v>
          </cell>
          <cell r="G140" t="str">
            <v>Alist</v>
          </cell>
          <cell r="H140" t="str">
            <v>Bottle</v>
          </cell>
          <cell r="I140" t="str">
            <v>piece</v>
          </cell>
          <cell r="J140">
            <v>0</v>
          </cell>
          <cell r="K140" t="str">
            <v>capsule</v>
          </cell>
          <cell r="L140">
            <v>20.266666666666666</v>
          </cell>
          <cell r="M140">
            <v>37</v>
          </cell>
        </row>
        <row r="141">
          <cell r="C141" t="str">
            <v>2015-01-002-PRV090</v>
          </cell>
          <cell r="D141" t="str">
            <v>PRV090</v>
          </cell>
          <cell r="E141">
            <v>90</v>
          </cell>
          <cell r="F141" t="str">
            <v>Pulmonary Revive™</v>
          </cell>
          <cell r="G141" t="str">
            <v>Alist</v>
          </cell>
          <cell r="H141" t="str">
            <v>Bottle</v>
          </cell>
          <cell r="I141" t="str">
            <v>piece</v>
          </cell>
          <cell r="K141" t="str">
            <v>capsule</v>
          </cell>
          <cell r="L141">
            <v>27.733333333333334</v>
          </cell>
          <cell r="M141">
            <v>46</v>
          </cell>
        </row>
        <row r="142">
          <cell r="C142" t="str">
            <v>2015-01-002-QU1</v>
          </cell>
          <cell r="D142" t="str">
            <v>QU1</v>
          </cell>
          <cell r="E142">
            <v>120</v>
          </cell>
          <cell r="F142" t="str">
            <v>Quercetin 250mg</v>
          </cell>
          <cell r="G142" t="str">
            <v>Alist</v>
          </cell>
          <cell r="H142" t="str">
            <v>Bottle</v>
          </cell>
          <cell r="I142" t="str">
            <v>piece</v>
          </cell>
          <cell r="J142">
            <v>0</v>
          </cell>
          <cell r="K142" t="str">
            <v>capsule</v>
          </cell>
          <cell r="L142">
            <v>17.600000000000001</v>
          </cell>
          <cell r="M142">
            <v>25</v>
          </cell>
        </row>
        <row r="143">
          <cell r="C143" t="str">
            <v>2015-01-002-RCQ1</v>
          </cell>
          <cell r="D143" t="str">
            <v>RCQ1</v>
          </cell>
          <cell r="E143">
            <v>180</v>
          </cell>
          <cell r="F143" t="str">
            <v>RiboCarnitine-Q10</v>
          </cell>
          <cell r="G143" t="str">
            <v>Alist</v>
          </cell>
          <cell r="I143" t="str">
            <v>piece</v>
          </cell>
          <cell r="L143">
            <v>23.822222222222223</v>
          </cell>
          <cell r="M143">
            <v>30.5</v>
          </cell>
        </row>
        <row r="144">
          <cell r="C144" t="str">
            <v>2015-01-002-RE6</v>
          </cell>
          <cell r="D144" t="str">
            <v>RE6</v>
          </cell>
          <cell r="E144">
            <v>60</v>
          </cell>
          <cell r="F144" t="str">
            <v>Resveratrol 40mg</v>
          </cell>
          <cell r="G144" t="str">
            <v>Alist</v>
          </cell>
          <cell r="H144" t="str">
            <v>Bottle</v>
          </cell>
          <cell r="I144" t="str">
            <v>piece</v>
          </cell>
          <cell r="J144" t="str">
            <v>40mg</v>
          </cell>
          <cell r="K144" t="str">
            <v>capsule</v>
          </cell>
          <cell r="L144">
            <v>21.333333333333332</v>
          </cell>
          <cell r="M144">
            <v>36</v>
          </cell>
        </row>
        <row r="145">
          <cell r="C145" t="str">
            <v>2015-01-002-SAM090</v>
          </cell>
          <cell r="D145" t="str">
            <v>SAM090</v>
          </cell>
          <cell r="E145">
            <v>90</v>
          </cell>
          <cell r="F145" t="str">
            <v>SAMe 200mg</v>
          </cell>
          <cell r="G145" t="str">
            <v>Alist</v>
          </cell>
          <cell r="H145" t="str">
            <v>Bottle</v>
          </cell>
          <cell r="I145" t="str">
            <v>piece</v>
          </cell>
          <cell r="K145" t="str">
            <v>capsule</v>
          </cell>
          <cell r="L145">
            <v>57.6</v>
          </cell>
          <cell r="M145">
            <v>85</v>
          </cell>
        </row>
        <row r="146">
          <cell r="C146" t="str">
            <v>2015-01-002-SE6</v>
          </cell>
          <cell r="D146" t="str">
            <v>SE6</v>
          </cell>
          <cell r="E146">
            <v>60</v>
          </cell>
          <cell r="F146" t="str">
            <v>Selenium (Selenomethionine)</v>
          </cell>
          <cell r="G146" t="str">
            <v>Alist</v>
          </cell>
          <cell r="H146" t="str">
            <v>Bottle</v>
          </cell>
          <cell r="I146" t="str">
            <v>piece</v>
          </cell>
          <cell r="J146">
            <v>0</v>
          </cell>
          <cell r="K146" t="str">
            <v>capsule</v>
          </cell>
          <cell r="L146">
            <v>11.733333333333333</v>
          </cell>
          <cell r="M146">
            <v>26</v>
          </cell>
        </row>
        <row r="147">
          <cell r="C147" t="str">
            <v>2015-01-002-SK6</v>
          </cell>
          <cell r="D147" t="str">
            <v>SK6</v>
          </cell>
          <cell r="E147">
            <v>60</v>
          </cell>
          <cell r="F147" t="str">
            <v>Synergy K</v>
          </cell>
          <cell r="G147" t="str">
            <v>Alist</v>
          </cell>
          <cell r="H147" t="str">
            <v>Bottle</v>
          </cell>
          <cell r="I147" t="str">
            <v>piece</v>
          </cell>
          <cell r="K147" t="str">
            <v>capsule</v>
          </cell>
          <cell r="L147">
            <v>29.866666666666667</v>
          </cell>
          <cell r="M147">
            <v>45</v>
          </cell>
        </row>
        <row r="148">
          <cell r="C148" t="str">
            <v>2015-01-002-SP31</v>
          </cell>
          <cell r="D148" t="str">
            <v>SP31</v>
          </cell>
          <cell r="E148">
            <v>120</v>
          </cell>
          <cell r="F148" t="str">
            <v>Saw Palmetto 320mg</v>
          </cell>
          <cell r="G148" t="str">
            <v>Alist</v>
          </cell>
          <cell r="H148" t="str">
            <v>Bottle</v>
          </cell>
          <cell r="I148" t="str">
            <v>piece</v>
          </cell>
          <cell r="J148" t="str">
            <v>320mg</v>
          </cell>
          <cell r="K148" t="str">
            <v>capsule</v>
          </cell>
          <cell r="L148">
            <v>17.066666666666666</v>
          </cell>
          <cell r="M148">
            <v>26</v>
          </cell>
        </row>
        <row r="149">
          <cell r="C149" t="str">
            <v>2015-01-002-STCO90</v>
          </cell>
          <cell r="D149" t="str">
            <v>STCO90</v>
          </cell>
          <cell r="E149">
            <v>90</v>
          </cell>
          <cell r="F149" t="str">
            <v>Stellar C</v>
          </cell>
          <cell r="G149" t="str">
            <v>Alist</v>
          </cell>
          <cell r="I149" t="str">
            <v>piece</v>
          </cell>
          <cell r="L149">
            <v>0</v>
          </cell>
          <cell r="M149">
            <v>36</v>
          </cell>
        </row>
        <row r="150">
          <cell r="C150" t="str">
            <v>2015-01-002-TEGO90</v>
          </cell>
          <cell r="D150" t="str">
            <v>TEGO90</v>
          </cell>
          <cell r="E150">
            <v>90</v>
          </cell>
          <cell r="F150" t="str">
            <v>Tegricel Coloctrum 575mg</v>
          </cell>
          <cell r="G150" t="str">
            <v>Alist</v>
          </cell>
          <cell r="H150">
            <v>0</v>
          </cell>
          <cell r="I150" t="str">
            <v>piece</v>
          </cell>
          <cell r="J150">
            <v>0</v>
          </cell>
          <cell r="K150">
            <v>0</v>
          </cell>
          <cell r="L150">
            <v>0</v>
          </cell>
          <cell r="M150">
            <v>54</v>
          </cell>
        </row>
        <row r="151">
          <cell r="C151" t="str">
            <v>2015-01-002-THM060</v>
          </cell>
          <cell r="D151" t="str">
            <v>THM060</v>
          </cell>
          <cell r="E151">
            <v>60</v>
          </cell>
          <cell r="F151" t="str">
            <v>Thermo-EFx™</v>
          </cell>
          <cell r="G151" t="str">
            <v>Alist</v>
          </cell>
          <cell r="H151" t="str">
            <v>Bottle</v>
          </cell>
          <cell r="I151" t="str">
            <v>piece</v>
          </cell>
          <cell r="K151" t="str">
            <v>capsule</v>
          </cell>
          <cell r="L151">
            <v>28.8</v>
          </cell>
          <cell r="M151">
            <v>53</v>
          </cell>
        </row>
        <row r="152">
          <cell r="C152" t="str">
            <v>2015-01-002-TS1</v>
          </cell>
          <cell r="D152" t="str">
            <v>TS1</v>
          </cell>
          <cell r="E152">
            <v>120</v>
          </cell>
          <cell r="F152" t="str">
            <v>Thyroid Support Complex</v>
          </cell>
          <cell r="G152" t="str">
            <v>Alist</v>
          </cell>
          <cell r="H152" t="str">
            <v>Bottle</v>
          </cell>
          <cell r="I152" t="str">
            <v>piece</v>
          </cell>
          <cell r="K152" t="str">
            <v>capsule</v>
          </cell>
          <cell r="L152">
            <v>22.4</v>
          </cell>
          <cell r="M152">
            <v>36</v>
          </cell>
        </row>
        <row r="153">
          <cell r="C153" t="str">
            <v>2015-01-002-UQ16</v>
          </cell>
          <cell r="D153" t="str">
            <v>UQ16</v>
          </cell>
          <cell r="E153">
            <v>60</v>
          </cell>
          <cell r="F153" t="str">
            <v>Ubiquinol-QH 100 mg</v>
          </cell>
          <cell r="G153" t="str">
            <v>Alist</v>
          </cell>
          <cell r="H153" t="str">
            <v>Bottle</v>
          </cell>
          <cell r="I153" t="str">
            <v>piece</v>
          </cell>
          <cell r="L153">
            <v>68.266666666666666</v>
          </cell>
          <cell r="M153">
            <v>101</v>
          </cell>
        </row>
        <row r="154">
          <cell r="C154" t="str">
            <v>2015-01-002-WAE100</v>
          </cell>
          <cell r="D154" t="str">
            <v>WAE100</v>
          </cell>
          <cell r="E154">
            <v>100</v>
          </cell>
          <cell r="F154" t="str">
            <v>Water Ease™</v>
          </cell>
          <cell r="G154" t="str">
            <v>Alist</v>
          </cell>
          <cell r="H154" t="str">
            <v>Bottle</v>
          </cell>
          <cell r="I154" t="str">
            <v>piece</v>
          </cell>
          <cell r="K154" t="str">
            <v>capsule</v>
          </cell>
          <cell r="L154">
            <v>9.6</v>
          </cell>
          <cell r="M154">
            <v>19</v>
          </cell>
        </row>
        <row r="155">
          <cell r="C155" t="str">
            <v>2015-01-002-WBV4</v>
          </cell>
          <cell r="D155" t="str">
            <v>WBV4</v>
          </cell>
          <cell r="E155">
            <v>1</v>
          </cell>
          <cell r="F155" t="str">
            <v>WheyBasics Drink Mix 432g</v>
          </cell>
          <cell r="G155" t="str">
            <v>Alist</v>
          </cell>
          <cell r="H155" t="str">
            <v>Bottle</v>
          </cell>
          <cell r="I155" t="str">
            <v>piece</v>
          </cell>
          <cell r="K155" t="str">
            <v xml:space="preserve">powder </v>
          </cell>
          <cell r="L155">
            <v>2880</v>
          </cell>
          <cell r="M155">
            <v>3750</v>
          </cell>
        </row>
        <row r="156">
          <cell r="C156" t="str">
            <v>2015-01-002-XT6</v>
          </cell>
          <cell r="D156" t="str">
            <v>XT6</v>
          </cell>
          <cell r="E156">
            <v>60</v>
          </cell>
          <cell r="F156" t="str">
            <v>XanthiTrim</v>
          </cell>
          <cell r="G156" t="str">
            <v>Alist</v>
          </cell>
          <cell r="H156" t="str">
            <v>Bottle</v>
          </cell>
          <cell r="I156" t="str">
            <v>piece</v>
          </cell>
          <cell r="K156" t="str">
            <v>capsule</v>
          </cell>
          <cell r="L156">
            <v>50.133333333333333</v>
          </cell>
          <cell r="M156">
            <v>65</v>
          </cell>
        </row>
        <row r="157">
          <cell r="C157" t="str">
            <v>2015-01-002-ZNPO91</v>
          </cell>
          <cell r="D157" t="str">
            <v>ZNPO91</v>
          </cell>
          <cell r="E157">
            <v>90</v>
          </cell>
          <cell r="F157" t="str">
            <v>Zinc Supreme</v>
          </cell>
          <cell r="G157" t="str">
            <v>Alist</v>
          </cell>
          <cell r="I157" t="str">
            <v>piece</v>
          </cell>
          <cell r="L157">
            <v>0</v>
          </cell>
          <cell r="M157">
            <v>25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3"/>
  <sheetViews>
    <sheetView tabSelected="1" topLeftCell="C1" zoomScale="125" zoomScaleNormal="125" workbookViewId="0">
      <pane xSplit="1" ySplit="4" topLeftCell="D42" activePane="bottomRight" state="frozen"/>
      <selection activeCell="C1" sqref="C1"/>
      <selection pane="topRight" activeCell="D1" sqref="D1"/>
      <selection pane="bottomLeft" activeCell="C5" sqref="C5"/>
      <selection pane="bottomRight" activeCell="H71" sqref="H71"/>
    </sheetView>
  </sheetViews>
  <sheetFormatPr defaultColWidth="8.85546875" defaultRowHeight="12" outlineLevelCol="1"/>
  <cols>
    <col min="1" max="1" width="15" style="7" hidden="1" customWidth="1"/>
    <col min="2" max="2" width="12.42578125" style="7" hidden="1" customWidth="1"/>
    <col min="3" max="3" width="21" style="7" bestFit="1" customWidth="1"/>
    <col min="4" max="4" width="60.7109375" style="9" bestFit="1" customWidth="1"/>
    <col min="5" max="5" width="16.28515625" style="10" bestFit="1" customWidth="1"/>
    <col min="6" max="7" width="11.7109375" style="11" bestFit="1" customWidth="1"/>
    <col min="8" max="8" width="10.42578125" style="11" bestFit="1" customWidth="1"/>
    <col min="9" max="9" width="10" style="11" bestFit="1" customWidth="1"/>
    <col min="10" max="10" width="11.7109375" style="11" bestFit="1" customWidth="1"/>
    <col min="11" max="11" width="9.42578125" style="12" bestFit="1" customWidth="1"/>
    <col min="12" max="12" width="7.42578125" style="11" hidden="1" customWidth="1"/>
    <col min="13" max="13" width="5.28515625" style="11" hidden="1" customWidth="1"/>
    <col min="14" max="14" width="6.140625" style="11" hidden="1" customWidth="1"/>
    <col min="15" max="15" width="10.42578125" style="11" hidden="1" customWidth="1"/>
    <col min="16" max="16" width="9.28515625" style="7" customWidth="1" outlineLevel="1"/>
    <col min="17" max="17" width="12.42578125" style="13" hidden="1" customWidth="1"/>
    <col min="18" max="18" width="12.85546875" style="13" hidden="1" customWidth="1"/>
    <col min="19" max="19" width="11.7109375" style="13" customWidth="1"/>
    <col min="20" max="20" width="11" style="13" customWidth="1"/>
    <col min="21" max="21" width="10.7109375" style="14" hidden="1" customWidth="1"/>
    <col min="22" max="22" width="12.42578125" style="14" hidden="1" customWidth="1"/>
    <col min="23" max="23" width="22.85546875" style="14" bestFit="1" customWidth="1"/>
    <col min="24" max="16384" width="8.85546875" style="14"/>
  </cols>
  <sheetData>
    <row r="1" spans="1:23">
      <c r="C1" s="8" t="s">
        <v>653</v>
      </c>
    </row>
    <row r="2" spans="1:23" s="20" customFormat="1">
      <c r="A2" s="15" t="s">
        <v>0</v>
      </c>
      <c r="B2" s="8" t="s">
        <v>0</v>
      </c>
      <c r="C2" s="8" t="s">
        <v>654</v>
      </c>
      <c r="D2" s="15"/>
      <c r="E2" s="16"/>
      <c r="F2" s="17"/>
      <c r="G2" s="17"/>
      <c r="H2" s="17"/>
      <c r="I2" s="17"/>
      <c r="J2" s="17"/>
      <c r="K2" s="18"/>
      <c r="L2" s="17"/>
      <c r="M2" s="17"/>
      <c r="N2" s="17"/>
      <c r="O2" s="17"/>
      <c r="P2" s="15"/>
      <c r="Q2" s="19"/>
      <c r="R2" s="19"/>
      <c r="S2" s="19"/>
      <c r="T2" s="19"/>
    </row>
    <row r="3" spans="1:23">
      <c r="A3" s="21"/>
      <c r="O3" s="17"/>
    </row>
    <row r="4" spans="1:23" s="36" customFormat="1" ht="36">
      <c r="A4" s="22" t="s">
        <v>56</v>
      </c>
      <c r="B4" s="23" t="s">
        <v>655</v>
      </c>
      <c r="C4" s="24"/>
      <c r="D4" s="25" t="s">
        <v>57</v>
      </c>
      <c r="E4" s="26" t="s">
        <v>141</v>
      </c>
      <c r="F4" s="27" t="s">
        <v>2</v>
      </c>
      <c r="G4" s="27" t="s">
        <v>656</v>
      </c>
      <c r="H4" s="27" t="s">
        <v>60</v>
      </c>
      <c r="I4" s="27" t="s">
        <v>144</v>
      </c>
      <c r="J4" s="28" t="s">
        <v>329</v>
      </c>
      <c r="K4" s="29" t="s">
        <v>657</v>
      </c>
      <c r="L4" s="30" t="s">
        <v>658</v>
      </c>
      <c r="M4" s="31" t="s">
        <v>659</v>
      </c>
      <c r="N4" s="31" t="s">
        <v>660</v>
      </c>
      <c r="O4" s="32" t="s">
        <v>661</v>
      </c>
      <c r="P4" s="33" t="s">
        <v>61</v>
      </c>
      <c r="Q4" s="34" t="s">
        <v>662</v>
      </c>
      <c r="R4" s="34" t="s">
        <v>663</v>
      </c>
      <c r="S4" s="35" t="s">
        <v>664</v>
      </c>
      <c r="T4" s="35" t="s">
        <v>665</v>
      </c>
      <c r="U4" s="34" t="s">
        <v>666</v>
      </c>
      <c r="V4" s="34" t="s">
        <v>667</v>
      </c>
      <c r="W4" s="190" t="s">
        <v>1</v>
      </c>
    </row>
    <row r="5" spans="1:23">
      <c r="A5" s="50" t="s">
        <v>42</v>
      </c>
      <c r="B5" s="58"/>
      <c r="C5" s="181" t="s">
        <v>825</v>
      </c>
      <c r="D5" s="182" t="s">
        <v>86</v>
      </c>
      <c r="E5" s="178" t="s">
        <v>69</v>
      </c>
      <c r="F5" s="170" t="s">
        <v>136</v>
      </c>
      <c r="G5" s="170" t="s">
        <v>621</v>
      </c>
      <c r="H5" s="170"/>
      <c r="I5" s="170" t="s">
        <v>87</v>
      </c>
      <c r="J5" s="170">
        <v>1</v>
      </c>
      <c r="K5" s="171">
        <v>42673</v>
      </c>
      <c r="L5" s="172">
        <v>12</v>
      </c>
      <c r="M5" s="170">
        <v>0</v>
      </c>
      <c r="N5" s="170">
        <v>0</v>
      </c>
      <c r="O5" s="173">
        <v>0</v>
      </c>
      <c r="P5" s="166">
        <f t="shared" ref="P5:P68" si="0">(L5*J5)+(M5*15)+(N5*30)+O5</f>
        <v>12</v>
      </c>
      <c r="Q5" s="174"/>
      <c r="R5" s="175"/>
      <c r="S5" s="176">
        <v>7700</v>
      </c>
      <c r="T5" s="180">
        <v>13500</v>
      </c>
      <c r="U5" s="47">
        <f t="shared" ref="U5:U68" si="1">S5*P5</f>
        <v>92400</v>
      </c>
      <c r="V5" s="48">
        <f t="shared" ref="V5:V68" si="2">T5*P5</f>
        <v>162000</v>
      </c>
      <c r="W5" s="48"/>
    </row>
    <row r="6" spans="1:23">
      <c r="A6" s="50" t="s">
        <v>54</v>
      </c>
      <c r="B6" s="50"/>
      <c r="C6" s="181" t="s">
        <v>745</v>
      </c>
      <c r="D6" s="182" t="s">
        <v>86</v>
      </c>
      <c r="E6" s="178" t="s">
        <v>69</v>
      </c>
      <c r="F6" s="170" t="s">
        <v>64</v>
      </c>
      <c r="G6" s="170" t="s">
        <v>621</v>
      </c>
      <c r="H6" s="170" t="s">
        <v>104</v>
      </c>
      <c r="I6" s="170" t="s">
        <v>87</v>
      </c>
      <c r="J6" s="170">
        <v>1</v>
      </c>
      <c r="K6" s="171">
        <v>42614</v>
      </c>
      <c r="L6" s="170">
        <v>13</v>
      </c>
      <c r="M6" s="170">
        <v>0</v>
      </c>
      <c r="N6" s="170">
        <v>0</v>
      </c>
      <c r="O6" s="170">
        <v>0</v>
      </c>
      <c r="P6" s="166">
        <f t="shared" si="0"/>
        <v>13</v>
      </c>
      <c r="Q6" s="176"/>
      <c r="R6" s="176"/>
      <c r="S6" s="176">
        <v>7700</v>
      </c>
      <c r="T6" s="180">
        <v>12500</v>
      </c>
      <c r="U6" s="49">
        <f t="shared" si="1"/>
        <v>100100</v>
      </c>
      <c r="V6" s="49">
        <f t="shared" si="2"/>
        <v>162500</v>
      </c>
      <c r="W6" s="48" t="s">
        <v>734</v>
      </c>
    </row>
    <row r="7" spans="1:23">
      <c r="A7" s="50" t="s">
        <v>12</v>
      </c>
      <c r="B7" s="58"/>
      <c r="C7" s="181" t="s">
        <v>672</v>
      </c>
      <c r="D7" s="182" t="s">
        <v>222</v>
      </c>
      <c r="E7" s="168" t="s">
        <v>106</v>
      </c>
      <c r="F7" s="170" t="s">
        <v>64</v>
      </c>
      <c r="G7" s="170" t="s">
        <v>621</v>
      </c>
      <c r="H7" s="170" t="s">
        <v>137</v>
      </c>
      <c r="I7" s="170" t="s">
        <v>87</v>
      </c>
      <c r="J7" s="170">
        <v>10</v>
      </c>
      <c r="K7" s="171">
        <v>42736</v>
      </c>
      <c r="L7" s="172">
        <v>0</v>
      </c>
      <c r="M7" s="170">
        <v>0</v>
      </c>
      <c r="N7" s="170">
        <v>0</v>
      </c>
      <c r="O7" s="173">
        <v>26</v>
      </c>
      <c r="P7" s="166">
        <f t="shared" si="0"/>
        <v>26</v>
      </c>
      <c r="Q7" s="174"/>
      <c r="R7" s="175"/>
      <c r="S7" s="176">
        <v>5400</v>
      </c>
      <c r="T7" s="180">
        <v>15000</v>
      </c>
      <c r="U7" s="47">
        <f t="shared" si="1"/>
        <v>140400</v>
      </c>
      <c r="V7" s="48">
        <f t="shared" si="2"/>
        <v>390000</v>
      </c>
      <c r="W7" s="184"/>
    </row>
    <row r="8" spans="1:23">
      <c r="A8" s="50"/>
      <c r="B8" s="58"/>
      <c r="C8" s="181" t="s">
        <v>673</v>
      </c>
      <c r="D8" s="182" t="s">
        <v>223</v>
      </c>
      <c r="E8" s="178" t="s">
        <v>146</v>
      </c>
      <c r="F8" s="170" t="s">
        <v>64</v>
      </c>
      <c r="G8" s="170" t="s">
        <v>621</v>
      </c>
      <c r="H8" s="170" t="s">
        <v>114</v>
      </c>
      <c r="I8" s="170" t="s">
        <v>87</v>
      </c>
      <c r="J8" s="170">
        <v>1</v>
      </c>
      <c r="K8" s="171">
        <v>42277</v>
      </c>
      <c r="L8" s="172">
        <v>3</v>
      </c>
      <c r="M8" s="170">
        <v>0</v>
      </c>
      <c r="N8" s="170">
        <v>0</v>
      </c>
      <c r="O8" s="173">
        <v>0</v>
      </c>
      <c r="P8" s="166">
        <f t="shared" si="0"/>
        <v>3</v>
      </c>
      <c r="Q8" s="174"/>
      <c r="R8" s="175"/>
      <c r="S8" s="176">
        <v>12000</v>
      </c>
      <c r="T8" s="180">
        <v>15000</v>
      </c>
      <c r="U8" s="47">
        <f t="shared" si="1"/>
        <v>36000</v>
      </c>
      <c r="V8" s="48">
        <f t="shared" si="2"/>
        <v>45000</v>
      </c>
      <c r="W8" s="48" t="s">
        <v>670</v>
      </c>
    </row>
    <row r="9" spans="1:23">
      <c r="A9" s="50"/>
      <c r="B9" s="58"/>
      <c r="C9" s="181" t="s">
        <v>589</v>
      </c>
      <c r="D9" s="182" t="s">
        <v>221</v>
      </c>
      <c r="E9" s="168" t="s">
        <v>106</v>
      </c>
      <c r="F9" s="170" t="s">
        <v>64</v>
      </c>
      <c r="G9" s="170" t="s">
        <v>621</v>
      </c>
      <c r="H9" s="170" t="s">
        <v>137</v>
      </c>
      <c r="I9" s="170" t="s">
        <v>87</v>
      </c>
      <c r="J9" s="170">
        <v>10</v>
      </c>
      <c r="K9" s="171">
        <v>42736</v>
      </c>
      <c r="L9" s="172">
        <v>0</v>
      </c>
      <c r="M9" s="170">
        <v>0</v>
      </c>
      <c r="N9" s="170">
        <v>0</v>
      </c>
      <c r="O9" s="173">
        <v>16</v>
      </c>
      <c r="P9" s="166">
        <f t="shared" si="0"/>
        <v>16</v>
      </c>
      <c r="Q9" s="174"/>
      <c r="R9" s="175"/>
      <c r="S9" s="176">
        <v>5400</v>
      </c>
      <c r="T9" s="180">
        <v>15000</v>
      </c>
      <c r="U9" s="47">
        <f t="shared" si="1"/>
        <v>86400</v>
      </c>
      <c r="V9" s="48">
        <f t="shared" si="2"/>
        <v>240000</v>
      </c>
      <c r="W9" s="184"/>
    </row>
    <row r="10" spans="1:23">
      <c r="A10" s="50" t="s">
        <v>23</v>
      </c>
      <c r="B10" s="58"/>
      <c r="C10" s="181" t="s">
        <v>590</v>
      </c>
      <c r="D10" s="182" t="s">
        <v>224</v>
      </c>
      <c r="E10" s="178" t="s">
        <v>146</v>
      </c>
      <c r="F10" s="170" t="s">
        <v>64</v>
      </c>
      <c r="G10" s="170" t="s">
        <v>621</v>
      </c>
      <c r="H10" s="170" t="s">
        <v>107</v>
      </c>
      <c r="I10" s="170" t="s">
        <v>87</v>
      </c>
      <c r="J10" s="170">
        <v>1</v>
      </c>
      <c r="K10" s="171">
        <v>42430</v>
      </c>
      <c r="L10" s="172">
        <v>30</v>
      </c>
      <c r="M10" s="170">
        <v>0</v>
      </c>
      <c r="N10" s="170">
        <v>0</v>
      </c>
      <c r="O10" s="173">
        <v>0</v>
      </c>
      <c r="P10" s="166">
        <f t="shared" si="0"/>
        <v>30</v>
      </c>
      <c r="Q10" s="174"/>
      <c r="R10" s="175"/>
      <c r="S10" s="176">
        <v>7700</v>
      </c>
      <c r="T10" s="180">
        <v>13500</v>
      </c>
      <c r="U10" s="47">
        <f t="shared" si="1"/>
        <v>231000</v>
      </c>
      <c r="V10" s="48">
        <f t="shared" si="2"/>
        <v>405000</v>
      </c>
      <c r="W10" s="48" t="s">
        <v>680</v>
      </c>
    </row>
    <row r="11" spans="1:23">
      <c r="A11" s="50" t="s">
        <v>39</v>
      </c>
      <c r="B11" s="58"/>
      <c r="C11" s="166" t="s">
        <v>808</v>
      </c>
      <c r="D11" s="167" t="s">
        <v>809</v>
      </c>
      <c r="E11" s="168" t="s">
        <v>68</v>
      </c>
      <c r="F11" s="169" t="s">
        <v>58</v>
      </c>
      <c r="G11" s="170" t="s">
        <v>621</v>
      </c>
      <c r="H11" s="169" t="s">
        <v>121</v>
      </c>
      <c r="I11" s="170" t="s">
        <v>702</v>
      </c>
      <c r="J11" s="170">
        <v>1</v>
      </c>
      <c r="K11" s="171">
        <v>42588</v>
      </c>
      <c r="L11" s="172">
        <v>2</v>
      </c>
      <c r="M11" s="170">
        <v>0</v>
      </c>
      <c r="N11" s="170">
        <v>0</v>
      </c>
      <c r="O11" s="173">
        <v>0</v>
      </c>
      <c r="P11" s="166">
        <f t="shared" si="0"/>
        <v>2</v>
      </c>
      <c r="Q11" s="174"/>
      <c r="R11" s="175"/>
      <c r="S11" s="176">
        <f>4291/2</f>
        <v>2145.5</v>
      </c>
      <c r="T11" s="180">
        <v>4200</v>
      </c>
      <c r="U11" s="47">
        <f t="shared" si="1"/>
        <v>4291</v>
      </c>
      <c r="V11" s="48">
        <f t="shared" si="2"/>
        <v>8400</v>
      </c>
      <c r="W11" s="48" t="s">
        <v>734</v>
      </c>
    </row>
    <row r="12" spans="1:23">
      <c r="A12" s="50"/>
      <c r="B12" s="58"/>
      <c r="C12" s="166" t="s">
        <v>810</v>
      </c>
      <c r="D12" s="167" t="s">
        <v>809</v>
      </c>
      <c r="E12" s="168" t="s">
        <v>68</v>
      </c>
      <c r="F12" s="169" t="s">
        <v>58</v>
      </c>
      <c r="G12" s="170" t="s">
        <v>621</v>
      </c>
      <c r="H12" s="169" t="s">
        <v>811</v>
      </c>
      <c r="I12" s="170" t="s">
        <v>702</v>
      </c>
      <c r="J12" s="170">
        <v>1</v>
      </c>
      <c r="K12" s="171">
        <v>42615</v>
      </c>
      <c r="L12" s="172">
        <v>2</v>
      </c>
      <c r="M12" s="170">
        <v>0</v>
      </c>
      <c r="N12" s="170">
        <v>0</v>
      </c>
      <c r="O12" s="173">
        <v>0</v>
      </c>
      <c r="P12" s="166">
        <f t="shared" si="0"/>
        <v>2</v>
      </c>
      <c r="Q12" s="174"/>
      <c r="R12" s="175"/>
      <c r="S12" s="176">
        <f>4291/2</f>
        <v>2145.5</v>
      </c>
      <c r="T12" s="180">
        <v>4199</v>
      </c>
      <c r="U12" s="47">
        <f t="shared" si="1"/>
        <v>4291</v>
      </c>
      <c r="V12" s="48">
        <f t="shared" si="2"/>
        <v>8398</v>
      </c>
      <c r="W12" s="48" t="s">
        <v>734</v>
      </c>
    </row>
    <row r="13" spans="1:23">
      <c r="A13" s="50" t="s">
        <v>133</v>
      </c>
      <c r="B13" s="58"/>
      <c r="C13" s="67" t="s">
        <v>753</v>
      </c>
      <c r="D13" s="156" t="s">
        <v>205</v>
      </c>
      <c r="E13" s="162" t="s">
        <v>68</v>
      </c>
      <c r="F13" s="157" t="s">
        <v>58</v>
      </c>
      <c r="G13" s="157" t="s">
        <v>621</v>
      </c>
      <c r="H13" s="157" t="s">
        <v>59</v>
      </c>
      <c r="I13" s="157" t="s">
        <v>72</v>
      </c>
      <c r="J13" s="157">
        <v>1</v>
      </c>
      <c r="K13" s="158">
        <v>42615</v>
      </c>
      <c r="L13" s="163">
        <v>10</v>
      </c>
      <c r="M13" s="157">
        <v>0</v>
      </c>
      <c r="N13" s="157">
        <v>0</v>
      </c>
      <c r="O13" s="160">
        <v>0</v>
      </c>
      <c r="P13" s="67">
        <f t="shared" si="0"/>
        <v>10</v>
      </c>
      <c r="Q13" s="69"/>
      <c r="R13" s="70"/>
      <c r="S13" s="161">
        <v>5707.2438000000002</v>
      </c>
      <c r="T13" s="161">
        <v>13600</v>
      </c>
      <c r="U13" s="164">
        <f t="shared" si="1"/>
        <v>57072.438000000002</v>
      </c>
      <c r="V13" s="165">
        <f t="shared" si="2"/>
        <v>136000</v>
      </c>
      <c r="W13" s="165" t="s">
        <v>734</v>
      </c>
    </row>
    <row r="14" spans="1:23">
      <c r="A14" s="106" t="s">
        <v>31</v>
      </c>
      <c r="B14" s="107"/>
      <c r="C14" s="67" t="s">
        <v>799</v>
      </c>
      <c r="D14" s="156" t="s">
        <v>206</v>
      </c>
      <c r="E14" s="162" t="s">
        <v>68</v>
      </c>
      <c r="F14" s="157" t="s">
        <v>58</v>
      </c>
      <c r="G14" s="157" t="s">
        <v>621</v>
      </c>
      <c r="H14" s="157" t="s">
        <v>59</v>
      </c>
      <c r="I14" s="157" t="s">
        <v>702</v>
      </c>
      <c r="J14" s="157">
        <v>1</v>
      </c>
      <c r="K14" s="158">
        <v>42587</v>
      </c>
      <c r="L14" s="159">
        <v>2</v>
      </c>
      <c r="M14" s="157">
        <v>0</v>
      </c>
      <c r="N14" s="157">
        <v>0</v>
      </c>
      <c r="O14" s="160">
        <v>0</v>
      </c>
      <c r="P14" s="67">
        <f t="shared" si="0"/>
        <v>2</v>
      </c>
      <c r="Q14" s="69"/>
      <c r="R14" s="70"/>
      <c r="S14" s="161">
        <v>6237.9755999999998</v>
      </c>
      <c r="T14" s="161">
        <v>12960</v>
      </c>
      <c r="U14" s="47">
        <f t="shared" si="1"/>
        <v>12475.9512</v>
      </c>
      <c r="V14" s="48">
        <f t="shared" si="2"/>
        <v>25920</v>
      </c>
      <c r="W14" s="48" t="s">
        <v>734</v>
      </c>
    </row>
    <row r="15" spans="1:23">
      <c r="A15" s="50"/>
      <c r="B15" s="58"/>
      <c r="C15" s="67" t="s">
        <v>784</v>
      </c>
      <c r="D15" s="156" t="s">
        <v>210</v>
      </c>
      <c r="E15" s="162" t="s">
        <v>68</v>
      </c>
      <c r="F15" s="157" t="s">
        <v>58</v>
      </c>
      <c r="G15" s="157" t="s">
        <v>621</v>
      </c>
      <c r="H15" s="157" t="s">
        <v>59</v>
      </c>
      <c r="I15" s="157" t="s">
        <v>702</v>
      </c>
      <c r="J15" s="157">
        <v>1</v>
      </c>
      <c r="K15" s="158">
        <v>42482</v>
      </c>
      <c r="L15" s="159">
        <v>9</v>
      </c>
      <c r="M15" s="157">
        <v>0</v>
      </c>
      <c r="N15" s="157">
        <v>0</v>
      </c>
      <c r="O15" s="160">
        <v>0</v>
      </c>
      <c r="P15" s="67">
        <f t="shared" si="0"/>
        <v>9</v>
      </c>
      <c r="Q15" s="69"/>
      <c r="R15" s="70"/>
      <c r="S15" s="161">
        <v>2712.5604000000003</v>
      </c>
      <c r="T15" s="161">
        <v>6480</v>
      </c>
      <c r="U15" s="47">
        <f t="shared" si="1"/>
        <v>24413.043600000005</v>
      </c>
      <c r="V15" s="48">
        <f t="shared" si="2"/>
        <v>58320</v>
      </c>
      <c r="W15" s="48" t="s">
        <v>734</v>
      </c>
    </row>
    <row r="16" spans="1:23">
      <c r="A16" s="50"/>
      <c r="B16" s="58"/>
      <c r="C16" s="67" t="s">
        <v>767</v>
      </c>
      <c r="D16" s="156" t="s">
        <v>210</v>
      </c>
      <c r="E16" s="162" t="s">
        <v>68</v>
      </c>
      <c r="F16" s="157" t="s">
        <v>58</v>
      </c>
      <c r="G16" s="157" t="s">
        <v>621</v>
      </c>
      <c r="H16" s="157" t="s">
        <v>59</v>
      </c>
      <c r="I16" s="157" t="s">
        <v>702</v>
      </c>
      <c r="J16" s="157">
        <v>1</v>
      </c>
      <c r="K16" s="158">
        <v>42525</v>
      </c>
      <c r="L16" s="159">
        <v>15</v>
      </c>
      <c r="M16" s="157">
        <v>0</v>
      </c>
      <c r="N16" s="157">
        <v>0</v>
      </c>
      <c r="O16" s="160">
        <v>0</v>
      </c>
      <c r="P16" s="67">
        <f t="shared" si="0"/>
        <v>15</v>
      </c>
      <c r="Q16" s="69"/>
      <c r="R16" s="70"/>
      <c r="S16" s="161">
        <v>2712.5604000000003</v>
      </c>
      <c r="T16" s="161">
        <v>6480</v>
      </c>
      <c r="U16" s="47">
        <f t="shared" si="1"/>
        <v>40688.406000000003</v>
      </c>
      <c r="V16" s="48">
        <f t="shared" si="2"/>
        <v>97200</v>
      </c>
      <c r="W16" s="48" t="s">
        <v>734</v>
      </c>
    </row>
    <row r="17" spans="1:23">
      <c r="A17" s="50" t="s">
        <v>4</v>
      </c>
      <c r="B17" s="58"/>
      <c r="C17" s="67" t="s">
        <v>792</v>
      </c>
      <c r="D17" s="156" t="s">
        <v>210</v>
      </c>
      <c r="E17" s="162" t="s">
        <v>68</v>
      </c>
      <c r="F17" s="157" t="s">
        <v>58</v>
      </c>
      <c r="G17" s="157" t="s">
        <v>621</v>
      </c>
      <c r="H17" s="157" t="s">
        <v>59</v>
      </c>
      <c r="I17" s="157" t="s">
        <v>702</v>
      </c>
      <c r="J17" s="157">
        <v>1</v>
      </c>
      <c r="K17" s="158">
        <v>42616</v>
      </c>
      <c r="L17" s="159">
        <v>6</v>
      </c>
      <c r="M17" s="157">
        <v>0</v>
      </c>
      <c r="N17" s="157">
        <v>0</v>
      </c>
      <c r="O17" s="160">
        <v>0</v>
      </c>
      <c r="P17" s="67">
        <f t="shared" si="0"/>
        <v>6</v>
      </c>
      <c r="Q17" s="69"/>
      <c r="R17" s="70"/>
      <c r="S17" s="161">
        <v>2712.5604000000003</v>
      </c>
      <c r="T17" s="161">
        <v>6480</v>
      </c>
      <c r="U17" s="47">
        <f t="shared" si="1"/>
        <v>16275.362400000002</v>
      </c>
      <c r="V17" s="48">
        <f t="shared" si="2"/>
        <v>38880</v>
      </c>
      <c r="W17" s="48" t="s">
        <v>734</v>
      </c>
    </row>
    <row r="18" spans="1:23">
      <c r="A18" s="50"/>
      <c r="B18" s="58"/>
      <c r="C18" s="67" t="s">
        <v>756</v>
      </c>
      <c r="D18" s="156" t="s">
        <v>124</v>
      </c>
      <c r="E18" s="162" t="s">
        <v>68</v>
      </c>
      <c r="F18" s="157" t="s">
        <v>58</v>
      </c>
      <c r="G18" s="157" t="s">
        <v>621</v>
      </c>
      <c r="H18" s="157" t="s">
        <v>62</v>
      </c>
      <c r="I18" s="157" t="s">
        <v>702</v>
      </c>
      <c r="J18" s="157">
        <v>1</v>
      </c>
      <c r="K18" s="158">
        <v>42615</v>
      </c>
      <c r="L18" s="159">
        <v>10</v>
      </c>
      <c r="M18" s="157">
        <v>0</v>
      </c>
      <c r="N18" s="157">
        <v>0</v>
      </c>
      <c r="O18" s="160">
        <v>0</v>
      </c>
      <c r="P18" s="67">
        <f t="shared" si="0"/>
        <v>10</v>
      </c>
      <c r="Q18" s="69"/>
      <c r="R18" s="70"/>
      <c r="S18" s="161">
        <v>5166.2318400000004</v>
      </c>
      <c r="T18" s="161">
        <v>12960</v>
      </c>
      <c r="U18" s="164">
        <f t="shared" si="1"/>
        <v>51662.318400000004</v>
      </c>
      <c r="V18" s="165">
        <f t="shared" si="2"/>
        <v>129600</v>
      </c>
      <c r="W18" s="165" t="s">
        <v>734</v>
      </c>
    </row>
    <row r="19" spans="1:23">
      <c r="A19" s="50"/>
      <c r="B19" s="177"/>
      <c r="C19" s="67" t="s">
        <v>606</v>
      </c>
      <c r="D19" s="156" t="s">
        <v>140</v>
      </c>
      <c r="E19" s="162" t="s">
        <v>68</v>
      </c>
      <c r="F19" s="157" t="s">
        <v>58</v>
      </c>
      <c r="G19" s="157" t="s">
        <v>621</v>
      </c>
      <c r="H19" s="157" t="s">
        <v>62</v>
      </c>
      <c r="I19" s="157" t="s">
        <v>702</v>
      </c>
      <c r="J19" s="157">
        <v>1</v>
      </c>
      <c r="K19" s="158">
        <v>42586</v>
      </c>
      <c r="L19" s="159">
        <v>10</v>
      </c>
      <c r="M19" s="157">
        <v>0</v>
      </c>
      <c r="N19" s="157">
        <v>0</v>
      </c>
      <c r="O19" s="160">
        <v>0</v>
      </c>
      <c r="P19" s="67">
        <f t="shared" si="0"/>
        <v>10</v>
      </c>
      <c r="Q19" s="69"/>
      <c r="R19" s="70"/>
      <c r="S19" s="161">
        <v>2751.5699999999997</v>
      </c>
      <c r="T19" s="161">
        <v>6480</v>
      </c>
      <c r="U19" s="164">
        <f t="shared" si="1"/>
        <v>27515.699999999997</v>
      </c>
      <c r="V19" s="165">
        <f t="shared" si="2"/>
        <v>64800</v>
      </c>
      <c r="W19" s="165" t="s">
        <v>734</v>
      </c>
    </row>
    <row r="20" spans="1:23">
      <c r="A20" s="53" t="s">
        <v>29</v>
      </c>
      <c r="B20" s="179"/>
      <c r="C20" s="67" t="s">
        <v>793</v>
      </c>
      <c r="D20" s="156" t="s">
        <v>140</v>
      </c>
      <c r="E20" s="162" t="s">
        <v>68</v>
      </c>
      <c r="F20" s="157" t="s">
        <v>58</v>
      </c>
      <c r="G20" s="157" t="s">
        <v>621</v>
      </c>
      <c r="H20" s="157" t="s">
        <v>62</v>
      </c>
      <c r="I20" s="157" t="s">
        <v>702</v>
      </c>
      <c r="J20" s="157">
        <v>1</v>
      </c>
      <c r="K20" s="158">
        <v>42615</v>
      </c>
      <c r="L20" s="159">
        <v>5</v>
      </c>
      <c r="M20" s="157">
        <v>0</v>
      </c>
      <c r="N20" s="157">
        <v>0</v>
      </c>
      <c r="O20" s="160">
        <v>0</v>
      </c>
      <c r="P20" s="67">
        <f t="shared" si="0"/>
        <v>5</v>
      </c>
      <c r="Q20" s="69"/>
      <c r="R20" s="70"/>
      <c r="S20" s="161">
        <v>2751.5699999999997</v>
      </c>
      <c r="T20" s="161">
        <v>6480</v>
      </c>
      <c r="U20" s="164">
        <f t="shared" si="1"/>
        <v>13757.849999999999</v>
      </c>
      <c r="V20" s="165">
        <f t="shared" si="2"/>
        <v>32400</v>
      </c>
      <c r="W20" s="165" t="s">
        <v>734</v>
      </c>
    </row>
    <row r="21" spans="1:23">
      <c r="A21" s="50"/>
      <c r="B21" s="58"/>
      <c r="C21" s="67" t="s">
        <v>738</v>
      </c>
      <c r="D21" s="156" t="s">
        <v>209</v>
      </c>
      <c r="E21" s="162" t="s">
        <v>68</v>
      </c>
      <c r="F21" s="157" t="s">
        <v>58</v>
      </c>
      <c r="G21" s="157" t="s">
        <v>621</v>
      </c>
      <c r="H21" s="157" t="s">
        <v>59</v>
      </c>
      <c r="I21" s="157" t="s">
        <v>702</v>
      </c>
      <c r="J21" s="157">
        <v>1</v>
      </c>
      <c r="K21" s="158">
        <v>42525</v>
      </c>
      <c r="L21" s="159">
        <v>17</v>
      </c>
      <c r="M21" s="157">
        <v>0</v>
      </c>
      <c r="N21" s="157">
        <v>0</v>
      </c>
      <c r="O21" s="160">
        <v>0</v>
      </c>
      <c r="P21" s="67">
        <f t="shared" si="0"/>
        <v>17</v>
      </c>
      <c r="Q21" s="69"/>
      <c r="R21" s="70"/>
      <c r="S21" s="161">
        <v>5206</v>
      </c>
      <c r="T21" s="161">
        <v>13600</v>
      </c>
      <c r="U21" s="47">
        <f t="shared" si="1"/>
        <v>88502</v>
      </c>
      <c r="V21" s="48">
        <f t="shared" si="2"/>
        <v>231200</v>
      </c>
      <c r="W21" s="48" t="s">
        <v>734</v>
      </c>
    </row>
    <row r="22" spans="1:23">
      <c r="A22" s="50" t="s">
        <v>24</v>
      </c>
      <c r="B22" s="58"/>
      <c r="C22" s="67" t="s">
        <v>780</v>
      </c>
      <c r="D22" s="156" t="s">
        <v>209</v>
      </c>
      <c r="E22" s="162" t="s">
        <v>68</v>
      </c>
      <c r="F22" s="157" t="s">
        <v>58</v>
      </c>
      <c r="G22" s="157" t="s">
        <v>621</v>
      </c>
      <c r="H22" s="157" t="s">
        <v>59</v>
      </c>
      <c r="I22" s="157" t="s">
        <v>702</v>
      </c>
      <c r="J22" s="157">
        <v>1</v>
      </c>
      <c r="K22" s="158">
        <v>42616</v>
      </c>
      <c r="L22" s="159">
        <v>5</v>
      </c>
      <c r="M22" s="157">
        <v>0</v>
      </c>
      <c r="N22" s="157">
        <v>0</v>
      </c>
      <c r="O22" s="160">
        <v>0</v>
      </c>
      <c r="P22" s="67">
        <f t="shared" si="0"/>
        <v>5</v>
      </c>
      <c r="Q22" s="69"/>
      <c r="R22" s="70"/>
      <c r="S22" s="161">
        <v>5206</v>
      </c>
      <c r="T22" s="161">
        <v>13600</v>
      </c>
      <c r="U22" s="47">
        <f t="shared" si="1"/>
        <v>26030</v>
      </c>
      <c r="V22" s="48">
        <f t="shared" si="2"/>
        <v>68000</v>
      </c>
      <c r="W22" s="48" t="s">
        <v>734</v>
      </c>
    </row>
    <row r="23" spans="1:23">
      <c r="A23" s="50" t="s">
        <v>34</v>
      </c>
      <c r="B23" s="58"/>
      <c r="C23" s="67" t="s">
        <v>721</v>
      </c>
      <c r="D23" s="156" t="s">
        <v>722</v>
      </c>
      <c r="E23" s="162" t="s">
        <v>68</v>
      </c>
      <c r="F23" s="185" t="s">
        <v>58</v>
      </c>
      <c r="G23" s="157" t="s">
        <v>621</v>
      </c>
      <c r="H23" s="157" t="s">
        <v>62</v>
      </c>
      <c r="I23" s="157" t="s">
        <v>72</v>
      </c>
      <c r="J23" s="157">
        <v>1</v>
      </c>
      <c r="K23" s="158">
        <v>42447</v>
      </c>
      <c r="L23" s="159">
        <v>1</v>
      </c>
      <c r="M23" s="157">
        <v>0</v>
      </c>
      <c r="N23" s="157">
        <v>0</v>
      </c>
      <c r="O23" s="160">
        <v>0</v>
      </c>
      <c r="P23" s="67">
        <f t="shared" si="0"/>
        <v>1</v>
      </c>
      <c r="Q23" s="69"/>
      <c r="R23" s="70"/>
      <c r="S23" s="161">
        <f>48.22*1.32*60</f>
        <v>3819.0240000000003</v>
      </c>
      <c r="T23" s="161">
        <f>4500*2</f>
        <v>9000</v>
      </c>
      <c r="U23" s="47">
        <f t="shared" si="1"/>
        <v>3819.0240000000003</v>
      </c>
      <c r="V23" s="48">
        <f t="shared" si="2"/>
        <v>9000</v>
      </c>
      <c r="W23" s="48" t="s">
        <v>680</v>
      </c>
    </row>
    <row r="24" spans="1:23">
      <c r="A24" s="53" t="s">
        <v>112</v>
      </c>
      <c r="B24" s="54"/>
      <c r="C24" s="67" t="s">
        <v>788</v>
      </c>
      <c r="D24" s="156" t="s">
        <v>75</v>
      </c>
      <c r="E24" s="162" t="s">
        <v>68</v>
      </c>
      <c r="F24" s="157" t="s">
        <v>132</v>
      </c>
      <c r="G24" s="157" t="s">
        <v>621</v>
      </c>
      <c r="H24" s="157" t="s">
        <v>789</v>
      </c>
      <c r="I24" s="157" t="s">
        <v>625</v>
      </c>
      <c r="J24" s="157">
        <v>100</v>
      </c>
      <c r="K24" s="158">
        <v>42586</v>
      </c>
      <c r="L24" s="159">
        <v>5</v>
      </c>
      <c r="M24" s="157">
        <v>0</v>
      </c>
      <c r="N24" s="157">
        <v>0</v>
      </c>
      <c r="O24" s="160">
        <v>0</v>
      </c>
      <c r="P24" s="67">
        <f t="shared" si="0"/>
        <v>500</v>
      </c>
      <c r="Q24" s="69"/>
      <c r="R24" s="70"/>
      <c r="S24" s="161">
        <v>32.017800000000001</v>
      </c>
      <c r="T24" s="161">
        <v>90</v>
      </c>
      <c r="U24" s="47">
        <f t="shared" si="1"/>
        <v>16008.900000000001</v>
      </c>
      <c r="V24" s="48">
        <f t="shared" si="2"/>
        <v>45000</v>
      </c>
      <c r="W24" s="48" t="s">
        <v>734</v>
      </c>
    </row>
    <row r="25" spans="1:23">
      <c r="A25" s="53" t="s">
        <v>127</v>
      </c>
      <c r="B25" s="54"/>
      <c r="C25" s="67" t="s">
        <v>961</v>
      </c>
      <c r="D25" s="156" t="s">
        <v>76</v>
      </c>
      <c r="E25" s="162" t="s">
        <v>68</v>
      </c>
      <c r="F25" s="157" t="s">
        <v>132</v>
      </c>
      <c r="G25" s="157" t="s">
        <v>621</v>
      </c>
      <c r="H25" s="157" t="s">
        <v>693</v>
      </c>
      <c r="I25" s="157" t="s">
        <v>625</v>
      </c>
      <c r="J25" s="157">
        <v>100</v>
      </c>
      <c r="K25" s="158" t="s">
        <v>962</v>
      </c>
      <c r="L25" s="159">
        <v>15</v>
      </c>
      <c r="M25" s="157">
        <v>19</v>
      </c>
      <c r="N25" s="157">
        <v>7</v>
      </c>
      <c r="O25" s="160">
        <v>102</v>
      </c>
      <c r="P25" s="67">
        <f t="shared" si="0"/>
        <v>2097</v>
      </c>
      <c r="Q25" s="69"/>
      <c r="R25" s="70"/>
      <c r="S25" s="161">
        <v>29.898071999999999</v>
      </c>
      <c r="T25" s="161">
        <v>60</v>
      </c>
      <c r="U25" s="47">
        <f t="shared" si="1"/>
        <v>62696.256984</v>
      </c>
      <c r="V25" s="48">
        <f t="shared" si="2"/>
        <v>125820</v>
      </c>
      <c r="W25" s="184"/>
    </row>
    <row r="26" spans="1:23">
      <c r="A26" s="53" t="s">
        <v>112</v>
      </c>
      <c r="B26" s="54"/>
      <c r="C26" s="67" t="s">
        <v>782</v>
      </c>
      <c r="D26" s="156" t="s">
        <v>76</v>
      </c>
      <c r="E26" s="162" t="s">
        <v>68</v>
      </c>
      <c r="F26" s="157" t="s">
        <v>58</v>
      </c>
      <c r="G26" s="157" t="s">
        <v>621</v>
      </c>
      <c r="H26" s="157" t="s">
        <v>100</v>
      </c>
      <c r="I26" s="157" t="s">
        <v>625</v>
      </c>
      <c r="J26" s="157">
        <v>100</v>
      </c>
      <c r="K26" s="158">
        <v>42586</v>
      </c>
      <c r="L26" s="159">
        <v>10</v>
      </c>
      <c r="M26" s="157">
        <v>0</v>
      </c>
      <c r="N26" s="157">
        <v>0</v>
      </c>
      <c r="O26" s="160">
        <v>0</v>
      </c>
      <c r="P26" s="67">
        <f t="shared" si="0"/>
        <v>1000</v>
      </c>
      <c r="Q26" s="69"/>
      <c r="R26" s="70"/>
      <c r="S26" s="161">
        <v>29.898071999999999</v>
      </c>
      <c r="T26" s="161">
        <v>60</v>
      </c>
      <c r="U26" s="47">
        <f t="shared" si="1"/>
        <v>29898.072</v>
      </c>
      <c r="V26" s="48">
        <f t="shared" si="2"/>
        <v>60000</v>
      </c>
      <c r="W26" s="48" t="s">
        <v>734</v>
      </c>
    </row>
    <row r="27" spans="1:23">
      <c r="A27" s="53" t="s">
        <v>35</v>
      </c>
      <c r="B27" s="54"/>
      <c r="C27" s="67" t="s">
        <v>593</v>
      </c>
      <c r="D27" s="156" t="s">
        <v>77</v>
      </c>
      <c r="E27" s="162" t="s">
        <v>68</v>
      </c>
      <c r="F27" s="157" t="s">
        <v>132</v>
      </c>
      <c r="G27" s="157" t="s">
        <v>621</v>
      </c>
      <c r="H27" s="157" t="s">
        <v>763</v>
      </c>
      <c r="I27" s="157" t="s">
        <v>625</v>
      </c>
      <c r="J27" s="157">
        <v>100</v>
      </c>
      <c r="K27" s="158">
        <v>42522</v>
      </c>
      <c r="L27" s="159">
        <v>15</v>
      </c>
      <c r="M27" s="157">
        <v>0</v>
      </c>
      <c r="N27" s="157">
        <v>0</v>
      </c>
      <c r="O27" s="160">
        <v>0</v>
      </c>
      <c r="P27" s="67">
        <f t="shared" si="0"/>
        <v>1500</v>
      </c>
      <c r="Q27" s="69"/>
      <c r="R27" s="70"/>
      <c r="S27" s="161">
        <v>30.253080000000001</v>
      </c>
      <c r="T27" s="161">
        <v>80</v>
      </c>
      <c r="U27" s="47">
        <f t="shared" si="1"/>
        <v>45379.62</v>
      </c>
      <c r="V27" s="48">
        <f t="shared" si="2"/>
        <v>120000</v>
      </c>
      <c r="W27" s="48" t="s">
        <v>734</v>
      </c>
    </row>
    <row r="28" spans="1:23">
      <c r="A28" s="50" t="s">
        <v>113</v>
      </c>
      <c r="B28" s="58"/>
      <c r="C28" s="67" t="s">
        <v>594</v>
      </c>
      <c r="D28" s="156" t="s">
        <v>77</v>
      </c>
      <c r="E28" s="162" t="s">
        <v>68</v>
      </c>
      <c r="F28" s="157" t="s">
        <v>132</v>
      </c>
      <c r="G28" s="157" t="s">
        <v>621</v>
      </c>
      <c r="H28" s="157" t="s">
        <v>763</v>
      </c>
      <c r="I28" s="157" t="s">
        <v>625</v>
      </c>
      <c r="J28" s="157">
        <v>100</v>
      </c>
      <c r="K28" s="158">
        <v>42586</v>
      </c>
      <c r="L28" s="159">
        <v>10</v>
      </c>
      <c r="M28" s="157">
        <v>0</v>
      </c>
      <c r="N28" s="157">
        <v>0</v>
      </c>
      <c r="O28" s="160">
        <v>0</v>
      </c>
      <c r="P28" s="67">
        <f t="shared" si="0"/>
        <v>1000</v>
      </c>
      <c r="Q28" s="69"/>
      <c r="R28" s="70"/>
      <c r="S28" s="161">
        <v>30.253080000000001</v>
      </c>
      <c r="T28" s="161">
        <v>80</v>
      </c>
      <c r="U28" s="47">
        <f t="shared" si="1"/>
        <v>30253.08</v>
      </c>
      <c r="V28" s="48">
        <f t="shared" si="2"/>
        <v>80000</v>
      </c>
      <c r="W28" s="48" t="s">
        <v>734</v>
      </c>
    </row>
    <row r="29" spans="1:23">
      <c r="A29" s="53" t="s">
        <v>128</v>
      </c>
      <c r="B29" s="54"/>
      <c r="C29" s="67" t="s">
        <v>797</v>
      </c>
      <c r="D29" s="156" t="s">
        <v>156</v>
      </c>
      <c r="E29" s="162" t="s">
        <v>68</v>
      </c>
      <c r="F29" s="157" t="s">
        <v>58</v>
      </c>
      <c r="G29" s="157" t="s">
        <v>621</v>
      </c>
      <c r="H29" s="157" t="s">
        <v>103</v>
      </c>
      <c r="I29" s="157" t="s">
        <v>625</v>
      </c>
      <c r="J29" s="157">
        <v>100</v>
      </c>
      <c r="K29" s="158">
        <v>42461</v>
      </c>
      <c r="L29" s="159">
        <v>0</v>
      </c>
      <c r="M29" s="157">
        <v>13</v>
      </c>
      <c r="N29" s="157">
        <v>3</v>
      </c>
      <c r="O29" s="160">
        <v>12</v>
      </c>
      <c r="P29" s="67">
        <f t="shared" si="0"/>
        <v>297</v>
      </c>
      <c r="Q29" s="69"/>
      <c r="R29" s="70"/>
      <c r="S29" s="161">
        <v>34.370244</v>
      </c>
      <c r="T29" s="161">
        <v>95</v>
      </c>
      <c r="U29" s="47">
        <f t="shared" si="1"/>
        <v>10207.962468</v>
      </c>
      <c r="V29" s="48">
        <f t="shared" si="2"/>
        <v>28215</v>
      </c>
      <c r="W29" s="48" t="s">
        <v>734</v>
      </c>
    </row>
    <row r="30" spans="1:23">
      <c r="A30" s="50" t="s">
        <v>138</v>
      </c>
      <c r="B30" s="58"/>
      <c r="C30" s="67" t="s">
        <v>689</v>
      </c>
      <c r="D30" s="156" t="s">
        <v>156</v>
      </c>
      <c r="E30" s="162" t="s">
        <v>68</v>
      </c>
      <c r="F30" s="157" t="s">
        <v>690</v>
      </c>
      <c r="G30" s="157" t="s">
        <v>621</v>
      </c>
      <c r="H30" s="157" t="s">
        <v>691</v>
      </c>
      <c r="I30" s="157" t="s">
        <v>625</v>
      </c>
      <c r="J30" s="157">
        <v>100</v>
      </c>
      <c r="K30" s="158">
        <v>42436</v>
      </c>
      <c r="L30" s="159">
        <v>4</v>
      </c>
      <c r="M30" s="157">
        <v>9</v>
      </c>
      <c r="N30" s="157">
        <v>10</v>
      </c>
      <c r="O30" s="160">
        <v>0</v>
      </c>
      <c r="P30" s="67">
        <f t="shared" si="0"/>
        <v>835</v>
      </c>
      <c r="Q30" s="69"/>
      <c r="R30" s="70"/>
      <c r="S30" s="161">
        <v>34.370244</v>
      </c>
      <c r="T30" s="161">
        <v>95</v>
      </c>
      <c r="U30" s="47">
        <f t="shared" si="1"/>
        <v>28699.153739999998</v>
      </c>
      <c r="V30" s="48">
        <f t="shared" si="2"/>
        <v>79325</v>
      </c>
      <c r="W30" s="48" t="s">
        <v>680</v>
      </c>
    </row>
    <row r="31" spans="1:23">
      <c r="A31" s="50" t="s">
        <v>18</v>
      </c>
      <c r="B31" s="58"/>
      <c r="C31" s="67" t="s">
        <v>596</v>
      </c>
      <c r="D31" s="156" t="s">
        <v>79</v>
      </c>
      <c r="E31" s="162" t="s">
        <v>68</v>
      </c>
      <c r="F31" s="157" t="s">
        <v>771</v>
      </c>
      <c r="G31" s="157" t="s">
        <v>621</v>
      </c>
      <c r="H31" s="157" t="s">
        <v>197</v>
      </c>
      <c r="I31" s="157" t="s">
        <v>625</v>
      </c>
      <c r="J31" s="157">
        <v>100</v>
      </c>
      <c r="K31" s="158">
        <v>42586</v>
      </c>
      <c r="L31" s="159">
        <v>10</v>
      </c>
      <c r="M31" s="157">
        <v>0</v>
      </c>
      <c r="N31" s="157">
        <v>0</v>
      </c>
      <c r="O31" s="160">
        <v>0</v>
      </c>
      <c r="P31" s="67">
        <f t="shared" si="0"/>
        <v>1000</v>
      </c>
      <c r="Q31" s="69"/>
      <c r="R31" s="70"/>
      <c r="S31" s="161">
        <v>30.845447999999998</v>
      </c>
      <c r="T31" s="161">
        <v>85</v>
      </c>
      <c r="U31" s="47">
        <f t="shared" si="1"/>
        <v>30845.447999999997</v>
      </c>
      <c r="V31" s="48">
        <f t="shared" si="2"/>
        <v>85000</v>
      </c>
      <c r="W31" s="48" t="s">
        <v>734</v>
      </c>
    </row>
    <row r="32" spans="1:23">
      <c r="A32" s="89" t="s">
        <v>28</v>
      </c>
      <c r="B32" s="90"/>
      <c r="C32" s="67" t="s">
        <v>598</v>
      </c>
      <c r="D32" s="156" t="s">
        <v>751</v>
      </c>
      <c r="E32" s="162" t="s">
        <v>68</v>
      </c>
      <c r="F32" s="185" t="s">
        <v>132</v>
      </c>
      <c r="G32" s="157" t="s">
        <v>621</v>
      </c>
      <c r="H32" s="185" t="s">
        <v>62</v>
      </c>
      <c r="I32" s="157" t="s">
        <v>625</v>
      </c>
      <c r="J32" s="157">
        <v>100</v>
      </c>
      <c r="K32" s="158">
        <v>42598</v>
      </c>
      <c r="L32" s="159">
        <v>15</v>
      </c>
      <c r="M32" s="157">
        <v>0</v>
      </c>
      <c r="N32" s="157">
        <v>0</v>
      </c>
      <c r="O32" s="160">
        <v>0</v>
      </c>
      <c r="P32" s="67">
        <f t="shared" si="0"/>
        <v>1500</v>
      </c>
      <c r="Q32" s="69"/>
      <c r="R32" s="70"/>
      <c r="S32" s="161">
        <v>27.390312000000002</v>
      </c>
      <c r="T32" s="161">
        <v>92</v>
      </c>
      <c r="U32" s="47">
        <f t="shared" si="1"/>
        <v>41085.468000000001</v>
      </c>
      <c r="V32" s="48">
        <f t="shared" si="2"/>
        <v>138000</v>
      </c>
      <c r="W32" s="48" t="s">
        <v>734</v>
      </c>
    </row>
    <row r="33" spans="1:23">
      <c r="A33" s="50" t="s">
        <v>50</v>
      </c>
      <c r="B33" s="58"/>
      <c r="C33" s="67" t="s">
        <v>768</v>
      </c>
      <c r="D33" s="156" t="s">
        <v>751</v>
      </c>
      <c r="E33" s="162" t="s">
        <v>68</v>
      </c>
      <c r="F33" s="185" t="s">
        <v>132</v>
      </c>
      <c r="G33" s="157" t="s">
        <v>621</v>
      </c>
      <c r="H33" s="185" t="s">
        <v>62</v>
      </c>
      <c r="I33" s="157" t="s">
        <v>625</v>
      </c>
      <c r="J33" s="157">
        <v>100</v>
      </c>
      <c r="K33" s="158">
        <v>42615</v>
      </c>
      <c r="L33" s="159">
        <v>10</v>
      </c>
      <c r="M33" s="157">
        <v>0</v>
      </c>
      <c r="N33" s="157">
        <v>0</v>
      </c>
      <c r="O33" s="160">
        <v>0</v>
      </c>
      <c r="P33" s="67">
        <f t="shared" si="0"/>
        <v>1000</v>
      </c>
      <c r="Q33" s="69"/>
      <c r="R33" s="70"/>
      <c r="S33" s="161">
        <v>27.390312000000002</v>
      </c>
      <c r="T33" s="161">
        <v>92</v>
      </c>
      <c r="U33" s="47">
        <f t="shared" si="1"/>
        <v>27390.312000000002</v>
      </c>
      <c r="V33" s="48">
        <f t="shared" si="2"/>
        <v>92000</v>
      </c>
      <c r="W33" s="48" t="s">
        <v>734</v>
      </c>
    </row>
    <row r="34" spans="1:23">
      <c r="A34" s="84" t="s">
        <v>55</v>
      </c>
      <c r="B34" s="85"/>
      <c r="C34" s="67" t="s">
        <v>599</v>
      </c>
      <c r="D34" s="156" t="s">
        <v>736</v>
      </c>
      <c r="E34" s="162" t="s">
        <v>68</v>
      </c>
      <c r="F34" s="157" t="s">
        <v>132</v>
      </c>
      <c r="G34" s="157" t="s">
        <v>621</v>
      </c>
      <c r="H34" s="157" t="s">
        <v>741</v>
      </c>
      <c r="I34" s="157" t="s">
        <v>625</v>
      </c>
      <c r="J34" s="157">
        <v>50</v>
      </c>
      <c r="K34" s="158">
        <v>42537</v>
      </c>
      <c r="L34" s="159">
        <v>40</v>
      </c>
      <c r="M34" s="157">
        <v>0</v>
      </c>
      <c r="N34" s="157">
        <v>0</v>
      </c>
      <c r="O34" s="160">
        <v>0</v>
      </c>
      <c r="P34" s="67">
        <f t="shared" si="0"/>
        <v>2000</v>
      </c>
      <c r="Q34" s="69"/>
      <c r="R34" s="70"/>
      <c r="S34" s="161">
        <v>35.526600000000002</v>
      </c>
      <c r="T34" s="161">
        <v>96</v>
      </c>
      <c r="U34" s="47">
        <f t="shared" si="1"/>
        <v>71053.2</v>
      </c>
      <c r="V34" s="48">
        <f t="shared" si="2"/>
        <v>192000</v>
      </c>
      <c r="W34" s="48" t="s">
        <v>734</v>
      </c>
    </row>
    <row r="35" spans="1:23">
      <c r="A35" s="50"/>
      <c r="B35" s="58"/>
      <c r="C35" s="67" t="s">
        <v>735</v>
      </c>
      <c r="D35" s="156" t="s">
        <v>736</v>
      </c>
      <c r="E35" s="162" t="s">
        <v>68</v>
      </c>
      <c r="F35" s="157" t="s">
        <v>132</v>
      </c>
      <c r="G35" s="157" t="s">
        <v>621</v>
      </c>
      <c r="H35" s="157" t="s">
        <v>737</v>
      </c>
      <c r="I35" s="157" t="s">
        <v>625</v>
      </c>
      <c r="J35" s="157">
        <v>50</v>
      </c>
      <c r="K35" s="158">
        <v>42588</v>
      </c>
      <c r="L35" s="159">
        <v>86</v>
      </c>
      <c r="M35" s="157">
        <v>0</v>
      </c>
      <c r="N35" s="157">
        <v>0</v>
      </c>
      <c r="O35" s="160">
        <v>0</v>
      </c>
      <c r="P35" s="67">
        <f t="shared" si="0"/>
        <v>4300</v>
      </c>
      <c r="Q35" s="69"/>
      <c r="R35" s="70"/>
      <c r="S35" s="161">
        <v>35.526600000000002</v>
      </c>
      <c r="T35" s="161">
        <v>96</v>
      </c>
      <c r="U35" s="47">
        <f t="shared" si="1"/>
        <v>152764.38</v>
      </c>
      <c r="V35" s="48">
        <f t="shared" si="2"/>
        <v>412800</v>
      </c>
      <c r="W35" s="48" t="s">
        <v>734</v>
      </c>
    </row>
    <row r="36" spans="1:23">
      <c r="A36" s="53" t="s">
        <v>25</v>
      </c>
      <c r="B36" s="54"/>
      <c r="C36" s="67" t="s">
        <v>733</v>
      </c>
      <c r="D36" s="156" t="s">
        <v>724</v>
      </c>
      <c r="E36" s="162" t="s">
        <v>68</v>
      </c>
      <c r="F36" s="157" t="s">
        <v>58</v>
      </c>
      <c r="G36" s="157" t="s">
        <v>621</v>
      </c>
      <c r="H36" s="157" t="s">
        <v>102</v>
      </c>
      <c r="I36" s="157" t="s">
        <v>625</v>
      </c>
      <c r="J36" s="157">
        <v>50</v>
      </c>
      <c r="K36" s="158">
        <v>42522</v>
      </c>
      <c r="L36" s="159">
        <v>82</v>
      </c>
      <c r="M36" s="157">
        <v>11</v>
      </c>
      <c r="N36" s="157">
        <v>4</v>
      </c>
      <c r="O36" s="160">
        <v>0</v>
      </c>
      <c r="P36" s="67">
        <f t="shared" si="0"/>
        <v>4385</v>
      </c>
      <c r="Q36" s="69"/>
      <c r="R36" s="70"/>
      <c r="S36" s="161">
        <v>40.877270000000003</v>
      </c>
      <c r="T36" s="161">
        <v>100</v>
      </c>
      <c r="U36" s="47">
        <f t="shared" si="1"/>
        <v>179246.82895000002</v>
      </c>
      <c r="V36" s="48">
        <f t="shared" si="2"/>
        <v>438500</v>
      </c>
      <c r="W36" s="48" t="s">
        <v>734</v>
      </c>
    </row>
    <row r="37" spans="1:23">
      <c r="A37" s="50" t="s">
        <v>130</v>
      </c>
      <c r="B37" s="58"/>
      <c r="C37" s="67" t="s">
        <v>785</v>
      </c>
      <c r="D37" s="156" t="s">
        <v>724</v>
      </c>
      <c r="E37" s="162" t="s">
        <v>68</v>
      </c>
      <c r="F37" s="157" t="s">
        <v>132</v>
      </c>
      <c r="G37" s="157" t="s">
        <v>621</v>
      </c>
      <c r="H37" s="157" t="s">
        <v>725</v>
      </c>
      <c r="I37" s="157" t="s">
        <v>625</v>
      </c>
      <c r="J37" s="157">
        <v>50</v>
      </c>
      <c r="K37" s="158">
        <v>42615</v>
      </c>
      <c r="L37" s="159">
        <v>10</v>
      </c>
      <c r="M37" s="157">
        <v>0</v>
      </c>
      <c r="N37" s="157">
        <v>0</v>
      </c>
      <c r="O37" s="160">
        <v>0</v>
      </c>
      <c r="P37" s="67">
        <f t="shared" si="0"/>
        <v>500</v>
      </c>
      <c r="Q37" s="69"/>
      <c r="R37" s="70"/>
      <c r="S37" s="161">
        <v>41.877270000000003</v>
      </c>
      <c r="T37" s="161">
        <v>100</v>
      </c>
      <c r="U37" s="47">
        <f t="shared" si="1"/>
        <v>20938.635000000002</v>
      </c>
      <c r="V37" s="48">
        <f t="shared" si="2"/>
        <v>50000</v>
      </c>
      <c r="W37" s="48" t="s">
        <v>734</v>
      </c>
    </row>
    <row r="38" spans="1:23">
      <c r="A38" s="50"/>
      <c r="B38" s="58" t="s">
        <v>694</v>
      </c>
      <c r="C38" s="67" t="s">
        <v>765</v>
      </c>
      <c r="D38" s="156" t="s">
        <v>724</v>
      </c>
      <c r="E38" s="162" t="s">
        <v>68</v>
      </c>
      <c r="F38" s="157" t="s">
        <v>58</v>
      </c>
      <c r="G38" s="157" t="s">
        <v>621</v>
      </c>
      <c r="H38" s="157" t="s">
        <v>102</v>
      </c>
      <c r="I38" s="157" t="s">
        <v>625</v>
      </c>
      <c r="J38" s="157">
        <v>50</v>
      </c>
      <c r="K38" s="158">
        <v>42588</v>
      </c>
      <c r="L38" s="159">
        <v>20</v>
      </c>
      <c r="M38" s="157">
        <v>0</v>
      </c>
      <c r="N38" s="157">
        <v>0</v>
      </c>
      <c r="O38" s="160">
        <v>0</v>
      </c>
      <c r="P38" s="67">
        <f t="shared" si="0"/>
        <v>1000</v>
      </c>
      <c r="Q38" s="69"/>
      <c r="R38" s="70"/>
      <c r="S38" s="161">
        <v>41.877270000000003</v>
      </c>
      <c r="T38" s="161">
        <v>100</v>
      </c>
      <c r="U38" s="47">
        <f t="shared" si="1"/>
        <v>41877.270000000004</v>
      </c>
      <c r="V38" s="48">
        <f t="shared" si="2"/>
        <v>100000</v>
      </c>
      <c r="W38" s="48" t="s">
        <v>734</v>
      </c>
    </row>
    <row r="39" spans="1:23">
      <c r="A39" s="50" t="s">
        <v>21</v>
      </c>
      <c r="B39" s="58"/>
      <c r="C39" s="67" t="s">
        <v>754</v>
      </c>
      <c r="D39" s="156" t="s">
        <v>669</v>
      </c>
      <c r="E39" s="162" t="s">
        <v>68</v>
      </c>
      <c r="F39" s="157" t="s">
        <v>132</v>
      </c>
      <c r="G39" s="157" t="s">
        <v>621</v>
      </c>
      <c r="H39" s="157" t="s">
        <v>98</v>
      </c>
      <c r="I39" s="157" t="s">
        <v>625</v>
      </c>
      <c r="J39" s="157">
        <v>100</v>
      </c>
      <c r="K39" s="158">
        <v>42588</v>
      </c>
      <c r="L39" s="159">
        <v>15</v>
      </c>
      <c r="M39" s="157">
        <v>0</v>
      </c>
      <c r="N39" s="157">
        <v>0</v>
      </c>
      <c r="O39" s="160">
        <v>0</v>
      </c>
      <c r="P39" s="67">
        <f t="shared" si="0"/>
        <v>1500</v>
      </c>
      <c r="Q39" s="103"/>
      <c r="R39" s="68"/>
      <c r="S39" s="161">
        <v>22.832999999999998</v>
      </c>
      <c r="T39" s="161">
        <v>90</v>
      </c>
      <c r="U39" s="47">
        <f t="shared" si="1"/>
        <v>34249.5</v>
      </c>
      <c r="V39" s="48">
        <f t="shared" si="2"/>
        <v>135000</v>
      </c>
      <c r="W39" s="48" t="s">
        <v>734</v>
      </c>
    </row>
    <row r="40" spans="1:23">
      <c r="A40" s="50" t="s">
        <v>135</v>
      </c>
      <c r="B40" s="58"/>
      <c r="C40" s="67" t="s">
        <v>668</v>
      </c>
      <c r="D40" s="156" t="s">
        <v>669</v>
      </c>
      <c r="E40" s="162" t="s">
        <v>68</v>
      </c>
      <c r="F40" s="157" t="s">
        <v>58</v>
      </c>
      <c r="G40" s="157" t="s">
        <v>621</v>
      </c>
      <c r="H40" s="157" t="s">
        <v>98</v>
      </c>
      <c r="I40" s="157" t="s">
        <v>625</v>
      </c>
      <c r="J40" s="157">
        <v>100</v>
      </c>
      <c r="K40" s="158">
        <v>41982</v>
      </c>
      <c r="L40" s="159">
        <v>9</v>
      </c>
      <c r="M40" s="157">
        <v>0</v>
      </c>
      <c r="N40" s="157">
        <v>0</v>
      </c>
      <c r="O40" s="160">
        <v>0</v>
      </c>
      <c r="P40" s="67">
        <f t="shared" si="0"/>
        <v>900</v>
      </c>
      <c r="Q40" s="69"/>
      <c r="R40" s="70"/>
      <c r="S40" s="161">
        <v>22.832999999999998</v>
      </c>
      <c r="T40" s="161">
        <v>90</v>
      </c>
      <c r="U40" s="47">
        <f t="shared" si="1"/>
        <v>20549.699999999997</v>
      </c>
      <c r="V40" s="48">
        <f t="shared" si="2"/>
        <v>81000</v>
      </c>
      <c r="W40" s="48" t="s">
        <v>670</v>
      </c>
    </row>
    <row r="41" spans="1:23">
      <c r="A41" s="50" t="s">
        <v>46</v>
      </c>
      <c r="B41" s="58"/>
      <c r="C41" s="67" t="s">
        <v>602</v>
      </c>
      <c r="D41" s="156" t="s">
        <v>772</v>
      </c>
      <c r="E41" s="162" t="s">
        <v>68</v>
      </c>
      <c r="F41" s="185" t="s">
        <v>132</v>
      </c>
      <c r="G41" s="157" t="s">
        <v>621</v>
      </c>
      <c r="H41" s="157" t="s">
        <v>773</v>
      </c>
      <c r="I41" s="157" t="s">
        <v>625</v>
      </c>
      <c r="J41" s="157">
        <v>100</v>
      </c>
      <c r="K41" s="158">
        <v>42615</v>
      </c>
      <c r="L41" s="159">
        <v>10</v>
      </c>
      <c r="M41" s="157">
        <v>0</v>
      </c>
      <c r="N41" s="157">
        <v>0</v>
      </c>
      <c r="O41" s="160">
        <v>0</v>
      </c>
      <c r="P41" s="67">
        <f t="shared" si="0"/>
        <v>1000</v>
      </c>
      <c r="Q41" s="69"/>
      <c r="R41" s="70"/>
      <c r="S41" s="161">
        <v>35.642699999999998</v>
      </c>
      <c r="T41" s="161">
        <v>80</v>
      </c>
      <c r="U41" s="47">
        <f t="shared" si="1"/>
        <v>35642.699999999997</v>
      </c>
      <c r="V41" s="48">
        <f t="shared" si="2"/>
        <v>80000</v>
      </c>
      <c r="W41" s="48" t="s">
        <v>734</v>
      </c>
    </row>
    <row r="42" spans="1:23">
      <c r="A42" s="50"/>
      <c r="B42" s="58" t="s">
        <v>969</v>
      </c>
      <c r="C42" s="67" t="s">
        <v>604</v>
      </c>
      <c r="D42" s="156" t="s">
        <v>758</v>
      </c>
      <c r="E42" s="162" t="s">
        <v>68</v>
      </c>
      <c r="F42" s="157" t="s">
        <v>132</v>
      </c>
      <c r="G42" s="157" t="s">
        <v>621</v>
      </c>
      <c r="H42" s="157" t="s">
        <v>759</v>
      </c>
      <c r="I42" s="157" t="s">
        <v>625</v>
      </c>
      <c r="J42" s="157">
        <v>100</v>
      </c>
      <c r="K42" s="158">
        <v>42589</v>
      </c>
      <c r="L42" s="159">
        <v>18</v>
      </c>
      <c r="M42" s="157">
        <v>0</v>
      </c>
      <c r="N42" s="157">
        <v>1</v>
      </c>
      <c r="O42" s="160">
        <v>48</v>
      </c>
      <c r="P42" s="67">
        <f t="shared" si="0"/>
        <v>1878</v>
      </c>
      <c r="Q42" s="69"/>
      <c r="R42" s="70"/>
      <c r="S42" s="161">
        <v>23.788889999999999</v>
      </c>
      <c r="T42" s="161">
        <v>68</v>
      </c>
      <c r="U42" s="47">
        <f t="shared" si="1"/>
        <v>44675.53542</v>
      </c>
      <c r="V42" s="48">
        <f t="shared" si="2"/>
        <v>127704</v>
      </c>
      <c r="W42" s="48" t="s">
        <v>734</v>
      </c>
    </row>
    <row r="43" spans="1:23">
      <c r="A43" s="50"/>
      <c r="B43" s="58"/>
      <c r="C43" s="67" t="s">
        <v>779</v>
      </c>
      <c r="D43" s="156" t="s">
        <v>758</v>
      </c>
      <c r="E43" s="162" t="s">
        <v>68</v>
      </c>
      <c r="F43" s="157" t="s">
        <v>132</v>
      </c>
      <c r="G43" s="157" t="s">
        <v>621</v>
      </c>
      <c r="H43" s="157" t="s">
        <v>759</v>
      </c>
      <c r="I43" s="157" t="s">
        <v>625</v>
      </c>
      <c r="J43" s="157">
        <v>100</v>
      </c>
      <c r="K43" s="158">
        <v>42615</v>
      </c>
      <c r="L43" s="159">
        <v>10</v>
      </c>
      <c r="M43" s="157">
        <v>0</v>
      </c>
      <c r="N43" s="157">
        <v>0</v>
      </c>
      <c r="O43" s="160">
        <v>0</v>
      </c>
      <c r="P43" s="67">
        <f t="shared" si="0"/>
        <v>1000</v>
      </c>
      <c r="Q43" s="69"/>
      <c r="R43" s="70"/>
      <c r="S43" s="161">
        <v>23.788889999999999</v>
      </c>
      <c r="T43" s="161">
        <v>68</v>
      </c>
      <c r="U43" s="47">
        <f t="shared" si="1"/>
        <v>23788.89</v>
      </c>
      <c r="V43" s="48">
        <f t="shared" si="2"/>
        <v>68000</v>
      </c>
      <c r="W43" s="48" t="s">
        <v>734</v>
      </c>
    </row>
    <row r="44" spans="1:23">
      <c r="A44" s="50" t="s">
        <v>51</v>
      </c>
      <c r="B44" s="58" t="s">
        <v>798</v>
      </c>
      <c r="C44" s="67" t="s">
        <v>776</v>
      </c>
      <c r="D44" s="156" t="s">
        <v>777</v>
      </c>
      <c r="E44" s="162" t="s">
        <v>68</v>
      </c>
      <c r="F44" s="157" t="s">
        <v>132</v>
      </c>
      <c r="G44" s="157" t="s">
        <v>621</v>
      </c>
      <c r="H44" s="157" t="s">
        <v>1056</v>
      </c>
      <c r="I44" s="157" t="s">
        <v>625</v>
      </c>
      <c r="J44" s="157">
        <v>100</v>
      </c>
      <c r="K44" s="158">
        <v>42616</v>
      </c>
      <c r="L44" s="159">
        <v>10</v>
      </c>
      <c r="M44" s="157">
        <v>0</v>
      </c>
      <c r="N44" s="157">
        <v>0</v>
      </c>
      <c r="O44" s="160">
        <v>0</v>
      </c>
      <c r="P44" s="67">
        <f t="shared" si="0"/>
        <v>1000</v>
      </c>
      <c r="Q44" s="69"/>
      <c r="R44" s="70"/>
      <c r="S44" s="161">
        <v>25.509491999999998</v>
      </c>
      <c r="T44" s="161">
        <v>73</v>
      </c>
      <c r="U44" s="47">
        <f t="shared" si="1"/>
        <v>25509.491999999998</v>
      </c>
      <c r="V44" s="48">
        <f t="shared" si="2"/>
        <v>73000</v>
      </c>
      <c r="W44" s="48" t="s">
        <v>734</v>
      </c>
    </row>
    <row r="45" spans="1:23">
      <c r="A45" s="67"/>
      <c r="B45" s="68"/>
      <c r="C45" s="67" t="s">
        <v>760</v>
      </c>
      <c r="D45" s="156" t="s">
        <v>761</v>
      </c>
      <c r="E45" s="162" t="s">
        <v>68</v>
      </c>
      <c r="F45" s="157" t="s">
        <v>58</v>
      </c>
      <c r="G45" s="157" t="s">
        <v>621</v>
      </c>
      <c r="H45" s="157" t="s">
        <v>1057</v>
      </c>
      <c r="I45" s="157" t="s">
        <v>625</v>
      </c>
      <c r="J45" s="157">
        <v>100</v>
      </c>
      <c r="K45" s="158">
        <v>42586</v>
      </c>
      <c r="L45" s="159">
        <v>15</v>
      </c>
      <c r="M45" s="157">
        <v>10</v>
      </c>
      <c r="N45" s="157">
        <v>0</v>
      </c>
      <c r="O45" s="160">
        <v>22</v>
      </c>
      <c r="P45" s="67">
        <f t="shared" si="0"/>
        <v>1672</v>
      </c>
      <c r="Q45" s="69"/>
      <c r="R45" s="70"/>
      <c r="S45" s="161">
        <v>26.463834000000002</v>
      </c>
      <c r="T45" s="161">
        <v>75</v>
      </c>
      <c r="U45" s="47">
        <f t="shared" si="1"/>
        <v>44247.530448000005</v>
      </c>
      <c r="V45" s="48">
        <f t="shared" si="2"/>
        <v>125400</v>
      </c>
      <c r="W45" s="48" t="s">
        <v>734</v>
      </c>
    </row>
    <row r="46" spans="1:23">
      <c r="A46" s="67"/>
      <c r="B46" s="68" t="s">
        <v>900</v>
      </c>
      <c r="C46" s="67" t="s">
        <v>774</v>
      </c>
      <c r="D46" s="156" t="s">
        <v>775</v>
      </c>
      <c r="E46" s="162" t="s">
        <v>68</v>
      </c>
      <c r="F46" s="157" t="s">
        <v>132</v>
      </c>
      <c r="G46" s="157" t="s">
        <v>621</v>
      </c>
      <c r="H46" s="157" t="s">
        <v>1058</v>
      </c>
      <c r="I46" s="157" t="s">
        <v>625</v>
      </c>
      <c r="J46" s="157">
        <v>100</v>
      </c>
      <c r="K46" s="158">
        <v>42616</v>
      </c>
      <c r="L46" s="159">
        <v>10</v>
      </c>
      <c r="M46" s="157">
        <v>0</v>
      </c>
      <c r="N46" s="157">
        <v>0</v>
      </c>
      <c r="O46" s="160">
        <v>0</v>
      </c>
      <c r="P46" s="67">
        <f t="shared" si="0"/>
        <v>1000</v>
      </c>
      <c r="Q46" s="69"/>
      <c r="R46" s="70"/>
      <c r="S46" s="161">
        <v>26.463834000000002</v>
      </c>
      <c r="T46" s="161">
        <v>75</v>
      </c>
      <c r="U46" s="47">
        <f t="shared" si="1"/>
        <v>26463.834000000003</v>
      </c>
      <c r="V46" s="48">
        <f t="shared" si="2"/>
        <v>75000</v>
      </c>
      <c r="W46" s="48" t="s">
        <v>734</v>
      </c>
    </row>
    <row r="47" spans="1:23">
      <c r="A47" s="67"/>
      <c r="B47" s="68" t="s">
        <v>900</v>
      </c>
      <c r="C47" s="67" t="s">
        <v>746</v>
      </c>
      <c r="D47" s="156" t="s">
        <v>747</v>
      </c>
      <c r="E47" s="162" t="s">
        <v>68</v>
      </c>
      <c r="F47" s="157" t="s">
        <v>58</v>
      </c>
      <c r="G47" s="157" t="s">
        <v>621</v>
      </c>
      <c r="H47" s="157" t="s">
        <v>748</v>
      </c>
      <c r="I47" s="157" t="s">
        <v>625</v>
      </c>
      <c r="J47" s="157">
        <v>100</v>
      </c>
      <c r="K47" s="158">
        <v>42616</v>
      </c>
      <c r="L47" s="159">
        <v>20</v>
      </c>
      <c r="M47" s="157">
        <v>0</v>
      </c>
      <c r="N47" s="157">
        <v>0</v>
      </c>
      <c r="O47" s="160">
        <v>0</v>
      </c>
      <c r="P47" s="67">
        <f t="shared" si="0"/>
        <v>2000</v>
      </c>
      <c r="Q47" s="69"/>
      <c r="R47" s="70"/>
      <c r="S47" s="161">
        <v>27.418175999999999</v>
      </c>
      <c r="T47" s="161">
        <v>78</v>
      </c>
      <c r="U47" s="47">
        <f t="shared" si="1"/>
        <v>54836.351999999999</v>
      </c>
      <c r="V47" s="48">
        <f t="shared" si="2"/>
        <v>156000</v>
      </c>
      <c r="W47" s="48" t="s">
        <v>734</v>
      </c>
    </row>
    <row r="48" spans="1:23">
      <c r="A48" s="50" t="s">
        <v>152</v>
      </c>
      <c r="B48" s="58"/>
      <c r="C48" s="67" t="s">
        <v>757</v>
      </c>
      <c r="D48" s="156" t="s">
        <v>688</v>
      </c>
      <c r="E48" s="162" t="s">
        <v>68</v>
      </c>
      <c r="F48" s="157" t="s">
        <v>58</v>
      </c>
      <c r="G48" s="157" t="s">
        <v>621</v>
      </c>
      <c r="H48" s="157" t="s">
        <v>679</v>
      </c>
      <c r="I48" s="157" t="s">
        <v>625</v>
      </c>
      <c r="J48" s="157">
        <v>50</v>
      </c>
      <c r="K48" s="158">
        <v>42587</v>
      </c>
      <c r="L48" s="159">
        <v>30</v>
      </c>
      <c r="M48" s="157">
        <v>1</v>
      </c>
      <c r="N48" s="157">
        <v>0</v>
      </c>
      <c r="O48" s="160">
        <v>3</v>
      </c>
      <c r="P48" s="67">
        <f t="shared" si="0"/>
        <v>1518</v>
      </c>
      <c r="Q48" s="69"/>
      <c r="R48" s="70"/>
      <c r="S48" s="161">
        <v>37.14</v>
      </c>
      <c r="T48" s="161">
        <v>85</v>
      </c>
      <c r="U48" s="47">
        <f t="shared" si="1"/>
        <v>56378.520000000004</v>
      </c>
      <c r="V48" s="48">
        <f t="shared" si="2"/>
        <v>129030</v>
      </c>
      <c r="W48" s="48" t="s">
        <v>734</v>
      </c>
    </row>
    <row r="49" spans="1:23">
      <c r="A49" s="39" t="s">
        <v>3</v>
      </c>
      <c r="B49" s="105"/>
      <c r="C49" s="67" t="s">
        <v>890</v>
      </c>
      <c r="D49" s="156" t="s">
        <v>82</v>
      </c>
      <c r="E49" s="162" t="s">
        <v>70</v>
      </c>
      <c r="F49" s="157" t="s">
        <v>64</v>
      </c>
      <c r="G49" s="157" t="s">
        <v>621</v>
      </c>
      <c r="H49" s="157" t="s">
        <v>105</v>
      </c>
      <c r="I49" s="157" t="s">
        <v>675</v>
      </c>
      <c r="J49" s="157">
        <v>36</v>
      </c>
      <c r="K49" s="158">
        <v>43040</v>
      </c>
      <c r="L49" s="159">
        <v>4</v>
      </c>
      <c r="M49" s="157">
        <v>0</v>
      </c>
      <c r="N49" s="157">
        <v>0</v>
      </c>
      <c r="O49" s="160">
        <v>11</v>
      </c>
      <c r="P49" s="67">
        <f t="shared" si="0"/>
        <v>155</v>
      </c>
      <c r="Q49" s="69"/>
      <c r="R49" s="70"/>
      <c r="S49" s="161">
        <v>10.437389999999999</v>
      </c>
      <c r="T49" s="161">
        <v>30</v>
      </c>
      <c r="U49" s="47">
        <f t="shared" si="1"/>
        <v>1617.7954499999998</v>
      </c>
      <c r="V49" s="48">
        <f t="shared" si="2"/>
        <v>4650</v>
      </c>
      <c r="W49" s="48"/>
    </row>
    <row r="50" spans="1:23">
      <c r="A50" s="50"/>
      <c r="B50" s="58"/>
      <c r="C50" s="67" t="s">
        <v>914</v>
      </c>
      <c r="D50" s="156" t="s">
        <v>26</v>
      </c>
      <c r="E50" s="162" t="s">
        <v>70</v>
      </c>
      <c r="F50" s="157" t="s">
        <v>64</v>
      </c>
      <c r="G50" s="157" t="s">
        <v>621</v>
      </c>
      <c r="H50" s="157" t="s">
        <v>129</v>
      </c>
      <c r="I50" s="157" t="s">
        <v>151</v>
      </c>
      <c r="J50" s="157">
        <v>60</v>
      </c>
      <c r="K50" s="158">
        <v>43132</v>
      </c>
      <c r="L50" s="159">
        <v>2</v>
      </c>
      <c r="M50" s="157">
        <v>0</v>
      </c>
      <c r="N50" s="157">
        <v>0</v>
      </c>
      <c r="O50" s="160">
        <v>0</v>
      </c>
      <c r="P50" s="67">
        <f t="shared" si="0"/>
        <v>120</v>
      </c>
      <c r="Q50" s="69"/>
      <c r="R50" s="70"/>
      <c r="S50" s="161">
        <v>28.00074</v>
      </c>
      <c r="T50" s="67">
        <v>45</v>
      </c>
      <c r="U50" s="47">
        <f t="shared" si="1"/>
        <v>3360.0888</v>
      </c>
      <c r="V50" s="48">
        <f t="shared" si="2"/>
        <v>5400</v>
      </c>
      <c r="W50" s="184"/>
    </row>
    <row r="51" spans="1:23">
      <c r="A51" s="50" t="s">
        <v>42</v>
      </c>
      <c r="B51" s="58"/>
      <c r="C51" s="67" t="s">
        <v>886</v>
      </c>
      <c r="D51" s="156" t="s">
        <v>94</v>
      </c>
      <c r="E51" s="162" t="s">
        <v>70</v>
      </c>
      <c r="F51" s="157" t="s">
        <v>64</v>
      </c>
      <c r="G51" s="157" t="s">
        <v>621</v>
      </c>
      <c r="H51" s="185" t="s">
        <v>150</v>
      </c>
      <c r="I51" s="157" t="s">
        <v>151</v>
      </c>
      <c r="J51" s="157">
        <v>20</v>
      </c>
      <c r="K51" s="158">
        <v>42979</v>
      </c>
      <c r="L51" s="159">
        <v>0</v>
      </c>
      <c r="M51" s="157">
        <v>0</v>
      </c>
      <c r="N51" s="157">
        <v>0</v>
      </c>
      <c r="O51" s="160">
        <v>12</v>
      </c>
      <c r="P51" s="67">
        <f t="shared" si="0"/>
        <v>12</v>
      </c>
      <c r="Q51" s="69"/>
      <c r="R51" s="70"/>
      <c r="S51" s="161">
        <v>1044.9000000000001</v>
      </c>
      <c r="T51" s="161">
        <v>1080</v>
      </c>
      <c r="U51" s="47">
        <f t="shared" si="1"/>
        <v>12538.800000000001</v>
      </c>
      <c r="V51" s="48">
        <f t="shared" si="2"/>
        <v>12960</v>
      </c>
      <c r="W51" s="191"/>
    </row>
    <row r="52" spans="1:23">
      <c r="A52" s="39" t="s">
        <v>22</v>
      </c>
      <c r="B52" s="105"/>
      <c r="C52" s="67" t="s">
        <v>942</v>
      </c>
      <c r="D52" s="156" t="s">
        <v>94</v>
      </c>
      <c r="E52" s="162" t="s">
        <v>70</v>
      </c>
      <c r="F52" s="157" t="s">
        <v>64</v>
      </c>
      <c r="G52" s="157" t="s">
        <v>621</v>
      </c>
      <c r="H52" s="185" t="s">
        <v>150</v>
      </c>
      <c r="I52" s="157" t="s">
        <v>151</v>
      </c>
      <c r="J52" s="157">
        <v>20</v>
      </c>
      <c r="K52" s="158">
        <v>43709</v>
      </c>
      <c r="L52" s="159">
        <v>1</v>
      </c>
      <c r="M52" s="157">
        <v>0</v>
      </c>
      <c r="N52" s="157">
        <v>0</v>
      </c>
      <c r="O52" s="160">
        <v>0</v>
      </c>
      <c r="P52" s="67">
        <f t="shared" si="0"/>
        <v>20</v>
      </c>
      <c r="Q52" s="69"/>
      <c r="R52" s="70"/>
      <c r="S52" s="161">
        <v>1044.9000000000001</v>
      </c>
      <c r="T52" s="161">
        <v>1080</v>
      </c>
      <c r="U52" s="47">
        <f t="shared" si="1"/>
        <v>20898</v>
      </c>
      <c r="V52" s="48">
        <f t="shared" si="2"/>
        <v>21600</v>
      </c>
      <c r="W52" s="191"/>
    </row>
    <row r="53" spans="1:23">
      <c r="A53" s="50"/>
      <c r="B53" s="58"/>
      <c r="C53" s="67" t="s">
        <v>686</v>
      </c>
      <c r="D53" s="156" t="s">
        <v>215</v>
      </c>
      <c r="E53" s="162" t="s">
        <v>70</v>
      </c>
      <c r="F53" s="157" t="s">
        <v>64</v>
      </c>
      <c r="G53" s="157" t="s">
        <v>621</v>
      </c>
      <c r="H53" s="157" t="s">
        <v>62</v>
      </c>
      <c r="I53" s="157" t="s">
        <v>151</v>
      </c>
      <c r="J53" s="157">
        <v>90</v>
      </c>
      <c r="K53" s="158">
        <v>42401</v>
      </c>
      <c r="L53" s="159">
        <v>5</v>
      </c>
      <c r="M53" s="157">
        <v>0</v>
      </c>
      <c r="N53" s="157">
        <v>0</v>
      </c>
      <c r="O53" s="160">
        <v>0</v>
      </c>
      <c r="P53" s="67">
        <f t="shared" si="0"/>
        <v>450</v>
      </c>
      <c r="Q53" s="69"/>
      <c r="R53" s="70"/>
      <c r="S53" s="161">
        <v>89.009999999999991</v>
      </c>
      <c r="T53" s="161">
        <v>92</v>
      </c>
      <c r="U53" s="47">
        <f t="shared" si="1"/>
        <v>40054.499999999993</v>
      </c>
      <c r="V53" s="48">
        <f t="shared" si="2"/>
        <v>41400</v>
      </c>
      <c r="W53" s="48" t="s">
        <v>680</v>
      </c>
    </row>
    <row r="54" spans="1:23">
      <c r="A54" s="50" t="s">
        <v>40</v>
      </c>
      <c r="B54" s="58"/>
      <c r="C54" s="67" t="s">
        <v>812</v>
      </c>
      <c r="D54" s="156" t="s">
        <v>215</v>
      </c>
      <c r="E54" s="162" t="s">
        <v>70</v>
      </c>
      <c r="F54" s="157" t="s">
        <v>64</v>
      </c>
      <c r="G54" s="157" t="s">
        <v>621</v>
      </c>
      <c r="H54" s="157" t="s">
        <v>62</v>
      </c>
      <c r="I54" s="157" t="s">
        <v>675</v>
      </c>
      <c r="J54" s="157">
        <v>90</v>
      </c>
      <c r="K54" s="158">
        <v>42461</v>
      </c>
      <c r="L54" s="159">
        <v>1</v>
      </c>
      <c r="M54" s="157">
        <v>0</v>
      </c>
      <c r="N54" s="157">
        <v>0</v>
      </c>
      <c r="O54" s="160">
        <v>0</v>
      </c>
      <c r="P54" s="67">
        <f t="shared" si="0"/>
        <v>90</v>
      </c>
      <c r="Q54" s="69"/>
      <c r="R54" s="70"/>
      <c r="S54" s="161">
        <v>89.009999999999991</v>
      </c>
      <c r="T54" s="161">
        <v>92</v>
      </c>
      <c r="U54" s="47">
        <f t="shared" si="1"/>
        <v>8010.9</v>
      </c>
      <c r="V54" s="48">
        <f t="shared" si="2"/>
        <v>8280</v>
      </c>
      <c r="W54" s="48" t="s">
        <v>734</v>
      </c>
    </row>
    <row r="55" spans="1:23">
      <c r="A55" s="39"/>
      <c r="B55" s="105"/>
      <c r="C55" s="67" t="s">
        <v>585</v>
      </c>
      <c r="D55" s="156" t="s">
        <v>681</v>
      </c>
      <c r="E55" s="162" t="s">
        <v>70</v>
      </c>
      <c r="F55" s="157" t="s">
        <v>64</v>
      </c>
      <c r="G55" s="157" t="s">
        <v>621</v>
      </c>
      <c r="H55" s="157" t="s">
        <v>102</v>
      </c>
      <c r="I55" s="157" t="s">
        <v>80</v>
      </c>
      <c r="J55" s="157">
        <v>18</v>
      </c>
      <c r="K55" s="158">
        <v>42522</v>
      </c>
      <c r="L55" s="159">
        <v>3</v>
      </c>
      <c r="M55" s="157">
        <v>0</v>
      </c>
      <c r="N55" s="157">
        <v>0</v>
      </c>
      <c r="O55" s="160">
        <v>0</v>
      </c>
      <c r="P55" s="67">
        <f t="shared" si="0"/>
        <v>54</v>
      </c>
      <c r="Q55" s="69"/>
      <c r="R55" s="70"/>
      <c r="S55" s="161">
        <v>17.240850000000002</v>
      </c>
      <c r="T55" s="161">
        <v>1296</v>
      </c>
      <c r="U55" s="47">
        <f t="shared" si="1"/>
        <v>931.00590000000011</v>
      </c>
      <c r="V55" s="48">
        <f t="shared" si="2"/>
        <v>69984</v>
      </c>
      <c r="W55" s="48" t="s">
        <v>734</v>
      </c>
    </row>
    <row r="56" spans="1:23">
      <c r="A56" s="67" t="s">
        <v>766</v>
      </c>
      <c r="B56" s="68"/>
      <c r="C56" s="67" t="s">
        <v>587</v>
      </c>
      <c r="D56" s="156" t="s">
        <v>81</v>
      </c>
      <c r="E56" s="162" t="s">
        <v>70</v>
      </c>
      <c r="F56" s="157" t="s">
        <v>64</v>
      </c>
      <c r="G56" s="157" t="s">
        <v>621</v>
      </c>
      <c r="H56" s="157" t="s">
        <v>143</v>
      </c>
      <c r="I56" s="157" t="s">
        <v>80</v>
      </c>
      <c r="J56" s="157">
        <v>15</v>
      </c>
      <c r="K56" s="158">
        <v>42552</v>
      </c>
      <c r="L56" s="159">
        <v>11</v>
      </c>
      <c r="M56" s="157">
        <v>0</v>
      </c>
      <c r="N56" s="157">
        <v>0</v>
      </c>
      <c r="O56" s="160">
        <v>0</v>
      </c>
      <c r="P56" s="67">
        <f t="shared" si="0"/>
        <v>165</v>
      </c>
      <c r="Q56" s="186"/>
      <c r="R56" s="187"/>
      <c r="S56" s="161">
        <v>53.555639999999997</v>
      </c>
      <c r="T56" s="161">
        <v>108</v>
      </c>
      <c r="U56" s="47">
        <f t="shared" si="1"/>
        <v>8836.6805999999997</v>
      </c>
      <c r="V56" s="48">
        <f t="shared" si="2"/>
        <v>17820</v>
      </c>
      <c r="W56" s="48" t="s">
        <v>734</v>
      </c>
    </row>
    <row r="57" spans="1:23">
      <c r="A57" s="67" t="s">
        <v>766</v>
      </c>
      <c r="B57" s="68"/>
      <c r="C57" s="67" t="s">
        <v>980</v>
      </c>
      <c r="D57" s="156" t="s">
        <v>32</v>
      </c>
      <c r="E57" s="162" t="s">
        <v>70</v>
      </c>
      <c r="F57" s="157" t="s">
        <v>58</v>
      </c>
      <c r="G57" s="157" t="s">
        <v>621</v>
      </c>
      <c r="H57" s="157" t="s">
        <v>108</v>
      </c>
      <c r="I57" s="157" t="s">
        <v>89</v>
      </c>
      <c r="J57" s="157">
        <v>1</v>
      </c>
      <c r="K57" s="158" t="s">
        <v>981</v>
      </c>
      <c r="L57" s="159">
        <v>9</v>
      </c>
      <c r="M57" s="157">
        <v>0</v>
      </c>
      <c r="N57" s="157">
        <v>0</v>
      </c>
      <c r="O57" s="160">
        <v>0</v>
      </c>
      <c r="P57" s="67">
        <f t="shared" si="0"/>
        <v>9</v>
      </c>
      <c r="Q57" s="69"/>
      <c r="R57" s="70"/>
      <c r="S57" s="161">
        <v>689.55659999999989</v>
      </c>
      <c r="T57" s="161">
        <v>1620</v>
      </c>
      <c r="U57" s="47">
        <f t="shared" si="1"/>
        <v>6206.009399999999</v>
      </c>
      <c r="V57" s="48">
        <f t="shared" si="2"/>
        <v>14580</v>
      </c>
      <c r="W57" s="184"/>
    </row>
    <row r="58" spans="1:23">
      <c r="A58" s="67" t="s">
        <v>766</v>
      </c>
      <c r="B58" s="68"/>
      <c r="C58" s="67" t="s">
        <v>928</v>
      </c>
      <c r="D58" s="156" t="s">
        <v>211</v>
      </c>
      <c r="E58" s="162" t="s">
        <v>70</v>
      </c>
      <c r="F58" s="157" t="s">
        <v>64</v>
      </c>
      <c r="G58" s="157" t="s">
        <v>621</v>
      </c>
      <c r="H58" s="185" t="s">
        <v>212</v>
      </c>
      <c r="I58" s="157" t="s">
        <v>632</v>
      </c>
      <c r="J58" s="157">
        <v>50</v>
      </c>
      <c r="K58" s="158">
        <v>43191</v>
      </c>
      <c r="L58" s="159">
        <v>3</v>
      </c>
      <c r="M58" s="157">
        <v>0</v>
      </c>
      <c r="N58" s="157">
        <v>0</v>
      </c>
      <c r="O58" s="160">
        <v>0</v>
      </c>
      <c r="P58" s="67">
        <f t="shared" si="0"/>
        <v>150</v>
      </c>
      <c r="Q58" s="69"/>
      <c r="R58" s="70"/>
      <c r="S58" s="161">
        <v>28.99</v>
      </c>
      <c r="T58" s="161">
        <v>55</v>
      </c>
      <c r="U58" s="47">
        <f t="shared" si="1"/>
        <v>4348.5</v>
      </c>
      <c r="V58" s="48">
        <f t="shared" si="2"/>
        <v>8250</v>
      </c>
      <c r="W58" s="48"/>
    </row>
    <row r="59" spans="1:23">
      <c r="A59" s="39"/>
      <c r="B59" s="105"/>
      <c r="C59" s="39" t="s">
        <v>245</v>
      </c>
      <c r="D59" s="40" t="s">
        <v>208</v>
      </c>
      <c r="E59" s="41" t="s">
        <v>67</v>
      </c>
      <c r="F59" s="42" t="s">
        <v>58</v>
      </c>
      <c r="G59" s="42" t="s">
        <v>621</v>
      </c>
      <c r="H59" s="42" t="s">
        <v>62</v>
      </c>
      <c r="I59" s="42" t="s">
        <v>72</v>
      </c>
      <c r="J59" s="42">
        <v>1</v>
      </c>
      <c r="K59" s="43" t="s">
        <v>958</v>
      </c>
      <c r="L59" s="44">
        <v>1</v>
      </c>
      <c r="M59" s="42">
        <v>0</v>
      </c>
      <c r="N59" s="42">
        <v>0</v>
      </c>
      <c r="O59" s="45">
        <v>0</v>
      </c>
      <c r="P59" s="39">
        <f t="shared" si="0"/>
        <v>1</v>
      </c>
      <c r="Q59" s="56"/>
      <c r="R59" s="57"/>
      <c r="S59" s="46">
        <v>5666.67</v>
      </c>
      <c r="T59" s="46">
        <v>13600</v>
      </c>
      <c r="U59" s="47">
        <f t="shared" si="1"/>
        <v>5666.67</v>
      </c>
      <c r="V59" s="48">
        <f t="shared" si="2"/>
        <v>13600</v>
      </c>
      <c r="W59" s="48"/>
    </row>
    <row r="60" spans="1:23">
      <c r="A60" s="50" t="s">
        <v>7</v>
      </c>
      <c r="B60" s="58"/>
      <c r="C60" s="39" t="s">
        <v>959</v>
      </c>
      <c r="D60" s="40" t="s">
        <v>91</v>
      </c>
      <c r="E60" s="41" t="s">
        <v>67</v>
      </c>
      <c r="F60" s="51" t="s">
        <v>58</v>
      </c>
      <c r="G60" s="42" t="s">
        <v>621</v>
      </c>
      <c r="H60" s="42" t="s">
        <v>59</v>
      </c>
      <c r="I60" s="42" t="s">
        <v>702</v>
      </c>
      <c r="J60" s="42">
        <v>1</v>
      </c>
      <c r="K60" s="43" t="s">
        <v>958</v>
      </c>
      <c r="L60" s="44">
        <v>2</v>
      </c>
      <c r="M60" s="42">
        <v>0</v>
      </c>
      <c r="N60" s="42">
        <v>0</v>
      </c>
      <c r="O60" s="45">
        <v>0</v>
      </c>
      <c r="P60" s="39">
        <f t="shared" si="0"/>
        <v>2</v>
      </c>
      <c r="Q60" s="56"/>
      <c r="R60" s="57"/>
      <c r="S60" s="46">
        <v>7225</v>
      </c>
      <c r="T60" s="46">
        <v>12960</v>
      </c>
      <c r="U60" s="47">
        <f t="shared" si="1"/>
        <v>14450</v>
      </c>
      <c r="V60" s="48">
        <f t="shared" si="2"/>
        <v>25920</v>
      </c>
      <c r="W60" s="48"/>
    </row>
    <row r="61" spans="1:23">
      <c r="A61" s="39" t="s">
        <v>78</v>
      </c>
      <c r="B61" s="105"/>
      <c r="C61" s="39" t="s">
        <v>960</v>
      </c>
      <c r="D61" s="40" t="s">
        <v>210</v>
      </c>
      <c r="E61" s="41" t="s">
        <v>67</v>
      </c>
      <c r="F61" s="42" t="s">
        <v>58</v>
      </c>
      <c r="G61" s="42" t="s">
        <v>621</v>
      </c>
      <c r="H61" s="42" t="s">
        <v>121</v>
      </c>
      <c r="I61" s="42" t="s">
        <v>702</v>
      </c>
      <c r="J61" s="42">
        <v>1</v>
      </c>
      <c r="K61" s="43" t="s">
        <v>958</v>
      </c>
      <c r="L61" s="44">
        <v>6</v>
      </c>
      <c r="M61" s="42">
        <v>0</v>
      </c>
      <c r="N61" s="42">
        <v>0</v>
      </c>
      <c r="O61" s="45">
        <v>0</v>
      </c>
      <c r="P61" s="39">
        <f t="shared" si="0"/>
        <v>6</v>
      </c>
      <c r="Q61" s="56"/>
      <c r="R61" s="57"/>
      <c r="S61" s="46">
        <v>2479.16</v>
      </c>
      <c r="T61" s="46">
        <v>3240</v>
      </c>
      <c r="U61" s="47">
        <f t="shared" si="1"/>
        <v>14874.96</v>
      </c>
      <c r="V61" s="48">
        <f t="shared" si="2"/>
        <v>19440</v>
      </c>
      <c r="W61" s="184"/>
    </row>
    <row r="62" spans="1:23">
      <c r="A62" s="50"/>
      <c r="B62" s="58"/>
      <c r="C62" s="39" t="s">
        <v>950</v>
      </c>
      <c r="D62" s="40" t="s">
        <v>951</v>
      </c>
      <c r="E62" s="41" t="s">
        <v>67</v>
      </c>
      <c r="F62" s="42" t="s">
        <v>132</v>
      </c>
      <c r="G62" s="42" t="s">
        <v>621</v>
      </c>
      <c r="H62" s="42" t="s">
        <v>952</v>
      </c>
      <c r="I62" s="42" t="s">
        <v>702</v>
      </c>
      <c r="J62" s="42">
        <v>1</v>
      </c>
      <c r="K62" s="43" t="s">
        <v>129</v>
      </c>
      <c r="L62" s="44">
        <v>1</v>
      </c>
      <c r="M62" s="42">
        <v>0</v>
      </c>
      <c r="N62" s="42">
        <v>0</v>
      </c>
      <c r="O62" s="45">
        <v>0</v>
      </c>
      <c r="P62" s="39">
        <f t="shared" si="0"/>
        <v>1</v>
      </c>
      <c r="Q62" s="56"/>
      <c r="R62" s="57"/>
      <c r="S62" s="46">
        <v>2850</v>
      </c>
      <c r="T62" s="46">
        <v>4950</v>
      </c>
      <c r="U62" s="47">
        <f t="shared" si="1"/>
        <v>2850</v>
      </c>
      <c r="V62" s="48">
        <f t="shared" si="2"/>
        <v>4950</v>
      </c>
      <c r="W62" s="184"/>
    </row>
    <row r="63" spans="1:23">
      <c r="A63" s="50"/>
      <c r="B63" s="58"/>
      <c r="C63" s="39" t="s">
        <v>953</v>
      </c>
      <c r="D63" s="40" t="s">
        <v>954</v>
      </c>
      <c r="E63" s="41" t="s">
        <v>67</v>
      </c>
      <c r="F63" s="42" t="s">
        <v>132</v>
      </c>
      <c r="G63" s="42" t="s">
        <v>145</v>
      </c>
      <c r="H63" s="42" t="s">
        <v>955</v>
      </c>
      <c r="I63" s="42" t="s">
        <v>936</v>
      </c>
      <c r="J63" s="42">
        <v>1</v>
      </c>
      <c r="K63" s="43" t="s">
        <v>129</v>
      </c>
      <c r="L63" s="44">
        <v>1</v>
      </c>
      <c r="M63" s="42">
        <v>0</v>
      </c>
      <c r="N63" s="42">
        <v>0</v>
      </c>
      <c r="O63" s="45">
        <v>0</v>
      </c>
      <c r="P63" s="39">
        <f t="shared" si="0"/>
        <v>1</v>
      </c>
      <c r="Q63" s="66"/>
      <c r="R63" s="58"/>
      <c r="S63" s="46">
        <v>4500</v>
      </c>
      <c r="T63" s="46">
        <v>6800</v>
      </c>
      <c r="U63" s="47">
        <f t="shared" si="1"/>
        <v>4500</v>
      </c>
      <c r="V63" s="48">
        <f t="shared" si="2"/>
        <v>6800</v>
      </c>
      <c r="W63" s="105"/>
    </row>
    <row r="64" spans="1:23">
      <c r="A64" s="39" t="s">
        <v>13</v>
      </c>
      <c r="B64" s="105"/>
      <c r="C64" s="39" t="s">
        <v>749</v>
      </c>
      <c r="D64" s="40" t="s">
        <v>23</v>
      </c>
      <c r="E64" s="41" t="s">
        <v>67</v>
      </c>
      <c r="F64" s="42" t="s">
        <v>64</v>
      </c>
      <c r="G64" s="42" t="s">
        <v>621</v>
      </c>
      <c r="H64" s="42" t="s">
        <v>129</v>
      </c>
      <c r="I64" s="42" t="s">
        <v>625</v>
      </c>
      <c r="J64" s="42">
        <v>10</v>
      </c>
      <c r="K64" s="43">
        <v>42491</v>
      </c>
      <c r="L64" s="44">
        <v>9</v>
      </c>
      <c r="M64" s="42">
        <v>0</v>
      </c>
      <c r="N64" s="42">
        <v>0</v>
      </c>
      <c r="O64" s="45">
        <v>0</v>
      </c>
      <c r="P64" s="39">
        <f t="shared" si="0"/>
        <v>90</v>
      </c>
      <c r="Q64" s="56"/>
      <c r="R64" s="57"/>
      <c r="S64" s="46">
        <v>990</v>
      </c>
      <c r="T64" s="46">
        <v>1620</v>
      </c>
      <c r="U64" s="47">
        <f t="shared" si="1"/>
        <v>89100</v>
      </c>
      <c r="V64" s="48">
        <f t="shared" si="2"/>
        <v>145800</v>
      </c>
      <c r="W64" s="48" t="s">
        <v>734</v>
      </c>
    </row>
    <row r="65" spans="1:23">
      <c r="A65" s="50" t="s">
        <v>13</v>
      </c>
      <c r="B65" s="58"/>
      <c r="C65" s="39" t="s">
        <v>786</v>
      </c>
      <c r="D65" s="40" t="s">
        <v>787</v>
      </c>
      <c r="E65" s="41" t="s">
        <v>67</v>
      </c>
      <c r="F65" s="42" t="s">
        <v>58</v>
      </c>
      <c r="G65" s="42" t="s">
        <v>621</v>
      </c>
      <c r="H65" s="42" t="s">
        <v>1059</v>
      </c>
      <c r="I65" s="42" t="s">
        <v>625</v>
      </c>
      <c r="J65" s="42">
        <v>50</v>
      </c>
      <c r="K65" s="43">
        <v>42615</v>
      </c>
      <c r="L65" s="44">
        <v>11</v>
      </c>
      <c r="M65" s="42">
        <v>0</v>
      </c>
      <c r="N65" s="42">
        <v>0</v>
      </c>
      <c r="O65" s="45">
        <v>47</v>
      </c>
      <c r="P65" s="39">
        <f t="shared" si="0"/>
        <v>597</v>
      </c>
      <c r="Q65" s="75"/>
      <c r="R65" s="76"/>
      <c r="S65" s="46">
        <v>43.333333333333336</v>
      </c>
      <c r="T65" s="46">
        <v>80</v>
      </c>
      <c r="U65" s="47">
        <f t="shared" si="1"/>
        <v>25870</v>
      </c>
      <c r="V65" s="48">
        <f t="shared" si="2"/>
        <v>47760</v>
      </c>
      <c r="W65" s="48" t="s">
        <v>734</v>
      </c>
    </row>
    <row r="66" spans="1:23">
      <c r="A66" s="50"/>
      <c r="B66" s="58"/>
      <c r="C66" s="39" t="s">
        <v>677</v>
      </c>
      <c r="D66" s="40" t="s">
        <v>678</v>
      </c>
      <c r="E66" s="41" t="s">
        <v>67</v>
      </c>
      <c r="F66" s="42" t="s">
        <v>132</v>
      </c>
      <c r="G66" s="42" t="s">
        <v>621</v>
      </c>
      <c r="H66" s="42" t="s">
        <v>679</v>
      </c>
      <c r="I66" s="42" t="s">
        <v>625</v>
      </c>
      <c r="J66" s="42">
        <v>50</v>
      </c>
      <c r="K66" s="43">
        <v>42341</v>
      </c>
      <c r="L66" s="44">
        <v>0</v>
      </c>
      <c r="M66" s="42">
        <v>0</v>
      </c>
      <c r="N66" s="42">
        <v>0</v>
      </c>
      <c r="O66" s="45">
        <v>92</v>
      </c>
      <c r="P66" s="39">
        <f t="shared" si="0"/>
        <v>92</v>
      </c>
      <c r="Q66" s="56"/>
      <c r="R66" s="57"/>
      <c r="S66" s="46">
        <v>42.5</v>
      </c>
      <c r="T66" s="46">
        <v>85</v>
      </c>
      <c r="U66" s="47">
        <f t="shared" si="1"/>
        <v>3910</v>
      </c>
      <c r="V66" s="48">
        <f t="shared" si="2"/>
        <v>7820</v>
      </c>
      <c r="W66" s="48" t="s">
        <v>676</v>
      </c>
    </row>
    <row r="67" spans="1:23">
      <c r="A67" s="50" t="s">
        <v>45</v>
      </c>
      <c r="B67" s="58"/>
      <c r="C67" s="39" t="s">
        <v>716</v>
      </c>
      <c r="D67" s="40" t="s">
        <v>717</v>
      </c>
      <c r="E67" s="41" t="s">
        <v>67</v>
      </c>
      <c r="F67" s="42" t="s">
        <v>58</v>
      </c>
      <c r="G67" s="42" t="s">
        <v>621</v>
      </c>
      <c r="H67" s="42" t="s">
        <v>134</v>
      </c>
      <c r="I67" s="42" t="s">
        <v>625</v>
      </c>
      <c r="J67" s="42">
        <v>50</v>
      </c>
      <c r="K67" s="43">
        <v>42430</v>
      </c>
      <c r="L67" s="44">
        <v>2</v>
      </c>
      <c r="M67" s="42">
        <v>0</v>
      </c>
      <c r="N67" s="42">
        <v>0</v>
      </c>
      <c r="O67" s="45">
        <v>21</v>
      </c>
      <c r="P67" s="39">
        <f t="shared" si="0"/>
        <v>121</v>
      </c>
      <c r="Q67" s="56"/>
      <c r="R67" s="57"/>
      <c r="S67" s="46">
        <v>50</v>
      </c>
      <c r="T67" s="46">
        <v>90</v>
      </c>
      <c r="U67" s="47">
        <f t="shared" si="1"/>
        <v>6050</v>
      </c>
      <c r="V67" s="48">
        <f t="shared" si="2"/>
        <v>10890</v>
      </c>
      <c r="W67" s="48" t="s">
        <v>680</v>
      </c>
    </row>
    <row r="68" spans="1:23">
      <c r="A68" s="50" t="s">
        <v>45</v>
      </c>
      <c r="B68" s="58"/>
      <c r="C68" s="39" t="s">
        <v>956</v>
      </c>
      <c r="D68" s="40" t="s">
        <v>88</v>
      </c>
      <c r="E68" s="41" t="s">
        <v>67</v>
      </c>
      <c r="F68" s="42" t="s">
        <v>58</v>
      </c>
      <c r="G68" s="42" t="s">
        <v>621</v>
      </c>
      <c r="H68" s="42" t="s">
        <v>1052</v>
      </c>
      <c r="I68" s="42" t="s">
        <v>89</v>
      </c>
      <c r="J68" s="42">
        <v>1</v>
      </c>
      <c r="K68" s="43" t="s">
        <v>957</v>
      </c>
      <c r="L68" s="44">
        <v>11</v>
      </c>
      <c r="M68" s="42">
        <v>0</v>
      </c>
      <c r="N68" s="42">
        <v>0</v>
      </c>
      <c r="O68" s="45">
        <v>0</v>
      </c>
      <c r="P68" s="39">
        <f t="shared" si="0"/>
        <v>11</v>
      </c>
      <c r="Q68" s="79"/>
      <c r="R68" s="80"/>
      <c r="S68" s="46">
        <v>2975</v>
      </c>
      <c r="T68" s="46">
        <v>9775</v>
      </c>
      <c r="U68" s="47">
        <f t="shared" si="1"/>
        <v>32725</v>
      </c>
      <c r="V68" s="48">
        <f t="shared" si="2"/>
        <v>107525</v>
      </c>
      <c r="W68" s="184"/>
    </row>
    <row r="69" spans="1:23">
      <c r="A69" s="50" t="s">
        <v>9</v>
      </c>
      <c r="B69" s="58"/>
      <c r="C69" s="39" t="s">
        <v>840</v>
      </c>
      <c r="D69" s="40" t="s">
        <v>236</v>
      </c>
      <c r="E69" s="55" t="s">
        <v>69</v>
      </c>
      <c r="F69" s="42" t="s">
        <v>58</v>
      </c>
      <c r="G69" s="42" t="s">
        <v>621</v>
      </c>
      <c r="H69" s="51" t="s">
        <v>227</v>
      </c>
      <c r="I69" s="42" t="s">
        <v>625</v>
      </c>
      <c r="J69" s="42">
        <v>30</v>
      </c>
      <c r="K69" s="43">
        <v>42736</v>
      </c>
      <c r="L69" s="44">
        <v>23</v>
      </c>
      <c r="M69" s="42">
        <v>0</v>
      </c>
      <c r="N69" s="42">
        <v>0</v>
      </c>
      <c r="O69" s="45">
        <v>4</v>
      </c>
      <c r="P69" s="39">
        <f t="shared" ref="P69:P132" si="3">(L69*J69)+(M69*15)+(N69*30)+O69</f>
        <v>694</v>
      </c>
      <c r="Q69" s="56"/>
      <c r="R69" s="57"/>
      <c r="S69" s="46">
        <v>56.2</v>
      </c>
      <c r="T69" s="46">
        <v>85</v>
      </c>
      <c r="U69" s="47">
        <f t="shared" ref="U69:U132" si="4">S69*P69</f>
        <v>39002.800000000003</v>
      </c>
      <c r="V69" s="48">
        <f t="shared" ref="V69:V132" si="5">T69*P69</f>
        <v>58990</v>
      </c>
      <c r="W69" s="48"/>
    </row>
    <row r="70" spans="1:23">
      <c r="A70" s="39"/>
      <c r="B70" s="105"/>
      <c r="C70" s="39" t="s">
        <v>682</v>
      </c>
      <c r="D70" s="40" t="s">
        <v>235</v>
      </c>
      <c r="E70" s="55" t="s">
        <v>69</v>
      </c>
      <c r="F70" s="42" t="s">
        <v>58</v>
      </c>
      <c r="G70" s="42" t="s">
        <v>621</v>
      </c>
      <c r="H70" s="42" t="s">
        <v>228</v>
      </c>
      <c r="I70" s="42" t="s">
        <v>625</v>
      </c>
      <c r="J70" s="42">
        <v>30</v>
      </c>
      <c r="K70" s="43">
        <v>42370</v>
      </c>
      <c r="L70" s="44">
        <v>23</v>
      </c>
      <c r="M70" s="42">
        <v>0</v>
      </c>
      <c r="N70" s="42">
        <v>0</v>
      </c>
      <c r="O70" s="45">
        <v>0</v>
      </c>
      <c r="P70" s="39">
        <f t="shared" si="3"/>
        <v>690</v>
      </c>
      <c r="Q70" s="56"/>
      <c r="R70" s="57"/>
      <c r="S70" s="46">
        <v>90.402666666666661</v>
      </c>
      <c r="T70" s="46">
        <v>170</v>
      </c>
      <c r="U70" s="47">
        <f t="shared" si="4"/>
        <v>62377.84</v>
      </c>
      <c r="V70" s="48">
        <f t="shared" si="5"/>
        <v>117300</v>
      </c>
      <c r="W70" s="48" t="s">
        <v>680</v>
      </c>
    </row>
    <row r="71" spans="1:23">
      <c r="A71" s="50" t="s">
        <v>720</v>
      </c>
      <c r="B71" s="58"/>
      <c r="C71" s="39" t="s">
        <v>940</v>
      </c>
      <c r="D71" s="40" t="s">
        <v>4</v>
      </c>
      <c r="E71" s="41" t="s">
        <v>69</v>
      </c>
      <c r="F71" s="42" t="s">
        <v>64</v>
      </c>
      <c r="G71" s="42" t="s">
        <v>621</v>
      </c>
      <c r="H71" s="42" t="s">
        <v>96</v>
      </c>
      <c r="I71" s="42" t="s">
        <v>87</v>
      </c>
      <c r="J71" s="42">
        <v>1</v>
      </c>
      <c r="K71" s="43">
        <v>43647</v>
      </c>
      <c r="L71" s="44">
        <v>10</v>
      </c>
      <c r="M71" s="42">
        <v>0</v>
      </c>
      <c r="N71" s="42">
        <v>0</v>
      </c>
      <c r="O71" s="45"/>
      <c r="P71" s="39">
        <f t="shared" si="3"/>
        <v>10</v>
      </c>
      <c r="Q71" s="56"/>
      <c r="R71" s="57"/>
      <c r="S71" s="46">
        <v>9644.25</v>
      </c>
      <c r="T71" s="46">
        <v>15000</v>
      </c>
      <c r="U71" s="47">
        <f t="shared" si="4"/>
        <v>96442.5</v>
      </c>
      <c r="V71" s="48">
        <f t="shared" si="5"/>
        <v>150000</v>
      </c>
      <c r="W71" s="184"/>
    </row>
    <row r="72" spans="1:23">
      <c r="A72" s="50"/>
      <c r="B72" s="58"/>
      <c r="C72" s="39" t="s">
        <v>946</v>
      </c>
      <c r="D72" s="40" t="s">
        <v>947</v>
      </c>
      <c r="E72" s="55" t="s">
        <v>69</v>
      </c>
      <c r="F72" s="42" t="s">
        <v>136</v>
      </c>
      <c r="G72" s="42" t="s">
        <v>621</v>
      </c>
      <c r="H72" s="42"/>
      <c r="I72" s="42" t="s">
        <v>826</v>
      </c>
      <c r="J72" s="42">
        <v>1</v>
      </c>
      <c r="K72" s="43" t="s">
        <v>129</v>
      </c>
      <c r="L72" s="44">
        <v>4</v>
      </c>
      <c r="M72" s="42">
        <v>0</v>
      </c>
      <c r="N72" s="42">
        <v>0</v>
      </c>
      <c r="O72" s="45">
        <v>0</v>
      </c>
      <c r="P72" s="39">
        <f t="shared" si="3"/>
        <v>4</v>
      </c>
      <c r="Q72" s="56"/>
      <c r="R72" s="57"/>
      <c r="S72" s="46">
        <v>5000</v>
      </c>
      <c r="T72" s="46">
        <v>8000</v>
      </c>
      <c r="U72" s="47">
        <f t="shared" si="4"/>
        <v>20000</v>
      </c>
      <c r="V72" s="48">
        <f t="shared" si="5"/>
        <v>32000</v>
      </c>
      <c r="W72" s="48"/>
    </row>
    <row r="73" spans="1:23">
      <c r="A73" s="50" t="s">
        <v>8</v>
      </c>
      <c r="B73" s="58"/>
      <c r="C73" s="39" t="s">
        <v>892</v>
      </c>
      <c r="D73" s="40" t="s">
        <v>893</v>
      </c>
      <c r="E73" s="55" t="s">
        <v>69</v>
      </c>
      <c r="F73" s="42" t="s">
        <v>153</v>
      </c>
      <c r="G73" s="42" t="s">
        <v>621</v>
      </c>
      <c r="H73" s="42"/>
      <c r="I73" s="42" t="s">
        <v>894</v>
      </c>
      <c r="J73" s="42">
        <v>100</v>
      </c>
      <c r="K73" s="43">
        <v>43040</v>
      </c>
      <c r="L73" s="44">
        <v>18</v>
      </c>
      <c r="M73" s="42">
        <v>0</v>
      </c>
      <c r="N73" s="42">
        <v>0</v>
      </c>
      <c r="O73" s="45">
        <v>207</v>
      </c>
      <c r="P73" s="39">
        <f t="shared" si="3"/>
        <v>2007</v>
      </c>
      <c r="Q73" s="56"/>
      <c r="R73" s="57"/>
      <c r="S73" s="46">
        <v>20</v>
      </c>
      <c r="T73" s="46">
        <v>25</v>
      </c>
      <c r="U73" s="47">
        <f t="shared" si="4"/>
        <v>40140</v>
      </c>
      <c r="V73" s="48">
        <f t="shared" si="5"/>
        <v>50175</v>
      </c>
      <c r="W73" s="48"/>
    </row>
    <row r="74" spans="1:23">
      <c r="A74" s="50" t="s">
        <v>794</v>
      </c>
      <c r="B74" s="58"/>
      <c r="C74" s="39" t="s">
        <v>698</v>
      </c>
      <c r="D74" s="40" t="s">
        <v>84</v>
      </c>
      <c r="E74" s="41" t="s">
        <v>106</v>
      </c>
      <c r="F74" s="42" t="s">
        <v>64</v>
      </c>
      <c r="G74" s="42" t="s">
        <v>621</v>
      </c>
      <c r="H74" s="51" t="s">
        <v>129</v>
      </c>
      <c r="I74" s="42" t="s">
        <v>151</v>
      </c>
      <c r="J74" s="42">
        <v>60</v>
      </c>
      <c r="K74" s="43">
        <v>42430</v>
      </c>
      <c r="L74" s="44">
        <v>3</v>
      </c>
      <c r="M74" s="42">
        <v>0</v>
      </c>
      <c r="N74" s="42">
        <v>0</v>
      </c>
      <c r="O74" s="45">
        <v>15</v>
      </c>
      <c r="P74" s="39">
        <f t="shared" si="3"/>
        <v>195</v>
      </c>
      <c r="Q74" s="56"/>
      <c r="R74" s="57"/>
      <c r="S74" s="46">
        <v>101.25</v>
      </c>
      <c r="T74" s="46">
        <v>165</v>
      </c>
      <c r="U74" s="47">
        <f t="shared" si="4"/>
        <v>19743.75</v>
      </c>
      <c r="V74" s="48">
        <f t="shared" si="5"/>
        <v>32175</v>
      </c>
      <c r="W74" s="48" t="s">
        <v>680</v>
      </c>
    </row>
    <row r="75" spans="1:23">
      <c r="A75" s="50" t="s">
        <v>17</v>
      </c>
      <c r="B75" s="58"/>
      <c r="C75" s="39" t="s">
        <v>781</v>
      </c>
      <c r="D75" s="40" t="s">
        <v>220</v>
      </c>
      <c r="E75" s="55" t="s">
        <v>106</v>
      </c>
      <c r="F75" s="42" t="s">
        <v>64</v>
      </c>
      <c r="G75" s="42" t="s">
        <v>621</v>
      </c>
      <c r="H75" s="42" t="s">
        <v>65</v>
      </c>
      <c r="I75" s="42" t="s">
        <v>151</v>
      </c>
      <c r="J75" s="42">
        <v>60</v>
      </c>
      <c r="K75" s="43">
        <v>42593</v>
      </c>
      <c r="L75" s="44">
        <v>5</v>
      </c>
      <c r="M75" s="42">
        <v>0</v>
      </c>
      <c r="N75" s="42">
        <v>0</v>
      </c>
      <c r="O75" s="45">
        <v>43</v>
      </c>
      <c r="P75" s="39">
        <f t="shared" si="3"/>
        <v>343</v>
      </c>
      <c r="Q75" s="56"/>
      <c r="R75" s="57"/>
      <c r="S75" s="46">
        <v>120</v>
      </c>
      <c r="T75" s="46">
        <v>195</v>
      </c>
      <c r="U75" s="47">
        <f t="shared" si="4"/>
        <v>41160</v>
      </c>
      <c r="V75" s="48">
        <f t="shared" si="5"/>
        <v>66885</v>
      </c>
      <c r="W75" s="48" t="s">
        <v>734</v>
      </c>
    </row>
    <row r="76" spans="1:23">
      <c r="A76" s="39"/>
      <c r="B76" s="105"/>
      <c r="C76" s="39" t="s">
        <v>672</v>
      </c>
      <c r="D76" s="40" t="s">
        <v>223</v>
      </c>
      <c r="E76" s="55" t="s">
        <v>146</v>
      </c>
      <c r="F76" s="42" t="s">
        <v>64</v>
      </c>
      <c r="G76" s="42" t="s">
        <v>621</v>
      </c>
      <c r="H76" s="42" t="s">
        <v>99</v>
      </c>
      <c r="I76" s="42" t="s">
        <v>87</v>
      </c>
      <c r="J76" s="42">
        <v>1</v>
      </c>
      <c r="K76" s="43">
        <v>42186</v>
      </c>
      <c r="L76" s="44">
        <v>3</v>
      </c>
      <c r="M76" s="42">
        <v>0</v>
      </c>
      <c r="N76" s="42">
        <v>0</v>
      </c>
      <c r="O76" s="45">
        <v>0</v>
      </c>
      <c r="P76" s="39">
        <f t="shared" si="3"/>
        <v>3</v>
      </c>
      <c r="Q76" s="56"/>
      <c r="R76" s="57"/>
      <c r="S76" s="46">
        <v>12000</v>
      </c>
      <c r="T76" s="46">
        <v>15000</v>
      </c>
      <c r="U76" s="47">
        <f t="shared" si="4"/>
        <v>36000</v>
      </c>
      <c r="V76" s="48">
        <f t="shared" si="5"/>
        <v>45000</v>
      </c>
      <c r="W76" s="48" t="s">
        <v>670</v>
      </c>
    </row>
    <row r="77" spans="1:23">
      <c r="A77" s="77"/>
      <c r="B77" s="78"/>
      <c r="C77" s="39" t="s">
        <v>841</v>
      </c>
      <c r="D77" s="40" t="s">
        <v>842</v>
      </c>
      <c r="E77" s="41" t="s">
        <v>106</v>
      </c>
      <c r="F77" s="42" t="s">
        <v>64</v>
      </c>
      <c r="G77" s="42" t="s">
        <v>621</v>
      </c>
      <c r="H77" s="42" t="s">
        <v>137</v>
      </c>
      <c r="I77" s="42" t="s">
        <v>87</v>
      </c>
      <c r="J77" s="42">
        <v>10</v>
      </c>
      <c r="K77" s="43">
        <v>42736</v>
      </c>
      <c r="L77" s="83">
        <v>0</v>
      </c>
      <c r="M77" s="42">
        <v>0</v>
      </c>
      <c r="N77" s="42">
        <v>0</v>
      </c>
      <c r="O77" s="45">
        <v>6</v>
      </c>
      <c r="P77" s="39">
        <f t="shared" si="3"/>
        <v>6</v>
      </c>
      <c r="Q77" s="56"/>
      <c r="R77" s="57"/>
      <c r="S77" s="46">
        <v>5400</v>
      </c>
      <c r="T77" s="46">
        <v>10800</v>
      </c>
      <c r="U77" s="47">
        <f t="shared" si="4"/>
        <v>32400</v>
      </c>
      <c r="V77" s="48">
        <f t="shared" si="5"/>
        <v>64800</v>
      </c>
      <c r="W77" s="184"/>
    </row>
    <row r="78" spans="1:23">
      <c r="A78" s="39"/>
      <c r="B78" s="105"/>
      <c r="C78" s="39" t="s">
        <v>866</v>
      </c>
      <c r="D78" s="40" t="s">
        <v>867</v>
      </c>
      <c r="E78" s="55" t="s">
        <v>203</v>
      </c>
      <c r="F78" s="42" t="s">
        <v>58</v>
      </c>
      <c r="G78" s="42" t="s">
        <v>621</v>
      </c>
      <c r="H78" s="42" t="s">
        <v>118</v>
      </c>
      <c r="I78" s="51" t="s">
        <v>139</v>
      </c>
      <c r="J78" s="42">
        <v>1</v>
      </c>
      <c r="K78" s="43">
        <v>42799</v>
      </c>
      <c r="L78" s="44">
        <v>3</v>
      </c>
      <c r="M78" s="42">
        <v>0</v>
      </c>
      <c r="N78" s="42">
        <v>0</v>
      </c>
      <c r="O78" s="45">
        <v>0</v>
      </c>
      <c r="P78" s="39">
        <f t="shared" si="3"/>
        <v>3</v>
      </c>
      <c r="Q78" s="56"/>
      <c r="R78" s="57"/>
      <c r="S78" s="46">
        <v>550</v>
      </c>
      <c r="T78" s="46">
        <v>750</v>
      </c>
      <c r="U78" s="47">
        <f t="shared" si="4"/>
        <v>1650</v>
      </c>
      <c r="V78" s="48">
        <f t="shared" si="5"/>
        <v>2250</v>
      </c>
      <c r="W78" s="48"/>
    </row>
    <row r="79" spans="1:23">
      <c r="A79" s="61"/>
      <c r="B79" s="62"/>
      <c r="C79" s="39" t="s">
        <v>866</v>
      </c>
      <c r="D79" s="40" t="s">
        <v>122</v>
      </c>
      <c r="E79" s="41" t="s">
        <v>157</v>
      </c>
      <c r="F79" s="42" t="s">
        <v>64</v>
      </c>
      <c r="G79" s="42" t="s">
        <v>621</v>
      </c>
      <c r="H79" s="42" t="s">
        <v>198</v>
      </c>
      <c r="I79" s="42" t="s">
        <v>87</v>
      </c>
      <c r="J79" s="42">
        <v>5</v>
      </c>
      <c r="K79" s="43" t="s">
        <v>129</v>
      </c>
      <c r="L79" s="44">
        <v>0</v>
      </c>
      <c r="M79" s="42">
        <v>0</v>
      </c>
      <c r="N79" s="42">
        <v>0</v>
      </c>
      <c r="O79" s="45">
        <v>0</v>
      </c>
      <c r="P79" s="39">
        <f t="shared" si="3"/>
        <v>0</v>
      </c>
      <c r="Q79" s="56"/>
      <c r="R79" s="57"/>
      <c r="S79" s="46">
        <v>2500</v>
      </c>
      <c r="T79" s="46">
        <v>5400</v>
      </c>
      <c r="U79" s="47">
        <f t="shared" si="4"/>
        <v>0</v>
      </c>
      <c r="V79" s="48">
        <f t="shared" si="5"/>
        <v>0</v>
      </c>
      <c r="W79" s="184"/>
    </row>
    <row r="80" spans="1:23">
      <c r="A80" s="61"/>
      <c r="B80" s="62"/>
      <c r="C80" s="39" t="s">
        <v>823</v>
      </c>
      <c r="D80" s="40" t="s">
        <v>199</v>
      </c>
      <c r="E80" s="55" t="s">
        <v>157</v>
      </c>
      <c r="F80" s="42" t="s">
        <v>64</v>
      </c>
      <c r="G80" s="42" t="s">
        <v>621</v>
      </c>
      <c r="H80" s="42" t="s">
        <v>120</v>
      </c>
      <c r="I80" s="42" t="s">
        <v>87</v>
      </c>
      <c r="J80" s="42">
        <v>10</v>
      </c>
      <c r="K80" s="43">
        <v>42552</v>
      </c>
      <c r="L80" s="44">
        <v>0</v>
      </c>
      <c r="M80" s="42">
        <v>0</v>
      </c>
      <c r="N80" s="42">
        <v>0</v>
      </c>
      <c r="O80" s="45">
        <v>0</v>
      </c>
      <c r="P80" s="39">
        <f t="shared" si="3"/>
        <v>0</v>
      </c>
      <c r="Q80" s="79"/>
      <c r="R80" s="80"/>
      <c r="S80" s="46">
        <v>2500</v>
      </c>
      <c r="T80" s="46">
        <v>5400</v>
      </c>
      <c r="U80" s="47">
        <f t="shared" si="4"/>
        <v>0</v>
      </c>
      <c r="V80" s="48">
        <f t="shared" si="5"/>
        <v>0</v>
      </c>
      <c r="W80" s="48" t="s">
        <v>734</v>
      </c>
    </row>
    <row r="81" spans="1:23">
      <c r="A81" s="39" t="s">
        <v>10</v>
      </c>
      <c r="B81" s="105"/>
      <c r="C81" s="39" t="s">
        <v>805</v>
      </c>
      <c r="D81" s="40" t="s">
        <v>50</v>
      </c>
      <c r="E81" s="55" t="s">
        <v>806</v>
      </c>
      <c r="F81" s="42" t="s">
        <v>64</v>
      </c>
      <c r="G81" s="42" t="s">
        <v>621</v>
      </c>
      <c r="H81" s="42" t="s">
        <v>123</v>
      </c>
      <c r="I81" s="42" t="s">
        <v>87</v>
      </c>
      <c r="J81" s="42">
        <v>1</v>
      </c>
      <c r="K81" s="43">
        <v>42614</v>
      </c>
      <c r="L81" s="44">
        <v>5</v>
      </c>
      <c r="M81" s="42">
        <v>0</v>
      </c>
      <c r="N81" s="42">
        <v>0</v>
      </c>
      <c r="O81" s="45">
        <v>0</v>
      </c>
      <c r="P81" s="39">
        <f t="shared" si="3"/>
        <v>5</v>
      </c>
      <c r="Q81" s="56"/>
      <c r="R81" s="57"/>
      <c r="S81" s="46">
        <v>1132.75</v>
      </c>
      <c r="T81" s="46">
        <v>2160</v>
      </c>
      <c r="U81" s="47">
        <f t="shared" si="4"/>
        <v>5663.75</v>
      </c>
      <c r="V81" s="48">
        <f t="shared" si="5"/>
        <v>10800</v>
      </c>
      <c r="W81" s="48" t="s">
        <v>734</v>
      </c>
    </row>
    <row r="82" spans="1:23">
      <c r="A82" s="84"/>
      <c r="B82" s="85"/>
      <c r="C82" s="39" t="s">
        <v>863</v>
      </c>
      <c r="D82" s="40" t="s">
        <v>116</v>
      </c>
      <c r="E82" s="55" t="s">
        <v>806</v>
      </c>
      <c r="F82" s="51" t="s">
        <v>64</v>
      </c>
      <c r="G82" s="42" t="s">
        <v>621</v>
      </c>
      <c r="H82" s="42" t="s">
        <v>117</v>
      </c>
      <c r="I82" s="42" t="s">
        <v>87</v>
      </c>
      <c r="J82" s="42">
        <v>1</v>
      </c>
      <c r="K82" s="43">
        <v>42795</v>
      </c>
      <c r="L82" s="44">
        <v>9</v>
      </c>
      <c r="M82" s="42">
        <v>0</v>
      </c>
      <c r="N82" s="42">
        <v>0</v>
      </c>
      <c r="O82" s="45">
        <v>0</v>
      </c>
      <c r="P82" s="39">
        <f t="shared" si="3"/>
        <v>9</v>
      </c>
      <c r="Q82" s="75"/>
      <c r="R82" s="76"/>
      <c r="S82" s="46">
        <v>3027.95</v>
      </c>
      <c r="T82" s="46">
        <v>5660.95</v>
      </c>
      <c r="U82" s="47">
        <f t="shared" si="4"/>
        <v>27251.55</v>
      </c>
      <c r="V82" s="48">
        <f t="shared" si="5"/>
        <v>50948.549999999996</v>
      </c>
      <c r="W82" s="48"/>
    </row>
    <row r="83" spans="1:23">
      <c r="A83" s="84"/>
      <c r="B83" s="85"/>
      <c r="C83" s="39" t="s">
        <v>707</v>
      </c>
      <c r="D83" s="40" t="s">
        <v>708</v>
      </c>
      <c r="E83" s="41" t="s">
        <v>709</v>
      </c>
      <c r="F83" s="42" t="s">
        <v>153</v>
      </c>
      <c r="G83" s="42" t="s">
        <v>621</v>
      </c>
      <c r="H83" s="42"/>
      <c r="I83" s="42" t="s">
        <v>710</v>
      </c>
      <c r="J83" s="42">
        <v>1</v>
      </c>
      <c r="K83" s="43">
        <v>42370</v>
      </c>
      <c r="L83" s="44">
        <v>15</v>
      </c>
      <c r="M83" s="42">
        <v>0</v>
      </c>
      <c r="N83" s="42">
        <v>0</v>
      </c>
      <c r="O83" s="45">
        <v>0</v>
      </c>
      <c r="P83" s="39">
        <f t="shared" si="3"/>
        <v>15</v>
      </c>
      <c r="Q83" s="66"/>
      <c r="R83" s="58"/>
      <c r="S83" s="46">
        <v>667</v>
      </c>
      <c r="T83" s="46">
        <v>1200</v>
      </c>
      <c r="U83" s="47">
        <f t="shared" si="4"/>
        <v>10005</v>
      </c>
      <c r="V83" s="48">
        <f t="shared" si="5"/>
        <v>18000</v>
      </c>
      <c r="W83" s="48" t="s">
        <v>680</v>
      </c>
    </row>
    <row r="84" spans="1:23">
      <c r="A84" s="39"/>
      <c r="B84" s="105"/>
      <c r="C84" s="39" t="s">
        <v>845</v>
      </c>
      <c r="D84" s="40" t="s">
        <v>85</v>
      </c>
      <c r="E84" s="55" t="s">
        <v>158</v>
      </c>
      <c r="F84" s="42" t="s">
        <v>64</v>
      </c>
      <c r="G84" s="42" t="s">
        <v>621</v>
      </c>
      <c r="H84" s="42" t="s">
        <v>609</v>
      </c>
      <c r="I84" s="42" t="s">
        <v>87</v>
      </c>
      <c r="J84" s="42">
        <v>1</v>
      </c>
      <c r="K84" s="43">
        <v>42736</v>
      </c>
      <c r="L84" s="44">
        <v>10</v>
      </c>
      <c r="M84" s="42">
        <v>0</v>
      </c>
      <c r="N84" s="42">
        <v>0</v>
      </c>
      <c r="O84" s="45">
        <v>0</v>
      </c>
      <c r="P84" s="39">
        <f t="shared" si="3"/>
        <v>10</v>
      </c>
      <c r="Q84" s="56"/>
      <c r="R84" s="57"/>
      <c r="S84" s="46">
        <v>1024.0999999999999</v>
      </c>
      <c r="T84" s="46">
        <v>1620</v>
      </c>
      <c r="U84" s="47">
        <f t="shared" si="4"/>
        <v>10241</v>
      </c>
      <c r="V84" s="48">
        <f t="shared" si="5"/>
        <v>16200</v>
      </c>
      <c r="W84" s="184"/>
    </row>
    <row r="85" spans="1:23">
      <c r="A85" s="59"/>
      <c r="B85" s="60"/>
      <c r="C85" s="39" t="s">
        <v>719</v>
      </c>
      <c r="D85" s="40" t="s">
        <v>131</v>
      </c>
      <c r="E85" s="41" t="s">
        <v>83</v>
      </c>
      <c r="F85" s="42" t="s">
        <v>58</v>
      </c>
      <c r="G85" s="42" t="s">
        <v>621</v>
      </c>
      <c r="H85" s="51" t="s">
        <v>129</v>
      </c>
      <c r="I85" s="42" t="s">
        <v>151</v>
      </c>
      <c r="J85" s="42">
        <v>30</v>
      </c>
      <c r="K85" s="43">
        <v>42370</v>
      </c>
      <c r="L85" s="44">
        <v>6</v>
      </c>
      <c r="M85" s="42">
        <v>0</v>
      </c>
      <c r="N85" s="42">
        <v>0</v>
      </c>
      <c r="O85" s="45">
        <v>0</v>
      </c>
      <c r="P85" s="39">
        <f t="shared" si="3"/>
        <v>180</v>
      </c>
      <c r="Q85" s="56"/>
      <c r="R85" s="57"/>
      <c r="S85" s="46">
        <v>26.666666666666668</v>
      </c>
      <c r="T85" s="46">
        <v>52.5</v>
      </c>
      <c r="U85" s="47">
        <f t="shared" si="4"/>
        <v>4800</v>
      </c>
      <c r="V85" s="48">
        <f t="shared" si="5"/>
        <v>9450</v>
      </c>
      <c r="W85" s="48" t="s">
        <v>680</v>
      </c>
    </row>
    <row r="86" spans="1:23">
      <c r="A86" s="59"/>
      <c r="B86" s="60"/>
      <c r="C86" s="39" t="s">
        <v>719</v>
      </c>
      <c r="D86" s="40" t="s">
        <v>963</v>
      </c>
      <c r="E86" s="41" t="s">
        <v>697</v>
      </c>
      <c r="F86" s="42" t="s">
        <v>608</v>
      </c>
      <c r="G86" s="42" t="s">
        <v>621</v>
      </c>
      <c r="H86" s="42"/>
      <c r="I86" s="42" t="s">
        <v>625</v>
      </c>
      <c r="J86" s="42">
        <v>60</v>
      </c>
      <c r="K86" s="43" t="s">
        <v>964</v>
      </c>
      <c r="L86" s="44">
        <v>4</v>
      </c>
      <c r="M86" s="42">
        <v>0</v>
      </c>
      <c r="N86" s="42">
        <v>0</v>
      </c>
      <c r="O86" s="45">
        <v>0</v>
      </c>
      <c r="P86" s="39">
        <f t="shared" si="3"/>
        <v>240</v>
      </c>
      <c r="Q86" s="56"/>
      <c r="R86" s="57"/>
      <c r="S86" s="46">
        <v>32.53541666666667</v>
      </c>
      <c r="T86" s="46">
        <v>60.827083333333334</v>
      </c>
      <c r="U86" s="47">
        <f t="shared" si="4"/>
        <v>7808.5000000000009</v>
      </c>
      <c r="V86" s="48">
        <f t="shared" si="5"/>
        <v>14598.5</v>
      </c>
      <c r="W86" s="48"/>
    </row>
    <row r="87" spans="1:23">
      <c r="A87" s="39" t="s">
        <v>14</v>
      </c>
      <c r="B87" s="105"/>
      <c r="C87" s="39" t="s">
        <v>674</v>
      </c>
      <c r="D87" s="40" t="s">
        <v>21</v>
      </c>
      <c r="E87" s="41" t="s">
        <v>83</v>
      </c>
      <c r="F87" s="42" t="s">
        <v>58</v>
      </c>
      <c r="G87" s="42" t="s">
        <v>621</v>
      </c>
      <c r="H87" s="42" t="s">
        <v>96</v>
      </c>
      <c r="I87" s="42" t="s">
        <v>675</v>
      </c>
      <c r="J87" s="42">
        <v>90</v>
      </c>
      <c r="K87" s="43">
        <v>42278</v>
      </c>
      <c r="L87" s="44">
        <v>2</v>
      </c>
      <c r="M87" s="42">
        <v>0</v>
      </c>
      <c r="N87" s="42">
        <v>0</v>
      </c>
      <c r="O87" s="45">
        <v>14</v>
      </c>
      <c r="P87" s="39">
        <f t="shared" si="3"/>
        <v>194</v>
      </c>
      <c r="Q87" s="56"/>
      <c r="R87" s="57"/>
      <c r="S87" s="46">
        <v>26.666666666666668</v>
      </c>
      <c r="T87" s="46">
        <v>37</v>
      </c>
      <c r="U87" s="47">
        <f t="shared" si="4"/>
        <v>5173.3333333333339</v>
      </c>
      <c r="V87" s="48">
        <f t="shared" si="5"/>
        <v>7178</v>
      </c>
      <c r="W87" s="48" t="s">
        <v>676</v>
      </c>
    </row>
    <row r="88" spans="1:23">
      <c r="A88" s="67"/>
      <c r="B88" s="68"/>
      <c r="C88" s="39" t="s">
        <v>943</v>
      </c>
      <c r="D88" s="40" t="s">
        <v>219</v>
      </c>
      <c r="E88" s="55" t="s">
        <v>944</v>
      </c>
      <c r="F88" s="42" t="s">
        <v>132</v>
      </c>
      <c r="G88" s="42" t="s">
        <v>621</v>
      </c>
      <c r="H88" s="42" t="s">
        <v>96</v>
      </c>
      <c r="I88" s="42" t="s">
        <v>625</v>
      </c>
      <c r="J88" s="42">
        <v>60</v>
      </c>
      <c r="K88" s="43" t="s">
        <v>129</v>
      </c>
      <c r="L88" s="44">
        <v>8</v>
      </c>
      <c r="M88" s="42">
        <v>0</v>
      </c>
      <c r="N88" s="42">
        <v>0</v>
      </c>
      <c r="O88" s="45">
        <v>77</v>
      </c>
      <c r="P88" s="39">
        <f t="shared" si="3"/>
        <v>557</v>
      </c>
      <c r="Q88" s="56"/>
      <c r="R88" s="57"/>
      <c r="S88" s="46">
        <v>41.666666666666664</v>
      </c>
      <c r="T88" s="46">
        <v>80</v>
      </c>
      <c r="U88" s="47">
        <f t="shared" si="4"/>
        <v>23208.333333333332</v>
      </c>
      <c r="V88" s="48">
        <f t="shared" si="5"/>
        <v>44560</v>
      </c>
      <c r="W88" s="184"/>
    </row>
    <row r="89" spans="1:23">
      <c r="A89" s="39"/>
      <c r="B89" s="105"/>
      <c r="C89" s="39" t="s">
        <v>790</v>
      </c>
      <c r="D89" s="40" t="s">
        <v>46</v>
      </c>
      <c r="E89" s="55" t="s">
        <v>147</v>
      </c>
      <c r="F89" s="42" t="s">
        <v>64</v>
      </c>
      <c r="G89" s="42" t="s">
        <v>621</v>
      </c>
      <c r="H89" s="51" t="s">
        <v>129</v>
      </c>
      <c r="I89" s="42" t="s">
        <v>151</v>
      </c>
      <c r="J89" s="42">
        <v>100</v>
      </c>
      <c r="K89" s="43">
        <v>42461</v>
      </c>
      <c r="L89" s="44">
        <v>4</v>
      </c>
      <c r="M89" s="42">
        <v>0</v>
      </c>
      <c r="N89" s="42">
        <v>0</v>
      </c>
      <c r="O89" s="45">
        <v>49</v>
      </c>
      <c r="P89" s="39">
        <f t="shared" si="3"/>
        <v>449</v>
      </c>
      <c r="Q89" s="56"/>
      <c r="R89" s="57"/>
      <c r="S89" s="46">
        <v>73.214300000000009</v>
      </c>
      <c r="T89" s="46">
        <v>90</v>
      </c>
      <c r="U89" s="47">
        <f t="shared" si="4"/>
        <v>32873.220700000005</v>
      </c>
      <c r="V89" s="48">
        <f t="shared" si="5"/>
        <v>40410</v>
      </c>
      <c r="W89" s="48" t="s">
        <v>734</v>
      </c>
    </row>
    <row r="90" spans="1:23">
      <c r="A90" s="81"/>
      <c r="B90" s="82"/>
      <c r="C90" s="39" t="s">
        <v>970</v>
      </c>
      <c r="D90" s="40" t="s">
        <v>971</v>
      </c>
      <c r="E90" s="41" t="s">
        <v>202</v>
      </c>
      <c r="F90" s="42" t="s">
        <v>608</v>
      </c>
      <c r="G90" s="42" t="s">
        <v>621</v>
      </c>
      <c r="H90" s="42"/>
      <c r="I90" s="42" t="s">
        <v>675</v>
      </c>
      <c r="J90" s="42">
        <v>60</v>
      </c>
      <c r="K90" s="43" t="s">
        <v>972</v>
      </c>
      <c r="L90" s="44">
        <v>1</v>
      </c>
      <c r="M90" s="42">
        <v>0</v>
      </c>
      <c r="N90" s="42">
        <v>0</v>
      </c>
      <c r="O90" s="45">
        <v>19</v>
      </c>
      <c r="P90" s="39">
        <f t="shared" si="3"/>
        <v>79</v>
      </c>
      <c r="Q90" s="56"/>
      <c r="R90" s="57"/>
      <c r="S90" s="46">
        <v>52.42</v>
      </c>
      <c r="T90" s="46">
        <v>80</v>
      </c>
      <c r="U90" s="47">
        <f t="shared" si="4"/>
        <v>4141.18</v>
      </c>
      <c r="V90" s="48">
        <f t="shared" si="5"/>
        <v>6320</v>
      </c>
      <c r="W90" s="48"/>
    </row>
    <row r="91" spans="1:23">
      <c r="A91" s="81"/>
      <c r="B91" s="82"/>
      <c r="C91" s="39" t="s">
        <v>854</v>
      </c>
      <c r="D91" s="40" t="s">
        <v>200</v>
      </c>
      <c r="E91" s="55" t="s">
        <v>201</v>
      </c>
      <c r="F91" s="42" t="s">
        <v>608</v>
      </c>
      <c r="G91" s="42" t="s">
        <v>621</v>
      </c>
      <c r="H91" s="42"/>
      <c r="I91" s="42" t="s">
        <v>151</v>
      </c>
      <c r="J91" s="42">
        <v>120</v>
      </c>
      <c r="K91" s="43">
        <v>42767</v>
      </c>
      <c r="L91" s="44">
        <v>0</v>
      </c>
      <c r="M91" s="42">
        <v>0</v>
      </c>
      <c r="N91" s="42">
        <v>0</v>
      </c>
      <c r="O91" s="45">
        <v>31</v>
      </c>
      <c r="P91" s="39">
        <f t="shared" si="3"/>
        <v>31</v>
      </c>
      <c r="Q91" s="56"/>
      <c r="R91" s="57"/>
      <c r="S91" s="46">
        <v>8.2083333333333339</v>
      </c>
      <c r="T91" s="46">
        <v>10</v>
      </c>
      <c r="U91" s="47">
        <f t="shared" si="4"/>
        <v>254.45833333333334</v>
      </c>
      <c r="V91" s="48">
        <f t="shared" si="5"/>
        <v>310</v>
      </c>
      <c r="W91" s="184"/>
    </row>
    <row r="92" spans="1:23">
      <c r="A92" s="39"/>
      <c r="B92" s="105"/>
      <c r="C92" s="39" t="s">
        <v>1051</v>
      </c>
      <c r="D92" s="40" t="s">
        <v>95</v>
      </c>
      <c r="E92" s="55" t="s">
        <v>226</v>
      </c>
      <c r="F92" s="42" t="s">
        <v>58</v>
      </c>
      <c r="G92" s="42" t="s">
        <v>621</v>
      </c>
      <c r="H92" s="42" t="s">
        <v>115</v>
      </c>
      <c r="I92" s="42" t="s">
        <v>625</v>
      </c>
      <c r="J92" s="42">
        <v>60</v>
      </c>
      <c r="K92" s="43">
        <v>42522</v>
      </c>
      <c r="L92" s="44">
        <v>7</v>
      </c>
      <c r="M92" s="42">
        <v>0</v>
      </c>
      <c r="N92" s="42">
        <v>0</v>
      </c>
      <c r="O92" s="45">
        <v>20</v>
      </c>
      <c r="P92" s="39">
        <f t="shared" si="3"/>
        <v>440</v>
      </c>
      <c r="Q92" s="56"/>
      <c r="R92" s="57"/>
      <c r="S92" s="46">
        <v>47.416666666666664</v>
      </c>
      <c r="T92" s="46">
        <v>60</v>
      </c>
      <c r="U92" s="47">
        <f t="shared" si="4"/>
        <v>20863.333333333332</v>
      </c>
      <c r="V92" s="48">
        <f t="shared" si="5"/>
        <v>26400</v>
      </c>
      <c r="W92" s="48" t="s">
        <v>734</v>
      </c>
    </row>
    <row r="93" spans="1:23">
      <c r="A93" s="73"/>
      <c r="B93" s="74"/>
      <c r="C93" s="39" t="s">
        <v>915</v>
      </c>
      <c r="D93" s="40" t="s">
        <v>916</v>
      </c>
      <c r="E93" s="41" t="s">
        <v>697</v>
      </c>
      <c r="F93" s="42" t="s">
        <v>132</v>
      </c>
      <c r="G93" s="42" t="s">
        <v>917</v>
      </c>
      <c r="H93" s="42" t="s">
        <v>918</v>
      </c>
      <c r="I93" s="42" t="s">
        <v>139</v>
      </c>
      <c r="J93" s="42">
        <v>1</v>
      </c>
      <c r="K93" s="43">
        <v>43132</v>
      </c>
      <c r="L93" s="44">
        <v>5</v>
      </c>
      <c r="M93" s="42">
        <v>0</v>
      </c>
      <c r="N93" s="42">
        <v>0</v>
      </c>
      <c r="O93" s="45">
        <v>0</v>
      </c>
      <c r="P93" s="39">
        <f t="shared" si="3"/>
        <v>5</v>
      </c>
      <c r="Q93" s="103"/>
      <c r="R93" s="68"/>
      <c r="S93" s="46">
        <f>2605.45*1.15</f>
        <v>2996.2674999999995</v>
      </c>
      <c r="T93" s="46">
        <v>5500</v>
      </c>
      <c r="U93" s="104">
        <f t="shared" si="4"/>
        <v>14981.337499999998</v>
      </c>
      <c r="V93" s="105">
        <f t="shared" si="5"/>
        <v>27500</v>
      </c>
      <c r="W93" s="48"/>
    </row>
    <row r="94" spans="1:23">
      <c r="A94" s="73"/>
      <c r="B94" s="74"/>
      <c r="C94" s="39" t="s">
        <v>901</v>
      </c>
      <c r="D94" s="40" t="s">
        <v>902</v>
      </c>
      <c r="E94" s="41" t="s">
        <v>697</v>
      </c>
      <c r="F94" s="42" t="s">
        <v>132</v>
      </c>
      <c r="G94" s="42" t="s">
        <v>621</v>
      </c>
      <c r="H94" s="42" t="s">
        <v>903</v>
      </c>
      <c r="I94" s="42" t="s">
        <v>904</v>
      </c>
      <c r="J94" s="42">
        <v>1</v>
      </c>
      <c r="K94" s="43">
        <v>43070</v>
      </c>
      <c r="L94" s="44">
        <v>9</v>
      </c>
      <c r="M94" s="42">
        <v>0</v>
      </c>
      <c r="N94" s="42">
        <v>0</v>
      </c>
      <c r="O94" s="45">
        <v>0</v>
      </c>
      <c r="P94" s="39">
        <f t="shared" si="3"/>
        <v>9</v>
      </c>
      <c r="Q94" s="69"/>
      <c r="R94" s="70"/>
      <c r="S94" s="46">
        <f>1594.2*1.15</f>
        <v>1833.33</v>
      </c>
      <c r="T94" s="46">
        <v>2950</v>
      </c>
      <c r="U94" s="47">
        <f t="shared" si="4"/>
        <v>16499.97</v>
      </c>
      <c r="V94" s="48">
        <f t="shared" si="5"/>
        <v>26550</v>
      </c>
      <c r="W94" s="48"/>
    </row>
    <row r="95" spans="1:23">
      <c r="A95" s="39"/>
      <c r="B95" s="105"/>
      <c r="C95" s="39" t="s">
        <v>931</v>
      </c>
      <c r="D95" s="40" t="s">
        <v>932</v>
      </c>
      <c r="E95" s="41" t="s">
        <v>697</v>
      </c>
      <c r="F95" s="42" t="s">
        <v>132</v>
      </c>
      <c r="G95" s="42" t="s">
        <v>621</v>
      </c>
      <c r="H95" s="42" t="s">
        <v>933</v>
      </c>
      <c r="I95" s="42" t="s">
        <v>904</v>
      </c>
      <c r="J95" s="42">
        <v>1</v>
      </c>
      <c r="K95" s="43">
        <v>43281</v>
      </c>
      <c r="L95" s="44">
        <v>1</v>
      </c>
      <c r="M95" s="42">
        <v>0</v>
      </c>
      <c r="N95" s="42">
        <v>0</v>
      </c>
      <c r="O95" s="45">
        <v>0</v>
      </c>
      <c r="P95" s="39">
        <f t="shared" si="3"/>
        <v>1</v>
      </c>
      <c r="Q95" s="69"/>
      <c r="R95" s="70"/>
      <c r="S95" s="46">
        <f>3183.58*1.15</f>
        <v>3661.1169999999997</v>
      </c>
      <c r="T95" s="46">
        <v>5900</v>
      </c>
      <c r="U95" s="47">
        <f t="shared" si="4"/>
        <v>3661.1169999999997</v>
      </c>
      <c r="V95" s="48">
        <f t="shared" si="5"/>
        <v>5900</v>
      </c>
      <c r="W95" s="48"/>
    </row>
    <row r="96" spans="1:23">
      <c r="A96" s="71" t="s">
        <v>11</v>
      </c>
      <c r="B96" s="72"/>
      <c r="C96" s="39" t="s">
        <v>713</v>
      </c>
      <c r="D96" s="40" t="s">
        <v>207</v>
      </c>
      <c r="E96" s="41" t="s">
        <v>68</v>
      </c>
      <c r="F96" s="51" t="s">
        <v>58</v>
      </c>
      <c r="G96" s="42" t="s">
        <v>621</v>
      </c>
      <c r="H96" s="51" t="s">
        <v>59</v>
      </c>
      <c r="I96" s="42" t="s">
        <v>72</v>
      </c>
      <c r="J96" s="42">
        <v>1</v>
      </c>
      <c r="K96" s="43">
        <v>42445</v>
      </c>
      <c r="L96" s="44">
        <v>2</v>
      </c>
      <c r="M96" s="42">
        <v>0</v>
      </c>
      <c r="N96" s="42">
        <v>0</v>
      </c>
      <c r="O96" s="45">
        <v>0</v>
      </c>
      <c r="P96" s="39">
        <f t="shared" si="3"/>
        <v>2</v>
      </c>
      <c r="Q96" s="56"/>
      <c r="R96" s="57"/>
      <c r="S96" s="46">
        <v>3618.192</v>
      </c>
      <c r="T96" s="46">
        <v>13600</v>
      </c>
      <c r="U96" s="47">
        <f t="shared" si="4"/>
        <v>7236.384</v>
      </c>
      <c r="V96" s="48">
        <f t="shared" si="5"/>
        <v>27200</v>
      </c>
      <c r="W96" s="48" t="s">
        <v>680</v>
      </c>
    </row>
    <row r="97" spans="1:23">
      <c r="A97" s="71"/>
      <c r="B97" s="72"/>
      <c r="C97" s="39" t="s">
        <v>762</v>
      </c>
      <c r="D97" s="40" t="s">
        <v>205</v>
      </c>
      <c r="E97" s="41" t="s">
        <v>68</v>
      </c>
      <c r="F97" s="42" t="s">
        <v>58</v>
      </c>
      <c r="G97" s="42" t="s">
        <v>621</v>
      </c>
      <c r="H97" s="42" t="s">
        <v>59</v>
      </c>
      <c r="I97" s="42" t="s">
        <v>72</v>
      </c>
      <c r="J97" s="42">
        <v>1</v>
      </c>
      <c r="K97" s="43">
        <v>42587</v>
      </c>
      <c r="L97" s="83">
        <v>9</v>
      </c>
      <c r="M97" s="42">
        <v>0</v>
      </c>
      <c r="N97" s="42">
        <v>0</v>
      </c>
      <c r="O97" s="45">
        <v>0</v>
      </c>
      <c r="P97" s="39">
        <f t="shared" si="3"/>
        <v>9</v>
      </c>
      <c r="Q97" s="183"/>
      <c r="R97" s="184"/>
      <c r="S97" s="46">
        <v>5707.2438000000002</v>
      </c>
      <c r="T97" s="46">
        <v>13600</v>
      </c>
      <c r="U97" s="47">
        <f t="shared" si="4"/>
        <v>51365.194199999998</v>
      </c>
      <c r="V97" s="48">
        <f t="shared" si="5"/>
        <v>122400</v>
      </c>
      <c r="W97" s="48" t="s">
        <v>734</v>
      </c>
    </row>
    <row r="98" spans="1:23">
      <c r="A98" s="71" t="s">
        <v>11</v>
      </c>
      <c r="B98" s="72"/>
      <c r="C98" s="39" t="s">
        <v>591</v>
      </c>
      <c r="D98" s="40" t="s">
        <v>208</v>
      </c>
      <c r="E98" s="41" t="s">
        <v>68</v>
      </c>
      <c r="F98" s="42" t="s">
        <v>58</v>
      </c>
      <c r="G98" s="42" t="s">
        <v>621</v>
      </c>
      <c r="H98" s="42" t="s">
        <v>62</v>
      </c>
      <c r="I98" s="42" t="s">
        <v>72</v>
      </c>
      <c r="J98" s="42">
        <v>1</v>
      </c>
      <c r="K98" s="43">
        <v>42430</v>
      </c>
      <c r="L98" s="44">
        <v>3</v>
      </c>
      <c r="M98" s="42">
        <v>0</v>
      </c>
      <c r="N98" s="42">
        <v>0</v>
      </c>
      <c r="O98" s="45">
        <v>0</v>
      </c>
      <c r="P98" s="39">
        <f t="shared" si="3"/>
        <v>3</v>
      </c>
      <c r="Q98" s="56"/>
      <c r="R98" s="57"/>
      <c r="S98" s="46">
        <v>7395.0540000000001</v>
      </c>
      <c r="T98" s="46">
        <v>13600</v>
      </c>
      <c r="U98" s="47">
        <f t="shared" si="4"/>
        <v>22185.162</v>
      </c>
      <c r="V98" s="48">
        <f t="shared" si="5"/>
        <v>40800</v>
      </c>
      <c r="W98" s="48" t="s">
        <v>680</v>
      </c>
    </row>
    <row r="99" spans="1:23">
      <c r="A99" s="188"/>
      <c r="B99" s="189"/>
      <c r="C99" s="39" t="s">
        <v>715</v>
      </c>
      <c r="D99" s="40" t="s">
        <v>206</v>
      </c>
      <c r="E99" s="41" t="s">
        <v>68</v>
      </c>
      <c r="F99" s="42" t="s">
        <v>58</v>
      </c>
      <c r="G99" s="42" t="s">
        <v>621</v>
      </c>
      <c r="H99" s="42" t="s">
        <v>59</v>
      </c>
      <c r="I99" s="42" t="s">
        <v>702</v>
      </c>
      <c r="J99" s="42">
        <v>1</v>
      </c>
      <c r="K99" s="43">
        <v>42442</v>
      </c>
      <c r="L99" s="44">
        <v>1</v>
      </c>
      <c r="M99" s="42">
        <v>0</v>
      </c>
      <c r="N99" s="42">
        <v>0</v>
      </c>
      <c r="O99" s="45">
        <v>0</v>
      </c>
      <c r="P99" s="39">
        <f t="shared" si="3"/>
        <v>1</v>
      </c>
      <c r="Q99" s="183"/>
      <c r="R99" s="184"/>
      <c r="S99" s="46">
        <v>6237.9755999999998</v>
      </c>
      <c r="T99" s="46">
        <v>12960</v>
      </c>
      <c r="U99" s="47">
        <f t="shared" si="4"/>
        <v>6237.9755999999998</v>
      </c>
      <c r="V99" s="48">
        <f t="shared" si="5"/>
        <v>12960</v>
      </c>
      <c r="W99" s="48" t="s">
        <v>680</v>
      </c>
    </row>
    <row r="100" spans="1:23">
      <c r="A100" s="64"/>
      <c r="B100" s="65"/>
      <c r="C100" s="39" t="s">
        <v>701</v>
      </c>
      <c r="D100" s="40" t="s">
        <v>91</v>
      </c>
      <c r="E100" s="41" t="s">
        <v>68</v>
      </c>
      <c r="F100" s="42" t="s">
        <v>58</v>
      </c>
      <c r="G100" s="42" t="s">
        <v>621</v>
      </c>
      <c r="H100" s="42" t="s">
        <v>62</v>
      </c>
      <c r="I100" s="42" t="s">
        <v>702</v>
      </c>
      <c r="J100" s="42">
        <v>1</v>
      </c>
      <c r="K100" s="43">
        <v>42430</v>
      </c>
      <c r="L100" s="44">
        <v>2</v>
      </c>
      <c r="M100" s="42">
        <v>0</v>
      </c>
      <c r="N100" s="42">
        <v>0</v>
      </c>
      <c r="O100" s="45">
        <v>0</v>
      </c>
      <c r="P100" s="39">
        <f t="shared" si="3"/>
        <v>2</v>
      </c>
      <c r="Q100" s="56"/>
      <c r="R100" s="57"/>
      <c r="S100" s="46">
        <v>7543.4040000000005</v>
      </c>
      <c r="T100" s="46">
        <v>12960</v>
      </c>
      <c r="U100" s="47">
        <f t="shared" si="4"/>
        <v>15086.808000000001</v>
      </c>
      <c r="V100" s="48">
        <f t="shared" si="5"/>
        <v>25920</v>
      </c>
      <c r="W100" s="48" t="s">
        <v>680</v>
      </c>
    </row>
    <row r="101" spans="1:23">
      <c r="A101" s="37"/>
      <c r="B101" s="38"/>
      <c r="C101" s="39" t="s">
        <v>718</v>
      </c>
      <c r="D101" s="40" t="s">
        <v>210</v>
      </c>
      <c r="E101" s="41" t="s">
        <v>68</v>
      </c>
      <c r="F101" s="42" t="s">
        <v>58</v>
      </c>
      <c r="G101" s="42" t="s">
        <v>621</v>
      </c>
      <c r="H101" s="42" t="s">
        <v>59</v>
      </c>
      <c r="I101" s="42" t="s">
        <v>702</v>
      </c>
      <c r="J101" s="42">
        <v>1</v>
      </c>
      <c r="K101" s="43">
        <v>42447</v>
      </c>
      <c r="L101" s="44">
        <v>2</v>
      </c>
      <c r="M101" s="42">
        <v>0</v>
      </c>
      <c r="N101" s="42">
        <v>0</v>
      </c>
      <c r="O101" s="45">
        <v>0</v>
      </c>
      <c r="P101" s="39">
        <f t="shared" si="3"/>
        <v>2</v>
      </c>
      <c r="Q101" s="183"/>
      <c r="R101" s="184"/>
      <c r="S101" s="46">
        <v>2712.5604000000003</v>
      </c>
      <c r="T101" s="46">
        <v>6480</v>
      </c>
      <c r="U101" s="47">
        <f t="shared" si="4"/>
        <v>5425.1208000000006</v>
      </c>
      <c r="V101" s="48">
        <f t="shared" si="5"/>
        <v>12960</v>
      </c>
      <c r="W101" s="48" t="s">
        <v>680</v>
      </c>
    </row>
    <row r="102" spans="1:23">
      <c r="A102" s="39"/>
      <c r="B102" s="105"/>
      <c r="C102" s="39" t="s">
        <v>755</v>
      </c>
      <c r="D102" s="40" t="s">
        <v>124</v>
      </c>
      <c r="E102" s="41" t="s">
        <v>68</v>
      </c>
      <c r="F102" s="42" t="s">
        <v>58</v>
      </c>
      <c r="G102" s="42" t="s">
        <v>621</v>
      </c>
      <c r="H102" s="42" t="s">
        <v>62</v>
      </c>
      <c r="I102" s="42" t="s">
        <v>702</v>
      </c>
      <c r="J102" s="42">
        <v>1</v>
      </c>
      <c r="K102" s="43">
        <v>42522</v>
      </c>
      <c r="L102" s="44">
        <v>10</v>
      </c>
      <c r="M102" s="42">
        <v>0</v>
      </c>
      <c r="N102" s="42">
        <v>0</v>
      </c>
      <c r="O102" s="45">
        <v>0</v>
      </c>
      <c r="P102" s="39">
        <f t="shared" si="3"/>
        <v>10</v>
      </c>
      <c r="Q102" s="183"/>
      <c r="R102" s="184"/>
      <c r="S102" s="46">
        <v>5166.2318400000004</v>
      </c>
      <c r="T102" s="46">
        <v>12960</v>
      </c>
      <c r="U102" s="47">
        <f t="shared" si="4"/>
        <v>51662.318400000004</v>
      </c>
      <c r="V102" s="48">
        <f t="shared" si="5"/>
        <v>129600</v>
      </c>
      <c r="W102" s="48" t="s">
        <v>734</v>
      </c>
    </row>
    <row r="103" spans="1:23">
      <c r="A103" s="86"/>
      <c r="B103" s="87"/>
      <c r="C103" s="39" t="s">
        <v>605</v>
      </c>
      <c r="D103" s="40" t="s">
        <v>140</v>
      </c>
      <c r="E103" s="41" t="s">
        <v>68</v>
      </c>
      <c r="F103" s="42" t="s">
        <v>58</v>
      </c>
      <c r="G103" s="42" t="s">
        <v>621</v>
      </c>
      <c r="H103" s="42" t="s">
        <v>62</v>
      </c>
      <c r="I103" s="42" t="s">
        <v>702</v>
      </c>
      <c r="J103" s="42">
        <v>1</v>
      </c>
      <c r="K103" s="43">
        <v>42522</v>
      </c>
      <c r="L103" s="44">
        <v>7</v>
      </c>
      <c r="M103" s="42">
        <v>0</v>
      </c>
      <c r="N103" s="42">
        <v>0</v>
      </c>
      <c r="O103" s="45">
        <v>0</v>
      </c>
      <c r="P103" s="39">
        <f t="shared" si="3"/>
        <v>7</v>
      </c>
      <c r="Q103" s="183"/>
      <c r="R103" s="184"/>
      <c r="S103" s="46">
        <v>2751.5699999999997</v>
      </c>
      <c r="T103" s="46">
        <v>6480</v>
      </c>
      <c r="U103" s="47">
        <f t="shared" si="4"/>
        <v>19260.989999999998</v>
      </c>
      <c r="V103" s="48">
        <f t="shared" si="5"/>
        <v>45360</v>
      </c>
      <c r="W103" s="48" t="s">
        <v>734</v>
      </c>
    </row>
    <row r="104" spans="1:23">
      <c r="A104" s="39"/>
      <c r="B104" s="105"/>
      <c r="C104" s="39" t="s">
        <v>752</v>
      </c>
      <c r="D104" s="40" t="s">
        <v>209</v>
      </c>
      <c r="E104" s="41" t="s">
        <v>68</v>
      </c>
      <c r="F104" s="42" t="s">
        <v>58</v>
      </c>
      <c r="G104" s="42" t="s">
        <v>621</v>
      </c>
      <c r="H104" s="42" t="s">
        <v>59</v>
      </c>
      <c r="I104" s="42" t="s">
        <v>702</v>
      </c>
      <c r="J104" s="42">
        <v>1</v>
      </c>
      <c r="K104" s="43">
        <v>42586</v>
      </c>
      <c r="L104" s="44">
        <v>10</v>
      </c>
      <c r="M104" s="42">
        <v>0</v>
      </c>
      <c r="N104" s="42">
        <v>0</v>
      </c>
      <c r="O104" s="45">
        <v>0</v>
      </c>
      <c r="P104" s="39">
        <f t="shared" si="3"/>
        <v>10</v>
      </c>
      <c r="Q104" s="183"/>
      <c r="R104" s="184"/>
      <c r="S104" s="46">
        <v>5206</v>
      </c>
      <c r="T104" s="46">
        <v>13600</v>
      </c>
      <c r="U104" s="47">
        <f t="shared" si="4"/>
        <v>52060</v>
      </c>
      <c r="V104" s="48">
        <f t="shared" si="5"/>
        <v>136000</v>
      </c>
      <c r="W104" s="48" t="s">
        <v>734</v>
      </c>
    </row>
    <row r="105" spans="1:23">
      <c r="A105" s="71"/>
      <c r="B105" s="72"/>
      <c r="C105" s="39" t="s">
        <v>945</v>
      </c>
      <c r="D105" s="40" t="s">
        <v>74</v>
      </c>
      <c r="E105" s="41" t="s">
        <v>68</v>
      </c>
      <c r="F105" s="42" t="s">
        <v>58</v>
      </c>
      <c r="G105" s="42" t="s">
        <v>621</v>
      </c>
      <c r="H105" s="42" t="s">
        <v>62</v>
      </c>
      <c r="I105" s="42" t="s">
        <v>72</v>
      </c>
      <c r="J105" s="42">
        <v>1</v>
      </c>
      <c r="K105" s="43" t="s">
        <v>129</v>
      </c>
      <c r="L105" s="44">
        <v>2</v>
      </c>
      <c r="M105" s="42">
        <v>0</v>
      </c>
      <c r="N105" s="42">
        <v>0</v>
      </c>
      <c r="O105" s="45">
        <v>0</v>
      </c>
      <c r="P105" s="39">
        <f t="shared" si="3"/>
        <v>2</v>
      </c>
      <c r="Q105" s="56"/>
      <c r="R105" s="57"/>
      <c r="S105" s="46">
        <v>42.624180000000003</v>
      </c>
      <c r="T105" s="46">
        <v>7560</v>
      </c>
      <c r="U105" s="47">
        <f t="shared" si="4"/>
        <v>85.248360000000005</v>
      </c>
      <c r="V105" s="48">
        <f t="shared" si="5"/>
        <v>15120</v>
      </c>
      <c r="W105" s="184"/>
    </row>
    <row r="106" spans="1:23">
      <c r="A106" s="50"/>
      <c r="B106" s="58"/>
      <c r="C106" s="39" t="s">
        <v>807</v>
      </c>
      <c r="D106" s="40" t="s">
        <v>722</v>
      </c>
      <c r="E106" s="41" t="s">
        <v>68</v>
      </c>
      <c r="F106" s="51" t="s">
        <v>58</v>
      </c>
      <c r="G106" s="42" t="s">
        <v>621</v>
      </c>
      <c r="H106" s="42" t="s">
        <v>62</v>
      </c>
      <c r="I106" s="42" t="s">
        <v>72</v>
      </c>
      <c r="J106" s="42">
        <v>1</v>
      </c>
      <c r="K106" s="43">
        <v>42586</v>
      </c>
      <c r="L106" s="44">
        <v>1</v>
      </c>
      <c r="M106" s="42">
        <v>0</v>
      </c>
      <c r="N106" s="42">
        <v>0</v>
      </c>
      <c r="O106" s="45">
        <v>0</v>
      </c>
      <c r="P106" s="39">
        <f t="shared" si="3"/>
        <v>1</v>
      </c>
      <c r="Q106" s="183"/>
      <c r="R106" s="184"/>
      <c r="S106" s="46">
        <f>48.22*1.32*60</f>
        <v>3819.0240000000003</v>
      </c>
      <c r="T106" s="46">
        <v>9000</v>
      </c>
      <c r="U106" s="47">
        <f t="shared" si="4"/>
        <v>3819.0240000000003</v>
      </c>
      <c r="V106" s="48">
        <f t="shared" si="5"/>
        <v>9000</v>
      </c>
      <c r="W106" s="48" t="s">
        <v>734</v>
      </c>
    </row>
    <row r="107" spans="1:23">
      <c r="A107" s="39"/>
      <c r="B107" s="105"/>
      <c r="C107" s="39" t="s">
        <v>934</v>
      </c>
      <c r="D107" s="40" t="s">
        <v>935</v>
      </c>
      <c r="E107" s="41" t="s">
        <v>68</v>
      </c>
      <c r="F107" s="51" t="s">
        <v>132</v>
      </c>
      <c r="G107" s="42" t="s">
        <v>621</v>
      </c>
      <c r="H107" s="42" t="s">
        <v>811</v>
      </c>
      <c r="I107" s="42" t="s">
        <v>936</v>
      </c>
      <c r="J107" s="42">
        <v>1</v>
      </c>
      <c r="K107" s="43">
        <v>43319</v>
      </c>
      <c r="L107" s="44">
        <v>1</v>
      </c>
      <c r="M107" s="42">
        <v>0</v>
      </c>
      <c r="N107" s="42">
        <v>0</v>
      </c>
      <c r="O107" s="45">
        <v>0</v>
      </c>
      <c r="P107" s="39">
        <f t="shared" si="3"/>
        <v>1</v>
      </c>
      <c r="Q107" s="56"/>
      <c r="R107" s="57"/>
      <c r="S107" s="46">
        <f>59.18*1.32*60</f>
        <v>4687.0560000000005</v>
      </c>
      <c r="T107" s="46">
        <v>11500</v>
      </c>
      <c r="U107" s="47">
        <f t="shared" si="4"/>
        <v>4687.0560000000005</v>
      </c>
      <c r="V107" s="48">
        <f t="shared" si="5"/>
        <v>11500</v>
      </c>
      <c r="W107" s="48"/>
    </row>
    <row r="108" spans="1:23">
      <c r="A108" s="71"/>
      <c r="B108" s="72"/>
      <c r="C108" s="39" t="s">
        <v>791</v>
      </c>
      <c r="D108" s="40" t="s">
        <v>204</v>
      </c>
      <c r="E108" s="41" t="s">
        <v>68</v>
      </c>
      <c r="F108" s="42" t="s">
        <v>58</v>
      </c>
      <c r="G108" s="42" t="s">
        <v>621</v>
      </c>
      <c r="H108" s="42" t="s">
        <v>59</v>
      </c>
      <c r="I108" s="42" t="s">
        <v>72</v>
      </c>
      <c r="J108" s="42">
        <v>1</v>
      </c>
      <c r="K108" s="43">
        <v>42587</v>
      </c>
      <c r="L108" s="44">
        <v>4</v>
      </c>
      <c r="M108" s="42">
        <v>0</v>
      </c>
      <c r="N108" s="42">
        <v>0</v>
      </c>
      <c r="O108" s="45">
        <v>0</v>
      </c>
      <c r="P108" s="39">
        <f t="shared" si="3"/>
        <v>4</v>
      </c>
      <c r="Q108" s="56"/>
      <c r="R108" s="57"/>
      <c r="S108" s="46">
        <v>4127.2776000000003</v>
      </c>
      <c r="T108" s="46">
        <v>9720</v>
      </c>
      <c r="U108" s="47">
        <f t="shared" si="4"/>
        <v>16509.110400000001</v>
      </c>
      <c r="V108" s="48">
        <f t="shared" si="5"/>
        <v>38880</v>
      </c>
      <c r="W108" s="48" t="s">
        <v>734</v>
      </c>
    </row>
    <row r="109" spans="1:23">
      <c r="A109" s="39"/>
      <c r="B109" s="105"/>
      <c r="C109" s="39" t="s">
        <v>795</v>
      </c>
      <c r="D109" s="40" t="s">
        <v>796</v>
      </c>
      <c r="E109" s="41" t="s">
        <v>68</v>
      </c>
      <c r="F109" s="42" t="s">
        <v>58</v>
      </c>
      <c r="G109" s="42" t="s">
        <v>621</v>
      </c>
      <c r="H109" s="42" t="s">
        <v>59</v>
      </c>
      <c r="I109" s="42" t="s">
        <v>72</v>
      </c>
      <c r="J109" s="42">
        <v>1</v>
      </c>
      <c r="K109" s="43">
        <v>42588</v>
      </c>
      <c r="L109" s="44">
        <v>3</v>
      </c>
      <c r="M109" s="42">
        <v>0</v>
      </c>
      <c r="N109" s="42">
        <v>0</v>
      </c>
      <c r="O109" s="45">
        <v>0</v>
      </c>
      <c r="P109" s="39">
        <f t="shared" si="3"/>
        <v>3</v>
      </c>
      <c r="Q109" s="56"/>
      <c r="R109" s="57"/>
      <c r="S109" s="46">
        <v>4220.0028000000002</v>
      </c>
      <c r="T109" s="46">
        <v>9900</v>
      </c>
      <c r="U109" s="47">
        <f t="shared" si="4"/>
        <v>12660.008400000001</v>
      </c>
      <c r="V109" s="48">
        <f t="shared" si="5"/>
        <v>29700</v>
      </c>
      <c r="W109" s="48" t="s">
        <v>734</v>
      </c>
    </row>
    <row r="110" spans="1:23">
      <c r="A110" s="73"/>
      <c r="B110" s="74"/>
      <c r="C110" s="39" t="s">
        <v>875</v>
      </c>
      <c r="D110" s="40" t="s">
        <v>17</v>
      </c>
      <c r="E110" s="41" t="s">
        <v>68</v>
      </c>
      <c r="F110" s="42" t="s">
        <v>58</v>
      </c>
      <c r="G110" s="42" t="s">
        <v>621</v>
      </c>
      <c r="H110" s="42" t="s">
        <v>100</v>
      </c>
      <c r="I110" s="42" t="s">
        <v>151</v>
      </c>
      <c r="J110" s="42">
        <v>100</v>
      </c>
      <c r="K110" s="43">
        <v>42887</v>
      </c>
      <c r="L110" s="44">
        <v>0</v>
      </c>
      <c r="M110" s="42">
        <v>0</v>
      </c>
      <c r="N110" s="42">
        <v>0</v>
      </c>
      <c r="O110" s="45">
        <v>0</v>
      </c>
      <c r="P110" s="39">
        <f t="shared" si="3"/>
        <v>0</v>
      </c>
      <c r="Q110" s="56"/>
      <c r="R110" s="57"/>
      <c r="S110" s="46">
        <v>37.113299999999995</v>
      </c>
      <c r="T110" s="46">
        <v>108</v>
      </c>
      <c r="U110" s="47">
        <f t="shared" si="4"/>
        <v>0</v>
      </c>
      <c r="V110" s="48">
        <f t="shared" si="5"/>
        <v>0</v>
      </c>
      <c r="W110" s="48"/>
    </row>
    <row r="111" spans="1:23">
      <c r="A111" s="73"/>
      <c r="B111" s="74"/>
      <c r="C111" s="39" t="s">
        <v>740</v>
      </c>
      <c r="D111" s="40" t="s">
        <v>75</v>
      </c>
      <c r="E111" s="41" t="s">
        <v>68</v>
      </c>
      <c r="F111" s="42" t="s">
        <v>58</v>
      </c>
      <c r="G111" s="42" t="s">
        <v>621</v>
      </c>
      <c r="H111" s="42" t="s">
        <v>99</v>
      </c>
      <c r="I111" s="42" t="s">
        <v>625</v>
      </c>
      <c r="J111" s="42">
        <v>100</v>
      </c>
      <c r="K111" s="43">
        <v>42525</v>
      </c>
      <c r="L111" s="44">
        <v>20</v>
      </c>
      <c r="M111" s="42">
        <v>11</v>
      </c>
      <c r="N111" s="42">
        <v>2</v>
      </c>
      <c r="O111" s="45">
        <v>21</v>
      </c>
      <c r="P111" s="39">
        <f t="shared" si="3"/>
        <v>2246</v>
      </c>
      <c r="Q111" s="183"/>
      <c r="R111" s="184"/>
      <c r="S111" s="46">
        <v>32.017800000000001</v>
      </c>
      <c r="T111" s="46">
        <v>90</v>
      </c>
      <c r="U111" s="47">
        <f t="shared" si="4"/>
        <v>71911.978799999997</v>
      </c>
      <c r="V111" s="48">
        <f t="shared" si="5"/>
        <v>202140</v>
      </c>
      <c r="W111" s="48" t="s">
        <v>734</v>
      </c>
    </row>
    <row r="112" spans="1:23">
      <c r="A112" s="39"/>
      <c r="B112" s="105"/>
      <c r="C112" s="39" t="s">
        <v>692</v>
      </c>
      <c r="D112" s="40" t="s">
        <v>76</v>
      </c>
      <c r="E112" s="41" t="s">
        <v>68</v>
      </c>
      <c r="F112" s="42" t="s">
        <v>132</v>
      </c>
      <c r="G112" s="42" t="s">
        <v>621</v>
      </c>
      <c r="H112" s="42" t="s">
        <v>693</v>
      </c>
      <c r="I112" s="42" t="s">
        <v>625</v>
      </c>
      <c r="J112" s="42">
        <v>100</v>
      </c>
      <c r="K112" s="43">
        <v>42436</v>
      </c>
      <c r="L112" s="44">
        <v>4</v>
      </c>
      <c r="M112" s="42">
        <v>9</v>
      </c>
      <c r="N112" s="42">
        <v>10</v>
      </c>
      <c r="O112" s="45">
        <v>0</v>
      </c>
      <c r="P112" s="39">
        <f t="shared" si="3"/>
        <v>835</v>
      </c>
      <c r="Q112" s="183"/>
      <c r="R112" s="184"/>
      <c r="S112" s="46">
        <v>29.898071999999999</v>
      </c>
      <c r="T112" s="46">
        <v>60</v>
      </c>
      <c r="U112" s="47">
        <f t="shared" si="4"/>
        <v>24964.89012</v>
      </c>
      <c r="V112" s="48">
        <f t="shared" si="5"/>
        <v>50100</v>
      </c>
      <c r="W112" s="48" t="s">
        <v>680</v>
      </c>
    </row>
    <row r="113" spans="1:23">
      <c r="A113" s="73"/>
      <c r="B113" s="74"/>
      <c r="C113" s="39" t="s">
        <v>592</v>
      </c>
      <c r="D113" s="40" t="s">
        <v>77</v>
      </c>
      <c r="E113" s="41" t="s">
        <v>68</v>
      </c>
      <c r="F113" s="42" t="s">
        <v>58</v>
      </c>
      <c r="G113" s="42" t="s">
        <v>621</v>
      </c>
      <c r="H113" s="42" t="s">
        <v>101</v>
      </c>
      <c r="I113" s="42" t="s">
        <v>151</v>
      </c>
      <c r="J113" s="42">
        <v>100</v>
      </c>
      <c r="K113" s="43">
        <v>42461</v>
      </c>
      <c r="L113" s="44">
        <v>1</v>
      </c>
      <c r="M113" s="42">
        <v>5</v>
      </c>
      <c r="N113" s="42">
        <v>0</v>
      </c>
      <c r="O113" s="45">
        <v>63</v>
      </c>
      <c r="P113" s="39">
        <f t="shared" si="3"/>
        <v>238</v>
      </c>
      <c r="Q113" s="183"/>
      <c r="R113" s="184"/>
      <c r="S113" s="46">
        <v>30.253080000000001</v>
      </c>
      <c r="T113" s="46">
        <v>80</v>
      </c>
      <c r="U113" s="47">
        <f t="shared" si="4"/>
        <v>7200.2330400000001</v>
      </c>
      <c r="V113" s="48">
        <f t="shared" si="5"/>
        <v>19040</v>
      </c>
      <c r="W113" s="48" t="s">
        <v>734</v>
      </c>
    </row>
    <row r="114" spans="1:23">
      <c r="A114" s="50"/>
      <c r="B114" s="58"/>
      <c r="C114" s="39" t="s">
        <v>750</v>
      </c>
      <c r="D114" s="40" t="s">
        <v>156</v>
      </c>
      <c r="E114" s="41" t="s">
        <v>68</v>
      </c>
      <c r="F114" s="42" t="s">
        <v>132</v>
      </c>
      <c r="G114" s="42" t="s">
        <v>621</v>
      </c>
      <c r="H114" s="42" t="s">
        <v>691</v>
      </c>
      <c r="I114" s="42" t="s">
        <v>625</v>
      </c>
      <c r="J114" s="42">
        <v>100</v>
      </c>
      <c r="K114" s="43">
        <v>42522</v>
      </c>
      <c r="L114" s="44">
        <v>15</v>
      </c>
      <c r="M114" s="42">
        <v>0</v>
      </c>
      <c r="N114" s="42">
        <v>0</v>
      </c>
      <c r="O114" s="45">
        <v>0</v>
      </c>
      <c r="P114" s="39">
        <f t="shared" si="3"/>
        <v>1500</v>
      </c>
      <c r="Q114" s="183"/>
      <c r="R114" s="184"/>
      <c r="S114" s="46">
        <v>34.370244</v>
      </c>
      <c r="T114" s="46">
        <v>95</v>
      </c>
      <c r="U114" s="47">
        <f t="shared" si="4"/>
        <v>51555.366000000002</v>
      </c>
      <c r="V114" s="48">
        <f t="shared" si="5"/>
        <v>142500</v>
      </c>
      <c r="W114" s="48" t="s">
        <v>734</v>
      </c>
    </row>
    <row r="115" spans="1:23">
      <c r="A115" s="50"/>
      <c r="B115" s="58"/>
      <c r="C115" s="39" t="s">
        <v>595</v>
      </c>
      <c r="D115" s="40" t="s">
        <v>79</v>
      </c>
      <c r="E115" s="41" t="s">
        <v>68</v>
      </c>
      <c r="F115" s="42" t="s">
        <v>58</v>
      </c>
      <c r="G115" s="42" t="s">
        <v>621</v>
      </c>
      <c r="H115" s="42" t="s">
        <v>104</v>
      </c>
      <c r="I115" s="42" t="s">
        <v>151</v>
      </c>
      <c r="J115" s="42">
        <v>100</v>
      </c>
      <c r="K115" s="43">
        <v>42461</v>
      </c>
      <c r="L115" s="44">
        <v>0</v>
      </c>
      <c r="M115" s="42">
        <v>8</v>
      </c>
      <c r="N115" s="42">
        <v>4</v>
      </c>
      <c r="O115" s="45">
        <v>21</v>
      </c>
      <c r="P115" s="39">
        <f t="shared" si="3"/>
        <v>261</v>
      </c>
      <c r="Q115" s="183"/>
      <c r="R115" s="184"/>
      <c r="S115" s="46">
        <v>30.845447999999998</v>
      </c>
      <c r="T115" s="46">
        <v>85</v>
      </c>
      <c r="U115" s="47">
        <f t="shared" si="4"/>
        <v>8050.6619279999995</v>
      </c>
      <c r="V115" s="48">
        <f t="shared" si="5"/>
        <v>22185</v>
      </c>
      <c r="W115" s="48" t="s">
        <v>734</v>
      </c>
    </row>
    <row r="116" spans="1:23">
      <c r="A116" s="39"/>
      <c r="B116" s="105"/>
      <c r="C116" s="39" t="s">
        <v>597</v>
      </c>
      <c r="D116" s="40" t="s">
        <v>751</v>
      </c>
      <c r="E116" s="41" t="s">
        <v>68</v>
      </c>
      <c r="F116" s="42" t="s">
        <v>58</v>
      </c>
      <c r="G116" s="42" t="s">
        <v>621</v>
      </c>
      <c r="H116" s="42" t="s">
        <v>62</v>
      </c>
      <c r="I116" s="42" t="s">
        <v>625</v>
      </c>
      <c r="J116" s="42">
        <v>100</v>
      </c>
      <c r="K116" s="43">
        <v>42525</v>
      </c>
      <c r="L116" s="44">
        <v>13</v>
      </c>
      <c r="M116" s="42">
        <v>2</v>
      </c>
      <c r="N116" s="42">
        <v>1</v>
      </c>
      <c r="O116" s="45">
        <v>82</v>
      </c>
      <c r="P116" s="39">
        <f t="shared" si="3"/>
        <v>1442</v>
      </c>
      <c r="Q116" s="183"/>
      <c r="R116" s="184"/>
      <c r="S116" s="46">
        <v>27.390312000000002</v>
      </c>
      <c r="T116" s="46">
        <v>92</v>
      </c>
      <c r="U116" s="47">
        <f t="shared" si="4"/>
        <v>39496.829904000006</v>
      </c>
      <c r="V116" s="48">
        <f t="shared" si="5"/>
        <v>132664</v>
      </c>
      <c r="W116" s="48" t="s">
        <v>734</v>
      </c>
    </row>
    <row r="117" spans="1:23">
      <c r="A117" s="50"/>
      <c r="B117" s="58"/>
      <c r="C117" s="39" t="s">
        <v>600</v>
      </c>
      <c r="D117" s="40" t="s">
        <v>736</v>
      </c>
      <c r="E117" s="41" t="s">
        <v>68</v>
      </c>
      <c r="F117" s="42" t="s">
        <v>58</v>
      </c>
      <c r="G117" s="42" t="s">
        <v>621</v>
      </c>
      <c r="H117" s="42" t="s">
        <v>63</v>
      </c>
      <c r="I117" s="42" t="s">
        <v>151</v>
      </c>
      <c r="J117" s="42">
        <v>50</v>
      </c>
      <c r="K117" s="43">
        <v>42525</v>
      </c>
      <c r="L117" s="44">
        <v>11</v>
      </c>
      <c r="M117" s="42">
        <v>0</v>
      </c>
      <c r="N117" s="42">
        <v>2</v>
      </c>
      <c r="O117" s="45">
        <v>46</v>
      </c>
      <c r="P117" s="39">
        <f t="shared" si="3"/>
        <v>656</v>
      </c>
      <c r="Q117" s="183"/>
      <c r="R117" s="184"/>
      <c r="S117" s="46">
        <v>35.526600000000002</v>
      </c>
      <c r="T117" s="46">
        <v>96</v>
      </c>
      <c r="U117" s="47">
        <f t="shared" si="4"/>
        <v>23305.4496</v>
      </c>
      <c r="V117" s="48">
        <f t="shared" si="5"/>
        <v>62976</v>
      </c>
      <c r="W117" s="48" t="s">
        <v>734</v>
      </c>
    </row>
    <row r="118" spans="1:23">
      <c r="A118" s="50" t="s">
        <v>6</v>
      </c>
      <c r="B118" s="58"/>
      <c r="C118" s="39" t="s">
        <v>723</v>
      </c>
      <c r="D118" s="40" t="s">
        <v>724</v>
      </c>
      <c r="E118" s="41" t="s">
        <v>68</v>
      </c>
      <c r="F118" s="42" t="s">
        <v>132</v>
      </c>
      <c r="G118" s="42" t="s">
        <v>621</v>
      </c>
      <c r="H118" s="42" t="s">
        <v>725</v>
      </c>
      <c r="I118" s="42" t="s">
        <v>625</v>
      </c>
      <c r="J118" s="42">
        <v>60</v>
      </c>
      <c r="K118" s="43">
        <v>42442</v>
      </c>
      <c r="L118" s="44">
        <v>1</v>
      </c>
      <c r="M118" s="42">
        <v>0</v>
      </c>
      <c r="N118" s="42">
        <v>0</v>
      </c>
      <c r="O118" s="45">
        <v>0</v>
      </c>
      <c r="P118" s="39">
        <f t="shared" si="3"/>
        <v>60</v>
      </c>
      <c r="Q118" s="183"/>
      <c r="R118" s="184"/>
      <c r="S118" s="46">
        <v>41.877270000000003</v>
      </c>
      <c r="T118" s="46">
        <v>100</v>
      </c>
      <c r="U118" s="47">
        <f t="shared" si="4"/>
        <v>2512.6362000000004</v>
      </c>
      <c r="V118" s="48">
        <f t="shared" si="5"/>
        <v>6000</v>
      </c>
      <c r="W118" s="48" t="s">
        <v>680</v>
      </c>
    </row>
    <row r="119" spans="1:23">
      <c r="A119" s="39" t="s">
        <v>19</v>
      </c>
      <c r="B119" s="105"/>
      <c r="C119" s="39" t="s">
        <v>699</v>
      </c>
      <c r="D119" s="40" t="s">
        <v>669</v>
      </c>
      <c r="E119" s="41" t="s">
        <v>68</v>
      </c>
      <c r="F119" s="42" t="s">
        <v>132</v>
      </c>
      <c r="G119" s="42" t="s">
        <v>621</v>
      </c>
      <c r="H119" s="42" t="s">
        <v>700</v>
      </c>
      <c r="I119" s="42" t="s">
        <v>625</v>
      </c>
      <c r="J119" s="42">
        <v>100</v>
      </c>
      <c r="K119" s="43">
        <v>42445</v>
      </c>
      <c r="L119" s="44">
        <v>4</v>
      </c>
      <c r="M119" s="42">
        <v>3</v>
      </c>
      <c r="N119" s="42">
        <v>5</v>
      </c>
      <c r="O119" s="45">
        <v>162</v>
      </c>
      <c r="P119" s="39">
        <f t="shared" si="3"/>
        <v>757</v>
      </c>
      <c r="Q119" s="104"/>
      <c r="R119" s="105"/>
      <c r="S119" s="46">
        <v>22.832999999999998</v>
      </c>
      <c r="T119" s="46">
        <v>90</v>
      </c>
      <c r="U119" s="47">
        <f t="shared" si="4"/>
        <v>17284.580999999998</v>
      </c>
      <c r="V119" s="48">
        <f t="shared" si="5"/>
        <v>68130</v>
      </c>
      <c r="W119" s="48" t="s">
        <v>680</v>
      </c>
    </row>
    <row r="120" spans="1:23">
      <c r="A120" s="50"/>
      <c r="B120" s="58"/>
      <c r="C120" s="39" t="s">
        <v>601</v>
      </c>
      <c r="D120" s="40" t="s">
        <v>772</v>
      </c>
      <c r="E120" s="41" t="s">
        <v>68</v>
      </c>
      <c r="F120" s="42" t="s">
        <v>58</v>
      </c>
      <c r="G120" s="42" t="s">
        <v>621</v>
      </c>
      <c r="H120" s="42" t="s">
        <v>773</v>
      </c>
      <c r="I120" s="42" t="s">
        <v>625</v>
      </c>
      <c r="J120" s="42">
        <v>100</v>
      </c>
      <c r="K120" s="43">
        <v>42466</v>
      </c>
      <c r="L120" s="44">
        <v>5</v>
      </c>
      <c r="M120" s="42">
        <v>0</v>
      </c>
      <c r="N120" s="42">
        <v>3</v>
      </c>
      <c r="O120" s="45">
        <v>99</v>
      </c>
      <c r="P120" s="39">
        <f t="shared" si="3"/>
        <v>689</v>
      </c>
      <c r="Q120" s="183"/>
      <c r="R120" s="184"/>
      <c r="S120" s="46">
        <v>35.642699999999998</v>
      </c>
      <c r="T120" s="46">
        <v>80</v>
      </c>
      <c r="U120" s="47">
        <f t="shared" si="4"/>
        <v>24557.820299999999</v>
      </c>
      <c r="V120" s="48">
        <f t="shared" si="5"/>
        <v>55120</v>
      </c>
      <c r="W120" s="48" t="s">
        <v>734</v>
      </c>
    </row>
    <row r="121" spans="1:23">
      <c r="A121" s="50" t="s">
        <v>20</v>
      </c>
      <c r="B121" s="58"/>
      <c r="C121" s="39" t="s">
        <v>603</v>
      </c>
      <c r="D121" s="40" t="s">
        <v>758</v>
      </c>
      <c r="E121" s="41" t="s">
        <v>68</v>
      </c>
      <c r="F121" s="42" t="s">
        <v>132</v>
      </c>
      <c r="G121" s="42" t="s">
        <v>621</v>
      </c>
      <c r="H121" s="42" t="s">
        <v>759</v>
      </c>
      <c r="I121" s="42" t="s">
        <v>625</v>
      </c>
      <c r="J121" s="42">
        <v>100</v>
      </c>
      <c r="K121" s="43">
        <v>42525</v>
      </c>
      <c r="L121" s="44">
        <v>17</v>
      </c>
      <c r="M121" s="42">
        <v>0</v>
      </c>
      <c r="N121" s="42">
        <v>0</v>
      </c>
      <c r="O121" s="45">
        <v>0</v>
      </c>
      <c r="P121" s="39">
        <f t="shared" si="3"/>
        <v>1700</v>
      </c>
      <c r="Q121" s="183"/>
      <c r="R121" s="184"/>
      <c r="S121" s="46">
        <v>23.788889999999999</v>
      </c>
      <c r="T121" s="46">
        <v>68</v>
      </c>
      <c r="U121" s="47">
        <f t="shared" si="4"/>
        <v>40441.112999999998</v>
      </c>
      <c r="V121" s="48">
        <f t="shared" si="5"/>
        <v>115600</v>
      </c>
      <c r="W121" s="48" t="s">
        <v>734</v>
      </c>
    </row>
    <row r="122" spans="1:23">
      <c r="A122" s="39" t="s">
        <v>26</v>
      </c>
      <c r="B122" s="105"/>
      <c r="C122" s="39" t="s">
        <v>769</v>
      </c>
      <c r="D122" s="40" t="s">
        <v>770</v>
      </c>
      <c r="E122" s="41" t="s">
        <v>68</v>
      </c>
      <c r="F122" s="42" t="s">
        <v>58</v>
      </c>
      <c r="G122" s="42" t="s">
        <v>621</v>
      </c>
      <c r="H122" s="42" t="s">
        <v>1060</v>
      </c>
      <c r="I122" s="42" t="s">
        <v>625</v>
      </c>
      <c r="J122" s="42">
        <v>100</v>
      </c>
      <c r="K122" s="43">
        <v>42586</v>
      </c>
      <c r="L122" s="44">
        <v>12</v>
      </c>
      <c r="M122" s="42">
        <v>0</v>
      </c>
      <c r="N122" s="42">
        <v>0</v>
      </c>
      <c r="O122" s="45">
        <v>36</v>
      </c>
      <c r="P122" s="39">
        <f t="shared" si="3"/>
        <v>1236</v>
      </c>
      <c r="Q122" s="183"/>
      <c r="R122" s="184"/>
      <c r="S122" s="46">
        <v>25.509491999999998</v>
      </c>
      <c r="T122" s="46">
        <v>73</v>
      </c>
      <c r="U122" s="47">
        <f t="shared" si="4"/>
        <v>31529.732111999998</v>
      </c>
      <c r="V122" s="48">
        <f t="shared" si="5"/>
        <v>90228</v>
      </c>
      <c r="W122" s="48" t="s">
        <v>734</v>
      </c>
    </row>
    <row r="123" spans="1:23">
      <c r="A123" s="101"/>
      <c r="B123" s="102"/>
      <c r="C123" s="39" t="s">
        <v>764</v>
      </c>
      <c r="D123" s="40" t="s">
        <v>761</v>
      </c>
      <c r="E123" s="41" t="s">
        <v>68</v>
      </c>
      <c r="F123" s="42" t="s">
        <v>58</v>
      </c>
      <c r="G123" s="42" t="s">
        <v>621</v>
      </c>
      <c r="H123" s="42" t="s">
        <v>1057</v>
      </c>
      <c r="I123" s="42" t="s">
        <v>625</v>
      </c>
      <c r="J123" s="42">
        <v>100</v>
      </c>
      <c r="K123" s="43">
        <v>42525</v>
      </c>
      <c r="L123" s="44">
        <v>12</v>
      </c>
      <c r="M123" s="42">
        <v>10</v>
      </c>
      <c r="N123" s="42">
        <v>0</v>
      </c>
      <c r="O123" s="45">
        <v>22</v>
      </c>
      <c r="P123" s="39">
        <f t="shared" si="3"/>
        <v>1372</v>
      </c>
      <c r="Q123" s="183"/>
      <c r="R123" s="184"/>
      <c r="S123" s="46">
        <v>26.463834000000002</v>
      </c>
      <c r="T123" s="46">
        <v>75</v>
      </c>
      <c r="U123" s="47">
        <f t="shared" si="4"/>
        <v>36308.380248000001</v>
      </c>
      <c r="V123" s="48">
        <f t="shared" si="5"/>
        <v>102900</v>
      </c>
      <c r="W123" s="48" t="s">
        <v>734</v>
      </c>
    </row>
    <row r="124" spans="1:23">
      <c r="A124" s="50"/>
      <c r="B124" s="58"/>
      <c r="C124" s="39" t="s">
        <v>783</v>
      </c>
      <c r="D124" s="40" t="s">
        <v>747</v>
      </c>
      <c r="E124" s="41" t="s">
        <v>68</v>
      </c>
      <c r="F124" s="42" t="s">
        <v>58</v>
      </c>
      <c r="G124" s="42" t="s">
        <v>621</v>
      </c>
      <c r="H124" s="42" t="s">
        <v>748</v>
      </c>
      <c r="I124" s="42" t="s">
        <v>625</v>
      </c>
      <c r="J124" s="42">
        <v>100</v>
      </c>
      <c r="K124" s="43">
        <v>42586</v>
      </c>
      <c r="L124" s="44">
        <v>7</v>
      </c>
      <c r="M124" s="42">
        <v>0</v>
      </c>
      <c r="N124" s="42">
        <v>0</v>
      </c>
      <c r="O124" s="45">
        <v>53</v>
      </c>
      <c r="P124" s="39">
        <f t="shared" si="3"/>
        <v>753</v>
      </c>
      <c r="Q124" s="183"/>
      <c r="R124" s="184"/>
      <c r="S124" s="46">
        <v>27.418175999999999</v>
      </c>
      <c r="T124" s="46">
        <v>78</v>
      </c>
      <c r="U124" s="47">
        <f t="shared" si="4"/>
        <v>20645.886527999999</v>
      </c>
      <c r="V124" s="48">
        <f t="shared" si="5"/>
        <v>58734</v>
      </c>
      <c r="W124" s="48" t="s">
        <v>734</v>
      </c>
    </row>
    <row r="125" spans="1:23">
      <c r="A125" s="93"/>
      <c r="B125" s="94"/>
      <c r="C125" s="39" t="s">
        <v>743</v>
      </c>
      <c r="D125" s="40" t="s">
        <v>744</v>
      </c>
      <c r="E125" s="41" t="s">
        <v>68</v>
      </c>
      <c r="F125" s="42" t="s">
        <v>58</v>
      </c>
      <c r="G125" s="42" t="s">
        <v>621</v>
      </c>
      <c r="H125" s="42" t="s">
        <v>1059</v>
      </c>
      <c r="I125" s="42" t="s">
        <v>625</v>
      </c>
      <c r="J125" s="42">
        <v>100</v>
      </c>
      <c r="K125" s="43">
        <v>42588</v>
      </c>
      <c r="L125" s="44">
        <v>21</v>
      </c>
      <c r="M125" s="42">
        <v>0</v>
      </c>
      <c r="N125" s="42">
        <v>1</v>
      </c>
      <c r="O125" s="45">
        <v>44</v>
      </c>
      <c r="P125" s="39">
        <f t="shared" si="3"/>
        <v>2174</v>
      </c>
      <c r="Q125" s="75"/>
      <c r="R125" s="76"/>
      <c r="S125" s="46">
        <v>35.66592</v>
      </c>
      <c r="T125" s="46">
        <v>80</v>
      </c>
      <c r="U125" s="47">
        <f t="shared" si="4"/>
        <v>77537.710080000004</v>
      </c>
      <c r="V125" s="48">
        <f t="shared" si="5"/>
        <v>173920</v>
      </c>
      <c r="W125" s="48" t="s">
        <v>734</v>
      </c>
    </row>
    <row r="126" spans="1:23">
      <c r="A126" s="50" t="s">
        <v>47</v>
      </c>
      <c r="B126" s="58"/>
      <c r="C126" s="39" t="s">
        <v>683</v>
      </c>
      <c r="D126" s="40" t="s">
        <v>684</v>
      </c>
      <c r="E126" s="41" t="s">
        <v>68</v>
      </c>
      <c r="F126" s="42" t="s">
        <v>132</v>
      </c>
      <c r="G126" s="42" t="s">
        <v>621</v>
      </c>
      <c r="H126" s="42" t="s">
        <v>685</v>
      </c>
      <c r="I126" s="42" t="s">
        <v>625</v>
      </c>
      <c r="J126" s="42">
        <v>50</v>
      </c>
      <c r="K126" s="43">
        <v>42431</v>
      </c>
      <c r="L126" s="44">
        <v>20</v>
      </c>
      <c r="M126" s="42">
        <v>0</v>
      </c>
      <c r="N126" s="42">
        <v>0</v>
      </c>
      <c r="O126" s="45">
        <v>0</v>
      </c>
      <c r="P126" s="39">
        <f t="shared" si="3"/>
        <v>1000</v>
      </c>
      <c r="Q126" s="56"/>
      <c r="R126" s="57"/>
      <c r="S126" s="46">
        <v>44.39</v>
      </c>
      <c r="T126" s="46">
        <v>90</v>
      </c>
      <c r="U126" s="47">
        <f t="shared" si="4"/>
        <v>44390</v>
      </c>
      <c r="V126" s="48">
        <f t="shared" si="5"/>
        <v>90000</v>
      </c>
      <c r="W126" s="48" t="s">
        <v>680</v>
      </c>
    </row>
    <row r="127" spans="1:23">
      <c r="A127" s="50" t="s">
        <v>48</v>
      </c>
      <c r="B127" s="58"/>
      <c r="C127" s="39" t="s">
        <v>687</v>
      </c>
      <c r="D127" s="40" t="s">
        <v>688</v>
      </c>
      <c r="E127" s="41" t="s">
        <v>68</v>
      </c>
      <c r="F127" s="42" t="s">
        <v>132</v>
      </c>
      <c r="G127" s="42" t="s">
        <v>621</v>
      </c>
      <c r="H127" s="42" t="s">
        <v>679</v>
      </c>
      <c r="I127" s="42" t="s">
        <v>625</v>
      </c>
      <c r="J127" s="42">
        <v>50</v>
      </c>
      <c r="K127" s="43">
        <v>42431</v>
      </c>
      <c r="L127" s="44">
        <v>20</v>
      </c>
      <c r="M127" s="42">
        <v>0</v>
      </c>
      <c r="N127" s="42">
        <v>0</v>
      </c>
      <c r="O127" s="45">
        <v>0</v>
      </c>
      <c r="P127" s="39">
        <f t="shared" si="3"/>
        <v>1000</v>
      </c>
      <c r="Q127" s="183"/>
      <c r="R127" s="184"/>
      <c r="S127" s="46">
        <v>37.14</v>
      </c>
      <c r="T127" s="46">
        <v>85</v>
      </c>
      <c r="U127" s="47">
        <f t="shared" si="4"/>
        <v>37140</v>
      </c>
      <c r="V127" s="48">
        <f t="shared" si="5"/>
        <v>85000</v>
      </c>
      <c r="W127" s="48" t="s">
        <v>680</v>
      </c>
    </row>
    <row r="128" spans="1:23">
      <c r="A128" s="50"/>
      <c r="B128" s="58"/>
      <c r="C128" s="39" t="s">
        <v>930</v>
      </c>
      <c r="D128" s="40" t="s">
        <v>66</v>
      </c>
      <c r="E128" s="41" t="s">
        <v>70</v>
      </c>
      <c r="F128" s="42" t="s">
        <v>64</v>
      </c>
      <c r="G128" s="42" t="s">
        <v>621</v>
      </c>
      <c r="H128" s="42" t="s">
        <v>142</v>
      </c>
      <c r="I128" s="42" t="s">
        <v>97</v>
      </c>
      <c r="J128" s="42">
        <v>1</v>
      </c>
      <c r="K128" s="43">
        <v>43191</v>
      </c>
      <c r="L128" s="44">
        <v>143</v>
      </c>
      <c r="M128" s="42">
        <v>0</v>
      </c>
      <c r="N128" s="42">
        <v>0</v>
      </c>
      <c r="O128" s="45">
        <v>0</v>
      </c>
      <c r="P128" s="39">
        <f t="shared" si="3"/>
        <v>143</v>
      </c>
      <c r="Q128" s="56"/>
      <c r="R128" s="57"/>
      <c r="S128" s="46">
        <v>95.511600000000001</v>
      </c>
      <c r="T128" s="46">
        <v>800</v>
      </c>
      <c r="U128" s="47">
        <f t="shared" si="4"/>
        <v>13658.158800000001</v>
      </c>
      <c r="V128" s="48">
        <f t="shared" si="5"/>
        <v>114400</v>
      </c>
      <c r="W128" s="184"/>
    </row>
    <row r="129" spans="1:23">
      <c r="A129" s="50"/>
      <c r="B129" s="58"/>
      <c r="C129" s="39" t="s">
        <v>874</v>
      </c>
      <c r="D129" s="40" t="s">
        <v>82</v>
      </c>
      <c r="E129" s="41" t="s">
        <v>70</v>
      </c>
      <c r="F129" s="42" t="s">
        <v>64</v>
      </c>
      <c r="G129" s="42" t="s">
        <v>621</v>
      </c>
      <c r="H129" s="42" t="s">
        <v>105</v>
      </c>
      <c r="I129" s="42" t="s">
        <v>675</v>
      </c>
      <c r="J129" s="42">
        <v>60</v>
      </c>
      <c r="K129" s="43">
        <v>42856</v>
      </c>
      <c r="L129" s="44">
        <v>0</v>
      </c>
      <c r="M129" s="42">
        <v>0</v>
      </c>
      <c r="N129" s="42">
        <v>0</v>
      </c>
      <c r="O129" s="45">
        <v>3</v>
      </c>
      <c r="P129" s="39">
        <f t="shared" si="3"/>
        <v>3</v>
      </c>
      <c r="Q129" s="183"/>
      <c r="R129" s="184"/>
      <c r="S129" s="46">
        <v>10.437389999999999</v>
      </c>
      <c r="T129" s="46">
        <v>30</v>
      </c>
      <c r="U129" s="47">
        <f t="shared" si="4"/>
        <v>31.312169999999995</v>
      </c>
      <c r="V129" s="48">
        <f t="shared" si="5"/>
        <v>90</v>
      </c>
      <c r="W129" s="48"/>
    </row>
    <row r="130" spans="1:23">
      <c r="A130" s="50"/>
      <c r="B130" s="58"/>
      <c r="C130" s="39" t="s">
        <v>887</v>
      </c>
      <c r="D130" s="40" t="s">
        <v>20</v>
      </c>
      <c r="E130" s="41" t="s">
        <v>70</v>
      </c>
      <c r="F130" s="42" t="s">
        <v>64</v>
      </c>
      <c r="G130" s="42" t="s">
        <v>621</v>
      </c>
      <c r="H130" s="42" t="s">
        <v>143</v>
      </c>
      <c r="I130" s="42" t="s">
        <v>151</v>
      </c>
      <c r="J130" s="42">
        <v>60</v>
      </c>
      <c r="K130" s="43">
        <v>43009</v>
      </c>
      <c r="L130" s="44">
        <v>8</v>
      </c>
      <c r="M130" s="42">
        <v>0</v>
      </c>
      <c r="N130" s="42">
        <v>0</v>
      </c>
      <c r="O130" s="45"/>
      <c r="P130" s="39">
        <f t="shared" si="3"/>
        <v>480</v>
      </c>
      <c r="Q130" s="56"/>
      <c r="R130" s="57"/>
      <c r="S130" s="46">
        <v>57.371460000000006</v>
      </c>
      <c r="T130" s="46">
        <v>38</v>
      </c>
      <c r="U130" s="47">
        <f t="shared" si="4"/>
        <v>27538.300800000005</v>
      </c>
      <c r="V130" s="48">
        <f t="shared" si="5"/>
        <v>18240</v>
      </c>
      <c r="W130" s="48"/>
    </row>
    <row r="131" spans="1:23">
      <c r="A131" s="50" t="s">
        <v>36</v>
      </c>
      <c r="B131" s="58"/>
      <c r="C131" s="39" t="s">
        <v>891</v>
      </c>
      <c r="D131" s="40" t="s">
        <v>26</v>
      </c>
      <c r="E131" s="41" t="s">
        <v>70</v>
      </c>
      <c r="F131" s="42" t="s">
        <v>64</v>
      </c>
      <c r="G131" s="42" t="s">
        <v>621</v>
      </c>
      <c r="H131" s="42" t="s">
        <v>129</v>
      </c>
      <c r="I131" s="42" t="s">
        <v>151</v>
      </c>
      <c r="J131" s="42">
        <v>60</v>
      </c>
      <c r="K131" s="43">
        <v>43040</v>
      </c>
      <c r="L131" s="44">
        <v>7</v>
      </c>
      <c r="M131" s="42">
        <v>0</v>
      </c>
      <c r="N131" s="42">
        <v>0</v>
      </c>
      <c r="O131" s="45">
        <v>50</v>
      </c>
      <c r="P131" s="39">
        <f t="shared" si="3"/>
        <v>470</v>
      </c>
      <c r="Q131" s="183"/>
      <c r="R131" s="184"/>
      <c r="S131" s="46">
        <v>28.00074</v>
      </c>
      <c r="T131" s="39">
        <v>45</v>
      </c>
      <c r="U131" s="47">
        <f t="shared" si="4"/>
        <v>13160.3478</v>
      </c>
      <c r="V131" s="48">
        <f t="shared" si="5"/>
        <v>21150</v>
      </c>
      <c r="W131" s="184"/>
    </row>
    <row r="132" spans="1:23">
      <c r="A132" s="39"/>
      <c r="B132" s="105"/>
      <c r="C132" s="39" t="s">
        <v>580</v>
      </c>
      <c r="D132" s="40" t="s">
        <v>726</v>
      </c>
      <c r="E132" s="41" t="s">
        <v>70</v>
      </c>
      <c r="F132" s="42" t="s">
        <v>64</v>
      </c>
      <c r="G132" s="42" t="s">
        <v>621</v>
      </c>
      <c r="H132" s="42"/>
      <c r="I132" s="42" t="s">
        <v>151</v>
      </c>
      <c r="J132" s="42">
        <v>15</v>
      </c>
      <c r="K132" s="43">
        <v>42370</v>
      </c>
      <c r="L132" s="44">
        <v>2</v>
      </c>
      <c r="M132" s="42">
        <v>0</v>
      </c>
      <c r="N132" s="42">
        <v>0</v>
      </c>
      <c r="O132" s="45">
        <v>0</v>
      </c>
      <c r="P132" s="39">
        <f t="shared" si="3"/>
        <v>30</v>
      </c>
      <c r="Q132" s="56"/>
      <c r="R132" s="57"/>
      <c r="S132" s="46">
        <v>58.204799999999992</v>
      </c>
      <c r="T132" s="46">
        <v>103.3248</v>
      </c>
      <c r="U132" s="47">
        <f t="shared" si="4"/>
        <v>1746.1439999999998</v>
      </c>
      <c r="V132" s="48">
        <f t="shared" si="5"/>
        <v>3099.7439999999997</v>
      </c>
      <c r="W132" s="48" t="s">
        <v>680</v>
      </c>
    </row>
    <row r="133" spans="1:23">
      <c r="A133" s="50" t="s">
        <v>49</v>
      </c>
      <c r="B133" s="58"/>
      <c r="C133" s="39" t="s">
        <v>581</v>
      </c>
      <c r="D133" s="40" t="s">
        <v>848</v>
      </c>
      <c r="E133" s="55" t="s">
        <v>70</v>
      </c>
      <c r="F133" s="42" t="s">
        <v>136</v>
      </c>
      <c r="G133" s="42" t="s">
        <v>621</v>
      </c>
      <c r="H133" s="42"/>
      <c r="I133" s="42" t="s">
        <v>625</v>
      </c>
      <c r="J133" s="42">
        <v>14</v>
      </c>
      <c r="K133" s="43">
        <v>42766</v>
      </c>
      <c r="L133" s="44">
        <v>6</v>
      </c>
      <c r="M133" s="42">
        <v>0</v>
      </c>
      <c r="N133" s="42">
        <v>0</v>
      </c>
      <c r="O133" s="45">
        <v>2</v>
      </c>
      <c r="P133" s="39">
        <f t="shared" ref="P133:P196" si="6">(L133*J133)+(M133*15)+(N133*30)+O133</f>
        <v>86</v>
      </c>
      <c r="Q133" s="95"/>
      <c r="R133" s="96"/>
      <c r="S133" s="46">
        <v>68.447399999999988</v>
      </c>
      <c r="T133" s="46">
        <v>108</v>
      </c>
      <c r="U133" s="47">
        <f t="shared" ref="U133:U196" si="7">S133*P133</f>
        <v>5886.4763999999986</v>
      </c>
      <c r="V133" s="48">
        <f t="shared" ref="V133:V196" si="8">T133*P133</f>
        <v>9288</v>
      </c>
      <c r="W133" s="48"/>
    </row>
    <row r="134" spans="1:23">
      <c r="A134" s="50"/>
      <c r="B134" s="58"/>
      <c r="C134" s="50" t="s">
        <v>671</v>
      </c>
      <c r="D134" s="40" t="s">
        <v>92</v>
      </c>
      <c r="E134" s="41" t="s">
        <v>70</v>
      </c>
      <c r="F134" s="42" t="s">
        <v>64</v>
      </c>
      <c r="G134" s="42" t="s">
        <v>621</v>
      </c>
      <c r="H134" s="51" t="s">
        <v>148</v>
      </c>
      <c r="I134" s="42" t="s">
        <v>625</v>
      </c>
      <c r="J134" s="52">
        <v>14</v>
      </c>
      <c r="K134" s="43">
        <v>42156</v>
      </c>
      <c r="L134" s="44">
        <v>0</v>
      </c>
      <c r="M134" s="42">
        <v>0</v>
      </c>
      <c r="N134" s="42">
        <v>0</v>
      </c>
      <c r="O134" s="45">
        <v>0</v>
      </c>
      <c r="P134" s="39">
        <f t="shared" si="6"/>
        <v>0</v>
      </c>
      <c r="Q134" s="56"/>
      <c r="R134" s="57"/>
      <c r="S134" s="46">
        <v>67.115014285714281</v>
      </c>
      <c r="T134" s="46">
        <v>118.8</v>
      </c>
      <c r="U134" s="47">
        <f t="shared" si="7"/>
        <v>0</v>
      </c>
      <c r="V134" s="48">
        <f t="shared" si="8"/>
        <v>0</v>
      </c>
      <c r="W134" s="48" t="s">
        <v>670</v>
      </c>
    </row>
    <row r="135" spans="1:23">
      <c r="A135" s="39" t="s">
        <v>43</v>
      </c>
      <c r="B135" s="105"/>
      <c r="C135" s="39" t="s">
        <v>582</v>
      </c>
      <c r="D135" s="40" t="s">
        <v>93</v>
      </c>
      <c r="E135" s="41" t="s">
        <v>70</v>
      </c>
      <c r="F135" s="42" t="s">
        <v>64</v>
      </c>
      <c r="G135" s="42" t="s">
        <v>621</v>
      </c>
      <c r="H135" s="51" t="s">
        <v>149</v>
      </c>
      <c r="I135" s="42" t="s">
        <v>151</v>
      </c>
      <c r="J135" s="42">
        <v>30</v>
      </c>
      <c r="K135" s="43">
        <v>42767</v>
      </c>
      <c r="L135" s="44">
        <v>5</v>
      </c>
      <c r="M135" s="42">
        <v>0</v>
      </c>
      <c r="N135" s="42">
        <v>0</v>
      </c>
      <c r="O135" s="45">
        <v>2</v>
      </c>
      <c r="P135" s="39">
        <f t="shared" si="6"/>
        <v>152</v>
      </c>
      <c r="Q135" s="56"/>
      <c r="R135" s="57"/>
      <c r="S135" s="46">
        <v>68.447399999999988</v>
      </c>
      <c r="T135" s="46">
        <v>108</v>
      </c>
      <c r="U135" s="47">
        <f t="shared" si="7"/>
        <v>10404.004799999999</v>
      </c>
      <c r="V135" s="48">
        <f t="shared" si="8"/>
        <v>16416</v>
      </c>
      <c r="W135" s="184"/>
    </row>
    <row r="136" spans="1:23">
      <c r="A136" s="50" t="s">
        <v>43</v>
      </c>
      <c r="B136" s="58"/>
      <c r="C136" s="39" t="s">
        <v>583</v>
      </c>
      <c r="D136" s="40" t="s">
        <v>818</v>
      </c>
      <c r="E136" s="55" t="s">
        <v>70</v>
      </c>
      <c r="F136" s="51" t="s">
        <v>64</v>
      </c>
      <c r="G136" s="42" t="s">
        <v>621</v>
      </c>
      <c r="H136" s="51" t="s">
        <v>154</v>
      </c>
      <c r="I136" s="42" t="s">
        <v>151</v>
      </c>
      <c r="J136" s="42">
        <v>100</v>
      </c>
      <c r="K136" s="43">
        <v>42524</v>
      </c>
      <c r="L136" s="44">
        <v>1</v>
      </c>
      <c r="M136" s="42">
        <v>0</v>
      </c>
      <c r="N136" s="42">
        <v>0</v>
      </c>
      <c r="O136" s="45">
        <v>0</v>
      </c>
      <c r="P136" s="39">
        <f t="shared" si="6"/>
        <v>100</v>
      </c>
      <c r="Q136" s="56"/>
      <c r="R136" s="57"/>
      <c r="S136" s="46">
        <v>18.3</v>
      </c>
      <c r="T136" s="46">
        <v>33.6</v>
      </c>
      <c r="U136" s="47">
        <f t="shared" si="7"/>
        <v>1830</v>
      </c>
      <c r="V136" s="48">
        <f t="shared" si="8"/>
        <v>3360</v>
      </c>
      <c r="W136" s="48" t="s">
        <v>734</v>
      </c>
    </row>
    <row r="137" spans="1:23">
      <c r="A137" s="50" t="s">
        <v>43</v>
      </c>
      <c r="B137" s="58"/>
      <c r="C137" s="39" t="s">
        <v>836</v>
      </c>
      <c r="D137" s="40" t="s">
        <v>837</v>
      </c>
      <c r="E137" s="55" t="s">
        <v>70</v>
      </c>
      <c r="F137" s="42" t="s">
        <v>136</v>
      </c>
      <c r="G137" s="42" t="s">
        <v>621</v>
      </c>
      <c r="H137" s="42"/>
      <c r="I137" s="42" t="s">
        <v>151</v>
      </c>
      <c r="J137" s="42">
        <v>60</v>
      </c>
      <c r="K137" s="43">
        <v>42704</v>
      </c>
      <c r="L137" s="44">
        <v>3</v>
      </c>
      <c r="M137" s="42">
        <v>0</v>
      </c>
      <c r="N137" s="42">
        <v>0</v>
      </c>
      <c r="O137" s="45">
        <v>0</v>
      </c>
      <c r="P137" s="39">
        <f t="shared" si="6"/>
        <v>180</v>
      </c>
      <c r="Q137" s="56"/>
      <c r="R137" s="57"/>
      <c r="S137" s="46">
        <v>18.3</v>
      </c>
      <c r="T137" s="46">
        <v>33.6</v>
      </c>
      <c r="U137" s="47">
        <f t="shared" si="7"/>
        <v>3294</v>
      </c>
      <c r="V137" s="48">
        <f t="shared" si="8"/>
        <v>6048</v>
      </c>
      <c r="W137" s="48"/>
    </row>
    <row r="138" spans="1:23">
      <c r="A138" s="50" t="s">
        <v>44</v>
      </c>
      <c r="B138" s="58"/>
      <c r="C138" s="39" t="s">
        <v>801</v>
      </c>
      <c r="D138" s="40" t="s">
        <v>802</v>
      </c>
      <c r="E138" s="55" t="s">
        <v>70</v>
      </c>
      <c r="F138" s="42" t="s">
        <v>136</v>
      </c>
      <c r="G138" s="42" t="s">
        <v>621</v>
      </c>
      <c r="H138" s="42"/>
      <c r="I138" s="42" t="s">
        <v>151</v>
      </c>
      <c r="J138" s="42">
        <v>120</v>
      </c>
      <c r="K138" s="43">
        <v>42521</v>
      </c>
      <c r="L138" s="44">
        <v>3</v>
      </c>
      <c r="M138" s="42">
        <v>0</v>
      </c>
      <c r="N138" s="42">
        <v>0</v>
      </c>
      <c r="O138" s="45">
        <v>0</v>
      </c>
      <c r="P138" s="39">
        <f t="shared" si="6"/>
        <v>360</v>
      </c>
      <c r="Q138" s="56"/>
      <c r="R138" s="57"/>
      <c r="S138" s="46">
        <v>18.3</v>
      </c>
      <c r="T138" s="46">
        <v>33.6</v>
      </c>
      <c r="U138" s="47">
        <f t="shared" si="7"/>
        <v>6588</v>
      </c>
      <c r="V138" s="48">
        <f t="shared" si="8"/>
        <v>12096</v>
      </c>
      <c r="W138" s="48" t="s">
        <v>734</v>
      </c>
    </row>
    <row r="139" spans="1:23">
      <c r="A139" s="50" t="s">
        <v>15</v>
      </c>
      <c r="B139" s="58"/>
      <c r="C139" s="39" t="s">
        <v>880</v>
      </c>
      <c r="D139" s="40" t="s">
        <v>36</v>
      </c>
      <c r="E139" s="41" t="s">
        <v>70</v>
      </c>
      <c r="F139" s="42" t="s">
        <v>64</v>
      </c>
      <c r="G139" s="42" t="s">
        <v>621</v>
      </c>
      <c r="H139" s="42" t="s">
        <v>109</v>
      </c>
      <c r="I139" s="42" t="s">
        <v>151</v>
      </c>
      <c r="J139" s="42">
        <v>40</v>
      </c>
      <c r="K139" s="43">
        <v>42946</v>
      </c>
      <c r="L139" s="44">
        <v>2</v>
      </c>
      <c r="M139" s="42">
        <v>0</v>
      </c>
      <c r="N139" s="42">
        <v>0</v>
      </c>
      <c r="O139" s="45">
        <v>0</v>
      </c>
      <c r="P139" s="39">
        <f t="shared" si="6"/>
        <v>80</v>
      </c>
      <c r="Q139" s="56"/>
      <c r="R139" s="57"/>
      <c r="S139" s="46">
        <v>26.122499999999999</v>
      </c>
      <c r="T139" s="46">
        <v>27</v>
      </c>
      <c r="U139" s="47">
        <f t="shared" si="7"/>
        <v>2089.7999999999997</v>
      </c>
      <c r="V139" s="48">
        <f t="shared" si="8"/>
        <v>2160</v>
      </c>
      <c r="W139" s="184"/>
    </row>
    <row r="140" spans="1:23">
      <c r="A140" s="39" t="s">
        <v>15</v>
      </c>
      <c r="B140" s="105"/>
      <c r="C140" s="39" t="s">
        <v>929</v>
      </c>
      <c r="D140" s="40" t="s">
        <v>94</v>
      </c>
      <c r="E140" s="41" t="s">
        <v>70</v>
      </c>
      <c r="F140" s="42" t="s">
        <v>64</v>
      </c>
      <c r="G140" s="42" t="s">
        <v>621</v>
      </c>
      <c r="H140" s="51" t="s">
        <v>150</v>
      </c>
      <c r="I140" s="42" t="s">
        <v>151</v>
      </c>
      <c r="J140" s="42">
        <v>20</v>
      </c>
      <c r="K140" s="43">
        <v>43191</v>
      </c>
      <c r="L140" s="44">
        <v>1</v>
      </c>
      <c r="M140" s="42">
        <v>0</v>
      </c>
      <c r="N140" s="42">
        <v>0</v>
      </c>
      <c r="O140" s="45">
        <v>0</v>
      </c>
      <c r="P140" s="39">
        <f t="shared" si="6"/>
        <v>20</v>
      </c>
      <c r="Q140" s="183"/>
      <c r="R140" s="184"/>
      <c r="S140" s="46">
        <v>1044.9000000000001</v>
      </c>
      <c r="T140" s="46">
        <v>1080</v>
      </c>
      <c r="U140" s="47">
        <f t="shared" si="7"/>
        <v>20898</v>
      </c>
      <c r="V140" s="48">
        <f t="shared" si="8"/>
        <v>21600</v>
      </c>
      <c r="W140" s="191"/>
    </row>
    <row r="141" spans="1:23">
      <c r="A141" s="50"/>
      <c r="B141" s="58"/>
      <c r="C141" s="39" t="s">
        <v>706</v>
      </c>
      <c r="D141" s="40" t="s">
        <v>215</v>
      </c>
      <c r="E141" s="41" t="s">
        <v>70</v>
      </c>
      <c r="F141" s="42" t="s">
        <v>64</v>
      </c>
      <c r="G141" s="42" t="s">
        <v>621</v>
      </c>
      <c r="H141" s="42" t="s">
        <v>62</v>
      </c>
      <c r="I141" s="42" t="s">
        <v>675</v>
      </c>
      <c r="J141" s="42">
        <v>90</v>
      </c>
      <c r="K141" s="43">
        <v>42370</v>
      </c>
      <c r="L141" s="44">
        <v>1</v>
      </c>
      <c r="M141" s="42">
        <v>0</v>
      </c>
      <c r="N141" s="42">
        <v>0</v>
      </c>
      <c r="O141" s="45">
        <v>28</v>
      </c>
      <c r="P141" s="39">
        <f t="shared" si="6"/>
        <v>118</v>
      </c>
      <c r="Q141" s="183"/>
      <c r="R141" s="184"/>
      <c r="S141" s="46">
        <v>89.009999999999991</v>
      </c>
      <c r="T141" s="46">
        <v>92</v>
      </c>
      <c r="U141" s="47">
        <f t="shared" si="7"/>
        <v>10503.179999999998</v>
      </c>
      <c r="V141" s="48">
        <f t="shared" si="8"/>
        <v>10856</v>
      </c>
      <c r="W141" s="48" t="s">
        <v>680</v>
      </c>
    </row>
    <row r="142" spans="1:23">
      <c r="A142" s="39"/>
      <c r="B142" s="105"/>
      <c r="C142" s="39" t="s">
        <v>714</v>
      </c>
      <c r="D142" s="40" t="s">
        <v>214</v>
      </c>
      <c r="E142" s="41" t="s">
        <v>70</v>
      </c>
      <c r="F142" s="42" t="s">
        <v>64</v>
      </c>
      <c r="G142" s="42" t="s">
        <v>621</v>
      </c>
      <c r="H142" s="42" t="s">
        <v>102</v>
      </c>
      <c r="I142" s="42" t="s">
        <v>151</v>
      </c>
      <c r="J142" s="42">
        <v>45</v>
      </c>
      <c r="K142" s="43">
        <v>42401</v>
      </c>
      <c r="L142" s="44">
        <v>3</v>
      </c>
      <c r="M142" s="42">
        <v>0</v>
      </c>
      <c r="N142" s="42">
        <v>0</v>
      </c>
      <c r="O142" s="45">
        <v>25</v>
      </c>
      <c r="P142" s="39">
        <f t="shared" si="6"/>
        <v>160</v>
      </c>
      <c r="Q142" s="56"/>
      <c r="R142" s="57"/>
      <c r="S142" s="46">
        <v>41.877270000000003</v>
      </c>
      <c r="T142" s="46">
        <v>100</v>
      </c>
      <c r="U142" s="47">
        <f t="shared" si="7"/>
        <v>6700.3632000000007</v>
      </c>
      <c r="V142" s="48">
        <f t="shared" si="8"/>
        <v>16000</v>
      </c>
      <c r="W142" s="48" t="s">
        <v>680</v>
      </c>
    </row>
    <row r="143" spans="1:23">
      <c r="A143" s="50" t="s">
        <v>16</v>
      </c>
      <c r="B143" s="58"/>
      <c r="C143" s="39" t="s">
        <v>803</v>
      </c>
      <c r="D143" s="40" t="s">
        <v>804</v>
      </c>
      <c r="E143" s="41" t="s">
        <v>70</v>
      </c>
      <c r="F143" s="42" t="s">
        <v>64</v>
      </c>
      <c r="G143" s="42" t="s">
        <v>621</v>
      </c>
      <c r="H143" s="42" t="s">
        <v>102</v>
      </c>
      <c r="I143" s="42" t="s">
        <v>80</v>
      </c>
      <c r="J143" s="42">
        <v>20</v>
      </c>
      <c r="K143" s="43">
        <v>42522</v>
      </c>
      <c r="L143" s="44">
        <v>0</v>
      </c>
      <c r="M143" s="42">
        <v>0</v>
      </c>
      <c r="N143" s="42">
        <v>0</v>
      </c>
      <c r="O143" s="45">
        <v>9</v>
      </c>
      <c r="P143" s="39">
        <f t="shared" si="6"/>
        <v>9</v>
      </c>
      <c r="Q143" s="56"/>
      <c r="R143" s="57"/>
      <c r="S143" s="46">
        <v>17.240850000000002</v>
      </c>
      <c r="T143" s="46">
        <v>1296</v>
      </c>
      <c r="U143" s="47">
        <f t="shared" si="7"/>
        <v>155.16765000000001</v>
      </c>
      <c r="V143" s="48">
        <f t="shared" si="8"/>
        <v>11664</v>
      </c>
      <c r="W143" s="48" t="s">
        <v>734</v>
      </c>
    </row>
    <row r="144" spans="1:23">
      <c r="A144" s="50" t="s">
        <v>41</v>
      </c>
      <c r="B144" s="58"/>
      <c r="C144" s="39" t="s">
        <v>584</v>
      </c>
      <c r="D144" s="40" t="s">
        <v>681</v>
      </c>
      <c r="E144" s="41" t="s">
        <v>70</v>
      </c>
      <c r="F144" s="42" t="s">
        <v>64</v>
      </c>
      <c r="G144" s="42" t="s">
        <v>621</v>
      </c>
      <c r="H144" s="42" t="s">
        <v>102</v>
      </c>
      <c r="I144" s="42" t="s">
        <v>80</v>
      </c>
      <c r="J144" s="42">
        <v>18</v>
      </c>
      <c r="K144" s="43">
        <v>42430</v>
      </c>
      <c r="L144" s="44">
        <v>7</v>
      </c>
      <c r="M144" s="42">
        <v>0</v>
      </c>
      <c r="N144" s="42">
        <v>0</v>
      </c>
      <c r="O144" s="45">
        <v>7</v>
      </c>
      <c r="P144" s="39">
        <f t="shared" si="6"/>
        <v>133</v>
      </c>
      <c r="Q144" s="183"/>
      <c r="R144" s="184"/>
      <c r="S144" s="46">
        <v>550</v>
      </c>
      <c r="T144" s="46">
        <v>1296</v>
      </c>
      <c r="U144" s="47">
        <f t="shared" si="7"/>
        <v>73150</v>
      </c>
      <c r="V144" s="48">
        <f t="shared" si="8"/>
        <v>172368</v>
      </c>
      <c r="W144" s="48" t="s">
        <v>680</v>
      </c>
    </row>
    <row r="145" spans="1:23">
      <c r="A145" s="39" t="s">
        <v>32</v>
      </c>
      <c r="B145" s="105"/>
      <c r="C145" s="39" t="s">
        <v>586</v>
      </c>
      <c r="D145" s="40" t="s">
        <v>81</v>
      </c>
      <c r="E145" s="41" t="s">
        <v>70</v>
      </c>
      <c r="F145" s="42" t="s">
        <v>136</v>
      </c>
      <c r="G145" s="42" t="s">
        <v>621</v>
      </c>
      <c r="H145" s="42" t="s">
        <v>129</v>
      </c>
      <c r="I145" s="42" t="s">
        <v>80</v>
      </c>
      <c r="J145" s="42">
        <v>15</v>
      </c>
      <c r="K145" s="43">
        <v>42370</v>
      </c>
      <c r="L145" s="44">
        <v>2</v>
      </c>
      <c r="M145" s="42">
        <v>0</v>
      </c>
      <c r="N145" s="42">
        <v>0</v>
      </c>
      <c r="O145" s="45">
        <v>11</v>
      </c>
      <c r="P145" s="39">
        <f t="shared" si="6"/>
        <v>41</v>
      </c>
      <c r="Q145" s="183"/>
      <c r="R145" s="184"/>
      <c r="S145" s="46">
        <v>53.555639999999997</v>
      </c>
      <c r="T145" s="46">
        <v>108</v>
      </c>
      <c r="U145" s="47">
        <f t="shared" si="7"/>
        <v>2195.7812399999998</v>
      </c>
      <c r="V145" s="48">
        <f t="shared" si="8"/>
        <v>4428</v>
      </c>
      <c r="W145" s="48" t="s">
        <v>680</v>
      </c>
    </row>
    <row r="146" spans="1:23">
      <c r="A146" s="50"/>
      <c r="B146" s="58"/>
      <c r="C146" s="39" t="s">
        <v>588</v>
      </c>
      <c r="D146" s="40" t="s">
        <v>41</v>
      </c>
      <c r="E146" s="41" t="s">
        <v>70</v>
      </c>
      <c r="F146" s="42" t="s">
        <v>64</v>
      </c>
      <c r="G146" s="42" t="s">
        <v>621</v>
      </c>
      <c r="H146" s="42" t="s">
        <v>111</v>
      </c>
      <c r="I146" s="42" t="s">
        <v>80</v>
      </c>
      <c r="J146" s="42">
        <v>10</v>
      </c>
      <c r="K146" s="43">
        <v>43647</v>
      </c>
      <c r="L146" s="44">
        <v>10</v>
      </c>
      <c r="M146" s="42">
        <v>0</v>
      </c>
      <c r="N146" s="42">
        <v>0</v>
      </c>
      <c r="O146" s="45">
        <v>8</v>
      </c>
      <c r="P146" s="39">
        <f t="shared" si="6"/>
        <v>108</v>
      </c>
      <c r="Q146" s="56"/>
      <c r="R146" s="57"/>
      <c r="S146" s="46">
        <v>48.901319999999998</v>
      </c>
      <c r="T146" s="46">
        <v>1080</v>
      </c>
      <c r="U146" s="47">
        <f t="shared" si="7"/>
        <v>5281.34256</v>
      </c>
      <c r="V146" s="48">
        <f t="shared" si="8"/>
        <v>116640</v>
      </c>
      <c r="W146" s="48"/>
    </row>
    <row r="147" spans="1:23">
      <c r="A147" s="39"/>
      <c r="B147" s="105"/>
      <c r="C147" s="39" t="s">
        <v>941</v>
      </c>
      <c r="D147" s="40" t="s">
        <v>32</v>
      </c>
      <c r="E147" s="41" t="s">
        <v>70</v>
      </c>
      <c r="F147" s="42" t="s">
        <v>58</v>
      </c>
      <c r="G147" s="42" t="s">
        <v>621</v>
      </c>
      <c r="H147" s="42" t="s">
        <v>108</v>
      </c>
      <c r="I147" s="42" t="s">
        <v>89</v>
      </c>
      <c r="J147" s="42">
        <v>1</v>
      </c>
      <c r="K147" s="43">
        <v>43709</v>
      </c>
      <c r="L147" s="44">
        <v>0</v>
      </c>
      <c r="M147" s="42">
        <v>0</v>
      </c>
      <c r="N147" s="42">
        <v>0</v>
      </c>
      <c r="O147" s="45">
        <v>0</v>
      </c>
      <c r="P147" s="39">
        <f t="shared" si="6"/>
        <v>0</v>
      </c>
      <c r="Q147" s="183"/>
      <c r="R147" s="184"/>
      <c r="S147" s="46">
        <v>689.55659999999989</v>
      </c>
      <c r="T147" s="46">
        <v>1620</v>
      </c>
      <c r="U147" s="47">
        <f t="shared" si="7"/>
        <v>0</v>
      </c>
      <c r="V147" s="48">
        <f t="shared" si="8"/>
        <v>0</v>
      </c>
      <c r="W147" s="184"/>
    </row>
    <row r="148" spans="1:23">
      <c r="A148" s="101"/>
      <c r="B148" s="102"/>
      <c r="C148" s="39" t="s">
        <v>858</v>
      </c>
      <c r="D148" s="40" t="s">
        <v>211</v>
      </c>
      <c r="E148" s="41" t="s">
        <v>70</v>
      </c>
      <c r="F148" s="42" t="s">
        <v>64</v>
      </c>
      <c r="G148" s="42" t="s">
        <v>621</v>
      </c>
      <c r="H148" s="51" t="s">
        <v>212</v>
      </c>
      <c r="I148" s="42" t="s">
        <v>632</v>
      </c>
      <c r="J148" s="42">
        <v>50</v>
      </c>
      <c r="K148" s="43">
        <v>42795</v>
      </c>
      <c r="L148" s="44">
        <v>0</v>
      </c>
      <c r="M148" s="42">
        <v>0</v>
      </c>
      <c r="N148" s="42">
        <v>0</v>
      </c>
      <c r="O148" s="45">
        <v>71</v>
      </c>
      <c r="P148" s="39">
        <f t="shared" si="6"/>
        <v>71</v>
      </c>
      <c r="Q148" s="183"/>
      <c r="R148" s="184"/>
      <c r="S148" s="46">
        <v>28.99</v>
      </c>
      <c r="T148" s="46">
        <v>55</v>
      </c>
      <c r="U148" s="47">
        <f t="shared" si="7"/>
        <v>2058.29</v>
      </c>
      <c r="V148" s="48">
        <f t="shared" si="8"/>
        <v>3905</v>
      </c>
      <c r="W148" s="48"/>
    </row>
    <row r="149" spans="1:23">
      <c r="A149" s="91" t="s">
        <v>125</v>
      </c>
      <c r="B149" s="92"/>
      <c r="C149" s="39" t="s">
        <v>913</v>
      </c>
      <c r="D149" s="40" t="s">
        <v>126</v>
      </c>
      <c r="E149" s="55" t="s">
        <v>70</v>
      </c>
      <c r="F149" s="42" t="s">
        <v>64</v>
      </c>
      <c r="G149" s="42" t="s">
        <v>621</v>
      </c>
      <c r="H149" s="51" t="s">
        <v>155</v>
      </c>
      <c r="I149" s="51" t="s">
        <v>80</v>
      </c>
      <c r="J149" s="42">
        <v>1</v>
      </c>
      <c r="K149" s="43">
        <v>43101</v>
      </c>
      <c r="L149" s="44">
        <v>1</v>
      </c>
      <c r="M149" s="42">
        <v>0</v>
      </c>
      <c r="N149" s="42">
        <v>0</v>
      </c>
      <c r="O149" s="45">
        <v>0</v>
      </c>
      <c r="P149" s="39">
        <f t="shared" si="6"/>
        <v>1</v>
      </c>
      <c r="Q149" s="56"/>
      <c r="R149" s="57"/>
      <c r="S149" s="46">
        <v>505.6542</v>
      </c>
      <c r="T149" s="46">
        <v>1200</v>
      </c>
      <c r="U149" s="47">
        <f t="shared" si="7"/>
        <v>505.6542</v>
      </c>
      <c r="V149" s="48">
        <f t="shared" si="8"/>
        <v>1200</v>
      </c>
      <c r="W149" s="184"/>
    </row>
    <row r="150" spans="1:23">
      <c r="A150" s="50"/>
      <c r="B150" s="58"/>
      <c r="C150" s="39" t="s">
        <v>732</v>
      </c>
      <c r="D150" s="40" t="s">
        <v>213</v>
      </c>
      <c r="E150" s="41" t="s">
        <v>70</v>
      </c>
      <c r="F150" s="42"/>
      <c r="G150" s="42" t="s">
        <v>621</v>
      </c>
      <c r="H150" s="51"/>
      <c r="I150" s="42" t="s">
        <v>80</v>
      </c>
      <c r="J150" s="42">
        <v>1</v>
      </c>
      <c r="K150" s="43">
        <v>42430</v>
      </c>
      <c r="L150" s="44">
        <v>3</v>
      </c>
      <c r="M150" s="42">
        <v>0</v>
      </c>
      <c r="N150" s="42">
        <v>0</v>
      </c>
      <c r="O150" s="45">
        <v>0</v>
      </c>
      <c r="P150" s="39">
        <f t="shared" si="6"/>
        <v>3</v>
      </c>
      <c r="Q150" s="56"/>
      <c r="R150" s="57"/>
      <c r="S150" s="46">
        <v>0</v>
      </c>
      <c r="T150" s="46"/>
      <c r="U150" s="47">
        <f t="shared" si="7"/>
        <v>0</v>
      </c>
      <c r="V150" s="48">
        <f t="shared" si="8"/>
        <v>0</v>
      </c>
      <c r="W150" s="48" t="s">
        <v>680</v>
      </c>
    </row>
    <row r="151" spans="1:23">
      <c r="A151" s="50"/>
      <c r="B151" s="58"/>
      <c r="C151" s="39" t="s">
        <v>948</v>
      </c>
      <c r="D151" s="40" t="s">
        <v>949</v>
      </c>
      <c r="E151" s="41" t="s">
        <v>70</v>
      </c>
      <c r="F151" s="42" t="s">
        <v>64</v>
      </c>
      <c r="G151" s="42" t="s">
        <v>621</v>
      </c>
      <c r="H151" s="42"/>
      <c r="I151" s="42" t="s">
        <v>139</v>
      </c>
      <c r="J151" s="42">
        <v>1</v>
      </c>
      <c r="K151" s="43" t="s">
        <v>129</v>
      </c>
      <c r="L151" s="44">
        <v>2</v>
      </c>
      <c r="M151" s="42">
        <v>0</v>
      </c>
      <c r="N151" s="42">
        <v>0</v>
      </c>
      <c r="O151" s="45">
        <v>0</v>
      </c>
      <c r="P151" s="39">
        <f t="shared" si="6"/>
        <v>2</v>
      </c>
      <c r="Q151" s="56"/>
      <c r="R151" s="57"/>
      <c r="S151" s="46">
        <v>8384.7420000000002</v>
      </c>
      <c r="T151" s="46">
        <v>14884.542000000001</v>
      </c>
      <c r="U151" s="47">
        <f t="shared" si="7"/>
        <v>16769.484</v>
      </c>
      <c r="V151" s="48">
        <f t="shared" si="8"/>
        <v>29769.084000000003</v>
      </c>
      <c r="W151" s="184"/>
    </row>
    <row r="152" spans="1:23">
      <c r="A152" s="50"/>
      <c r="B152" s="58"/>
      <c r="C152" s="39" t="s">
        <v>895</v>
      </c>
      <c r="D152" s="40" t="s">
        <v>238</v>
      </c>
      <c r="E152" s="41" t="s">
        <v>70</v>
      </c>
      <c r="F152" s="42" t="s">
        <v>608</v>
      </c>
      <c r="G152" s="42" t="s">
        <v>621</v>
      </c>
      <c r="H152" s="42"/>
      <c r="I152" s="42" t="s">
        <v>139</v>
      </c>
      <c r="J152" s="42">
        <v>1</v>
      </c>
      <c r="K152" s="43">
        <v>43040</v>
      </c>
      <c r="L152" s="44">
        <v>7</v>
      </c>
      <c r="M152" s="42">
        <v>0</v>
      </c>
      <c r="N152" s="42">
        <v>0</v>
      </c>
      <c r="O152" s="45">
        <v>0</v>
      </c>
      <c r="P152" s="39">
        <f t="shared" si="6"/>
        <v>7</v>
      </c>
      <c r="Q152" s="56"/>
      <c r="R152" s="57"/>
      <c r="S152" s="46">
        <v>638.54999999999995</v>
      </c>
      <c r="T152" s="46">
        <v>1133.55</v>
      </c>
      <c r="U152" s="47">
        <f t="shared" si="7"/>
        <v>4469.8499999999995</v>
      </c>
      <c r="V152" s="48">
        <f t="shared" si="8"/>
        <v>7934.8499999999995</v>
      </c>
      <c r="W152" s="48"/>
    </row>
    <row r="153" spans="1:23">
      <c r="A153" s="50" t="s">
        <v>27</v>
      </c>
      <c r="B153" s="58"/>
      <c r="C153" s="39" t="s">
        <v>829</v>
      </c>
      <c r="D153" s="40" t="s">
        <v>27</v>
      </c>
      <c r="E153" s="41" t="s">
        <v>90</v>
      </c>
      <c r="F153" s="42" t="s">
        <v>58</v>
      </c>
      <c r="G153" s="42" t="s">
        <v>621</v>
      </c>
      <c r="H153" s="51" t="s">
        <v>129</v>
      </c>
      <c r="I153" s="42" t="s">
        <v>625</v>
      </c>
      <c r="J153" s="42">
        <v>180</v>
      </c>
      <c r="K153" s="43">
        <v>42675</v>
      </c>
      <c r="L153" s="44">
        <v>20</v>
      </c>
      <c r="M153" s="42">
        <v>2</v>
      </c>
      <c r="N153" s="42">
        <v>45</v>
      </c>
      <c r="O153" s="45">
        <v>8</v>
      </c>
      <c r="P153" s="39">
        <f t="shared" si="6"/>
        <v>4988</v>
      </c>
      <c r="Q153" s="56"/>
      <c r="R153" s="57"/>
      <c r="S153" s="46">
        <v>48.504000000000005</v>
      </c>
      <c r="T153" s="46">
        <v>64.800000000000011</v>
      </c>
      <c r="U153" s="47">
        <f t="shared" si="7"/>
        <v>241937.95200000002</v>
      </c>
      <c r="V153" s="48">
        <f t="shared" si="8"/>
        <v>323222.40000000008</v>
      </c>
      <c r="W153" s="184"/>
    </row>
    <row r="154" spans="1:23">
      <c r="A154" s="50" t="s">
        <v>33</v>
      </c>
      <c r="B154" s="58"/>
      <c r="C154" s="39" t="s">
        <v>742</v>
      </c>
      <c r="D154" s="40" t="s">
        <v>33</v>
      </c>
      <c r="E154" s="41" t="s">
        <v>90</v>
      </c>
      <c r="F154" s="42" t="s">
        <v>64</v>
      </c>
      <c r="G154" s="42" t="s">
        <v>621</v>
      </c>
      <c r="H154" s="51" t="s">
        <v>129</v>
      </c>
      <c r="I154" s="42" t="s">
        <v>151</v>
      </c>
      <c r="J154" s="42">
        <v>180</v>
      </c>
      <c r="K154" s="43">
        <v>42491</v>
      </c>
      <c r="L154" s="44">
        <v>18</v>
      </c>
      <c r="M154" s="42">
        <v>0</v>
      </c>
      <c r="N154" s="42">
        <v>0</v>
      </c>
      <c r="O154" s="45">
        <v>135</v>
      </c>
      <c r="P154" s="39">
        <f t="shared" si="6"/>
        <v>3375</v>
      </c>
      <c r="Q154" s="56"/>
      <c r="R154" s="57"/>
      <c r="S154" s="46">
        <v>23.598399999999998</v>
      </c>
      <c r="T154" s="46">
        <v>54</v>
      </c>
      <c r="U154" s="47">
        <f t="shared" si="7"/>
        <v>79644.599999999991</v>
      </c>
      <c r="V154" s="48">
        <f t="shared" si="8"/>
        <v>182250</v>
      </c>
      <c r="W154" s="48" t="s">
        <v>734</v>
      </c>
    </row>
    <row r="155" spans="1:23">
      <c r="A155" s="50" t="s">
        <v>37</v>
      </c>
      <c r="B155" s="58"/>
      <c r="C155" s="39" t="s">
        <v>607</v>
      </c>
      <c r="D155" s="40" t="s">
        <v>37</v>
      </c>
      <c r="E155" s="41" t="s">
        <v>90</v>
      </c>
      <c r="F155" s="42" t="s">
        <v>58</v>
      </c>
      <c r="G155" s="42" t="s">
        <v>621</v>
      </c>
      <c r="H155" s="51" t="s">
        <v>129</v>
      </c>
      <c r="I155" s="42" t="s">
        <v>625</v>
      </c>
      <c r="J155" s="42">
        <v>180</v>
      </c>
      <c r="K155" s="43">
        <v>42614</v>
      </c>
      <c r="L155" s="44">
        <v>9</v>
      </c>
      <c r="M155" s="42">
        <v>1</v>
      </c>
      <c r="N155" s="42">
        <v>32</v>
      </c>
      <c r="O155" s="45">
        <v>8</v>
      </c>
      <c r="P155" s="39">
        <f t="shared" si="6"/>
        <v>2603</v>
      </c>
      <c r="Q155" s="56"/>
      <c r="R155" s="57"/>
      <c r="S155" s="46">
        <v>24.3079</v>
      </c>
      <c r="T155" s="46">
        <v>43.2</v>
      </c>
      <c r="U155" s="47">
        <f t="shared" si="7"/>
        <v>63273.4637</v>
      </c>
      <c r="V155" s="48">
        <f t="shared" si="8"/>
        <v>112449.60000000001</v>
      </c>
      <c r="W155" s="48" t="s">
        <v>734</v>
      </c>
    </row>
    <row r="156" spans="1:23">
      <c r="A156" s="50" t="s">
        <v>38</v>
      </c>
      <c r="B156" s="58"/>
      <c r="C156" s="39" t="s">
        <v>824</v>
      </c>
      <c r="D156" s="40" t="s">
        <v>38</v>
      </c>
      <c r="E156" s="41" t="s">
        <v>90</v>
      </c>
      <c r="F156" s="42" t="s">
        <v>58</v>
      </c>
      <c r="G156" s="42" t="s">
        <v>621</v>
      </c>
      <c r="H156" s="42" t="s">
        <v>110</v>
      </c>
      <c r="I156" s="42" t="s">
        <v>625</v>
      </c>
      <c r="J156" s="42">
        <v>180</v>
      </c>
      <c r="K156" s="43">
        <v>42644</v>
      </c>
      <c r="L156" s="44">
        <v>25</v>
      </c>
      <c r="M156" s="42">
        <v>0</v>
      </c>
      <c r="N156" s="42">
        <v>43</v>
      </c>
      <c r="O156" s="45">
        <v>660</v>
      </c>
      <c r="P156" s="39">
        <f t="shared" si="6"/>
        <v>6450</v>
      </c>
      <c r="Q156" s="56"/>
      <c r="R156" s="57"/>
      <c r="S156" s="46">
        <v>24.114400000000003</v>
      </c>
      <c r="T156" s="46">
        <v>54</v>
      </c>
      <c r="U156" s="47">
        <f t="shared" si="7"/>
        <v>155537.88000000003</v>
      </c>
      <c r="V156" s="48">
        <f t="shared" si="8"/>
        <v>348300</v>
      </c>
      <c r="W156" s="184"/>
    </row>
    <row r="157" spans="1:23">
      <c r="A157" s="50" t="s">
        <v>5</v>
      </c>
      <c r="B157" s="58"/>
      <c r="C157" s="39" t="s">
        <v>739</v>
      </c>
      <c r="D157" s="40" t="s">
        <v>5</v>
      </c>
      <c r="E157" s="41" t="s">
        <v>90</v>
      </c>
      <c r="F157" s="42" t="s">
        <v>64</v>
      </c>
      <c r="G157" s="42" t="s">
        <v>621</v>
      </c>
      <c r="H157" s="51" t="s">
        <v>129</v>
      </c>
      <c r="I157" s="42" t="s">
        <v>151</v>
      </c>
      <c r="J157" s="42">
        <v>90</v>
      </c>
      <c r="K157" s="43">
        <v>42491</v>
      </c>
      <c r="L157" s="44">
        <v>14</v>
      </c>
      <c r="M157" s="42">
        <v>0</v>
      </c>
      <c r="N157" s="42">
        <v>0</v>
      </c>
      <c r="O157" s="45">
        <v>123</v>
      </c>
      <c r="P157" s="39">
        <f t="shared" si="6"/>
        <v>1383</v>
      </c>
      <c r="Q157" s="56"/>
      <c r="R157" s="57"/>
      <c r="S157" s="46">
        <v>79.893999999999991</v>
      </c>
      <c r="T157" s="46">
        <v>162</v>
      </c>
      <c r="U157" s="47">
        <f t="shared" si="7"/>
        <v>110493.40199999999</v>
      </c>
      <c r="V157" s="48">
        <f t="shared" si="8"/>
        <v>224046</v>
      </c>
      <c r="W157" s="48" t="s">
        <v>734</v>
      </c>
    </row>
    <row r="158" spans="1:23">
      <c r="A158" s="50"/>
      <c r="B158" s="58" t="s">
        <v>727</v>
      </c>
      <c r="C158" s="39" t="s">
        <v>888</v>
      </c>
      <c r="D158" s="40" t="s">
        <v>889</v>
      </c>
      <c r="E158" s="41" t="s">
        <v>192</v>
      </c>
      <c r="F158" s="42" t="s">
        <v>58</v>
      </c>
      <c r="G158" s="42" t="s">
        <v>621</v>
      </c>
      <c r="H158" s="42" t="s">
        <v>143</v>
      </c>
      <c r="I158" s="42" t="s">
        <v>625</v>
      </c>
      <c r="J158" s="42">
        <v>30</v>
      </c>
      <c r="K158" s="43">
        <v>43040</v>
      </c>
      <c r="L158" s="44">
        <v>10</v>
      </c>
      <c r="M158" s="42">
        <v>0</v>
      </c>
      <c r="N158" s="42">
        <v>0</v>
      </c>
      <c r="O158" s="45">
        <v>0</v>
      </c>
      <c r="P158" s="39">
        <f t="shared" si="6"/>
        <v>300</v>
      </c>
      <c r="Q158" s="56"/>
      <c r="R158" s="57"/>
      <c r="S158" s="46">
        <v>92.965999999999994</v>
      </c>
      <c r="T158" s="46">
        <v>144.17333333333332</v>
      </c>
      <c r="U158" s="47">
        <f t="shared" si="7"/>
        <v>27889.8</v>
      </c>
      <c r="V158" s="48">
        <f t="shared" si="8"/>
        <v>43251.999999999993</v>
      </c>
      <c r="W158" s="48"/>
    </row>
    <row r="159" spans="1:23">
      <c r="A159" s="50"/>
      <c r="B159" s="58" t="s">
        <v>727</v>
      </c>
      <c r="C159" s="39" t="s">
        <v>896</v>
      </c>
      <c r="D159" s="40" t="s">
        <v>897</v>
      </c>
      <c r="E159" s="41" t="s">
        <v>192</v>
      </c>
      <c r="F159" s="42" t="s">
        <v>58</v>
      </c>
      <c r="G159" s="42" t="s">
        <v>621</v>
      </c>
      <c r="H159" s="42" t="s">
        <v>129</v>
      </c>
      <c r="I159" s="42" t="s">
        <v>625</v>
      </c>
      <c r="J159" s="42">
        <v>90</v>
      </c>
      <c r="K159" s="43">
        <v>43069</v>
      </c>
      <c r="L159" s="44">
        <v>2</v>
      </c>
      <c r="M159" s="42">
        <v>0</v>
      </c>
      <c r="N159" s="42">
        <v>0</v>
      </c>
      <c r="O159" s="45">
        <v>7</v>
      </c>
      <c r="P159" s="39">
        <f t="shared" si="6"/>
        <v>187</v>
      </c>
      <c r="Q159" s="56"/>
      <c r="R159" s="57"/>
      <c r="S159" s="46">
        <v>8.9009999999999998</v>
      </c>
      <c r="T159" s="46">
        <v>31.81</v>
      </c>
      <c r="U159" s="47">
        <f t="shared" si="7"/>
        <v>1664.4869999999999</v>
      </c>
      <c r="V159" s="48">
        <f t="shared" si="8"/>
        <v>5948.4699999999993</v>
      </c>
      <c r="W159" s="48"/>
    </row>
    <row r="160" spans="1:23">
      <c r="A160" s="50"/>
      <c r="B160" s="58" t="s">
        <v>727</v>
      </c>
      <c r="C160" s="39" t="s">
        <v>821</v>
      </c>
      <c r="D160" s="40" t="s">
        <v>822</v>
      </c>
      <c r="E160" s="41" t="s">
        <v>192</v>
      </c>
      <c r="F160" s="42" t="s">
        <v>58</v>
      </c>
      <c r="G160" s="42" t="s">
        <v>621</v>
      </c>
      <c r="H160" s="42" t="s">
        <v>143</v>
      </c>
      <c r="I160" s="42" t="s">
        <v>625</v>
      </c>
      <c r="J160" s="42">
        <v>120</v>
      </c>
      <c r="K160" s="43">
        <v>42522</v>
      </c>
      <c r="L160" s="44">
        <v>0</v>
      </c>
      <c r="M160" s="42">
        <v>0</v>
      </c>
      <c r="N160" s="42">
        <v>0</v>
      </c>
      <c r="O160" s="45">
        <v>19</v>
      </c>
      <c r="P160" s="39">
        <f t="shared" si="6"/>
        <v>19</v>
      </c>
      <c r="Q160" s="56"/>
      <c r="R160" s="57"/>
      <c r="S160" s="46">
        <v>18.543749999999999</v>
      </c>
      <c r="T160" s="46">
        <v>28.759999999999998</v>
      </c>
      <c r="U160" s="47">
        <f t="shared" si="7"/>
        <v>352.33125000000001</v>
      </c>
      <c r="V160" s="48">
        <f t="shared" si="8"/>
        <v>546.43999999999994</v>
      </c>
      <c r="W160" s="48" t="s">
        <v>734</v>
      </c>
    </row>
    <row r="161" spans="1:23">
      <c r="A161" s="50"/>
      <c r="B161" s="58" t="s">
        <v>727</v>
      </c>
      <c r="C161" s="39" t="s">
        <v>898</v>
      </c>
      <c r="D161" s="40" t="s">
        <v>899</v>
      </c>
      <c r="E161" s="41" t="s">
        <v>192</v>
      </c>
      <c r="F161" s="42" t="s">
        <v>132</v>
      </c>
      <c r="G161" s="42" t="s">
        <v>621</v>
      </c>
      <c r="H161" s="42" t="s">
        <v>143</v>
      </c>
      <c r="I161" s="42" t="s">
        <v>151</v>
      </c>
      <c r="J161" s="42">
        <v>90</v>
      </c>
      <c r="K161" s="43">
        <v>43070</v>
      </c>
      <c r="L161" s="44">
        <v>8</v>
      </c>
      <c r="M161" s="42">
        <v>0</v>
      </c>
      <c r="N161" s="42">
        <v>0</v>
      </c>
      <c r="O161" s="45">
        <v>0</v>
      </c>
      <c r="P161" s="39">
        <f t="shared" si="6"/>
        <v>720</v>
      </c>
      <c r="Q161" s="56"/>
      <c r="R161" s="57"/>
      <c r="S161" s="46">
        <v>42.856666666666669</v>
      </c>
      <c r="T161" s="46">
        <v>66.457777777777778</v>
      </c>
      <c r="U161" s="47">
        <f t="shared" si="7"/>
        <v>30856.800000000003</v>
      </c>
      <c r="V161" s="48">
        <f t="shared" si="8"/>
        <v>47849.599999999999</v>
      </c>
      <c r="W161" s="48"/>
    </row>
    <row r="162" spans="1:23">
      <c r="A162" s="50"/>
      <c r="B162" s="58" t="s">
        <v>727</v>
      </c>
      <c r="C162" s="39" t="s">
        <v>728</v>
      </c>
      <c r="D162" s="40" t="s">
        <v>729</v>
      </c>
      <c r="E162" s="41" t="s">
        <v>192</v>
      </c>
      <c r="F162" s="51" t="s">
        <v>132</v>
      </c>
      <c r="G162" s="42" t="s">
        <v>621</v>
      </c>
      <c r="H162" s="51" t="s">
        <v>143</v>
      </c>
      <c r="I162" s="42" t="s">
        <v>151</v>
      </c>
      <c r="J162" s="42">
        <v>60</v>
      </c>
      <c r="K162" s="43">
        <v>42430</v>
      </c>
      <c r="L162" s="44">
        <v>0</v>
      </c>
      <c r="M162" s="42">
        <v>0</v>
      </c>
      <c r="N162" s="42">
        <v>0</v>
      </c>
      <c r="O162" s="45">
        <v>24</v>
      </c>
      <c r="P162" s="39">
        <f t="shared" si="6"/>
        <v>24</v>
      </c>
      <c r="Q162" s="56"/>
      <c r="R162" s="57"/>
      <c r="S162" s="46">
        <v>45.494</v>
      </c>
      <c r="T162" s="46">
        <v>70.553333333333327</v>
      </c>
      <c r="U162" s="47">
        <f t="shared" si="7"/>
        <v>1091.856</v>
      </c>
      <c r="V162" s="48">
        <f t="shared" si="8"/>
        <v>1693.2799999999997</v>
      </c>
      <c r="W162" s="48" t="s">
        <v>680</v>
      </c>
    </row>
    <row r="163" spans="1:23">
      <c r="A163" s="50"/>
      <c r="B163" s="63" t="s">
        <v>694</v>
      </c>
      <c r="C163" s="39" t="s">
        <v>778</v>
      </c>
      <c r="D163" s="40" t="s">
        <v>170</v>
      </c>
      <c r="E163" s="41" t="s">
        <v>192</v>
      </c>
      <c r="F163" s="51" t="s">
        <v>132</v>
      </c>
      <c r="G163" s="42" t="s">
        <v>621</v>
      </c>
      <c r="H163" s="51" t="s">
        <v>143</v>
      </c>
      <c r="I163" s="42" t="s">
        <v>625</v>
      </c>
      <c r="J163" s="42">
        <v>120</v>
      </c>
      <c r="K163" s="43">
        <v>42614</v>
      </c>
      <c r="L163" s="44">
        <v>8</v>
      </c>
      <c r="M163" s="42">
        <v>0</v>
      </c>
      <c r="N163" s="42">
        <v>2</v>
      </c>
      <c r="O163" s="45">
        <v>164</v>
      </c>
      <c r="P163" s="39">
        <f t="shared" si="6"/>
        <v>1184</v>
      </c>
      <c r="Q163" s="56"/>
      <c r="R163" s="57"/>
      <c r="S163" s="46">
        <v>39.56</v>
      </c>
      <c r="T163" s="46">
        <v>61.34</v>
      </c>
      <c r="U163" s="47">
        <f t="shared" si="7"/>
        <v>46839.040000000001</v>
      </c>
      <c r="V163" s="48">
        <f t="shared" si="8"/>
        <v>72626.559999999998</v>
      </c>
      <c r="W163" s="48" t="s">
        <v>734</v>
      </c>
    </row>
    <row r="164" spans="1:23">
      <c r="A164" s="50"/>
      <c r="B164" s="58" t="s">
        <v>727</v>
      </c>
      <c r="C164" s="39" t="s">
        <v>827</v>
      </c>
      <c r="D164" s="40" t="s">
        <v>828</v>
      </c>
      <c r="E164" s="41" t="s">
        <v>192</v>
      </c>
      <c r="F164" s="42" t="s">
        <v>136</v>
      </c>
      <c r="G164" s="42" t="s">
        <v>621</v>
      </c>
      <c r="H164" s="42" t="s">
        <v>143</v>
      </c>
      <c r="I164" s="42" t="s">
        <v>151</v>
      </c>
      <c r="J164" s="42">
        <v>100</v>
      </c>
      <c r="K164" s="43">
        <v>42675</v>
      </c>
      <c r="L164" s="44">
        <v>1</v>
      </c>
      <c r="M164" s="42">
        <v>0</v>
      </c>
      <c r="N164" s="42">
        <v>0</v>
      </c>
      <c r="O164" s="45">
        <v>60</v>
      </c>
      <c r="P164" s="39">
        <f t="shared" si="6"/>
        <v>160</v>
      </c>
      <c r="Q164" s="56"/>
      <c r="R164" s="57"/>
      <c r="S164" s="46">
        <v>11.867999999999999</v>
      </c>
      <c r="T164" s="46">
        <v>18.411999999999999</v>
      </c>
      <c r="U164" s="47">
        <f t="shared" si="7"/>
        <v>1898.8799999999997</v>
      </c>
      <c r="V164" s="48">
        <f t="shared" si="8"/>
        <v>2945.92</v>
      </c>
      <c r="W164" s="48"/>
    </row>
    <row r="165" spans="1:23">
      <c r="A165" s="50"/>
      <c r="B165" s="58" t="s">
        <v>727</v>
      </c>
      <c r="C165" s="39" t="s">
        <v>937</v>
      </c>
      <c r="D165" s="40" t="s">
        <v>159</v>
      </c>
      <c r="E165" s="41" t="s">
        <v>192</v>
      </c>
      <c r="F165" s="51" t="s">
        <v>132</v>
      </c>
      <c r="G165" s="42" t="s">
        <v>621</v>
      </c>
      <c r="H165" s="51" t="s">
        <v>143</v>
      </c>
      <c r="I165" s="42" t="s">
        <v>625</v>
      </c>
      <c r="J165" s="42">
        <v>120</v>
      </c>
      <c r="K165" s="43">
        <v>43374</v>
      </c>
      <c r="L165" s="44">
        <v>4</v>
      </c>
      <c r="M165" s="42">
        <v>0</v>
      </c>
      <c r="N165" s="42">
        <v>0</v>
      </c>
      <c r="O165" s="45">
        <v>6</v>
      </c>
      <c r="P165" s="39">
        <f t="shared" si="6"/>
        <v>486</v>
      </c>
      <c r="Q165" s="56"/>
      <c r="R165" s="57"/>
      <c r="S165" s="46">
        <v>5.9339999999999993</v>
      </c>
      <c r="T165" s="46">
        <v>9.2100000000000009</v>
      </c>
      <c r="U165" s="47">
        <f t="shared" si="7"/>
        <v>2883.9239999999995</v>
      </c>
      <c r="V165" s="48">
        <f t="shared" si="8"/>
        <v>4476.0600000000004</v>
      </c>
      <c r="W165" s="184"/>
    </row>
    <row r="166" spans="1:23">
      <c r="A166" s="97"/>
      <c r="B166" s="98" t="s">
        <v>727</v>
      </c>
      <c r="C166" s="39" t="s">
        <v>925</v>
      </c>
      <c r="D166" s="40" t="s">
        <v>926</v>
      </c>
      <c r="E166" s="41" t="s">
        <v>192</v>
      </c>
      <c r="F166" s="42" t="s">
        <v>132</v>
      </c>
      <c r="G166" s="42" t="s">
        <v>621</v>
      </c>
      <c r="H166" s="42" t="s">
        <v>143</v>
      </c>
      <c r="I166" s="42" t="s">
        <v>151</v>
      </c>
      <c r="J166" s="42">
        <v>60</v>
      </c>
      <c r="K166" s="43">
        <v>43160</v>
      </c>
      <c r="L166" s="44">
        <v>8</v>
      </c>
      <c r="M166" s="42">
        <v>0</v>
      </c>
      <c r="N166" s="42">
        <v>0</v>
      </c>
      <c r="O166" s="45">
        <v>0</v>
      </c>
      <c r="P166" s="39">
        <f t="shared" si="6"/>
        <v>480</v>
      </c>
      <c r="Q166" s="99"/>
      <c r="R166" s="100"/>
      <c r="S166" s="46">
        <v>25.2195</v>
      </c>
      <c r="T166" s="46">
        <v>39.119999999999997</v>
      </c>
      <c r="U166" s="47">
        <f t="shared" si="7"/>
        <v>12105.36</v>
      </c>
      <c r="V166" s="48">
        <f t="shared" si="8"/>
        <v>18777.599999999999</v>
      </c>
      <c r="W166" s="48"/>
    </row>
    <row r="167" spans="1:23">
      <c r="A167" s="50"/>
      <c r="B167" s="58" t="s">
        <v>727</v>
      </c>
      <c r="C167" s="39" t="s">
        <v>851</v>
      </c>
      <c r="D167" s="40" t="s">
        <v>852</v>
      </c>
      <c r="E167" s="41" t="s">
        <v>192</v>
      </c>
      <c r="F167" s="42" t="s">
        <v>132</v>
      </c>
      <c r="G167" s="42" t="s">
        <v>621</v>
      </c>
      <c r="H167" s="42"/>
      <c r="I167" s="42" t="s">
        <v>625</v>
      </c>
      <c r="J167" s="42">
        <v>60</v>
      </c>
      <c r="K167" s="43">
        <v>42767</v>
      </c>
      <c r="L167" s="44">
        <v>8</v>
      </c>
      <c r="M167" s="42">
        <v>0</v>
      </c>
      <c r="N167" s="42">
        <v>0</v>
      </c>
      <c r="O167" s="45">
        <v>9</v>
      </c>
      <c r="P167" s="39">
        <f t="shared" si="6"/>
        <v>489</v>
      </c>
      <c r="Q167" s="56"/>
      <c r="R167" s="57"/>
      <c r="S167" s="46">
        <v>13.3515</v>
      </c>
      <c r="T167" s="46">
        <v>20.720000000000002</v>
      </c>
      <c r="U167" s="47">
        <f t="shared" si="7"/>
        <v>6528.8834999999999</v>
      </c>
      <c r="V167" s="48">
        <f t="shared" si="8"/>
        <v>10132.080000000002</v>
      </c>
      <c r="W167" s="184"/>
    </row>
    <row r="168" spans="1:23">
      <c r="A168" s="50"/>
      <c r="B168" s="58" t="s">
        <v>727</v>
      </c>
      <c r="C168" s="39" t="s">
        <v>830</v>
      </c>
      <c r="D168" s="40" t="s">
        <v>831</v>
      </c>
      <c r="E168" s="41" t="s">
        <v>192</v>
      </c>
      <c r="F168" s="42" t="s">
        <v>132</v>
      </c>
      <c r="G168" s="42" t="s">
        <v>621</v>
      </c>
      <c r="H168" s="42" t="s">
        <v>143</v>
      </c>
      <c r="I168" s="42" t="s">
        <v>832</v>
      </c>
      <c r="J168" s="42">
        <v>120</v>
      </c>
      <c r="K168" s="43">
        <v>42675</v>
      </c>
      <c r="L168" s="44">
        <v>7</v>
      </c>
      <c r="M168" s="42">
        <v>0</v>
      </c>
      <c r="N168" s="42">
        <v>0</v>
      </c>
      <c r="O168" s="45">
        <v>31</v>
      </c>
      <c r="P168" s="39">
        <f t="shared" si="6"/>
        <v>871</v>
      </c>
      <c r="Q168" s="56"/>
      <c r="R168" s="57"/>
      <c r="S168" s="46">
        <v>16.615200000000002</v>
      </c>
      <c r="T168" s="46">
        <v>26</v>
      </c>
      <c r="U168" s="47">
        <f t="shared" si="7"/>
        <v>14471.839200000002</v>
      </c>
      <c r="V168" s="48">
        <f t="shared" si="8"/>
        <v>22646</v>
      </c>
      <c r="W168" s="184"/>
    </row>
    <row r="169" spans="1:23">
      <c r="A169" s="50"/>
      <c r="B169" s="58" t="s">
        <v>727</v>
      </c>
      <c r="C169" s="39" t="s">
        <v>819</v>
      </c>
      <c r="D169" s="40" t="s">
        <v>167</v>
      </c>
      <c r="E169" s="41" t="s">
        <v>192</v>
      </c>
      <c r="F169" s="51" t="s">
        <v>132</v>
      </c>
      <c r="G169" s="42" t="s">
        <v>621</v>
      </c>
      <c r="H169" s="51" t="s">
        <v>143</v>
      </c>
      <c r="I169" s="42" t="s">
        <v>625</v>
      </c>
      <c r="J169" s="42">
        <v>60</v>
      </c>
      <c r="K169" s="43">
        <v>42583</v>
      </c>
      <c r="L169" s="44">
        <v>1</v>
      </c>
      <c r="M169" s="42">
        <v>0</v>
      </c>
      <c r="N169" s="42">
        <v>0</v>
      </c>
      <c r="O169" s="45">
        <v>0</v>
      </c>
      <c r="P169" s="39">
        <f t="shared" si="6"/>
        <v>60</v>
      </c>
      <c r="Q169" s="56"/>
      <c r="R169" s="57"/>
      <c r="S169" s="46">
        <v>32.637</v>
      </c>
      <c r="T169" s="46">
        <v>50.62</v>
      </c>
      <c r="U169" s="47">
        <f t="shared" si="7"/>
        <v>1958.22</v>
      </c>
      <c r="V169" s="48">
        <f t="shared" si="8"/>
        <v>3037.2</v>
      </c>
      <c r="W169" s="48" t="s">
        <v>734</v>
      </c>
    </row>
    <row r="170" spans="1:23">
      <c r="A170" s="67"/>
      <c r="B170" s="68" t="s">
        <v>881</v>
      </c>
      <c r="C170" s="39" t="s">
        <v>882</v>
      </c>
      <c r="D170" s="40" t="s">
        <v>166</v>
      </c>
      <c r="E170" s="41" t="s">
        <v>192</v>
      </c>
      <c r="F170" s="51" t="s">
        <v>132</v>
      </c>
      <c r="G170" s="42" t="s">
        <v>621</v>
      </c>
      <c r="H170" s="51" t="s">
        <v>143</v>
      </c>
      <c r="I170" s="42" t="s">
        <v>625</v>
      </c>
      <c r="J170" s="42">
        <v>60</v>
      </c>
      <c r="K170" s="43">
        <v>42948</v>
      </c>
      <c r="L170" s="44">
        <v>3</v>
      </c>
      <c r="M170" s="42">
        <v>0</v>
      </c>
      <c r="N170" s="42">
        <v>0</v>
      </c>
      <c r="O170" s="45">
        <v>36</v>
      </c>
      <c r="P170" s="39">
        <f t="shared" si="6"/>
        <v>216</v>
      </c>
      <c r="Q170" s="69"/>
      <c r="R170" s="70"/>
      <c r="S170" s="46">
        <v>38.570999999999998</v>
      </c>
      <c r="T170" s="46">
        <v>60</v>
      </c>
      <c r="U170" s="47">
        <f t="shared" si="7"/>
        <v>8331.3359999999993</v>
      </c>
      <c r="V170" s="48">
        <f t="shared" si="8"/>
        <v>12960</v>
      </c>
      <c r="W170" s="48"/>
    </row>
    <row r="171" spans="1:23">
      <c r="A171" s="50"/>
      <c r="B171" s="58" t="s">
        <v>881</v>
      </c>
      <c r="C171" s="39" t="s">
        <v>974</v>
      </c>
      <c r="D171" s="40" t="s">
        <v>975</v>
      </c>
      <c r="E171" s="41" t="s">
        <v>192</v>
      </c>
      <c r="F171" s="42" t="s">
        <v>132</v>
      </c>
      <c r="G171" s="42" t="s">
        <v>621</v>
      </c>
      <c r="H171" s="42" t="s">
        <v>143</v>
      </c>
      <c r="I171" s="42" t="s">
        <v>625</v>
      </c>
      <c r="J171" s="42">
        <v>30</v>
      </c>
      <c r="K171" s="43" t="s">
        <v>976</v>
      </c>
      <c r="L171" s="44">
        <v>4</v>
      </c>
      <c r="M171" s="42">
        <v>0</v>
      </c>
      <c r="N171" s="42">
        <v>0</v>
      </c>
      <c r="O171" s="45">
        <v>28</v>
      </c>
      <c r="P171" s="39">
        <f t="shared" si="6"/>
        <v>148</v>
      </c>
      <c r="Q171" s="56"/>
      <c r="R171" s="57"/>
      <c r="S171" s="46">
        <v>98.9</v>
      </c>
      <c r="T171" s="46">
        <v>153.37333333333333</v>
      </c>
      <c r="U171" s="47">
        <f t="shared" si="7"/>
        <v>14637.2</v>
      </c>
      <c r="V171" s="48">
        <f t="shared" si="8"/>
        <v>22699.253333333334</v>
      </c>
      <c r="W171" s="48"/>
    </row>
    <row r="172" spans="1:23">
      <c r="A172" s="50"/>
      <c r="B172" s="58" t="s">
        <v>727</v>
      </c>
      <c r="C172" s="39" t="s">
        <v>884</v>
      </c>
      <c r="D172" s="40" t="s">
        <v>885</v>
      </c>
      <c r="E172" s="41" t="s">
        <v>192</v>
      </c>
      <c r="F172" s="42" t="s">
        <v>132</v>
      </c>
      <c r="G172" s="42" t="s">
        <v>621</v>
      </c>
      <c r="H172" s="42"/>
      <c r="I172" s="42" t="s">
        <v>625</v>
      </c>
      <c r="J172" s="42">
        <v>60</v>
      </c>
      <c r="K172" s="43">
        <v>42979</v>
      </c>
      <c r="L172" s="44">
        <v>6</v>
      </c>
      <c r="M172" s="42">
        <v>0</v>
      </c>
      <c r="N172" s="42">
        <v>1</v>
      </c>
      <c r="O172" s="45">
        <v>3</v>
      </c>
      <c r="P172" s="39">
        <f t="shared" si="6"/>
        <v>393</v>
      </c>
      <c r="Q172" s="56"/>
      <c r="R172" s="57"/>
      <c r="S172" s="46">
        <v>11.126249999999999</v>
      </c>
      <c r="T172" s="46">
        <v>17.27</v>
      </c>
      <c r="U172" s="47">
        <f t="shared" si="7"/>
        <v>4372.6162499999991</v>
      </c>
      <c r="V172" s="48">
        <f t="shared" si="8"/>
        <v>6787.11</v>
      </c>
      <c r="W172" s="184"/>
    </row>
    <row r="173" spans="1:23">
      <c r="A173" s="50"/>
      <c r="B173" s="58" t="s">
        <v>727</v>
      </c>
      <c r="C173" s="39" t="s">
        <v>876</v>
      </c>
      <c r="D173" s="40" t="s">
        <v>877</v>
      </c>
      <c r="E173" s="41" t="s">
        <v>192</v>
      </c>
      <c r="F173" s="42" t="s">
        <v>132</v>
      </c>
      <c r="G173" s="42" t="s">
        <v>621</v>
      </c>
      <c r="H173" s="42" t="s">
        <v>143</v>
      </c>
      <c r="I173" s="42" t="s">
        <v>73</v>
      </c>
      <c r="J173" s="42">
        <v>30</v>
      </c>
      <c r="K173" s="43">
        <v>42887</v>
      </c>
      <c r="L173" s="44">
        <v>6</v>
      </c>
      <c r="M173" s="42">
        <v>0</v>
      </c>
      <c r="N173" s="42">
        <v>0</v>
      </c>
      <c r="O173" s="45">
        <v>0</v>
      </c>
      <c r="P173" s="39">
        <f t="shared" si="6"/>
        <v>180</v>
      </c>
      <c r="Q173" s="56"/>
      <c r="R173" s="57"/>
      <c r="S173" s="46">
        <v>45.494</v>
      </c>
      <c r="T173" s="46">
        <v>70.569999999999993</v>
      </c>
      <c r="U173" s="47">
        <f t="shared" si="7"/>
        <v>8188.92</v>
      </c>
      <c r="V173" s="48">
        <f t="shared" si="8"/>
        <v>12702.599999999999</v>
      </c>
      <c r="W173" s="184"/>
    </row>
    <row r="174" spans="1:23">
      <c r="A174" s="50"/>
      <c r="B174" s="58"/>
      <c r="C174" s="39" t="s">
        <v>859</v>
      </c>
      <c r="D174" s="40" t="s">
        <v>168</v>
      </c>
      <c r="E174" s="41" t="s">
        <v>192</v>
      </c>
      <c r="F174" s="51" t="s">
        <v>132</v>
      </c>
      <c r="G174" s="42" t="s">
        <v>621</v>
      </c>
      <c r="H174" s="51" t="s">
        <v>143</v>
      </c>
      <c r="I174" s="42" t="s">
        <v>163</v>
      </c>
      <c r="J174" s="42">
        <v>60</v>
      </c>
      <c r="K174" s="43">
        <v>42795</v>
      </c>
      <c r="L174" s="44">
        <v>0</v>
      </c>
      <c r="M174" s="42">
        <v>0</v>
      </c>
      <c r="N174" s="42">
        <v>0</v>
      </c>
      <c r="O174" s="45">
        <v>40</v>
      </c>
      <c r="P174" s="39">
        <f t="shared" si="6"/>
        <v>40</v>
      </c>
      <c r="Q174" s="56"/>
      <c r="R174" s="57"/>
      <c r="S174" s="46">
        <v>84.064999999999998</v>
      </c>
      <c r="T174" s="46">
        <v>130.35333333333332</v>
      </c>
      <c r="U174" s="47">
        <f t="shared" si="7"/>
        <v>3362.6</v>
      </c>
      <c r="V174" s="48">
        <f t="shared" si="8"/>
        <v>5214.1333333333332</v>
      </c>
      <c r="W174" s="184"/>
    </row>
    <row r="175" spans="1:23">
      <c r="A175" s="97"/>
      <c r="B175" s="98" t="s">
        <v>727</v>
      </c>
      <c r="C175" s="39" t="s">
        <v>905</v>
      </c>
      <c r="D175" s="40" t="s">
        <v>906</v>
      </c>
      <c r="E175" s="41" t="s">
        <v>192</v>
      </c>
      <c r="F175" s="42" t="s">
        <v>132</v>
      </c>
      <c r="G175" s="42" t="s">
        <v>621</v>
      </c>
      <c r="H175" s="42" t="s">
        <v>143</v>
      </c>
      <c r="I175" s="42" t="s">
        <v>625</v>
      </c>
      <c r="J175" s="42">
        <v>90</v>
      </c>
      <c r="K175" s="43">
        <v>43070</v>
      </c>
      <c r="L175" s="44">
        <v>6</v>
      </c>
      <c r="M175" s="42">
        <v>0</v>
      </c>
      <c r="N175" s="42">
        <v>0</v>
      </c>
      <c r="O175" s="45">
        <v>10</v>
      </c>
      <c r="P175" s="39">
        <f t="shared" si="6"/>
        <v>550</v>
      </c>
      <c r="Q175" s="99"/>
      <c r="R175" s="100"/>
      <c r="S175" s="46">
        <v>29.208466666666666</v>
      </c>
      <c r="T175" s="46">
        <v>45.297777777777775</v>
      </c>
      <c r="U175" s="47">
        <f t="shared" si="7"/>
        <v>16064.656666666666</v>
      </c>
      <c r="V175" s="48">
        <f t="shared" si="8"/>
        <v>24913.777777777777</v>
      </c>
      <c r="W175" s="184"/>
    </row>
    <row r="176" spans="1:23">
      <c r="A176" s="50"/>
      <c r="B176" s="58" t="s">
        <v>727</v>
      </c>
      <c r="C176" s="39" t="s">
        <v>883</v>
      </c>
      <c r="D176" s="40" t="s">
        <v>164</v>
      </c>
      <c r="E176" s="41" t="s">
        <v>192</v>
      </c>
      <c r="F176" s="51" t="s">
        <v>132</v>
      </c>
      <c r="G176" s="42" t="s">
        <v>621</v>
      </c>
      <c r="H176" s="51" t="s">
        <v>143</v>
      </c>
      <c r="I176" s="42" t="s">
        <v>625</v>
      </c>
      <c r="J176" s="42">
        <v>60</v>
      </c>
      <c r="K176" s="43">
        <v>42948</v>
      </c>
      <c r="L176" s="44">
        <v>1</v>
      </c>
      <c r="M176" s="42">
        <v>0</v>
      </c>
      <c r="N176" s="42">
        <v>0</v>
      </c>
      <c r="O176" s="45">
        <v>53</v>
      </c>
      <c r="P176" s="39">
        <f t="shared" si="6"/>
        <v>113</v>
      </c>
      <c r="Q176" s="56"/>
      <c r="R176" s="57"/>
      <c r="S176" s="46">
        <v>31.845800000000001</v>
      </c>
      <c r="T176" s="46">
        <v>49.393333333333331</v>
      </c>
      <c r="U176" s="47">
        <f t="shared" si="7"/>
        <v>3598.5754000000002</v>
      </c>
      <c r="V176" s="48">
        <f t="shared" si="8"/>
        <v>5581.4466666666667</v>
      </c>
      <c r="W176" s="184"/>
    </row>
    <row r="177" spans="1:23">
      <c r="A177" s="50"/>
      <c r="B177" s="58" t="s">
        <v>727</v>
      </c>
      <c r="C177" s="39" t="s">
        <v>800</v>
      </c>
      <c r="D177" s="40" t="s">
        <v>162</v>
      </c>
      <c r="E177" s="41" t="s">
        <v>192</v>
      </c>
      <c r="F177" s="51" t="s">
        <v>132</v>
      </c>
      <c r="G177" s="42" t="s">
        <v>621</v>
      </c>
      <c r="H177" s="51" t="s">
        <v>143</v>
      </c>
      <c r="I177" s="42" t="s">
        <v>163</v>
      </c>
      <c r="J177" s="42">
        <v>90</v>
      </c>
      <c r="K177" s="43">
        <v>42614</v>
      </c>
      <c r="L177" s="44">
        <v>5</v>
      </c>
      <c r="M177" s="42">
        <v>0</v>
      </c>
      <c r="N177" s="42">
        <v>0</v>
      </c>
      <c r="O177" s="45">
        <v>58</v>
      </c>
      <c r="P177" s="39">
        <f t="shared" si="6"/>
        <v>508</v>
      </c>
      <c r="Q177" s="56"/>
      <c r="R177" s="57"/>
      <c r="S177" s="46">
        <v>26.834866666666667</v>
      </c>
      <c r="T177" s="46">
        <v>41.617777777777775</v>
      </c>
      <c r="U177" s="47">
        <f t="shared" si="7"/>
        <v>13632.112266666667</v>
      </c>
      <c r="V177" s="48">
        <f t="shared" si="8"/>
        <v>21141.831111111111</v>
      </c>
      <c r="W177" s="48" t="s">
        <v>734</v>
      </c>
    </row>
    <row r="178" spans="1:23">
      <c r="A178" s="50"/>
      <c r="B178" s="58" t="s">
        <v>727</v>
      </c>
      <c r="C178" s="39" t="s">
        <v>820</v>
      </c>
      <c r="D178" s="40" t="s">
        <v>161</v>
      </c>
      <c r="E178" s="41" t="s">
        <v>192</v>
      </c>
      <c r="F178" s="51" t="s">
        <v>136</v>
      </c>
      <c r="G178" s="42" t="s">
        <v>621</v>
      </c>
      <c r="H178" s="51" t="s">
        <v>143</v>
      </c>
      <c r="I178" s="42" t="s">
        <v>625</v>
      </c>
      <c r="J178" s="42">
        <v>30</v>
      </c>
      <c r="K178" s="43">
        <v>42491</v>
      </c>
      <c r="L178" s="44">
        <v>0</v>
      </c>
      <c r="M178" s="42">
        <v>0</v>
      </c>
      <c r="N178" s="42">
        <v>0</v>
      </c>
      <c r="O178" s="45">
        <v>23</v>
      </c>
      <c r="P178" s="39">
        <f t="shared" si="6"/>
        <v>23</v>
      </c>
      <c r="Q178" s="56"/>
      <c r="R178" s="57"/>
      <c r="S178" s="46">
        <v>39.56</v>
      </c>
      <c r="T178" s="46">
        <v>61.373333333333335</v>
      </c>
      <c r="U178" s="47">
        <f t="shared" si="7"/>
        <v>909.88000000000011</v>
      </c>
      <c r="V178" s="48">
        <f t="shared" si="8"/>
        <v>1411.5866666666666</v>
      </c>
      <c r="W178" s="48" t="s">
        <v>734</v>
      </c>
    </row>
    <row r="179" spans="1:23">
      <c r="A179" s="91"/>
      <c r="B179" s="92" t="s">
        <v>727</v>
      </c>
      <c r="C179" s="39" t="s">
        <v>838</v>
      </c>
      <c r="D179" s="40" t="s">
        <v>839</v>
      </c>
      <c r="E179" s="41" t="s">
        <v>192</v>
      </c>
      <c r="F179" s="42" t="s">
        <v>132</v>
      </c>
      <c r="G179" s="42" t="s">
        <v>621</v>
      </c>
      <c r="H179" s="42" t="s">
        <v>129</v>
      </c>
      <c r="I179" s="42" t="s">
        <v>625</v>
      </c>
      <c r="J179" s="42">
        <v>60</v>
      </c>
      <c r="K179" s="43">
        <v>42735</v>
      </c>
      <c r="L179" s="44">
        <v>0</v>
      </c>
      <c r="M179" s="42">
        <v>0</v>
      </c>
      <c r="N179" s="42">
        <v>0</v>
      </c>
      <c r="O179" s="45">
        <v>4</v>
      </c>
      <c r="P179" s="39">
        <f t="shared" si="6"/>
        <v>4</v>
      </c>
      <c r="Q179" s="56"/>
      <c r="R179" s="57"/>
      <c r="S179" s="46">
        <v>32.637</v>
      </c>
      <c r="T179" s="46">
        <v>50.62</v>
      </c>
      <c r="U179" s="47">
        <f t="shared" si="7"/>
        <v>130.548</v>
      </c>
      <c r="V179" s="48">
        <f t="shared" si="8"/>
        <v>202.48</v>
      </c>
      <c r="W179" s="184"/>
    </row>
    <row r="180" spans="1:23">
      <c r="A180" s="50"/>
      <c r="B180" s="58" t="s">
        <v>727</v>
      </c>
      <c r="C180" s="39" t="s">
        <v>853</v>
      </c>
      <c r="D180" s="40" t="s">
        <v>169</v>
      </c>
      <c r="E180" s="41" t="s">
        <v>192</v>
      </c>
      <c r="F180" s="51" t="s">
        <v>132</v>
      </c>
      <c r="G180" s="42" t="s">
        <v>621</v>
      </c>
      <c r="H180" s="51" t="s">
        <v>143</v>
      </c>
      <c r="I180" s="42" t="s">
        <v>151</v>
      </c>
      <c r="J180" s="42">
        <v>90</v>
      </c>
      <c r="K180" s="43">
        <v>42767</v>
      </c>
      <c r="L180" s="44">
        <v>3</v>
      </c>
      <c r="M180" s="42">
        <v>0</v>
      </c>
      <c r="N180" s="42">
        <v>0</v>
      </c>
      <c r="O180" s="45">
        <v>58</v>
      </c>
      <c r="P180" s="39">
        <f t="shared" si="6"/>
        <v>328</v>
      </c>
      <c r="Q180" s="56"/>
      <c r="R180" s="57"/>
      <c r="S180" s="46">
        <v>9.2306666666666679</v>
      </c>
      <c r="T180" s="46">
        <v>14.324444444444445</v>
      </c>
      <c r="U180" s="47">
        <f t="shared" si="7"/>
        <v>3027.6586666666672</v>
      </c>
      <c r="V180" s="48">
        <f t="shared" si="8"/>
        <v>4698.4177777777777</v>
      </c>
      <c r="W180" s="184"/>
    </row>
    <row r="181" spans="1:23">
      <c r="A181" s="50"/>
      <c r="B181" s="58" t="s">
        <v>694</v>
      </c>
      <c r="C181" s="39" t="s">
        <v>923</v>
      </c>
      <c r="D181" s="40" t="s">
        <v>924</v>
      </c>
      <c r="E181" s="41" t="s">
        <v>192</v>
      </c>
      <c r="F181" s="42" t="s">
        <v>132</v>
      </c>
      <c r="G181" s="42" t="s">
        <v>621</v>
      </c>
      <c r="H181" s="42"/>
      <c r="I181" s="42" t="s">
        <v>625</v>
      </c>
      <c r="J181" s="42">
        <v>60</v>
      </c>
      <c r="K181" s="43">
        <v>43132</v>
      </c>
      <c r="L181" s="44">
        <v>2</v>
      </c>
      <c r="M181" s="42">
        <v>0</v>
      </c>
      <c r="N181" s="42">
        <v>0</v>
      </c>
      <c r="O181" s="45">
        <v>26</v>
      </c>
      <c r="P181" s="39">
        <f t="shared" si="6"/>
        <v>146</v>
      </c>
      <c r="Q181" s="56"/>
      <c r="R181" s="57"/>
      <c r="S181" s="46">
        <v>32.53541666666667</v>
      </c>
      <c r="T181" s="46">
        <v>60.827083333333334</v>
      </c>
      <c r="U181" s="47">
        <f t="shared" si="7"/>
        <v>4750.1708333333336</v>
      </c>
      <c r="V181" s="48">
        <f t="shared" si="8"/>
        <v>8880.7541666666675</v>
      </c>
      <c r="W181" s="48"/>
    </row>
    <row r="182" spans="1:23">
      <c r="A182" s="50"/>
      <c r="B182" s="58" t="s">
        <v>727</v>
      </c>
      <c r="C182" s="39" t="s">
        <v>843</v>
      </c>
      <c r="D182" s="40" t="s">
        <v>844</v>
      </c>
      <c r="E182" s="41" t="s">
        <v>192</v>
      </c>
      <c r="F182" s="42" t="s">
        <v>132</v>
      </c>
      <c r="G182" s="42" t="s">
        <v>621</v>
      </c>
      <c r="H182" s="42" t="s">
        <v>129</v>
      </c>
      <c r="I182" s="42" t="s">
        <v>625</v>
      </c>
      <c r="J182" s="42">
        <v>90</v>
      </c>
      <c r="K182" s="43">
        <v>42736</v>
      </c>
      <c r="L182" s="44">
        <v>0</v>
      </c>
      <c r="M182" s="42">
        <v>0</v>
      </c>
      <c r="N182" s="42">
        <v>0</v>
      </c>
      <c r="O182" s="45">
        <v>15</v>
      </c>
      <c r="P182" s="39">
        <f t="shared" si="6"/>
        <v>15</v>
      </c>
      <c r="Q182" s="56"/>
      <c r="R182" s="57"/>
      <c r="S182" s="46">
        <v>13.602046666666665</v>
      </c>
      <c r="T182" s="46">
        <v>21.101777777777777</v>
      </c>
      <c r="U182" s="47">
        <f t="shared" si="7"/>
        <v>204.03069999999997</v>
      </c>
      <c r="V182" s="48">
        <f t="shared" si="8"/>
        <v>316.52666666666664</v>
      </c>
      <c r="W182" s="184"/>
    </row>
    <row r="183" spans="1:23">
      <c r="A183" s="50"/>
      <c r="B183" s="58" t="s">
        <v>727</v>
      </c>
      <c r="C183" s="39" t="s">
        <v>927</v>
      </c>
      <c r="D183" s="40" t="s">
        <v>165</v>
      </c>
      <c r="E183" s="41" t="s">
        <v>192</v>
      </c>
      <c r="F183" s="51" t="s">
        <v>132</v>
      </c>
      <c r="G183" s="42" t="s">
        <v>621</v>
      </c>
      <c r="H183" s="51" t="s">
        <v>143</v>
      </c>
      <c r="I183" s="42" t="s">
        <v>625</v>
      </c>
      <c r="J183" s="42">
        <v>180</v>
      </c>
      <c r="K183" s="43">
        <v>43160</v>
      </c>
      <c r="L183" s="44">
        <v>10</v>
      </c>
      <c r="M183" s="42">
        <v>0</v>
      </c>
      <c r="N183" s="42">
        <v>0</v>
      </c>
      <c r="O183" s="45">
        <v>187</v>
      </c>
      <c r="P183" s="39">
        <f t="shared" si="6"/>
        <v>1987</v>
      </c>
      <c r="Q183" s="56"/>
      <c r="R183" s="57"/>
      <c r="S183" s="46">
        <v>14.406433333333332</v>
      </c>
      <c r="T183" s="46">
        <v>22.342222222222222</v>
      </c>
      <c r="U183" s="47">
        <f t="shared" si="7"/>
        <v>28625.583033333332</v>
      </c>
      <c r="V183" s="48">
        <f t="shared" si="8"/>
        <v>44393.995555555557</v>
      </c>
      <c r="W183" s="184"/>
    </row>
    <row r="184" spans="1:23">
      <c r="A184" s="50"/>
      <c r="B184" s="58" t="s">
        <v>727</v>
      </c>
      <c r="C184" s="39" t="s">
        <v>973</v>
      </c>
      <c r="D184" s="40" t="s">
        <v>160</v>
      </c>
      <c r="E184" s="41" t="s">
        <v>192</v>
      </c>
      <c r="F184" s="51" t="s">
        <v>132</v>
      </c>
      <c r="G184" s="42" t="s">
        <v>621</v>
      </c>
      <c r="H184" s="51" t="s">
        <v>143</v>
      </c>
      <c r="I184" s="42" t="s">
        <v>625</v>
      </c>
      <c r="J184" s="42">
        <v>120</v>
      </c>
      <c r="K184" s="43" t="s">
        <v>972</v>
      </c>
      <c r="L184" s="44">
        <v>3</v>
      </c>
      <c r="M184" s="42">
        <v>0</v>
      </c>
      <c r="N184" s="42">
        <v>0</v>
      </c>
      <c r="O184" s="45">
        <v>17</v>
      </c>
      <c r="P184" s="39">
        <f t="shared" si="6"/>
        <v>377</v>
      </c>
      <c r="Q184" s="56"/>
      <c r="R184" s="57"/>
      <c r="S184" s="46">
        <v>12.362500000000001</v>
      </c>
      <c r="T184" s="46">
        <v>19.18</v>
      </c>
      <c r="U184" s="47">
        <f t="shared" si="7"/>
        <v>4660.6625000000004</v>
      </c>
      <c r="V184" s="48">
        <f t="shared" si="8"/>
        <v>7230.86</v>
      </c>
      <c r="W184" s="184"/>
    </row>
    <row r="185" spans="1:23">
      <c r="A185" s="50"/>
      <c r="B185" s="58" t="s">
        <v>727</v>
      </c>
      <c r="C185" s="39" t="s">
        <v>855</v>
      </c>
      <c r="D185" s="40" t="s">
        <v>856</v>
      </c>
      <c r="E185" s="41" t="s">
        <v>192</v>
      </c>
      <c r="F185" s="42" t="s">
        <v>132</v>
      </c>
      <c r="G185" s="42" t="s">
        <v>621</v>
      </c>
      <c r="H185" s="42" t="s">
        <v>129</v>
      </c>
      <c r="I185" s="42" t="s">
        <v>625</v>
      </c>
      <c r="J185" s="42">
        <v>60</v>
      </c>
      <c r="K185" s="43">
        <v>42767</v>
      </c>
      <c r="L185" s="44">
        <v>2</v>
      </c>
      <c r="M185" s="42">
        <v>0</v>
      </c>
      <c r="N185" s="42">
        <v>0</v>
      </c>
      <c r="O185" s="45">
        <v>0</v>
      </c>
      <c r="P185" s="39">
        <f t="shared" si="6"/>
        <v>120</v>
      </c>
      <c r="Q185" s="56"/>
      <c r="R185" s="57"/>
      <c r="S185" s="46">
        <v>25.179940000000002</v>
      </c>
      <c r="T185" s="46">
        <v>39.058666666666667</v>
      </c>
      <c r="U185" s="47">
        <f t="shared" si="7"/>
        <v>3021.5928000000004</v>
      </c>
      <c r="V185" s="48">
        <f t="shared" si="8"/>
        <v>4687.04</v>
      </c>
      <c r="W185" s="184"/>
    </row>
    <row r="186" spans="1:23">
      <c r="A186" s="50"/>
      <c r="B186" s="58"/>
      <c r="C186" s="39" t="s">
        <v>938</v>
      </c>
      <c r="D186" s="40" t="s">
        <v>939</v>
      </c>
      <c r="E186" s="41" t="s">
        <v>705</v>
      </c>
      <c r="F186" s="42" t="s">
        <v>136</v>
      </c>
      <c r="G186" s="42" t="s">
        <v>621</v>
      </c>
      <c r="H186" s="42"/>
      <c r="I186" s="42" t="s">
        <v>625</v>
      </c>
      <c r="J186" s="42">
        <v>30</v>
      </c>
      <c r="K186" s="43">
        <v>43435</v>
      </c>
      <c r="L186" s="44">
        <v>9</v>
      </c>
      <c r="M186" s="42">
        <v>0</v>
      </c>
      <c r="N186" s="42">
        <v>0</v>
      </c>
      <c r="O186" s="45">
        <v>0</v>
      </c>
      <c r="P186" s="39">
        <f t="shared" si="6"/>
        <v>270</v>
      </c>
      <c r="Q186" s="56"/>
      <c r="R186" s="57"/>
      <c r="S186" s="46">
        <v>74.587800000000001</v>
      </c>
      <c r="T186" s="46">
        <v>116.66666666666667</v>
      </c>
      <c r="U186" s="47">
        <f t="shared" si="7"/>
        <v>20138.706000000002</v>
      </c>
      <c r="V186" s="48">
        <f t="shared" si="8"/>
        <v>31500</v>
      </c>
      <c r="W186" s="48"/>
    </row>
    <row r="187" spans="1:23">
      <c r="A187" s="50"/>
      <c r="B187" s="58"/>
      <c r="C187" s="39" t="s">
        <v>977</v>
      </c>
      <c r="D187" s="40" t="s">
        <v>978</v>
      </c>
      <c r="E187" s="41" t="s">
        <v>705</v>
      </c>
      <c r="F187" s="42" t="s">
        <v>608</v>
      </c>
      <c r="G187" s="42" t="s">
        <v>621</v>
      </c>
      <c r="H187" s="42"/>
      <c r="I187" s="42" t="s">
        <v>625</v>
      </c>
      <c r="J187" s="42">
        <v>30</v>
      </c>
      <c r="K187" s="43" t="s">
        <v>979</v>
      </c>
      <c r="L187" s="44">
        <v>10</v>
      </c>
      <c r="M187" s="42">
        <v>0</v>
      </c>
      <c r="N187" s="42">
        <v>0</v>
      </c>
      <c r="O187" s="45">
        <v>12</v>
      </c>
      <c r="P187" s="39">
        <f t="shared" si="6"/>
        <v>312</v>
      </c>
      <c r="Q187" s="56"/>
      <c r="R187" s="57"/>
      <c r="S187" s="46">
        <v>53</v>
      </c>
      <c r="T187" s="46">
        <v>152</v>
      </c>
      <c r="U187" s="47">
        <f t="shared" si="7"/>
        <v>16536</v>
      </c>
      <c r="V187" s="48">
        <f t="shared" si="8"/>
        <v>47424</v>
      </c>
      <c r="W187" s="48"/>
    </row>
    <row r="188" spans="1:23">
      <c r="A188" s="50"/>
      <c r="B188" s="58"/>
      <c r="C188" s="39" t="s">
        <v>703</v>
      </c>
      <c r="D188" s="39" t="s">
        <v>704</v>
      </c>
      <c r="E188" s="41" t="s">
        <v>705</v>
      </c>
      <c r="F188" s="42" t="s">
        <v>136</v>
      </c>
      <c r="G188" s="42" t="s">
        <v>621</v>
      </c>
      <c r="H188" s="42"/>
      <c r="I188" s="42" t="s">
        <v>625</v>
      </c>
      <c r="J188" s="42">
        <v>120</v>
      </c>
      <c r="K188" s="43">
        <v>42401</v>
      </c>
      <c r="L188" s="44">
        <v>8</v>
      </c>
      <c r="M188" s="42">
        <v>0</v>
      </c>
      <c r="N188" s="42">
        <v>0</v>
      </c>
      <c r="O188" s="45">
        <v>5</v>
      </c>
      <c r="P188" s="39">
        <f t="shared" si="6"/>
        <v>965</v>
      </c>
      <c r="Q188" s="56"/>
      <c r="R188" s="57"/>
      <c r="S188" s="46">
        <v>11.9728125</v>
      </c>
      <c r="T188" s="46">
        <v>30</v>
      </c>
      <c r="U188" s="47">
        <f t="shared" si="7"/>
        <v>11553.7640625</v>
      </c>
      <c r="V188" s="48">
        <f t="shared" si="8"/>
        <v>28950</v>
      </c>
      <c r="W188" s="48" t="s">
        <v>680</v>
      </c>
    </row>
    <row r="189" spans="1:23">
      <c r="A189" s="50"/>
      <c r="B189" s="58"/>
      <c r="C189" s="39" t="s">
        <v>849</v>
      </c>
      <c r="D189" s="39" t="s">
        <v>850</v>
      </c>
      <c r="E189" s="41" t="s">
        <v>705</v>
      </c>
      <c r="F189" s="42" t="s">
        <v>136</v>
      </c>
      <c r="G189" s="42" t="s">
        <v>621</v>
      </c>
      <c r="H189" s="42" t="s">
        <v>129</v>
      </c>
      <c r="I189" s="42" t="s">
        <v>625</v>
      </c>
      <c r="J189" s="42">
        <v>120</v>
      </c>
      <c r="K189" s="43">
        <v>42767</v>
      </c>
      <c r="L189" s="44">
        <v>15</v>
      </c>
      <c r="M189" s="42">
        <v>0</v>
      </c>
      <c r="N189" s="42">
        <v>0</v>
      </c>
      <c r="O189" s="45">
        <v>43</v>
      </c>
      <c r="P189" s="39">
        <f t="shared" si="6"/>
        <v>1843</v>
      </c>
      <c r="Q189" s="56"/>
      <c r="R189" s="57"/>
      <c r="S189" s="46">
        <v>11.9728125</v>
      </c>
      <c r="T189" s="46">
        <v>30</v>
      </c>
      <c r="U189" s="47">
        <f t="shared" si="7"/>
        <v>22065.893437499999</v>
      </c>
      <c r="V189" s="48">
        <f t="shared" si="8"/>
        <v>55290</v>
      </c>
      <c r="W189" s="184"/>
    </row>
    <row r="190" spans="1:23">
      <c r="A190" s="50"/>
      <c r="B190" s="58"/>
      <c r="C190" s="39" t="s">
        <v>870</v>
      </c>
      <c r="D190" s="40" t="s">
        <v>871</v>
      </c>
      <c r="E190" s="41" t="s">
        <v>705</v>
      </c>
      <c r="F190" s="42" t="s">
        <v>136</v>
      </c>
      <c r="G190" s="42" t="s">
        <v>621</v>
      </c>
      <c r="H190" s="42"/>
      <c r="I190" s="42" t="s">
        <v>625</v>
      </c>
      <c r="J190" s="42">
        <v>120</v>
      </c>
      <c r="K190" s="43">
        <v>42826</v>
      </c>
      <c r="L190" s="44">
        <v>19</v>
      </c>
      <c r="M190" s="42">
        <v>0</v>
      </c>
      <c r="N190" s="42">
        <v>0</v>
      </c>
      <c r="O190" s="45">
        <v>56</v>
      </c>
      <c r="P190" s="39">
        <f t="shared" si="6"/>
        <v>2336</v>
      </c>
      <c r="Q190" s="56"/>
      <c r="R190" s="57"/>
      <c r="S190" s="46">
        <v>11.9728125</v>
      </c>
      <c r="T190" s="46">
        <v>30</v>
      </c>
      <c r="U190" s="47">
        <f t="shared" si="7"/>
        <v>27968.489999999998</v>
      </c>
      <c r="V190" s="48">
        <f t="shared" si="8"/>
        <v>70080</v>
      </c>
      <c r="W190" s="184"/>
    </row>
    <row r="191" spans="1:23">
      <c r="A191" s="50"/>
      <c r="B191" s="58"/>
      <c r="C191" s="39" t="s">
        <v>730</v>
      </c>
      <c r="D191" s="40" t="s">
        <v>731</v>
      </c>
      <c r="E191" s="41" t="s">
        <v>705</v>
      </c>
      <c r="F191" s="42" t="s">
        <v>136</v>
      </c>
      <c r="G191" s="42" t="s">
        <v>621</v>
      </c>
      <c r="H191" s="42"/>
      <c r="I191" s="42" t="s">
        <v>625</v>
      </c>
      <c r="J191" s="42">
        <v>1</v>
      </c>
      <c r="K191" s="43">
        <v>42370</v>
      </c>
      <c r="L191" s="44">
        <v>2</v>
      </c>
      <c r="M191" s="42">
        <v>0</v>
      </c>
      <c r="N191" s="42">
        <v>0</v>
      </c>
      <c r="O191" s="45">
        <v>0</v>
      </c>
      <c r="P191" s="39">
        <f t="shared" si="6"/>
        <v>2</v>
      </c>
      <c r="Q191" s="66"/>
      <c r="R191" s="58"/>
      <c r="S191" s="46">
        <v>37.3842</v>
      </c>
      <c r="T191" s="46">
        <v>75</v>
      </c>
      <c r="U191" s="47">
        <f t="shared" si="7"/>
        <v>74.7684</v>
      </c>
      <c r="V191" s="48">
        <f t="shared" si="8"/>
        <v>150</v>
      </c>
      <c r="W191" s="48" t="s">
        <v>680</v>
      </c>
    </row>
    <row r="192" spans="1:23">
      <c r="A192" s="50"/>
      <c r="B192" s="58"/>
      <c r="C192" s="39" t="s">
        <v>907</v>
      </c>
      <c r="D192" s="40" t="s">
        <v>908</v>
      </c>
      <c r="E192" s="41" t="s">
        <v>705</v>
      </c>
      <c r="F192" s="42" t="s">
        <v>132</v>
      </c>
      <c r="G192" s="42" t="s">
        <v>621</v>
      </c>
      <c r="H192" s="42"/>
      <c r="I192" s="42" t="s">
        <v>151</v>
      </c>
      <c r="J192" s="42">
        <v>28</v>
      </c>
      <c r="K192" s="43">
        <v>43100</v>
      </c>
      <c r="L192" s="44">
        <v>11</v>
      </c>
      <c r="M192" s="42">
        <v>0</v>
      </c>
      <c r="N192" s="42">
        <v>0</v>
      </c>
      <c r="O192" s="45">
        <v>20</v>
      </c>
      <c r="P192" s="39">
        <f t="shared" si="6"/>
        <v>328</v>
      </c>
      <c r="Q192" s="56"/>
      <c r="R192" s="57"/>
      <c r="S192" s="46">
        <v>146.67207857142856</v>
      </c>
      <c r="T192" s="46">
        <v>210.71428571428572</v>
      </c>
      <c r="U192" s="47">
        <f t="shared" si="7"/>
        <v>48108.441771428566</v>
      </c>
      <c r="V192" s="48">
        <f t="shared" si="8"/>
        <v>69114.28571428571</v>
      </c>
      <c r="W192" s="48"/>
    </row>
    <row r="193" spans="1:23">
      <c r="A193" s="50"/>
      <c r="B193" s="58"/>
      <c r="C193" s="39" t="s">
        <v>878</v>
      </c>
      <c r="D193" s="40" t="s">
        <v>879</v>
      </c>
      <c r="E193" s="41" t="s">
        <v>705</v>
      </c>
      <c r="F193" s="42" t="s">
        <v>153</v>
      </c>
      <c r="G193" s="42" t="s">
        <v>621</v>
      </c>
      <c r="H193" s="42"/>
      <c r="I193" s="42" t="s">
        <v>675</v>
      </c>
      <c r="J193" s="42">
        <v>30</v>
      </c>
      <c r="K193" s="43">
        <v>42887</v>
      </c>
      <c r="L193" s="44">
        <v>0</v>
      </c>
      <c r="M193" s="42">
        <v>0</v>
      </c>
      <c r="N193" s="42">
        <v>0</v>
      </c>
      <c r="O193" s="45">
        <v>3</v>
      </c>
      <c r="P193" s="39">
        <f t="shared" si="6"/>
        <v>3</v>
      </c>
      <c r="Q193" s="56"/>
      <c r="R193" s="57"/>
      <c r="S193" s="46">
        <v>100.05240000000001</v>
      </c>
      <c r="T193" s="46">
        <v>155</v>
      </c>
      <c r="U193" s="47">
        <f t="shared" si="7"/>
        <v>300.15719999999999</v>
      </c>
      <c r="V193" s="48">
        <f t="shared" si="8"/>
        <v>465</v>
      </c>
      <c r="W193" s="184"/>
    </row>
    <row r="194" spans="1:23">
      <c r="A194" s="50"/>
      <c r="B194" s="58"/>
      <c r="C194" s="39" t="s">
        <v>857</v>
      </c>
      <c r="D194" s="40" t="s">
        <v>1053</v>
      </c>
      <c r="E194" s="41" t="s">
        <v>834</v>
      </c>
      <c r="F194" s="42" t="s">
        <v>608</v>
      </c>
      <c r="G194" s="42" t="s">
        <v>621</v>
      </c>
      <c r="H194" s="42" t="s">
        <v>748</v>
      </c>
      <c r="I194" s="42" t="s">
        <v>151</v>
      </c>
      <c r="J194" s="42">
        <v>90</v>
      </c>
      <c r="K194" s="43">
        <v>42767</v>
      </c>
      <c r="L194" s="44">
        <v>0</v>
      </c>
      <c r="M194" s="42">
        <v>0</v>
      </c>
      <c r="N194" s="42">
        <v>0</v>
      </c>
      <c r="O194" s="45">
        <v>22</v>
      </c>
      <c r="P194" s="39">
        <f t="shared" si="6"/>
        <v>22</v>
      </c>
      <c r="Q194" s="56"/>
      <c r="R194" s="57"/>
      <c r="S194" s="46">
        <v>19</v>
      </c>
      <c r="T194" s="46">
        <v>85</v>
      </c>
      <c r="U194" s="47">
        <f t="shared" si="7"/>
        <v>418</v>
      </c>
      <c r="V194" s="48">
        <f t="shared" si="8"/>
        <v>1870</v>
      </c>
      <c r="W194" s="184"/>
    </row>
    <row r="195" spans="1:23">
      <c r="A195" s="50"/>
      <c r="B195" s="58"/>
      <c r="C195" s="39" t="s">
        <v>846</v>
      </c>
      <c r="D195" s="40" t="s">
        <v>1054</v>
      </c>
      <c r="E195" s="41" t="s">
        <v>834</v>
      </c>
      <c r="F195" s="42" t="s">
        <v>132</v>
      </c>
      <c r="G195" s="42" t="s">
        <v>621</v>
      </c>
      <c r="H195" s="42" t="s">
        <v>847</v>
      </c>
      <c r="I195" s="42" t="s">
        <v>151</v>
      </c>
      <c r="J195" s="42">
        <v>90</v>
      </c>
      <c r="K195" s="43">
        <v>42736</v>
      </c>
      <c r="L195" s="44">
        <v>0</v>
      </c>
      <c r="M195" s="42">
        <v>0</v>
      </c>
      <c r="N195" s="42">
        <v>0</v>
      </c>
      <c r="O195" s="45">
        <v>0</v>
      </c>
      <c r="P195" s="39">
        <f t="shared" si="6"/>
        <v>0</v>
      </c>
      <c r="Q195" s="56"/>
      <c r="R195" s="57"/>
      <c r="S195" s="46">
        <v>15</v>
      </c>
      <c r="T195" s="46">
        <v>80</v>
      </c>
      <c r="U195" s="47">
        <f t="shared" si="7"/>
        <v>0</v>
      </c>
      <c r="V195" s="48">
        <f t="shared" si="8"/>
        <v>0</v>
      </c>
      <c r="W195" s="184"/>
    </row>
    <row r="196" spans="1:23">
      <c r="A196" s="50"/>
      <c r="B196" s="58"/>
      <c r="C196" s="39" t="s">
        <v>833</v>
      </c>
      <c r="D196" s="40" t="s">
        <v>1055</v>
      </c>
      <c r="E196" s="41" t="s">
        <v>834</v>
      </c>
      <c r="F196" s="42" t="s">
        <v>132</v>
      </c>
      <c r="G196" s="42" t="s">
        <v>621</v>
      </c>
      <c r="H196" s="42" t="s">
        <v>835</v>
      </c>
      <c r="I196" s="42" t="s">
        <v>151</v>
      </c>
      <c r="J196" s="42">
        <v>90</v>
      </c>
      <c r="K196" s="43">
        <v>42675</v>
      </c>
      <c r="L196" s="44">
        <v>0</v>
      </c>
      <c r="M196" s="42">
        <v>0</v>
      </c>
      <c r="N196" s="42">
        <v>0</v>
      </c>
      <c r="O196" s="45">
        <v>0</v>
      </c>
      <c r="P196" s="39">
        <f t="shared" si="6"/>
        <v>0</v>
      </c>
      <c r="Q196" s="56"/>
      <c r="R196" s="57"/>
      <c r="S196" s="46">
        <v>11.5</v>
      </c>
      <c r="T196" s="46">
        <v>78</v>
      </c>
      <c r="U196" s="47">
        <f t="shared" si="7"/>
        <v>0</v>
      </c>
      <c r="V196" s="48">
        <f t="shared" si="8"/>
        <v>0</v>
      </c>
      <c r="W196" s="184"/>
    </row>
    <row r="197" spans="1:23">
      <c r="A197" s="50"/>
      <c r="B197" s="58"/>
      <c r="C197" s="39" t="s">
        <v>909</v>
      </c>
      <c r="D197" s="40" t="s">
        <v>910</v>
      </c>
      <c r="E197" s="41" t="s">
        <v>705</v>
      </c>
      <c r="F197" s="42" t="s">
        <v>132</v>
      </c>
      <c r="G197" s="42" t="s">
        <v>608</v>
      </c>
      <c r="H197" s="42"/>
      <c r="I197" s="42" t="s">
        <v>139</v>
      </c>
      <c r="J197" s="42">
        <v>1</v>
      </c>
      <c r="K197" s="43">
        <v>43101</v>
      </c>
      <c r="L197" s="44">
        <v>12</v>
      </c>
      <c r="M197" s="42">
        <v>0</v>
      </c>
      <c r="N197" s="42">
        <v>0</v>
      </c>
      <c r="O197" s="45">
        <v>0</v>
      </c>
      <c r="P197" s="39">
        <f t="shared" ref="P197:P260" si="9">(L197*J197)+(M197*15)+(N197*30)+O197</f>
        <v>12</v>
      </c>
      <c r="Q197" s="56"/>
      <c r="R197" s="57"/>
      <c r="S197" s="46">
        <v>747.68399999999997</v>
      </c>
      <c r="T197" s="46">
        <v>1950</v>
      </c>
      <c r="U197" s="47">
        <f t="shared" ref="U197:U210" si="10">S197*P197</f>
        <v>8972.2079999999987</v>
      </c>
      <c r="V197" s="48">
        <f t="shared" ref="V197:V210" si="11">T197*P197</f>
        <v>23400</v>
      </c>
      <c r="W197" s="48"/>
    </row>
    <row r="198" spans="1:23">
      <c r="A198" s="50"/>
      <c r="B198" s="58"/>
      <c r="C198" s="39" t="s">
        <v>911</v>
      </c>
      <c r="D198" s="40" t="s">
        <v>912</v>
      </c>
      <c r="E198" s="41" t="s">
        <v>705</v>
      </c>
      <c r="F198" s="42" t="s">
        <v>132</v>
      </c>
      <c r="G198" s="42" t="s">
        <v>608</v>
      </c>
      <c r="H198" s="42"/>
      <c r="I198" s="42" t="s">
        <v>139</v>
      </c>
      <c r="J198" s="42">
        <v>6</v>
      </c>
      <c r="K198" s="43">
        <v>43101</v>
      </c>
      <c r="L198" s="44">
        <v>2</v>
      </c>
      <c r="M198" s="42">
        <v>0</v>
      </c>
      <c r="N198" s="42">
        <v>0</v>
      </c>
      <c r="O198" s="45">
        <v>0</v>
      </c>
      <c r="P198" s="39">
        <f t="shared" si="9"/>
        <v>12</v>
      </c>
      <c r="Q198" s="56"/>
      <c r="R198" s="57"/>
      <c r="S198" s="46">
        <v>143.83500000000001</v>
      </c>
      <c r="T198" s="46">
        <v>300</v>
      </c>
      <c r="U198" s="47">
        <f t="shared" si="10"/>
        <v>1726.02</v>
      </c>
      <c r="V198" s="48">
        <f t="shared" si="11"/>
        <v>3600</v>
      </c>
      <c r="W198" s="48"/>
    </row>
    <row r="199" spans="1:23">
      <c r="A199" s="89" t="s">
        <v>28</v>
      </c>
      <c r="B199" s="90"/>
      <c r="C199" s="39" t="s">
        <v>911</v>
      </c>
      <c r="D199" s="40" t="s">
        <v>119</v>
      </c>
      <c r="E199" s="55" t="s">
        <v>157</v>
      </c>
      <c r="F199" s="42" t="s">
        <v>64</v>
      </c>
      <c r="G199" s="42" t="s">
        <v>621</v>
      </c>
      <c r="H199" s="42" t="s">
        <v>120</v>
      </c>
      <c r="I199" s="42" t="s">
        <v>87</v>
      </c>
      <c r="J199" s="42">
        <v>10</v>
      </c>
      <c r="K199" s="43" t="s">
        <v>129</v>
      </c>
      <c r="L199" s="44">
        <v>0</v>
      </c>
      <c r="M199" s="42">
        <v>0</v>
      </c>
      <c r="N199" s="42">
        <v>0</v>
      </c>
      <c r="O199" s="45">
        <v>0</v>
      </c>
      <c r="P199" s="39">
        <f t="shared" si="9"/>
        <v>0</v>
      </c>
      <c r="Q199" s="79"/>
      <c r="R199" s="80"/>
      <c r="S199" s="46">
        <v>2500</v>
      </c>
      <c r="T199" s="46">
        <v>5400</v>
      </c>
      <c r="U199" s="47">
        <f t="shared" si="10"/>
        <v>0</v>
      </c>
      <c r="V199" s="48">
        <f t="shared" si="11"/>
        <v>0</v>
      </c>
      <c r="W199" s="184"/>
    </row>
    <row r="200" spans="1:23">
      <c r="A200" s="50"/>
      <c r="B200" s="58"/>
      <c r="C200" s="39" t="s">
        <v>868</v>
      </c>
      <c r="D200" s="40" t="s">
        <v>869</v>
      </c>
      <c r="E200" s="41" t="s">
        <v>815</v>
      </c>
      <c r="F200" s="42" t="s">
        <v>136</v>
      </c>
      <c r="G200" s="42" t="s">
        <v>621</v>
      </c>
      <c r="H200" s="42"/>
      <c r="I200" s="42" t="s">
        <v>632</v>
      </c>
      <c r="J200" s="42">
        <v>1</v>
      </c>
      <c r="K200" s="43">
        <v>42825</v>
      </c>
      <c r="L200" s="44">
        <v>1</v>
      </c>
      <c r="M200" s="42">
        <v>0</v>
      </c>
      <c r="N200" s="42">
        <v>0</v>
      </c>
      <c r="O200" s="45">
        <v>0</v>
      </c>
      <c r="P200" s="39">
        <f t="shared" si="9"/>
        <v>1</v>
      </c>
      <c r="Q200" s="66"/>
      <c r="R200" s="58"/>
      <c r="S200" s="46">
        <v>74.38</v>
      </c>
      <c r="T200" s="46">
        <v>195</v>
      </c>
      <c r="U200" s="47">
        <f t="shared" si="10"/>
        <v>74.38</v>
      </c>
      <c r="V200" s="48">
        <f t="shared" si="11"/>
        <v>195</v>
      </c>
      <c r="W200" s="48"/>
    </row>
    <row r="201" spans="1:23">
      <c r="A201" s="50"/>
      <c r="B201" s="58"/>
      <c r="C201" s="39" t="s">
        <v>872</v>
      </c>
      <c r="D201" s="40" t="s">
        <v>873</v>
      </c>
      <c r="E201" s="41" t="s">
        <v>815</v>
      </c>
      <c r="F201" s="42" t="s">
        <v>132</v>
      </c>
      <c r="G201" s="42" t="s">
        <v>621</v>
      </c>
      <c r="H201" s="42"/>
      <c r="I201" s="42" t="s">
        <v>80</v>
      </c>
      <c r="J201" s="42">
        <v>10</v>
      </c>
      <c r="K201" s="43">
        <v>42855</v>
      </c>
      <c r="L201" s="44">
        <v>2</v>
      </c>
      <c r="M201" s="42">
        <v>0</v>
      </c>
      <c r="N201" s="42">
        <v>0</v>
      </c>
      <c r="O201" s="45">
        <v>0</v>
      </c>
      <c r="P201" s="39">
        <f t="shared" si="9"/>
        <v>20</v>
      </c>
      <c r="Q201" s="66"/>
      <c r="R201" s="58"/>
      <c r="S201" s="46">
        <v>74.38</v>
      </c>
      <c r="T201" s="46">
        <v>195</v>
      </c>
      <c r="U201" s="47">
        <f t="shared" si="10"/>
        <v>1487.6</v>
      </c>
      <c r="V201" s="48">
        <f t="shared" si="11"/>
        <v>3900</v>
      </c>
      <c r="W201" s="48"/>
    </row>
    <row r="202" spans="1:23">
      <c r="A202" s="50"/>
      <c r="B202" s="58"/>
      <c r="C202" s="39" t="s">
        <v>860</v>
      </c>
      <c r="D202" s="40" t="s">
        <v>861</v>
      </c>
      <c r="E202" s="41" t="s">
        <v>815</v>
      </c>
      <c r="F202" s="42" t="s">
        <v>153</v>
      </c>
      <c r="G202" s="42" t="s">
        <v>621</v>
      </c>
      <c r="H202" s="42"/>
      <c r="I202" s="42" t="s">
        <v>862</v>
      </c>
      <c r="J202" s="42">
        <v>60</v>
      </c>
      <c r="K202" s="43">
        <v>42795</v>
      </c>
      <c r="L202" s="44">
        <v>4</v>
      </c>
      <c r="M202" s="42">
        <v>0</v>
      </c>
      <c r="N202" s="42">
        <v>0</v>
      </c>
      <c r="O202" s="45">
        <v>57</v>
      </c>
      <c r="P202" s="39">
        <f t="shared" si="9"/>
        <v>297</v>
      </c>
      <c r="Q202" s="66"/>
      <c r="R202" s="58"/>
      <c r="S202" s="46">
        <v>41.36</v>
      </c>
      <c r="T202" s="46">
        <v>110</v>
      </c>
      <c r="U202" s="47">
        <f t="shared" si="10"/>
        <v>12283.92</v>
      </c>
      <c r="V202" s="48">
        <f t="shared" si="11"/>
        <v>32670</v>
      </c>
      <c r="W202" s="184"/>
    </row>
    <row r="203" spans="1:23">
      <c r="A203" s="50"/>
      <c r="B203" s="58"/>
      <c r="C203" s="39" t="s">
        <v>965</v>
      </c>
      <c r="D203" s="40" t="s">
        <v>966</v>
      </c>
      <c r="E203" s="41" t="s">
        <v>967</v>
      </c>
      <c r="F203" s="42" t="s">
        <v>816</v>
      </c>
      <c r="G203" s="42" t="s">
        <v>621</v>
      </c>
      <c r="H203" s="42"/>
      <c r="I203" s="42" t="s">
        <v>817</v>
      </c>
      <c r="J203" s="42">
        <v>10</v>
      </c>
      <c r="K203" s="43" t="s">
        <v>968</v>
      </c>
      <c r="L203" s="44">
        <v>1</v>
      </c>
      <c r="M203" s="42">
        <v>0</v>
      </c>
      <c r="N203" s="42">
        <v>0</v>
      </c>
      <c r="O203" s="45">
        <v>0</v>
      </c>
      <c r="P203" s="39">
        <f t="shared" si="9"/>
        <v>10</v>
      </c>
      <c r="Q203" s="66"/>
      <c r="R203" s="58"/>
      <c r="S203" s="46">
        <v>33.08</v>
      </c>
      <c r="T203" s="46">
        <v>90</v>
      </c>
      <c r="U203" s="47">
        <f t="shared" si="10"/>
        <v>330.79999999999995</v>
      </c>
      <c r="V203" s="48">
        <f t="shared" si="11"/>
        <v>900</v>
      </c>
      <c r="W203" s="48"/>
    </row>
    <row r="204" spans="1:23">
      <c r="A204" s="50"/>
      <c r="B204" s="58"/>
      <c r="C204" s="39" t="s">
        <v>813</v>
      </c>
      <c r="D204" s="40" t="s">
        <v>814</v>
      </c>
      <c r="E204" s="41" t="s">
        <v>815</v>
      </c>
      <c r="F204" s="42" t="s">
        <v>816</v>
      </c>
      <c r="G204" s="42" t="s">
        <v>816</v>
      </c>
      <c r="H204" s="42"/>
      <c r="I204" s="42" t="s">
        <v>817</v>
      </c>
      <c r="J204" s="42">
        <v>25</v>
      </c>
      <c r="K204" s="43">
        <v>42583</v>
      </c>
      <c r="L204" s="44">
        <v>2</v>
      </c>
      <c r="M204" s="42">
        <v>0</v>
      </c>
      <c r="N204" s="42">
        <v>0</v>
      </c>
      <c r="O204" s="45">
        <v>0</v>
      </c>
      <c r="P204" s="39">
        <f t="shared" si="9"/>
        <v>50</v>
      </c>
      <c r="Q204" s="88"/>
      <c r="R204" s="54"/>
      <c r="S204" s="46">
        <v>33.08</v>
      </c>
      <c r="T204" s="46">
        <v>90</v>
      </c>
      <c r="U204" s="47">
        <f t="shared" si="10"/>
        <v>1654</v>
      </c>
      <c r="V204" s="48">
        <f t="shared" si="11"/>
        <v>4500</v>
      </c>
      <c r="W204" s="48" t="s">
        <v>734</v>
      </c>
    </row>
    <row r="205" spans="1:23">
      <c r="A205" s="67"/>
      <c r="B205" s="68" t="s">
        <v>900</v>
      </c>
      <c r="C205" s="39" t="s">
        <v>919</v>
      </c>
      <c r="D205" s="40" t="s">
        <v>920</v>
      </c>
      <c r="E205" s="41" t="s">
        <v>697</v>
      </c>
      <c r="F205" s="42" t="s">
        <v>132</v>
      </c>
      <c r="G205" s="42" t="s">
        <v>621</v>
      </c>
      <c r="H205" s="42"/>
      <c r="I205" s="42" t="s">
        <v>675</v>
      </c>
      <c r="J205" s="42">
        <v>180</v>
      </c>
      <c r="K205" s="43">
        <v>43132</v>
      </c>
      <c r="L205" s="44">
        <v>8</v>
      </c>
      <c r="M205" s="42">
        <v>0</v>
      </c>
      <c r="N205" s="42">
        <v>0</v>
      </c>
      <c r="O205" s="45">
        <v>93</v>
      </c>
      <c r="P205" s="39">
        <f t="shared" si="9"/>
        <v>1533</v>
      </c>
      <c r="Q205" s="69"/>
      <c r="R205" s="70"/>
      <c r="S205" s="46">
        <v>17.044888888888888</v>
      </c>
      <c r="T205" s="46">
        <v>49</v>
      </c>
      <c r="U205" s="47">
        <f t="shared" si="10"/>
        <v>26129.814666666665</v>
      </c>
      <c r="V205" s="48">
        <f t="shared" si="11"/>
        <v>75117</v>
      </c>
      <c r="W205" s="48"/>
    </row>
    <row r="206" spans="1:23">
      <c r="A206" s="67"/>
      <c r="B206" s="68" t="s">
        <v>900</v>
      </c>
      <c r="C206" s="39" t="s">
        <v>921</v>
      </c>
      <c r="D206" s="40" t="s">
        <v>922</v>
      </c>
      <c r="E206" s="41" t="s">
        <v>697</v>
      </c>
      <c r="F206" s="42" t="s">
        <v>132</v>
      </c>
      <c r="G206" s="42" t="s">
        <v>621</v>
      </c>
      <c r="H206" s="42"/>
      <c r="I206" s="42" t="s">
        <v>675</v>
      </c>
      <c r="J206" s="42">
        <v>120</v>
      </c>
      <c r="K206" s="43">
        <v>43132</v>
      </c>
      <c r="L206" s="44">
        <v>8</v>
      </c>
      <c r="M206" s="42">
        <v>0</v>
      </c>
      <c r="N206" s="42">
        <v>0</v>
      </c>
      <c r="O206" s="45">
        <v>132</v>
      </c>
      <c r="P206" s="39">
        <f t="shared" si="9"/>
        <v>1092</v>
      </c>
      <c r="Q206" s="69"/>
      <c r="R206" s="70"/>
      <c r="S206" s="46">
        <v>19.250666666666667</v>
      </c>
      <c r="T206" s="46">
        <v>49</v>
      </c>
      <c r="U206" s="47">
        <f t="shared" si="10"/>
        <v>21021.727999999999</v>
      </c>
      <c r="V206" s="48">
        <f t="shared" si="11"/>
        <v>53508</v>
      </c>
      <c r="W206" s="48"/>
    </row>
    <row r="207" spans="1:23">
      <c r="A207" s="50"/>
      <c r="B207" s="63" t="s">
        <v>694</v>
      </c>
      <c r="C207" s="39" t="s">
        <v>695</v>
      </c>
      <c r="D207" s="40" t="s">
        <v>696</v>
      </c>
      <c r="E207" s="41" t="s">
        <v>697</v>
      </c>
      <c r="F207" s="42" t="s">
        <v>132</v>
      </c>
      <c r="G207" s="42" t="s">
        <v>621</v>
      </c>
      <c r="H207" s="42" t="s">
        <v>129</v>
      </c>
      <c r="I207" s="42" t="s">
        <v>625</v>
      </c>
      <c r="J207" s="42">
        <v>120</v>
      </c>
      <c r="K207" s="43">
        <v>42430</v>
      </c>
      <c r="L207" s="44">
        <v>6</v>
      </c>
      <c r="M207" s="42">
        <v>0</v>
      </c>
      <c r="N207" s="42">
        <v>0</v>
      </c>
      <c r="O207" s="45">
        <v>56</v>
      </c>
      <c r="P207" s="39">
        <f t="shared" si="9"/>
        <v>776</v>
      </c>
      <c r="Q207" s="56"/>
      <c r="R207" s="57"/>
      <c r="S207" s="46">
        <v>27.09</v>
      </c>
      <c r="T207" s="46">
        <v>35.5</v>
      </c>
      <c r="U207" s="47">
        <f t="shared" si="10"/>
        <v>21021.84</v>
      </c>
      <c r="V207" s="48">
        <f t="shared" si="11"/>
        <v>27548</v>
      </c>
      <c r="W207" s="48" t="s">
        <v>680</v>
      </c>
    </row>
    <row r="208" spans="1:23">
      <c r="A208" s="108"/>
      <c r="B208" s="108"/>
      <c r="C208" s="39" t="s">
        <v>864</v>
      </c>
      <c r="D208" s="40" t="s">
        <v>865</v>
      </c>
      <c r="E208" s="41" t="s">
        <v>697</v>
      </c>
      <c r="F208" s="42" t="s">
        <v>132</v>
      </c>
      <c r="G208" s="42" t="s">
        <v>621</v>
      </c>
      <c r="H208" s="42"/>
      <c r="I208" s="42" t="s">
        <v>632</v>
      </c>
      <c r="J208" s="42">
        <v>1</v>
      </c>
      <c r="K208" s="43">
        <v>42795</v>
      </c>
      <c r="L208" s="44">
        <v>6</v>
      </c>
      <c r="M208" s="42">
        <v>0</v>
      </c>
      <c r="N208" s="42">
        <v>0</v>
      </c>
      <c r="O208" s="45">
        <v>0</v>
      </c>
      <c r="P208" s="39">
        <f t="shared" si="9"/>
        <v>6</v>
      </c>
      <c r="Q208" s="56"/>
      <c r="R208" s="57"/>
      <c r="S208" s="46">
        <v>20.142250000000001</v>
      </c>
      <c r="T208" s="46">
        <v>37.657250000000005</v>
      </c>
      <c r="U208" s="47">
        <f t="shared" si="10"/>
        <v>120.8535</v>
      </c>
      <c r="V208" s="48">
        <f t="shared" si="11"/>
        <v>225.94350000000003</v>
      </c>
      <c r="W208" s="184"/>
    </row>
    <row r="209" spans="1:23">
      <c r="A209" s="67" t="s">
        <v>52</v>
      </c>
      <c r="B209" s="68"/>
      <c r="C209" s="39" t="s">
        <v>712</v>
      </c>
      <c r="D209" s="40" t="s">
        <v>217</v>
      </c>
      <c r="E209" s="41" t="s">
        <v>68</v>
      </c>
      <c r="F209" s="42" t="s">
        <v>58</v>
      </c>
      <c r="G209" s="42" t="s">
        <v>621</v>
      </c>
      <c r="H209" s="42" t="s">
        <v>59</v>
      </c>
      <c r="I209" s="42" t="s">
        <v>139</v>
      </c>
      <c r="J209" s="42">
        <v>1</v>
      </c>
      <c r="K209" s="43">
        <v>42430</v>
      </c>
      <c r="L209" s="44">
        <v>2</v>
      </c>
      <c r="M209" s="42">
        <v>0</v>
      </c>
      <c r="N209" s="42">
        <v>0</v>
      </c>
      <c r="O209" s="45">
        <v>0</v>
      </c>
      <c r="P209" s="39">
        <f t="shared" si="9"/>
        <v>2</v>
      </c>
      <c r="Q209" s="69"/>
      <c r="R209" s="70"/>
      <c r="S209" s="46">
        <v>4797.51</v>
      </c>
      <c r="T209" s="46">
        <v>9180</v>
      </c>
      <c r="U209" s="47">
        <f t="shared" si="10"/>
        <v>9595.02</v>
      </c>
      <c r="V209" s="48">
        <f t="shared" si="11"/>
        <v>18360</v>
      </c>
      <c r="W209" s="48" t="s">
        <v>680</v>
      </c>
    </row>
    <row r="210" spans="1:23">
      <c r="A210" s="108" t="s">
        <v>53</v>
      </c>
      <c r="B210" s="108"/>
      <c r="C210" s="39" t="s">
        <v>711</v>
      </c>
      <c r="D210" s="40" t="s">
        <v>216</v>
      </c>
      <c r="E210" s="41" t="s">
        <v>68</v>
      </c>
      <c r="F210" s="51" t="s">
        <v>58</v>
      </c>
      <c r="G210" s="42" t="s">
        <v>621</v>
      </c>
      <c r="H210" s="51" t="s">
        <v>62</v>
      </c>
      <c r="I210" s="42" t="s">
        <v>139</v>
      </c>
      <c r="J210" s="42">
        <v>1</v>
      </c>
      <c r="K210" s="43">
        <v>42430</v>
      </c>
      <c r="L210" s="44">
        <v>2</v>
      </c>
      <c r="M210" s="42">
        <v>0</v>
      </c>
      <c r="N210" s="42">
        <v>0</v>
      </c>
      <c r="O210" s="45">
        <v>0</v>
      </c>
      <c r="P210" s="39">
        <f t="shared" si="9"/>
        <v>2</v>
      </c>
      <c r="Q210" s="56"/>
      <c r="R210" s="57"/>
      <c r="S210" s="46">
        <v>4924.9620000000004</v>
      </c>
      <c r="T210" s="46">
        <v>9180</v>
      </c>
      <c r="U210" s="47">
        <f t="shared" si="10"/>
        <v>9849.9240000000009</v>
      </c>
      <c r="V210" s="48">
        <f t="shared" si="11"/>
        <v>18360</v>
      </c>
      <c r="W210" s="48" t="s">
        <v>680</v>
      </c>
    </row>
    <row r="211" spans="1:23">
      <c r="A211" s="14"/>
      <c r="B211" s="14"/>
      <c r="C211" s="14"/>
      <c r="D211" s="109"/>
      <c r="E211" s="110"/>
      <c r="F211" s="111"/>
      <c r="G211" s="111"/>
      <c r="H211" s="111"/>
      <c r="I211" s="111"/>
      <c r="J211" s="111"/>
      <c r="K211" s="112"/>
      <c r="L211" s="111"/>
      <c r="M211" s="111"/>
      <c r="N211" s="111"/>
      <c r="O211" s="111"/>
      <c r="P211" s="14"/>
      <c r="Q211" s="14"/>
      <c r="R211" s="14"/>
      <c r="S211" s="14"/>
      <c r="T211" s="14"/>
    </row>
    <row r="212" spans="1:23">
      <c r="U212" s="113">
        <f>SUM(U5:U210)</f>
        <v>5329329.1357380925</v>
      </c>
      <c r="V212" s="113">
        <f>SUM(V5:V210)</f>
        <v>11842038.98026984</v>
      </c>
    </row>
    <row r="213" spans="1:23">
      <c r="U213" s="114">
        <f>V212-U212</f>
        <v>6512709.8445317475</v>
      </c>
      <c r="V213" s="115">
        <f>U213/V212</f>
        <v>0.54996524292671645</v>
      </c>
    </row>
  </sheetData>
  <autoFilter ref="A4:W210"/>
  <sortState ref="C5:W210">
    <sortCondition sortBy="cellColor" ref="D5:D210" dxfId="0"/>
  </sortState>
  <pageMargins left="0.2" right="0.19685039370078741" top="0.2" bottom="0.2" header="0.30000000000000004" footer="0"/>
  <pageSetup paperSize="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zoomScaleNormal="100" workbookViewId="0">
      <selection activeCell="C16" sqref="C16"/>
    </sheetView>
  </sheetViews>
  <sheetFormatPr defaultColWidth="12.42578125" defaultRowHeight="12.75" outlineLevelCol="1"/>
  <cols>
    <col min="1" max="1" width="6.5703125" style="116" bestFit="1" customWidth="1"/>
    <col min="2" max="2" width="24.140625" style="118" bestFit="1" customWidth="1"/>
    <col min="3" max="3" width="41.140625" style="118" customWidth="1"/>
    <col min="4" max="4" width="23.85546875" style="118" bestFit="1" customWidth="1"/>
    <col min="5" max="5" width="13.42578125" style="118" bestFit="1" customWidth="1"/>
    <col min="6" max="6" width="28" style="119" customWidth="1"/>
    <col min="7" max="7" width="12.7109375" style="119" bestFit="1" customWidth="1" outlineLevel="1"/>
    <col min="8" max="9" width="12.42578125" style="119" bestFit="1" customWidth="1" outlineLevel="1"/>
    <col min="10" max="10" width="18.28515625" style="119" bestFit="1" customWidth="1" outlineLevel="1"/>
    <col min="11" max="11" width="10.28515625" style="119" bestFit="1" customWidth="1" outlineLevel="1"/>
    <col min="12" max="12" width="13.5703125" style="120" bestFit="1" customWidth="1" outlineLevel="1"/>
    <col min="13" max="13" width="12.85546875" style="120" bestFit="1" customWidth="1" outlineLevel="1"/>
    <col min="14" max="14" width="14.140625" style="119" hidden="1" customWidth="1"/>
    <col min="15" max="15" width="16.28515625" style="119" hidden="1" customWidth="1"/>
    <col min="16" max="16" width="15.140625" style="119" hidden="1" customWidth="1"/>
    <col min="17" max="17" width="11" style="119" hidden="1" customWidth="1"/>
    <col min="18" max="18" width="14.85546875" style="119" bestFit="1" customWidth="1"/>
    <col min="19" max="19" width="15.140625" style="121" bestFit="1" customWidth="1"/>
    <col min="20" max="20" width="10.28515625" style="121" bestFit="1" customWidth="1"/>
    <col min="21" max="21" width="22.85546875" style="119" bestFit="1" customWidth="1"/>
    <col min="22" max="253" width="12.42578125" style="119"/>
    <col min="254" max="254" width="0" style="119" hidden="1" customWidth="1"/>
    <col min="255" max="255" width="19.7109375" style="119" customWidth="1"/>
    <col min="256" max="256" width="22.7109375" style="119" customWidth="1"/>
    <col min="257" max="257" width="23.85546875" style="119" bestFit="1" customWidth="1"/>
    <col min="258" max="258" width="0" style="119" hidden="1" customWidth="1"/>
    <col min="259" max="259" width="10.5703125" style="119" customWidth="1"/>
    <col min="260" max="260" width="22.28515625" style="119" customWidth="1"/>
    <col min="261" max="261" width="0" style="119" hidden="1" customWidth="1"/>
    <col min="262" max="262" width="12.42578125" style="119" bestFit="1" customWidth="1"/>
    <col min="263" max="263" width="8.140625" style="119" customWidth="1"/>
    <col min="264" max="264" width="11.7109375" style="119" customWidth="1"/>
    <col min="265" max="265" width="10.28515625" style="119" bestFit="1" customWidth="1"/>
    <col min="266" max="266" width="13.5703125" style="119" bestFit="1" customWidth="1"/>
    <col min="267" max="267" width="19.42578125" style="119" customWidth="1"/>
    <col min="268" max="271" width="0" style="119" hidden="1" customWidth="1"/>
    <col min="272" max="272" width="10.28515625" style="119" bestFit="1" customWidth="1"/>
    <col min="273" max="273" width="10.5703125" style="119" bestFit="1" customWidth="1"/>
    <col min="274" max="274" width="10.28515625" style="119" bestFit="1" customWidth="1"/>
    <col min="275" max="276" width="0" style="119" hidden="1" customWidth="1"/>
    <col min="277" max="277" width="20.28515625" style="119" customWidth="1"/>
    <col min="278" max="509" width="12.42578125" style="119"/>
    <col min="510" max="510" width="0" style="119" hidden="1" customWidth="1"/>
    <col min="511" max="511" width="19.7109375" style="119" customWidth="1"/>
    <col min="512" max="512" width="22.7109375" style="119" customWidth="1"/>
    <col min="513" max="513" width="23.85546875" style="119" bestFit="1" customWidth="1"/>
    <col min="514" max="514" width="0" style="119" hidden="1" customWidth="1"/>
    <col min="515" max="515" width="10.5703125" style="119" customWidth="1"/>
    <col min="516" max="516" width="22.28515625" style="119" customWidth="1"/>
    <col min="517" max="517" width="0" style="119" hidden="1" customWidth="1"/>
    <col min="518" max="518" width="12.42578125" style="119" bestFit="1" customWidth="1"/>
    <col min="519" max="519" width="8.140625" style="119" customWidth="1"/>
    <col min="520" max="520" width="11.7109375" style="119" customWidth="1"/>
    <col min="521" max="521" width="10.28515625" style="119" bestFit="1" customWidth="1"/>
    <col min="522" max="522" width="13.5703125" style="119" bestFit="1" customWidth="1"/>
    <col min="523" max="523" width="19.42578125" style="119" customWidth="1"/>
    <col min="524" max="527" width="0" style="119" hidden="1" customWidth="1"/>
    <col min="528" max="528" width="10.28515625" style="119" bestFit="1" customWidth="1"/>
    <col min="529" max="529" width="10.5703125" style="119" bestFit="1" customWidth="1"/>
    <col min="530" max="530" width="10.28515625" style="119" bestFit="1" customWidth="1"/>
    <col min="531" max="532" width="0" style="119" hidden="1" customWidth="1"/>
    <col min="533" max="533" width="20.28515625" style="119" customWidth="1"/>
    <col min="534" max="765" width="12.42578125" style="119"/>
    <col min="766" max="766" width="0" style="119" hidden="1" customWidth="1"/>
    <col min="767" max="767" width="19.7109375" style="119" customWidth="1"/>
    <col min="768" max="768" width="22.7109375" style="119" customWidth="1"/>
    <col min="769" max="769" width="23.85546875" style="119" bestFit="1" customWidth="1"/>
    <col min="770" max="770" width="0" style="119" hidden="1" customWidth="1"/>
    <col min="771" max="771" width="10.5703125" style="119" customWidth="1"/>
    <col min="772" max="772" width="22.28515625" style="119" customWidth="1"/>
    <col min="773" max="773" width="0" style="119" hidden="1" customWidth="1"/>
    <col min="774" max="774" width="12.42578125" style="119" bestFit="1" customWidth="1"/>
    <col min="775" max="775" width="8.140625" style="119" customWidth="1"/>
    <col min="776" max="776" width="11.7109375" style="119" customWidth="1"/>
    <col min="777" max="777" width="10.28515625" style="119" bestFit="1" customWidth="1"/>
    <col min="778" max="778" width="13.5703125" style="119" bestFit="1" customWidth="1"/>
    <col min="779" max="779" width="19.42578125" style="119" customWidth="1"/>
    <col min="780" max="783" width="0" style="119" hidden="1" customWidth="1"/>
    <col min="784" max="784" width="10.28515625" style="119" bestFit="1" customWidth="1"/>
    <col min="785" max="785" width="10.5703125" style="119" bestFit="1" customWidth="1"/>
    <col min="786" max="786" width="10.28515625" style="119" bestFit="1" customWidth="1"/>
    <col min="787" max="788" width="0" style="119" hidden="1" customWidth="1"/>
    <col min="789" max="789" width="20.28515625" style="119" customWidth="1"/>
    <col min="790" max="1021" width="12.42578125" style="119"/>
    <col min="1022" max="1022" width="0" style="119" hidden="1" customWidth="1"/>
    <col min="1023" max="1023" width="19.7109375" style="119" customWidth="1"/>
    <col min="1024" max="1024" width="22.7109375" style="119" customWidth="1"/>
    <col min="1025" max="1025" width="23.85546875" style="119" bestFit="1" customWidth="1"/>
    <col min="1026" max="1026" width="0" style="119" hidden="1" customWidth="1"/>
    <col min="1027" max="1027" width="10.5703125" style="119" customWidth="1"/>
    <col min="1028" max="1028" width="22.28515625" style="119" customWidth="1"/>
    <col min="1029" max="1029" width="0" style="119" hidden="1" customWidth="1"/>
    <col min="1030" max="1030" width="12.42578125" style="119" bestFit="1" customWidth="1"/>
    <col min="1031" max="1031" width="8.140625" style="119" customWidth="1"/>
    <col min="1032" max="1032" width="11.7109375" style="119" customWidth="1"/>
    <col min="1033" max="1033" width="10.28515625" style="119" bestFit="1" customWidth="1"/>
    <col min="1034" max="1034" width="13.5703125" style="119" bestFit="1" customWidth="1"/>
    <col min="1035" max="1035" width="19.42578125" style="119" customWidth="1"/>
    <col min="1036" max="1039" width="0" style="119" hidden="1" customWidth="1"/>
    <col min="1040" max="1040" width="10.28515625" style="119" bestFit="1" customWidth="1"/>
    <col min="1041" max="1041" width="10.5703125" style="119" bestFit="1" customWidth="1"/>
    <col min="1042" max="1042" width="10.28515625" style="119" bestFit="1" customWidth="1"/>
    <col min="1043" max="1044" width="0" style="119" hidden="1" customWidth="1"/>
    <col min="1045" max="1045" width="20.28515625" style="119" customWidth="1"/>
    <col min="1046" max="1277" width="12.42578125" style="119"/>
    <col min="1278" max="1278" width="0" style="119" hidden="1" customWidth="1"/>
    <col min="1279" max="1279" width="19.7109375" style="119" customWidth="1"/>
    <col min="1280" max="1280" width="22.7109375" style="119" customWidth="1"/>
    <col min="1281" max="1281" width="23.85546875" style="119" bestFit="1" customWidth="1"/>
    <col min="1282" max="1282" width="0" style="119" hidden="1" customWidth="1"/>
    <col min="1283" max="1283" width="10.5703125" style="119" customWidth="1"/>
    <col min="1284" max="1284" width="22.28515625" style="119" customWidth="1"/>
    <col min="1285" max="1285" width="0" style="119" hidden="1" customWidth="1"/>
    <col min="1286" max="1286" width="12.42578125" style="119" bestFit="1" customWidth="1"/>
    <col min="1287" max="1287" width="8.140625" style="119" customWidth="1"/>
    <col min="1288" max="1288" width="11.7109375" style="119" customWidth="1"/>
    <col min="1289" max="1289" width="10.28515625" style="119" bestFit="1" customWidth="1"/>
    <col min="1290" max="1290" width="13.5703125" style="119" bestFit="1" customWidth="1"/>
    <col min="1291" max="1291" width="19.42578125" style="119" customWidth="1"/>
    <col min="1292" max="1295" width="0" style="119" hidden="1" customWidth="1"/>
    <col min="1296" max="1296" width="10.28515625" style="119" bestFit="1" customWidth="1"/>
    <col min="1297" max="1297" width="10.5703125" style="119" bestFit="1" customWidth="1"/>
    <col min="1298" max="1298" width="10.28515625" style="119" bestFit="1" customWidth="1"/>
    <col min="1299" max="1300" width="0" style="119" hidden="1" customWidth="1"/>
    <col min="1301" max="1301" width="20.28515625" style="119" customWidth="1"/>
    <col min="1302" max="1533" width="12.42578125" style="119"/>
    <col min="1534" max="1534" width="0" style="119" hidden="1" customWidth="1"/>
    <col min="1535" max="1535" width="19.7109375" style="119" customWidth="1"/>
    <col min="1536" max="1536" width="22.7109375" style="119" customWidth="1"/>
    <col min="1537" max="1537" width="23.85546875" style="119" bestFit="1" customWidth="1"/>
    <col min="1538" max="1538" width="0" style="119" hidden="1" customWidth="1"/>
    <col min="1539" max="1539" width="10.5703125" style="119" customWidth="1"/>
    <col min="1540" max="1540" width="22.28515625" style="119" customWidth="1"/>
    <col min="1541" max="1541" width="0" style="119" hidden="1" customWidth="1"/>
    <col min="1542" max="1542" width="12.42578125" style="119" bestFit="1" customWidth="1"/>
    <col min="1543" max="1543" width="8.140625" style="119" customWidth="1"/>
    <col min="1544" max="1544" width="11.7109375" style="119" customWidth="1"/>
    <col min="1545" max="1545" width="10.28515625" style="119" bestFit="1" customWidth="1"/>
    <col min="1546" max="1546" width="13.5703125" style="119" bestFit="1" customWidth="1"/>
    <col min="1547" max="1547" width="19.42578125" style="119" customWidth="1"/>
    <col min="1548" max="1551" width="0" style="119" hidden="1" customWidth="1"/>
    <col min="1552" max="1552" width="10.28515625" style="119" bestFit="1" customWidth="1"/>
    <col min="1553" max="1553" width="10.5703125" style="119" bestFit="1" customWidth="1"/>
    <col min="1554" max="1554" width="10.28515625" style="119" bestFit="1" customWidth="1"/>
    <col min="1555" max="1556" width="0" style="119" hidden="1" customWidth="1"/>
    <col min="1557" max="1557" width="20.28515625" style="119" customWidth="1"/>
    <col min="1558" max="1789" width="12.42578125" style="119"/>
    <col min="1790" max="1790" width="0" style="119" hidden="1" customWidth="1"/>
    <col min="1791" max="1791" width="19.7109375" style="119" customWidth="1"/>
    <col min="1792" max="1792" width="22.7109375" style="119" customWidth="1"/>
    <col min="1793" max="1793" width="23.85546875" style="119" bestFit="1" customWidth="1"/>
    <col min="1794" max="1794" width="0" style="119" hidden="1" customWidth="1"/>
    <col min="1795" max="1795" width="10.5703125" style="119" customWidth="1"/>
    <col min="1796" max="1796" width="22.28515625" style="119" customWidth="1"/>
    <col min="1797" max="1797" width="0" style="119" hidden="1" customWidth="1"/>
    <col min="1798" max="1798" width="12.42578125" style="119" bestFit="1" customWidth="1"/>
    <col min="1799" max="1799" width="8.140625" style="119" customWidth="1"/>
    <col min="1800" max="1800" width="11.7109375" style="119" customWidth="1"/>
    <col min="1801" max="1801" width="10.28515625" style="119" bestFit="1" customWidth="1"/>
    <col min="1802" max="1802" width="13.5703125" style="119" bestFit="1" customWidth="1"/>
    <col min="1803" max="1803" width="19.42578125" style="119" customWidth="1"/>
    <col min="1804" max="1807" width="0" style="119" hidden="1" customWidth="1"/>
    <col min="1808" max="1808" width="10.28515625" style="119" bestFit="1" customWidth="1"/>
    <col min="1809" max="1809" width="10.5703125" style="119" bestFit="1" customWidth="1"/>
    <col min="1810" max="1810" width="10.28515625" style="119" bestFit="1" customWidth="1"/>
    <col min="1811" max="1812" width="0" style="119" hidden="1" customWidth="1"/>
    <col min="1813" max="1813" width="20.28515625" style="119" customWidth="1"/>
    <col min="1814" max="2045" width="12.42578125" style="119"/>
    <col min="2046" max="2046" width="0" style="119" hidden="1" customWidth="1"/>
    <col min="2047" max="2047" width="19.7109375" style="119" customWidth="1"/>
    <col min="2048" max="2048" width="22.7109375" style="119" customWidth="1"/>
    <col min="2049" max="2049" width="23.85546875" style="119" bestFit="1" customWidth="1"/>
    <col min="2050" max="2050" width="0" style="119" hidden="1" customWidth="1"/>
    <col min="2051" max="2051" width="10.5703125" style="119" customWidth="1"/>
    <col min="2052" max="2052" width="22.28515625" style="119" customWidth="1"/>
    <col min="2053" max="2053" width="0" style="119" hidden="1" customWidth="1"/>
    <col min="2054" max="2054" width="12.42578125" style="119" bestFit="1" customWidth="1"/>
    <col min="2055" max="2055" width="8.140625" style="119" customWidth="1"/>
    <col min="2056" max="2056" width="11.7109375" style="119" customWidth="1"/>
    <col min="2057" max="2057" width="10.28515625" style="119" bestFit="1" customWidth="1"/>
    <col min="2058" max="2058" width="13.5703125" style="119" bestFit="1" customWidth="1"/>
    <col min="2059" max="2059" width="19.42578125" style="119" customWidth="1"/>
    <col min="2060" max="2063" width="0" style="119" hidden="1" customWidth="1"/>
    <col min="2064" max="2064" width="10.28515625" style="119" bestFit="1" customWidth="1"/>
    <col min="2065" max="2065" width="10.5703125" style="119" bestFit="1" customWidth="1"/>
    <col min="2066" max="2066" width="10.28515625" style="119" bestFit="1" customWidth="1"/>
    <col min="2067" max="2068" width="0" style="119" hidden="1" customWidth="1"/>
    <col min="2069" max="2069" width="20.28515625" style="119" customWidth="1"/>
    <col min="2070" max="2301" width="12.42578125" style="119"/>
    <col min="2302" max="2302" width="0" style="119" hidden="1" customWidth="1"/>
    <col min="2303" max="2303" width="19.7109375" style="119" customWidth="1"/>
    <col min="2304" max="2304" width="22.7109375" style="119" customWidth="1"/>
    <col min="2305" max="2305" width="23.85546875" style="119" bestFit="1" customWidth="1"/>
    <col min="2306" max="2306" width="0" style="119" hidden="1" customWidth="1"/>
    <col min="2307" max="2307" width="10.5703125" style="119" customWidth="1"/>
    <col min="2308" max="2308" width="22.28515625" style="119" customWidth="1"/>
    <col min="2309" max="2309" width="0" style="119" hidden="1" customWidth="1"/>
    <col min="2310" max="2310" width="12.42578125" style="119" bestFit="1" customWidth="1"/>
    <col min="2311" max="2311" width="8.140625" style="119" customWidth="1"/>
    <col min="2312" max="2312" width="11.7109375" style="119" customWidth="1"/>
    <col min="2313" max="2313" width="10.28515625" style="119" bestFit="1" customWidth="1"/>
    <col min="2314" max="2314" width="13.5703125" style="119" bestFit="1" customWidth="1"/>
    <col min="2315" max="2315" width="19.42578125" style="119" customWidth="1"/>
    <col min="2316" max="2319" width="0" style="119" hidden="1" customWidth="1"/>
    <col min="2320" max="2320" width="10.28515625" style="119" bestFit="1" customWidth="1"/>
    <col min="2321" max="2321" width="10.5703125" style="119" bestFit="1" customWidth="1"/>
    <col min="2322" max="2322" width="10.28515625" style="119" bestFit="1" customWidth="1"/>
    <col min="2323" max="2324" width="0" style="119" hidden="1" customWidth="1"/>
    <col min="2325" max="2325" width="20.28515625" style="119" customWidth="1"/>
    <col min="2326" max="2557" width="12.42578125" style="119"/>
    <col min="2558" max="2558" width="0" style="119" hidden="1" customWidth="1"/>
    <col min="2559" max="2559" width="19.7109375" style="119" customWidth="1"/>
    <col min="2560" max="2560" width="22.7109375" style="119" customWidth="1"/>
    <col min="2561" max="2561" width="23.85546875" style="119" bestFit="1" customWidth="1"/>
    <col min="2562" max="2562" width="0" style="119" hidden="1" customWidth="1"/>
    <col min="2563" max="2563" width="10.5703125" style="119" customWidth="1"/>
    <col min="2564" max="2564" width="22.28515625" style="119" customWidth="1"/>
    <col min="2565" max="2565" width="0" style="119" hidden="1" customWidth="1"/>
    <col min="2566" max="2566" width="12.42578125" style="119" bestFit="1" customWidth="1"/>
    <col min="2567" max="2567" width="8.140625" style="119" customWidth="1"/>
    <col min="2568" max="2568" width="11.7109375" style="119" customWidth="1"/>
    <col min="2569" max="2569" width="10.28515625" style="119" bestFit="1" customWidth="1"/>
    <col min="2570" max="2570" width="13.5703125" style="119" bestFit="1" customWidth="1"/>
    <col min="2571" max="2571" width="19.42578125" style="119" customWidth="1"/>
    <col min="2572" max="2575" width="0" style="119" hidden="1" customWidth="1"/>
    <col min="2576" max="2576" width="10.28515625" style="119" bestFit="1" customWidth="1"/>
    <col min="2577" max="2577" width="10.5703125" style="119" bestFit="1" customWidth="1"/>
    <col min="2578" max="2578" width="10.28515625" style="119" bestFit="1" customWidth="1"/>
    <col min="2579" max="2580" width="0" style="119" hidden="1" customWidth="1"/>
    <col min="2581" max="2581" width="20.28515625" style="119" customWidth="1"/>
    <col min="2582" max="2813" width="12.42578125" style="119"/>
    <col min="2814" max="2814" width="0" style="119" hidden="1" customWidth="1"/>
    <col min="2815" max="2815" width="19.7109375" style="119" customWidth="1"/>
    <col min="2816" max="2816" width="22.7109375" style="119" customWidth="1"/>
    <col min="2817" max="2817" width="23.85546875" style="119" bestFit="1" customWidth="1"/>
    <col min="2818" max="2818" width="0" style="119" hidden="1" customWidth="1"/>
    <col min="2819" max="2819" width="10.5703125" style="119" customWidth="1"/>
    <col min="2820" max="2820" width="22.28515625" style="119" customWidth="1"/>
    <col min="2821" max="2821" width="0" style="119" hidden="1" customWidth="1"/>
    <col min="2822" max="2822" width="12.42578125" style="119" bestFit="1" customWidth="1"/>
    <col min="2823" max="2823" width="8.140625" style="119" customWidth="1"/>
    <col min="2824" max="2824" width="11.7109375" style="119" customWidth="1"/>
    <col min="2825" max="2825" width="10.28515625" style="119" bestFit="1" customWidth="1"/>
    <col min="2826" max="2826" width="13.5703125" style="119" bestFit="1" customWidth="1"/>
    <col min="2827" max="2827" width="19.42578125" style="119" customWidth="1"/>
    <col min="2828" max="2831" width="0" style="119" hidden="1" customWidth="1"/>
    <col min="2832" max="2832" width="10.28515625" style="119" bestFit="1" customWidth="1"/>
    <col min="2833" max="2833" width="10.5703125" style="119" bestFit="1" customWidth="1"/>
    <col min="2834" max="2834" width="10.28515625" style="119" bestFit="1" customWidth="1"/>
    <col min="2835" max="2836" width="0" style="119" hidden="1" customWidth="1"/>
    <col min="2837" max="2837" width="20.28515625" style="119" customWidth="1"/>
    <col min="2838" max="3069" width="12.42578125" style="119"/>
    <col min="3070" max="3070" width="0" style="119" hidden="1" customWidth="1"/>
    <col min="3071" max="3071" width="19.7109375" style="119" customWidth="1"/>
    <col min="3072" max="3072" width="22.7109375" style="119" customWidth="1"/>
    <col min="3073" max="3073" width="23.85546875" style="119" bestFit="1" customWidth="1"/>
    <col min="3074" max="3074" width="0" style="119" hidden="1" customWidth="1"/>
    <col min="3075" max="3075" width="10.5703125" style="119" customWidth="1"/>
    <col min="3076" max="3076" width="22.28515625" style="119" customWidth="1"/>
    <col min="3077" max="3077" width="0" style="119" hidden="1" customWidth="1"/>
    <col min="3078" max="3078" width="12.42578125" style="119" bestFit="1" customWidth="1"/>
    <col min="3079" max="3079" width="8.140625" style="119" customWidth="1"/>
    <col min="3080" max="3080" width="11.7109375" style="119" customWidth="1"/>
    <col min="3081" max="3081" width="10.28515625" style="119" bestFit="1" customWidth="1"/>
    <col min="3082" max="3082" width="13.5703125" style="119" bestFit="1" customWidth="1"/>
    <col min="3083" max="3083" width="19.42578125" style="119" customWidth="1"/>
    <col min="3084" max="3087" width="0" style="119" hidden="1" customWidth="1"/>
    <col min="3088" max="3088" width="10.28515625" style="119" bestFit="1" customWidth="1"/>
    <col min="3089" max="3089" width="10.5703125" style="119" bestFit="1" customWidth="1"/>
    <col min="3090" max="3090" width="10.28515625" style="119" bestFit="1" customWidth="1"/>
    <col min="3091" max="3092" width="0" style="119" hidden="1" customWidth="1"/>
    <col min="3093" max="3093" width="20.28515625" style="119" customWidth="1"/>
    <col min="3094" max="3325" width="12.42578125" style="119"/>
    <col min="3326" max="3326" width="0" style="119" hidden="1" customWidth="1"/>
    <col min="3327" max="3327" width="19.7109375" style="119" customWidth="1"/>
    <col min="3328" max="3328" width="22.7109375" style="119" customWidth="1"/>
    <col min="3329" max="3329" width="23.85546875" style="119" bestFit="1" customWidth="1"/>
    <col min="3330" max="3330" width="0" style="119" hidden="1" customWidth="1"/>
    <col min="3331" max="3331" width="10.5703125" style="119" customWidth="1"/>
    <col min="3332" max="3332" width="22.28515625" style="119" customWidth="1"/>
    <col min="3333" max="3333" width="0" style="119" hidden="1" customWidth="1"/>
    <col min="3334" max="3334" width="12.42578125" style="119" bestFit="1" customWidth="1"/>
    <col min="3335" max="3335" width="8.140625" style="119" customWidth="1"/>
    <col min="3336" max="3336" width="11.7109375" style="119" customWidth="1"/>
    <col min="3337" max="3337" width="10.28515625" style="119" bestFit="1" customWidth="1"/>
    <col min="3338" max="3338" width="13.5703125" style="119" bestFit="1" customWidth="1"/>
    <col min="3339" max="3339" width="19.42578125" style="119" customWidth="1"/>
    <col min="3340" max="3343" width="0" style="119" hidden="1" customWidth="1"/>
    <col min="3344" max="3344" width="10.28515625" style="119" bestFit="1" customWidth="1"/>
    <col min="3345" max="3345" width="10.5703125" style="119" bestFit="1" customWidth="1"/>
    <col min="3346" max="3346" width="10.28515625" style="119" bestFit="1" customWidth="1"/>
    <col min="3347" max="3348" width="0" style="119" hidden="1" customWidth="1"/>
    <col min="3349" max="3349" width="20.28515625" style="119" customWidth="1"/>
    <col min="3350" max="3581" width="12.42578125" style="119"/>
    <col min="3582" max="3582" width="0" style="119" hidden="1" customWidth="1"/>
    <col min="3583" max="3583" width="19.7109375" style="119" customWidth="1"/>
    <col min="3584" max="3584" width="22.7109375" style="119" customWidth="1"/>
    <col min="3585" max="3585" width="23.85546875" style="119" bestFit="1" customWidth="1"/>
    <col min="3586" max="3586" width="0" style="119" hidden="1" customWidth="1"/>
    <col min="3587" max="3587" width="10.5703125" style="119" customWidth="1"/>
    <col min="3588" max="3588" width="22.28515625" style="119" customWidth="1"/>
    <col min="3589" max="3589" width="0" style="119" hidden="1" customWidth="1"/>
    <col min="3590" max="3590" width="12.42578125" style="119" bestFit="1" customWidth="1"/>
    <col min="3591" max="3591" width="8.140625" style="119" customWidth="1"/>
    <col min="3592" max="3592" width="11.7109375" style="119" customWidth="1"/>
    <col min="3593" max="3593" width="10.28515625" style="119" bestFit="1" customWidth="1"/>
    <col min="3594" max="3594" width="13.5703125" style="119" bestFit="1" customWidth="1"/>
    <col min="3595" max="3595" width="19.42578125" style="119" customWidth="1"/>
    <col min="3596" max="3599" width="0" style="119" hidden="1" customWidth="1"/>
    <col min="3600" max="3600" width="10.28515625" style="119" bestFit="1" customWidth="1"/>
    <col min="3601" max="3601" width="10.5703125" style="119" bestFit="1" customWidth="1"/>
    <col min="3602" max="3602" width="10.28515625" style="119" bestFit="1" customWidth="1"/>
    <col min="3603" max="3604" width="0" style="119" hidden="1" customWidth="1"/>
    <col min="3605" max="3605" width="20.28515625" style="119" customWidth="1"/>
    <col min="3606" max="3837" width="12.42578125" style="119"/>
    <col min="3838" max="3838" width="0" style="119" hidden="1" customWidth="1"/>
    <col min="3839" max="3839" width="19.7109375" style="119" customWidth="1"/>
    <col min="3840" max="3840" width="22.7109375" style="119" customWidth="1"/>
    <col min="3841" max="3841" width="23.85546875" style="119" bestFit="1" customWidth="1"/>
    <col min="3842" max="3842" width="0" style="119" hidden="1" customWidth="1"/>
    <col min="3843" max="3843" width="10.5703125" style="119" customWidth="1"/>
    <col min="3844" max="3844" width="22.28515625" style="119" customWidth="1"/>
    <col min="3845" max="3845" width="0" style="119" hidden="1" customWidth="1"/>
    <col min="3846" max="3846" width="12.42578125" style="119" bestFit="1" customWidth="1"/>
    <col min="3847" max="3847" width="8.140625" style="119" customWidth="1"/>
    <col min="3848" max="3848" width="11.7109375" style="119" customWidth="1"/>
    <col min="3849" max="3849" width="10.28515625" style="119" bestFit="1" customWidth="1"/>
    <col min="3850" max="3850" width="13.5703125" style="119" bestFit="1" customWidth="1"/>
    <col min="3851" max="3851" width="19.42578125" style="119" customWidth="1"/>
    <col min="3852" max="3855" width="0" style="119" hidden="1" customWidth="1"/>
    <col min="3856" max="3856" width="10.28515625" style="119" bestFit="1" customWidth="1"/>
    <col min="3857" max="3857" width="10.5703125" style="119" bestFit="1" customWidth="1"/>
    <col min="3858" max="3858" width="10.28515625" style="119" bestFit="1" customWidth="1"/>
    <col min="3859" max="3860" width="0" style="119" hidden="1" customWidth="1"/>
    <col min="3861" max="3861" width="20.28515625" style="119" customWidth="1"/>
    <col min="3862" max="4093" width="12.42578125" style="119"/>
    <col min="4094" max="4094" width="0" style="119" hidden="1" customWidth="1"/>
    <col min="4095" max="4095" width="19.7109375" style="119" customWidth="1"/>
    <col min="4096" max="4096" width="22.7109375" style="119" customWidth="1"/>
    <col min="4097" max="4097" width="23.85546875" style="119" bestFit="1" customWidth="1"/>
    <col min="4098" max="4098" width="0" style="119" hidden="1" customWidth="1"/>
    <col min="4099" max="4099" width="10.5703125" style="119" customWidth="1"/>
    <col min="4100" max="4100" width="22.28515625" style="119" customWidth="1"/>
    <col min="4101" max="4101" width="0" style="119" hidden="1" customWidth="1"/>
    <col min="4102" max="4102" width="12.42578125" style="119" bestFit="1" customWidth="1"/>
    <col min="4103" max="4103" width="8.140625" style="119" customWidth="1"/>
    <col min="4104" max="4104" width="11.7109375" style="119" customWidth="1"/>
    <col min="4105" max="4105" width="10.28515625" style="119" bestFit="1" customWidth="1"/>
    <col min="4106" max="4106" width="13.5703125" style="119" bestFit="1" customWidth="1"/>
    <col min="4107" max="4107" width="19.42578125" style="119" customWidth="1"/>
    <col min="4108" max="4111" width="0" style="119" hidden="1" customWidth="1"/>
    <col min="4112" max="4112" width="10.28515625" style="119" bestFit="1" customWidth="1"/>
    <col min="4113" max="4113" width="10.5703125" style="119" bestFit="1" customWidth="1"/>
    <col min="4114" max="4114" width="10.28515625" style="119" bestFit="1" customWidth="1"/>
    <col min="4115" max="4116" width="0" style="119" hidden="1" customWidth="1"/>
    <col min="4117" max="4117" width="20.28515625" style="119" customWidth="1"/>
    <col min="4118" max="4349" width="12.42578125" style="119"/>
    <col min="4350" max="4350" width="0" style="119" hidden="1" customWidth="1"/>
    <col min="4351" max="4351" width="19.7109375" style="119" customWidth="1"/>
    <col min="4352" max="4352" width="22.7109375" style="119" customWidth="1"/>
    <col min="4353" max="4353" width="23.85546875" style="119" bestFit="1" customWidth="1"/>
    <col min="4354" max="4354" width="0" style="119" hidden="1" customWidth="1"/>
    <col min="4355" max="4355" width="10.5703125" style="119" customWidth="1"/>
    <col min="4356" max="4356" width="22.28515625" style="119" customWidth="1"/>
    <col min="4357" max="4357" width="0" style="119" hidden="1" customWidth="1"/>
    <col min="4358" max="4358" width="12.42578125" style="119" bestFit="1" customWidth="1"/>
    <col min="4359" max="4359" width="8.140625" style="119" customWidth="1"/>
    <col min="4360" max="4360" width="11.7109375" style="119" customWidth="1"/>
    <col min="4361" max="4361" width="10.28515625" style="119" bestFit="1" customWidth="1"/>
    <col min="4362" max="4362" width="13.5703125" style="119" bestFit="1" customWidth="1"/>
    <col min="4363" max="4363" width="19.42578125" style="119" customWidth="1"/>
    <col min="4364" max="4367" width="0" style="119" hidden="1" customWidth="1"/>
    <col min="4368" max="4368" width="10.28515625" style="119" bestFit="1" customWidth="1"/>
    <col min="4369" max="4369" width="10.5703125" style="119" bestFit="1" customWidth="1"/>
    <col min="4370" max="4370" width="10.28515625" style="119" bestFit="1" customWidth="1"/>
    <col min="4371" max="4372" width="0" style="119" hidden="1" customWidth="1"/>
    <col min="4373" max="4373" width="20.28515625" style="119" customWidth="1"/>
    <col min="4374" max="4605" width="12.42578125" style="119"/>
    <col min="4606" max="4606" width="0" style="119" hidden="1" customWidth="1"/>
    <col min="4607" max="4607" width="19.7109375" style="119" customWidth="1"/>
    <col min="4608" max="4608" width="22.7109375" style="119" customWidth="1"/>
    <col min="4609" max="4609" width="23.85546875" style="119" bestFit="1" customWidth="1"/>
    <col min="4610" max="4610" width="0" style="119" hidden="1" customWidth="1"/>
    <col min="4611" max="4611" width="10.5703125" style="119" customWidth="1"/>
    <col min="4612" max="4612" width="22.28515625" style="119" customWidth="1"/>
    <col min="4613" max="4613" width="0" style="119" hidden="1" customWidth="1"/>
    <col min="4614" max="4614" width="12.42578125" style="119" bestFit="1" customWidth="1"/>
    <col min="4615" max="4615" width="8.140625" style="119" customWidth="1"/>
    <col min="4616" max="4616" width="11.7109375" style="119" customWidth="1"/>
    <col min="4617" max="4617" width="10.28515625" style="119" bestFit="1" customWidth="1"/>
    <col min="4618" max="4618" width="13.5703125" style="119" bestFit="1" customWidth="1"/>
    <col min="4619" max="4619" width="19.42578125" style="119" customWidth="1"/>
    <col min="4620" max="4623" width="0" style="119" hidden="1" customWidth="1"/>
    <col min="4624" max="4624" width="10.28515625" style="119" bestFit="1" customWidth="1"/>
    <col min="4625" max="4625" width="10.5703125" style="119" bestFit="1" customWidth="1"/>
    <col min="4626" max="4626" width="10.28515625" style="119" bestFit="1" customWidth="1"/>
    <col min="4627" max="4628" width="0" style="119" hidden="1" customWidth="1"/>
    <col min="4629" max="4629" width="20.28515625" style="119" customWidth="1"/>
    <col min="4630" max="4861" width="12.42578125" style="119"/>
    <col min="4862" max="4862" width="0" style="119" hidden="1" customWidth="1"/>
    <col min="4863" max="4863" width="19.7109375" style="119" customWidth="1"/>
    <col min="4864" max="4864" width="22.7109375" style="119" customWidth="1"/>
    <col min="4865" max="4865" width="23.85546875" style="119" bestFit="1" customWidth="1"/>
    <col min="4866" max="4866" width="0" style="119" hidden="1" customWidth="1"/>
    <col min="4867" max="4867" width="10.5703125" style="119" customWidth="1"/>
    <col min="4868" max="4868" width="22.28515625" style="119" customWidth="1"/>
    <col min="4869" max="4869" width="0" style="119" hidden="1" customWidth="1"/>
    <col min="4870" max="4870" width="12.42578125" style="119" bestFit="1" customWidth="1"/>
    <col min="4871" max="4871" width="8.140625" style="119" customWidth="1"/>
    <col min="4872" max="4872" width="11.7109375" style="119" customWidth="1"/>
    <col min="4873" max="4873" width="10.28515625" style="119" bestFit="1" customWidth="1"/>
    <col min="4874" max="4874" width="13.5703125" style="119" bestFit="1" customWidth="1"/>
    <col min="4875" max="4875" width="19.42578125" style="119" customWidth="1"/>
    <col min="4876" max="4879" width="0" style="119" hidden="1" customWidth="1"/>
    <col min="4880" max="4880" width="10.28515625" style="119" bestFit="1" customWidth="1"/>
    <col min="4881" max="4881" width="10.5703125" style="119" bestFit="1" customWidth="1"/>
    <col min="4882" max="4882" width="10.28515625" style="119" bestFit="1" customWidth="1"/>
    <col min="4883" max="4884" width="0" style="119" hidden="1" customWidth="1"/>
    <col min="4885" max="4885" width="20.28515625" style="119" customWidth="1"/>
    <col min="4886" max="5117" width="12.42578125" style="119"/>
    <col min="5118" max="5118" width="0" style="119" hidden="1" customWidth="1"/>
    <col min="5119" max="5119" width="19.7109375" style="119" customWidth="1"/>
    <col min="5120" max="5120" width="22.7109375" style="119" customWidth="1"/>
    <col min="5121" max="5121" width="23.85546875" style="119" bestFit="1" customWidth="1"/>
    <col min="5122" max="5122" width="0" style="119" hidden="1" customWidth="1"/>
    <col min="5123" max="5123" width="10.5703125" style="119" customWidth="1"/>
    <col min="5124" max="5124" width="22.28515625" style="119" customWidth="1"/>
    <col min="5125" max="5125" width="0" style="119" hidden="1" customWidth="1"/>
    <col min="5126" max="5126" width="12.42578125" style="119" bestFit="1" customWidth="1"/>
    <col min="5127" max="5127" width="8.140625" style="119" customWidth="1"/>
    <col min="5128" max="5128" width="11.7109375" style="119" customWidth="1"/>
    <col min="5129" max="5129" width="10.28515625" style="119" bestFit="1" customWidth="1"/>
    <col min="5130" max="5130" width="13.5703125" style="119" bestFit="1" customWidth="1"/>
    <col min="5131" max="5131" width="19.42578125" style="119" customWidth="1"/>
    <col min="5132" max="5135" width="0" style="119" hidden="1" customWidth="1"/>
    <col min="5136" max="5136" width="10.28515625" style="119" bestFit="1" customWidth="1"/>
    <col min="5137" max="5137" width="10.5703125" style="119" bestFit="1" customWidth="1"/>
    <col min="5138" max="5138" width="10.28515625" style="119" bestFit="1" customWidth="1"/>
    <col min="5139" max="5140" width="0" style="119" hidden="1" customWidth="1"/>
    <col min="5141" max="5141" width="20.28515625" style="119" customWidth="1"/>
    <col min="5142" max="5373" width="12.42578125" style="119"/>
    <col min="5374" max="5374" width="0" style="119" hidden="1" customWidth="1"/>
    <col min="5375" max="5375" width="19.7109375" style="119" customWidth="1"/>
    <col min="5376" max="5376" width="22.7109375" style="119" customWidth="1"/>
    <col min="5377" max="5377" width="23.85546875" style="119" bestFit="1" customWidth="1"/>
    <col min="5378" max="5378" width="0" style="119" hidden="1" customWidth="1"/>
    <col min="5379" max="5379" width="10.5703125" style="119" customWidth="1"/>
    <col min="5380" max="5380" width="22.28515625" style="119" customWidth="1"/>
    <col min="5381" max="5381" width="0" style="119" hidden="1" customWidth="1"/>
    <col min="5382" max="5382" width="12.42578125" style="119" bestFit="1" customWidth="1"/>
    <col min="5383" max="5383" width="8.140625" style="119" customWidth="1"/>
    <col min="5384" max="5384" width="11.7109375" style="119" customWidth="1"/>
    <col min="5385" max="5385" width="10.28515625" style="119" bestFit="1" customWidth="1"/>
    <col min="5386" max="5386" width="13.5703125" style="119" bestFit="1" customWidth="1"/>
    <col min="5387" max="5387" width="19.42578125" style="119" customWidth="1"/>
    <col min="5388" max="5391" width="0" style="119" hidden="1" customWidth="1"/>
    <col min="5392" max="5392" width="10.28515625" style="119" bestFit="1" customWidth="1"/>
    <col min="5393" max="5393" width="10.5703125" style="119" bestFit="1" customWidth="1"/>
    <col min="5394" max="5394" width="10.28515625" style="119" bestFit="1" customWidth="1"/>
    <col min="5395" max="5396" width="0" style="119" hidden="1" customWidth="1"/>
    <col min="5397" max="5397" width="20.28515625" style="119" customWidth="1"/>
    <col min="5398" max="5629" width="12.42578125" style="119"/>
    <col min="5630" max="5630" width="0" style="119" hidden="1" customWidth="1"/>
    <col min="5631" max="5631" width="19.7109375" style="119" customWidth="1"/>
    <col min="5632" max="5632" width="22.7109375" style="119" customWidth="1"/>
    <col min="5633" max="5633" width="23.85546875" style="119" bestFit="1" customWidth="1"/>
    <col min="5634" max="5634" width="0" style="119" hidden="1" customWidth="1"/>
    <col min="5635" max="5635" width="10.5703125" style="119" customWidth="1"/>
    <col min="5636" max="5636" width="22.28515625" style="119" customWidth="1"/>
    <col min="5637" max="5637" width="0" style="119" hidden="1" customWidth="1"/>
    <col min="5638" max="5638" width="12.42578125" style="119" bestFit="1" customWidth="1"/>
    <col min="5639" max="5639" width="8.140625" style="119" customWidth="1"/>
    <col min="5640" max="5640" width="11.7109375" style="119" customWidth="1"/>
    <col min="5641" max="5641" width="10.28515625" style="119" bestFit="1" customWidth="1"/>
    <col min="5642" max="5642" width="13.5703125" style="119" bestFit="1" customWidth="1"/>
    <col min="5643" max="5643" width="19.42578125" style="119" customWidth="1"/>
    <col min="5644" max="5647" width="0" style="119" hidden="1" customWidth="1"/>
    <col min="5648" max="5648" width="10.28515625" style="119" bestFit="1" customWidth="1"/>
    <col min="5649" max="5649" width="10.5703125" style="119" bestFit="1" customWidth="1"/>
    <col min="5650" max="5650" width="10.28515625" style="119" bestFit="1" customWidth="1"/>
    <col min="5651" max="5652" width="0" style="119" hidden="1" customWidth="1"/>
    <col min="5653" max="5653" width="20.28515625" style="119" customWidth="1"/>
    <col min="5654" max="5885" width="12.42578125" style="119"/>
    <col min="5886" max="5886" width="0" style="119" hidden="1" customWidth="1"/>
    <col min="5887" max="5887" width="19.7109375" style="119" customWidth="1"/>
    <col min="5888" max="5888" width="22.7109375" style="119" customWidth="1"/>
    <col min="5889" max="5889" width="23.85546875" style="119" bestFit="1" customWidth="1"/>
    <col min="5890" max="5890" width="0" style="119" hidden="1" customWidth="1"/>
    <col min="5891" max="5891" width="10.5703125" style="119" customWidth="1"/>
    <col min="5892" max="5892" width="22.28515625" style="119" customWidth="1"/>
    <col min="5893" max="5893" width="0" style="119" hidden="1" customWidth="1"/>
    <col min="5894" max="5894" width="12.42578125" style="119" bestFit="1" customWidth="1"/>
    <col min="5895" max="5895" width="8.140625" style="119" customWidth="1"/>
    <col min="5896" max="5896" width="11.7109375" style="119" customWidth="1"/>
    <col min="5897" max="5897" width="10.28515625" style="119" bestFit="1" customWidth="1"/>
    <col min="5898" max="5898" width="13.5703125" style="119" bestFit="1" customWidth="1"/>
    <col min="5899" max="5899" width="19.42578125" style="119" customWidth="1"/>
    <col min="5900" max="5903" width="0" style="119" hidden="1" customWidth="1"/>
    <col min="5904" max="5904" width="10.28515625" style="119" bestFit="1" customWidth="1"/>
    <col min="5905" max="5905" width="10.5703125" style="119" bestFit="1" customWidth="1"/>
    <col min="5906" max="5906" width="10.28515625" style="119" bestFit="1" customWidth="1"/>
    <col min="5907" max="5908" width="0" style="119" hidden="1" customWidth="1"/>
    <col min="5909" max="5909" width="20.28515625" style="119" customWidth="1"/>
    <col min="5910" max="6141" width="12.42578125" style="119"/>
    <col min="6142" max="6142" width="0" style="119" hidden="1" customWidth="1"/>
    <col min="6143" max="6143" width="19.7109375" style="119" customWidth="1"/>
    <col min="6144" max="6144" width="22.7109375" style="119" customWidth="1"/>
    <col min="6145" max="6145" width="23.85546875" style="119" bestFit="1" customWidth="1"/>
    <col min="6146" max="6146" width="0" style="119" hidden="1" customWidth="1"/>
    <col min="6147" max="6147" width="10.5703125" style="119" customWidth="1"/>
    <col min="6148" max="6148" width="22.28515625" style="119" customWidth="1"/>
    <col min="6149" max="6149" width="0" style="119" hidden="1" customWidth="1"/>
    <col min="6150" max="6150" width="12.42578125" style="119" bestFit="1" customWidth="1"/>
    <col min="6151" max="6151" width="8.140625" style="119" customWidth="1"/>
    <col min="6152" max="6152" width="11.7109375" style="119" customWidth="1"/>
    <col min="6153" max="6153" width="10.28515625" style="119" bestFit="1" customWidth="1"/>
    <col min="6154" max="6154" width="13.5703125" style="119" bestFit="1" customWidth="1"/>
    <col min="6155" max="6155" width="19.42578125" style="119" customWidth="1"/>
    <col min="6156" max="6159" width="0" style="119" hidden="1" customWidth="1"/>
    <col min="6160" max="6160" width="10.28515625" style="119" bestFit="1" customWidth="1"/>
    <col min="6161" max="6161" width="10.5703125" style="119" bestFit="1" customWidth="1"/>
    <col min="6162" max="6162" width="10.28515625" style="119" bestFit="1" customWidth="1"/>
    <col min="6163" max="6164" width="0" style="119" hidden="1" customWidth="1"/>
    <col min="6165" max="6165" width="20.28515625" style="119" customWidth="1"/>
    <col min="6166" max="6397" width="12.42578125" style="119"/>
    <col min="6398" max="6398" width="0" style="119" hidden="1" customWidth="1"/>
    <col min="6399" max="6399" width="19.7109375" style="119" customWidth="1"/>
    <col min="6400" max="6400" width="22.7109375" style="119" customWidth="1"/>
    <col min="6401" max="6401" width="23.85546875" style="119" bestFit="1" customWidth="1"/>
    <col min="6402" max="6402" width="0" style="119" hidden="1" customWidth="1"/>
    <col min="6403" max="6403" width="10.5703125" style="119" customWidth="1"/>
    <col min="6404" max="6404" width="22.28515625" style="119" customWidth="1"/>
    <col min="6405" max="6405" width="0" style="119" hidden="1" customWidth="1"/>
    <col min="6406" max="6406" width="12.42578125" style="119" bestFit="1" customWidth="1"/>
    <col min="6407" max="6407" width="8.140625" style="119" customWidth="1"/>
    <col min="6408" max="6408" width="11.7109375" style="119" customWidth="1"/>
    <col min="6409" max="6409" width="10.28515625" style="119" bestFit="1" customWidth="1"/>
    <col min="6410" max="6410" width="13.5703125" style="119" bestFit="1" customWidth="1"/>
    <col min="6411" max="6411" width="19.42578125" style="119" customWidth="1"/>
    <col min="6412" max="6415" width="0" style="119" hidden="1" customWidth="1"/>
    <col min="6416" max="6416" width="10.28515625" style="119" bestFit="1" customWidth="1"/>
    <col min="6417" max="6417" width="10.5703125" style="119" bestFit="1" customWidth="1"/>
    <col min="6418" max="6418" width="10.28515625" style="119" bestFit="1" customWidth="1"/>
    <col min="6419" max="6420" width="0" style="119" hidden="1" customWidth="1"/>
    <col min="6421" max="6421" width="20.28515625" style="119" customWidth="1"/>
    <col min="6422" max="6653" width="12.42578125" style="119"/>
    <col min="6654" max="6654" width="0" style="119" hidden="1" customWidth="1"/>
    <col min="6655" max="6655" width="19.7109375" style="119" customWidth="1"/>
    <col min="6656" max="6656" width="22.7109375" style="119" customWidth="1"/>
    <col min="6657" max="6657" width="23.85546875" style="119" bestFit="1" customWidth="1"/>
    <col min="6658" max="6658" width="0" style="119" hidden="1" customWidth="1"/>
    <col min="6659" max="6659" width="10.5703125" style="119" customWidth="1"/>
    <col min="6660" max="6660" width="22.28515625" style="119" customWidth="1"/>
    <col min="6661" max="6661" width="0" style="119" hidden="1" customWidth="1"/>
    <col min="6662" max="6662" width="12.42578125" style="119" bestFit="1" customWidth="1"/>
    <col min="6663" max="6663" width="8.140625" style="119" customWidth="1"/>
    <col min="6664" max="6664" width="11.7109375" style="119" customWidth="1"/>
    <col min="6665" max="6665" width="10.28515625" style="119" bestFit="1" customWidth="1"/>
    <col min="6666" max="6666" width="13.5703125" style="119" bestFit="1" customWidth="1"/>
    <col min="6667" max="6667" width="19.42578125" style="119" customWidth="1"/>
    <col min="6668" max="6671" width="0" style="119" hidden="1" customWidth="1"/>
    <col min="6672" max="6672" width="10.28515625" style="119" bestFit="1" customWidth="1"/>
    <col min="6673" max="6673" width="10.5703125" style="119" bestFit="1" customWidth="1"/>
    <col min="6674" max="6674" width="10.28515625" style="119" bestFit="1" customWidth="1"/>
    <col min="6675" max="6676" width="0" style="119" hidden="1" customWidth="1"/>
    <col min="6677" max="6677" width="20.28515625" style="119" customWidth="1"/>
    <col min="6678" max="6909" width="12.42578125" style="119"/>
    <col min="6910" max="6910" width="0" style="119" hidden="1" customWidth="1"/>
    <col min="6911" max="6911" width="19.7109375" style="119" customWidth="1"/>
    <col min="6912" max="6912" width="22.7109375" style="119" customWidth="1"/>
    <col min="6913" max="6913" width="23.85546875" style="119" bestFit="1" customWidth="1"/>
    <col min="6914" max="6914" width="0" style="119" hidden="1" customWidth="1"/>
    <col min="6915" max="6915" width="10.5703125" style="119" customWidth="1"/>
    <col min="6916" max="6916" width="22.28515625" style="119" customWidth="1"/>
    <col min="6917" max="6917" width="0" style="119" hidden="1" customWidth="1"/>
    <col min="6918" max="6918" width="12.42578125" style="119" bestFit="1" customWidth="1"/>
    <col min="6919" max="6919" width="8.140625" style="119" customWidth="1"/>
    <col min="6920" max="6920" width="11.7109375" style="119" customWidth="1"/>
    <col min="6921" max="6921" width="10.28515625" style="119" bestFit="1" customWidth="1"/>
    <col min="6922" max="6922" width="13.5703125" style="119" bestFit="1" customWidth="1"/>
    <col min="6923" max="6923" width="19.42578125" style="119" customWidth="1"/>
    <col min="6924" max="6927" width="0" style="119" hidden="1" customWidth="1"/>
    <col min="6928" max="6928" width="10.28515625" style="119" bestFit="1" customWidth="1"/>
    <col min="6929" max="6929" width="10.5703125" style="119" bestFit="1" customWidth="1"/>
    <col min="6930" max="6930" width="10.28515625" style="119" bestFit="1" customWidth="1"/>
    <col min="6931" max="6932" width="0" style="119" hidden="1" customWidth="1"/>
    <col min="6933" max="6933" width="20.28515625" style="119" customWidth="1"/>
    <col min="6934" max="7165" width="12.42578125" style="119"/>
    <col min="7166" max="7166" width="0" style="119" hidden="1" customWidth="1"/>
    <col min="7167" max="7167" width="19.7109375" style="119" customWidth="1"/>
    <col min="7168" max="7168" width="22.7109375" style="119" customWidth="1"/>
    <col min="7169" max="7169" width="23.85546875" style="119" bestFit="1" customWidth="1"/>
    <col min="7170" max="7170" width="0" style="119" hidden="1" customWidth="1"/>
    <col min="7171" max="7171" width="10.5703125" style="119" customWidth="1"/>
    <col min="7172" max="7172" width="22.28515625" style="119" customWidth="1"/>
    <col min="7173" max="7173" width="0" style="119" hidden="1" customWidth="1"/>
    <col min="7174" max="7174" width="12.42578125" style="119" bestFit="1" customWidth="1"/>
    <col min="7175" max="7175" width="8.140625" style="119" customWidth="1"/>
    <col min="7176" max="7176" width="11.7109375" style="119" customWidth="1"/>
    <col min="7177" max="7177" width="10.28515625" style="119" bestFit="1" customWidth="1"/>
    <col min="7178" max="7178" width="13.5703125" style="119" bestFit="1" customWidth="1"/>
    <col min="7179" max="7179" width="19.42578125" style="119" customWidth="1"/>
    <col min="7180" max="7183" width="0" style="119" hidden="1" customWidth="1"/>
    <col min="7184" max="7184" width="10.28515625" style="119" bestFit="1" customWidth="1"/>
    <col min="7185" max="7185" width="10.5703125" style="119" bestFit="1" customWidth="1"/>
    <col min="7186" max="7186" width="10.28515625" style="119" bestFit="1" customWidth="1"/>
    <col min="7187" max="7188" width="0" style="119" hidden="1" customWidth="1"/>
    <col min="7189" max="7189" width="20.28515625" style="119" customWidth="1"/>
    <col min="7190" max="7421" width="12.42578125" style="119"/>
    <col min="7422" max="7422" width="0" style="119" hidden="1" customWidth="1"/>
    <col min="7423" max="7423" width="19.7109375" style="119" customWidth="1"/>
    <col min="7424" max="7424" width="22.7109375" style="119" customWidth="1"/>
    <col min="7425" max="7425" width="23.85546875" style="119" bestFit="1" customWidth="1"/>
    <col min="7426" max="7426" width="0" style="119" hidden="1" customWidth="1"/>
    <col min="7427" max="7427" width="10.5703125" style="119" customWidth="1"/>
    <col min="7428" max="7428" width="22.28515625" style="119" customWidth="1"/>
    <col min="7429" max="7429" width="0" style="119" hidden="1" customWidth="1"/>
    <col min="7430" max="7430" width="12.42578125" style="119" bestFit="1" customWidth="1"/>
    <col min="7431" max="7431" width="8.140625" style="119" customWidth="1"/>
    <col min="7432" max="7432" width="11.7109375" style="119" customWidth="1"/>
    <col min="7433" max="7433" width="10.28515625" style="119" bestFit="1" customWidth="1"/>
    <col min="7434" max="7434" width="13.5703125" style="119" bestFit="1" customWidth="1"/>
    <col min="7435" max="7435" width="19.42578125" style="119" customWidth="1"/>
    <col min="7436" max="7439" width="0" style="119" hidden="1" customWidth="1"/>
    <col min="7440" max="7440" width="10.28515625" style="119" bestFit="1" customWidth="1"/>
    <col min="7441" max="7441" width="10.5703125" style="119" bestFit="1" customWidth="1"/>
    <col min="7442" max="7442" width="10.28515625" style="119" bestFit="1" customWidth="1"/>
    <col min="7443" max="7444" width="0" style="119" hidden="1" customWidth="1"/>
    <col min="7445" max="7445" width="20.28515625" style="119" customWidth="1"/>
    <col min="7446" max="7677" width="12.42578125" style="119"/>
    <col min="7678" max="7678" width="0" style="119" hidden="1" customWidth="1"/>
    <col min="7679" max="7679" width="19.7109375" style="119" customWidth="1"/>
    <col min="7680" max="7680" width="22.7109375" style="119" customWidth="1"/>
    <col min="7681" max="7681" width="23.85546875" style="119" bestFit="1" customWidth="1"/>
    <col min="7682" max="7682" width="0" style="119" hidden="1" customWidth="1"/>
    <col min="7683" max="7683" width="10.5703125" style="119" customWidth="1"/>
    <col min="7684" max="7684" width="22.28515625" style="119" customWidth="1"/>
    <col min="7685" max="7685" width="0" style="119" hidden="1" customWidth="1"/>
    <col min="7686" max="7686" width="12.42578125" style="119" bestFit="1" customWidth="1"/>
    <col min="7687" max="7687" width="8.140625" style="119" customWidth="1"/>
    <col min="7688" max="7688" width="11.7109375" style="119" customWidth="1"/>
    <col min="7689" max="7689" width="10.28515625" style="119" bestFit="1" customWidth="1"/>
    <col min="7690" max="7690" width="13.5703125" style="119" bestFit="1" customWidth="1"/>
    <col min="7691" max="7691" width="19.42578125" style="119" customWidth="1"/>
    <col min="7692" max="7695" width="0" style="119" hidden="1" customWidth="1"/>
    <col min="7696" max="7696" width="10.28515625" style="119" bestFit="1" customWidth="1"/>
    <col min="7697" max="7697" width="10.5703125" style="119" bestFit="1" customWidth="1"/>
    <col min="7698" max="7698" width="10.28515625" style="119" bestFit="1" customWidth="1"/>
    <col min="7699" max="7700" width="0" style="119" hidden="1" customWidth="1"/>
    <col min="7701" max="7701" width="20.28515625" style="119" customWidth="1"/>
    <col min="7702" max="7933" width="12.42578125" style="119"/>
    <col min="7934" max="7934" width="0" style="119" hidden="1" customWidth="1"/>
    <col min="7935" max="7935" width="19.7109375" style="119" customWidth="1"/>
    <col min="7936" max="7936" width="22.7109375" style="119" customWidth="1"/>
    <col min="7937" max="7937" width="23.85546875" style="119" bestFit="1" customWidth="1"/>
    <col min="7938" max="7938" width="0" style="119" hidden="1" customWidth="1"/>
    <col min="7939" max="7939" width="10.5703125" style="119" customWidth="1"/>
    <col min="7940" max="7940" width="22.28515625" style="119" customWidth="1"/>
    <col min="7941" max="7941" width="0" style="119" hidden="1" customWidth="1"/>
    <col min="7942" max="7942" width="12.42578125" style="119" bestFit="1" customWidth="1"/>
    <col min="7943" max="7943" width="8.140625" style="119" customWidth="1"/>
    <col min="7944" max="7944" width="11.7109375" style="119" customWidth="1"/>
    <col min="7945" max="7945" width="10.28515625" style="119" bestFit="1" customWidth="1"/>
    <col min="7946" max="7946" width="13.5703125" style="119" bestFit="1" customWidth="1"/>
    <col min="7947" max="7947" width="19.42578125" style="119" customWidth="1"/>
    <col min="7948" max="7951" width="0" style="119" hidden="1" customWidth="1"/>
    <col min="7952" max="7952" width="10.28515625" style="119" bestFit="1" customWidth="1"/>
    <col min="7953" max="7953" width="10.5703125" style="119" bestFit="1" customWidth="1"/>
    <col min="7954" max="7954" width="10.28515625" style="119" bestFit="1" customWidth="1"/>
    <col min="7955" max="7956" width="0" style="119" hidden="1" customWidth="1"/>
    <col min="7957" max="7957" width="20.28515625" style="119" customWidth="1"/>
    <col min="7958" max="8189" width="12.42578125" style="119"/>
    <col min="8190" max="8190" width="0" style="119" hidden="1" customWidth="1"/>
    <col min="8191" max="8191" width="19.7109375" style="119" customWidth="1"/>
    <col min="8192" max="8192" width="22.7109375" style="119" customWidth="1"/>
    <col min="8193" max="8193" width="23.85546875" style="119" bestFit="1" customWidth="1"/>
    <col min="8194" max="8194" width="0" style="119" hidden="1" customWidth="1"/>
    <col min="8195" max="8195" width="10.5703125" style="119" customWidth="1"/>
    <col min="8196" max="8196" width="22.28515625" style="119" customWidth="1"/>
    <col min="8197" max="8197" width="0" style="119" hidden="1" customWidth="1"/>
    <col min="8198" max="8198" width="12.42578125" style="119" bestFit="1" customWidth="1"/>
    <col min="8199" max="8199" width="8.140625" style="119" customWidth="1"/>
    <col min="8200" max="8200" width="11.7109375" style="119" customWidth="1"/>
    <col min="8201" max="8201" width="10.28515625" style="119" bestFit="1" customWidth="1"/>
    <col min="8202" max="8202" width="13.5703125" style="119" bestFit="1" customWidth="1"/>
    <col min="8203" max="8203" width="19.42578125" style="119" customWidth="1"/>
    <col min="8204" max="8207" width="0" style="119" hidden="1" customWidth="1"/>
    <col min="8208" max="8208" width="10.28515625" style="119" bestFit="1" customWidth="1"/>
    <col min="8209" max="8209" width="10.5703125" style="119" bestFit="1" customWidth="1"/>
    <col min="8210" max="8210" width="10.28515625" style="119" bestFit="1" customWidth="1"/>
    <col min="8211" max="8212" width="0" style="119" hidden="1" customWidth="1"/>
    <col min="8213" max="8213" width="20.28515625" style="119" customWidth="1"/>
    <col min="8214" max="8445" width="12.42578125" style="119"/>
    <col min="8446" max="8446" width="0" style="119" hidden="1" customWidth="1"/>
    <col min="8447" max="8447" width="19.7109375" style="119" customWidth="1"/>
    <col min="8448" max="8448" width="22.7109375" style="119" customWidth="1"/>
    <col min="8449" max="8449" width="23.85546875" style="119" bestFit="1" customWidth="1"/>
    <col min="8450" max="8450" width="0" style="119" hidden="1" customWidth="1"/>
    <col min="8451" max="8451" width="10.5703125" style="119" customWidth="1"/>
    <col min="8452" max="8452" width="22.28515625" style="119" customWidth="1"/>
    <col min="8453" max="8453" width="0" style="119" hidden="1" customWidth="1"/>
    <col min="8454" max="8454" width="12.42578125" style="119" bestFit="1" customWidth="1"/>
    <col min="8455" max="8455" width="8.140625" style="119" customWidth="1"/>
    <col min="8456" max="8456" width="11.7109375" style="119" customWidth="1"/>
    <col min="8457" max="8457" width="10.28515625" style="119" bestFit="1" customWidth="1"/>
    <col min="8458" max="8458" width="13.5703125" style="119" bestFit="1" customWidth="1"/>
    <col min="8459" max="8459" width="19.42578125" style="119" customWidth="1"/>
    <col min="8460" max="8463" width="0" style="119" hidden="1" customWidth="1"/>
    <col min="8464" max="8464" width="10.28515625" style="119" bestFit="1" customWidth="1"/>
    <col min="8465" max="8465" width="10.5703125" style="119" bestFit="1" customWidth="1"/>
    <col min="8466" max="8466" width="10.28515625" style="119" bestFit="1" customWidth="1"/>
    <col min="8467" max="8468" width="0" style="119" hidden="1" customWidth="1"/>
    <col min="8469" max="8469" width="20.28515625" style="119" customWidth="1"/>
    <col min="8470" max="8701" width="12.42578125" style="119"/>
    <col min="8702" max="8702" width="0" style="119" hidden="1" customWidth="1"/>
    <col min="8703" max="8703" width="19.7109375" style="119" customWidth="1"/>
    <col min="8704" max="8704" width="22.7109375" style="119" customWidth="1"/>
    <col min="8705" max="8705" width="23.85546875" style="119" bestFit="1" customWidth="1"/>
    <col min="8706" max="8706" width="0" style="119" hidden="1" customWidth="1"/>
    <col min="8707" max="8707" width="10.5703125" style="119" customWidth="1"/>
    <col min="8708" max="8708" width="22.28515625" style="119" customWidth="1"/>
    <col min="8709" max="8709" width="0" style="119" hidden="1" customWidth="1"/>
    <col min="8710" max="8710" width="12.42578125" style="119" bestFit="1" customWidth="1"/>
    <col min="8711" max="8711" width="8.140625" style="119" customWidth="1"/>
    <col min="8712" max="8712" width="11.7109375" style="119" customWidth="1"/>
    <col min="8713" max="8713" width="10.28515625" style="119" bestFit="1" customWidth="1"/>
    <col min="8714" max="8714" width="13.5703125" style="119" bestFit="1" customWidth="1"/>
    <col min="8715" max="8715" width="19.42578125" style="119" customWidth="1"/>
    <col min="8716" max="8719" width="0" style="119" hidden="1" customWidth="1"/>
    <col min="8720" max="8720" width="10.28515625" style="119" bestFit="1" customWidth="1"/>
    <col min="8721" max="8721" width="10.5703125" style="119" bestFit="1" customWidth="1"/>
    <col min="8722" max="8722" width="10.28515625" style="119" bestFit="1" customWidth="1"/>
    <col min="8723" max="8724" width="0" style="119" hidden="1" customWidth="1"/>
    <col min="8725" max="8725" width="20.28515625" style="119" customWidth="1"/>
    <col min="8726" max="8957" width="12.42578125" style="119"/>
    <col min="8958" max="8958" width="0" style="119" hidden="1" customWidth="1"/>
    <col min="8959" max="8959" width="19.7109375" style="119" customWidth="1"/>
    <col min="8960" max="8960" width="22.7109375" style="119" customWidth="1"/>
    <col min="8961" max="8961" width="23.85546875" style="119" bestFit="1" customWidth="1"/>
    <col min="8962" max="8962" width="0" style="119" hidden="1" customWidth="1"/>
    <col min="8963" max="8963" width="10.5703125" style="119" customWidth="1"/>
    <col min="8964" max="8964" width="22.28515625" style="119" customWidth="1"/>
    <col min="8965" max="8965" width="0" style="119" hidden="1" customWidth="1"/>
    <col min="8966" max="8966" width="12.42578125" style="119" bestFit="1" customWidth="1"/>
    <col min="8967" max="8967" width="8.140625" style="119" customWidth="1"/>
    <col min="8968" max="8968" width="11.7109375" style="119" customWidth="1"/>
    <col min="8969" max="8969" width="10.28515625" style="119" bestFit="1" customWidth="1"/>
    <col min="8970" max="8970" width="13.5703125" style="119" bestFit="1" customWidth="1"/>
    <col min="8971" max="8971" width="19.42578125" style="119" customWidth="1"/>
    <col min="8972" max="8975" width="0" style="119" hidden="1" customWidth="1"/>
    <col min="8976" max="8976" width="10.28515625" style="119" bestFit="1" customWidth="1"/>
    <col min="8977" max="8977" width="10.5703125" style="119" bestFit="1" customWidth="1"/>
    <col min="8978" max="8978" width="10.28515625" style="119" bestFit="1" customWidth="1"/>
    <col min="8979" max="8980" width="0" style="119" hidden="1" customWidth="1"/>
    <col min="8981" max="8981" width="20.28515625" style="119" customWidth="1"/>
    <col min="8982" max="9213" width="12.42578125" style="119"/>
    <col min="9214" max="9214" width="0" style="119" hidden="1" customWidth="1"/>
    <col min="9215" max="9215" width="19.7109375" style="119" customWidth="1"/>
    <col min="9216" max="9216" width="22.7109375" style="119" customWidth="1"/>
    <col min="9217" max="9217" width="23.85546875" style="119" bestFit="1" customWidth="1"/>
    <col min="9218" max="9218" width="0" style="119" hidden="1" customWidth="1"/>
    <col min="9219" max="9219" width="10.5703125" style="119" customWidth="1"/>
    <col min="9220" max="9220" width="22.28515625" style="119" customWidth="1"/>
    <col min="9221" max="9221" width="0" style="119" hidden="1" customWidth="1"/>
    <col min="9222" max="9222" width="12.42578125" style="119" bestFit="1" customWidth="1"/>
    <col min="9223" max="9223" width="8.140625" style="119" customWidth="1"/>
    <col min="9224" max="9224" width="11.7109375" style="119" customWidth="1"/>
    <col min="9225" max="9225" width="10.28515625" style="119" bestFit="1" customWidth="1"/>
    <col min="9226" max="9226" width="13.5703125" style="119" bestFit="1" customWidth="1"/>
    <col min="9227" max="9227" width="19.42578125" style="119" customWidth="1"/>
    <col min="9228" max="9231" width="0" style="119" hidden="1" customWidth="1"/>
    <col min="9232" max="9232" width="10.28515625" style="119" bestFit="1" customWidth="1"/>
    <col min="9233" max="9233" width="10.5703125" style="119" bestFit="1" customWidth="1"/>
    <col min="9234" max="9234" width="10.28515625" style="119" bestFit="1" customWidth="1"/>
    <col min="9235" max="9236" width="0" style="119" hidden="1" customWidth="1"/>
    <col min="9237" max="9237" width="20.28515625" style="119" customWidth="1"/>
    <col min="9238" max="9469" width="12.42578125" style="119"/>
    <col min="9470" max="9470" width="0" style="119" hidden="1" customWidth="1"/>
    <col min="9471" max="9471" width="19.7109375" style="119" customWidth="1"/>
    <col min="9472" max="9472" width="22.7109375" style="119" customWidth="1"/>
    <col min="9473" max="9473" width="23.85546875" style="119" bestFit="1" customWidth="1"/>
    <col min="9474" max="9474" width="0" style="119" hidden="1" customWidth="1"/>
    <col min="9475" max="9475" width="10.5703125" style="119" customWidth="1"/>
    <col min="9476" max="9476" width="22.28515625" style="119" customWidth="1"/>
    <col min="9477" max="9477" width="0" style="119" hidden="1" customWidth="1"/>
    <col min="9478" max="9478" width="12.42578125" style="119" bestFit="1" customWidth="1"/>
    <col min="9479" max="9479" width="8.140625" style="119" customWidth="1"/>
    <col min="9480" max="9480" width="11.7109375" style="119" customWidth="1"/>
    <col min="9481" max="9481" width="10.28515625" style="119" bestFit="1" customWidth="1"/>
    <col min="9482" max="9482" width="13.5703125" style="119" bestFit="1" customWidth="1"/>
    <col min="9483" max="9483" width="19.42578125" style="119" customWidth="1"/>
    <col min="9484" max="9487" width="0" style="119" hidden="1" customWidth="1"/>
    <col min="9488" max="9488" width="10.28515625" style="119" bestFit="1" customWidth="1"/>
    <col min="9489" max="9489" width="10.5703125" style="119" bestFit="1" customWidth="1"/>
    <col min="9490" max="9490" width="10.28515625" style="119" bestFit="1" customWidth="1"/>
    <col min="9491" max="9492" width="0" style="119" hidden="1" customWidth="1"/>
    <col min="9493" max="9493" width="20.28515625" style="119" customWidth="1"/>
    <col min="9494" max="9725" width="12.42578125" style="119"/>
    <col min="9726" max="9726" width="0" style="119" hidden="1" customWidth="1"/>
    <col min="9727" max="9727" width="19.7109375" style="119" customWidth="1"/>
    <col min="9728" max="9728" width="22.7109375" style="119" customWidth="1"/>
    <col min="9729" max="9729" width="23.85546875" style="119" bestFit="1" customWidth="1"/>
    <col min="9730" max="9730" width="0" style="119" hidden="1" customWidth="1"/>
    <col min="9731" max="9731" width="10.5703125" style="119" customWidth="1"/>
    <col min="9732" max="9732" width="22.28515625" style="119" customWidth="1"/>
    <col min="9733" max="9733" width="0" style="119" hidden="1" customWidth="1"/>
    <col min="9734" max="9734" width="12.42578125" style="119" bestFit="1" customWidth="1"/>
    <col min="9735" max="9735" width="8.140625" style="119" customWidth="1"/>
    <col min="9736" max="9736" width="11.7109375" style="119" customWidth="1"/>
    <col min="9737" max="9737" width="10.28515625" style="119" bestFit="1" customWidth="1"/>
    <col min="9738" max="9738" width="13.5703125" style="119" bestFit="1" customWidth="1"/>
    <col min="9739" max="9739" width="19.42578125" style="119" customWidth="1"/>
    <col min="9740" max="9743" width="0" style="119" hidden="1" customWidth="1"/>
    <col min="9744" max="9744" width="10.28515625" style="119" bestFit="1" customWidth="1"/>
    <col min="9745" max="9745" width="10.5703125" style="119" bestFit="1" customWidth="1"/>
    <col min="9746" max="9746" width="10.28515625" style="119" bestFit="1" customWidth="1"/>
    <col min="9747" max="9748" width="0" style="119" hidden="1" customWidth="1"/>
    <col min="9749" max="9749" width="20.28515625" style="119" customWidth="1"/>
    <col min="9750" max="9981" width="12.42578125" style="119"/>
    <col min="9982" max="9982" width="0" style="119" hidden="1" customWidth="1"/>
    <col min="9983" max="9983" width="19.7109375" style="119" customWidth="1"/>
    <col min="9984" max="9984" width="22.7109375" style="119" customWidth="1"/>
    <col min="9985" max="9985" width="23.85546875" style="119" bestFit="1" customWidth="1"/>
    <col min="9986" max="9986" width="0" style="119" hidden="1" customWidth="1"/>
    <col min="9987" max="9987" width="10.5703125" style="119" customWidth="1"/>
    <col min="9988" max="9988" width="22.28515625" style="119" customWidth="1"/>
    <col min="9989" max="9989" width="0" style="119" hidden="1" customWidth="1"/>
    <col min="9990" max="9990" width="12.42578125" style="119" bestFit="1" customWidth="1"/>
    <col min="9991" max="9991" width="8.140625" style="119" customWidth="1"/>
    <col min="9992" max="9992" width="11.7109375" style="119" customWidth="1"/>
    <col min="9993" max="9993" width="10.28515625" style="119" bestFit="1" customWidth="1"/>
    <col min="9994" max="9994" width="13.5703125" style="119" bestFit="1" customWidth="1"/>
    <col min="9995" max="9995" width="19.42578125" style="119" customWidth="1"/>
    <col min="9996" max="9999" width="0" style="119" hidden="1" customWidth="1"/>
    <col min="10000" max="10000" width="10.28515625" style="119" bestFit="1" customWidth="1"/>
    <col min="10001" max="10001" width="10.5703125" style="119" bestFit="1" customWidth="1"/>
    <col min="10002" max="10002" width="10.28515625" style="119" bestFit="1" customWidth="1"/>
    <col min="10003" max="10004" width="0" style="119" hidden="1" customWidth="1"/>
    <col min="10005" max="10005" width="20.28515625" style="119" customWidth="1"/>
    <col min="10006" max="10237" width="12.42578125" style="119"/>
    <col min="10238" max="10238" width="0" style="119" hidden="1" customWidth="1"/>
    <col min="10239" max="10239" width="19.7109375" style="119" customWidth="1"/>
    <col min="10240" max="10240" width="22.7109375" style="119" customWidth="1"/>
    <col min="10241" max="10241" width="23.85546875" style="119" bestFit="1" customWidth="1"/>
    <col min="10242" max="10242" width="0" style="119" hidden="1" customWidth="1"/>
    <col min="10243" max="10243" width="10.5703125" style="119" customWidth="1"/>
    <col min="10244" max="10244" width="22.28515625" style="119" customWidth="1"/>
    <col min="10245" max="10245" width="0" style="119" hidden="1" customWidth="1"/>
    <col min="10246" max="10246" width="12.42578125" style="119" bestFit="1" customWidth="1"/>
    <col min="10247" max="10247" width="8.140625" style="119" customWidth="1"/>
    <col min="10248" max="10248" width="11.7109375" style="119" customWidth="1"/>
    <col min="10249" max="10249" width="10.28515625" style="119" bestFit="1" customWidth="1"/>
    <col min="10250" max="10250" width="13.5703125" style="119" bestFit="1" customWidth="1"/>
    <col min="10251" max="10251" width="19.42578125" style="119" customWidth="1"/>
    <col min="10252" max="10255" width="0" style="119" hidden="1" customWidth="1"/>
    <col min="10256" max="10256" width="10.28515625" style="119" bestFit="1" customWidth="1"/>
    <col min="10257" max="10257" width="10.5703125" style="119" bestFit="1" customWidth="1"/>
    <col min="10258" max="10258" width="10.28515625" style="119" bestFit="1" customWidth="1"/>
    <col min="10259" max="10260" width="0" style="119" hidden="1" customWidth="1"/>
    <col min="10261" max="10261" width="20.28515625" style="119" customWidth="1"/>
    <col min="10262" max="10493" width="12.42578125" style="119"/>
    <col min="10494" max="10494" width="0" style="119" hidden="1" customWidth="1"/>
    <col min="10495" max="10495" width="19.7109375" style="119" customWidth="1"/>
    <col min="10496" max="10496" width="22.7109375" style="119" customWidth="1"/>
    <col min="10497" max="10497" width="23.85546875" style="119" bestFit="1" customWidth="1"/>
    <col min="10498" max="10498" width="0" style="119" hidden="1" customWidth="1"/>
    <col min="10499" max="10499" width="10.5703125" style="119" customWidth="1"/>
    <col min="10500" max="10500" width="22.28515625" style="119" customWidth="1"/>
    <col min="10501" max="10501" width="0" style="119" hidden="1" customWidth="1"/>
    <col min="10502" max="10502" width="12.42578125" style="119" bestFit="1" customWidth="1"/>
    <col min="10503" max="10503" width="8.140625" style="119" customWidth="1"/>
    <col min="10504" max="10504" width="11.7109375" style="119" customWidth="1"/>
    <col min="10505" max="10505" width="10.28515625" style="119" bestFit="1" customWidth="1"/>
    <col min="10506" max="10506" width="13.5703125" style="119" bestFit="1" customWidth="1"/>
    <col min="10507" max="10507" width="19.42578125" style="119" customWidth="1"/>
    <col min="10508" max="10511" width="0" style="119" hidden="1" customWidth="1"/>
    <col min="10512" max="10512" width="10.28515625" style="119" bestFit="1" customWidth="1"/>
    <col min="10513" max="10513" width="10.5703125" style="119" bestFit="1" customWidth="1"/>
    <col min="10514" max="10514" width="10.28515625" style="119" bestFit="1" customWidth="1"/>
    <col min="10515" max="10516" width="0" style="119" hidden="1" customWidth="1"/>
    <col min="10517" max="10517" width="20.28515625" style="119" customWidth="1"/>
    <col min="10518" max="10749" width="12.42578125" style="119"/>
    <col min="10750" max="10750" width="0" style="119" hidden="1" customWidth="1"/>
    <col min="10751" max="10751" width="19.7109375" style="119" customWidth="1"/>
    <col min="10752" max="10752" width="22.7109375" style="119" customWidth="1"/>
    <col min="10753" max="10753" width="23.85546875" style="119" bestFit="1" customWidth="1"/>
    <col min="10754" max="10754" width="0" style="119" hidden="1" customWidth="1"/>
    <col min="10755" max="10755" width="10.5703125" style="119" customWidth="1"/>
    <col min="10756" max="10756" width="22.28515625" style="119" customWidth="1"/>
    <col min="10757" max="10757" width="0" style="119" hidden="1" customWidth="1"/>
    <col min="10758" max="10758" width="12.42578125" style="119" bestFit="1" customWidth="1"/>
    <col min="10759" max="10759" width="8.140625" style="119" customWidth="1"/>
    <col min="10760" max="10760" width="11.7109375" style="119" customWidth="1"/>
    <col min="10761" max="10761" width="10.28515625" style="119" bestFit="1" customWidth="1"/>
    <col min="10762" max="10762" width="13.5703125" style="119" bestFit="1" customWidth="1"/>
    <col min="10763" max="10763" width="19.42578125" style="119" customWidth="1"/>
    <col min="10764" max="10767" width="0" style="119" hidden="1" customWidth="1"/>
    <col min="10768" max="10768" width="10.28515625" style="119" bestFit="1" customWidth="1"/>
    <col min="10769" max="10769" width="10.5703125" style="119" bestFit="1" customWidth="1"/>
    <col min="10770" max="10770" width="10.28515625" style="119" bestFit="1" customWidth="1"/>
    <col min="10771" max="10772" width="0" style="119" hidden="1" customWidth="1"/>
    <col min="10773" max="10773" width="20.28515625" style="119" customWidth="1"/>
    <col min="10774" max="11005" width="12.42578125" style="119"/>
    <col min="11006" max="11006" width="0" style="119" hidden="1" customWidth="1"/>
    <col min="11007" max="11007" width="19.7109375" style="119" customWidth="1"/>
    <col min="11008" max="11008" width="22.7109375" style="119" customWidth="1"/>
    <col min="11009" max="11009" width="23.85546875" style="119" bestFit="1" customWidth="1"/>
    <col min="11010" max="11010" width="0" style="119" hidden="1" customWidth="1"/>
    <col min="11011" max="11011" width="10.5703125" style="119" customWidth="1"/>
    <col min="11012" max="11012" width="22.28515625" style="119" customWidth="1"/>
    <col min="11013" max="11013" width="0" style="119" hidden="1" customWidth="1"/>
    <col min="11014" max="11014" width="12.42578125" style="119" bestFit="1" customWidth="1"/>
    <col min="11015" max="11015" width="8.140625" style="119" customWidth="1"/>
    <col min="11016" max="11016" width="11.7109375" style="119" customWidth="1"/>
    <col min="11017" max="11017" width="10.28515625" style="119" bestFit="1" customWidth="1"/>
    <col min="11018" max="11018" width="13.5703125" style="119" bestFit="1" customWidth="1"/>
    <col min="11019" max="11019" width="19.42578125" style="119" customWidth="1"/>
    <col min="11020" max="11023" width="0" style="119" hidden="1" customWidth="1"/>
    <col min="11024" max="11024" width="10.28515625" style="119" bestFit="1" customWidth="1"/>
    <col min="11025" max="11025" width="10.5703125" style="119" bestFit="1" customWidth="1"/>
    <col min="11026" max="11026" width="10.28515625" style="119" bestFit="1" customWidth="1"/>
    <col min="11027" max="11028" width="0" style="119" hidden="1" customWidth="1"/>
    <col min="11029" max="11029" width="20.28515625" style="119" customWidth="1"/>
    <col min="11030" max="11261" width="12.42578125" style="119"/>
    <col min="11262" max="11262" width="0" style="119" hidden="1" customWidth="1"/>
    <col min="11263" max="11263" width="19.7109375" style="119" customWidth="1"/>
    <col min="11264" max="11264" width="22.7109375" style="119" customWidth="1"/>
    <col min="11265" max="11265" width="23.85546875" style="119" bestFit="1" customWidth="1"/>
    <col min="11266" max="11266" width="0" style="119" hidden="1" customWidth="1"/>
    <col min="11267" max="11267" width="10.5703125" style="119" customWidth="1"/>
    <col min="11268" max="11268" width="22.28515625" style="119" customWidth="1"/>
    <col min="11269" max="11269" width="0" style="119" hidden="1" customWidth="1"/>
    <col min="11270" max="11270" width="12.42578125" style="119" bestFit="1" customWidth="1"/>
    <col min="11271" max="11271" width="8.140625" style="119" customWidth="1"/>
    <col min="11272" max="11272" width="11.7109375" style="119" customWidth="1"/>
    <col min="11273" max="11273" width="10.28515625" style="119" bestFit="1" customWidth="1"/>
    <col min="11274" max="11274" width="13.5703125" style="119" bestFit="1" customWidth="1"/>
    <col min="11275" max="11275" width="19.42578125" style="119" customWidth="1"/>
    <col min="11276" max="11279" width="0" style="119" hidden="1" customWidth="1"/>
    <col min="11280" max="11280" width="10.28515625" style="119" bestFit="1" customWidth="1"/>
    <col min="11281" max="11281" width="10.5703125" style="119" bestFit="1" customWidth="1"/>
    <col min="11282" max="11282" width="10.28515625" style="119" bestFit="1" customWidth="1"/>
    <col min="11283" max="11284" width="0" style="119" hidden="1" customWidth="1"/>
    <col min="11285" max="11285" width="20.28515625" style="119" customWidth="1"/>
    <col min="11286" max="11517" width="12.42578125" style="119"/>
    <col min="11518" max="11518" width="0" style="119" hidden="1" customWidth="1"/>
    <col min="11519" max="11519" width="19.7109375" style="119" customWidth="1"/>
    <col min="11520" max="11520" width="22.7109375" style="119" customWidth="1"/>
    <col min="11521" max="11521" width="23.85546875" style="119" bestFit="1" customWidth="1"/>
    <col min="11522" max="11522" width="0" style="119" hidden="1" customWidth="1"/>
    <col min="11523" max="11523" width="10.5703125" style="119" customWidth="1"/>
    <col min="11524" max="11524" width="22.28515625" style="119" customWidth="1"/>
    <col min="11525" max="11525" width="0" style="119" hidden="1" customWidth="1"/>
    <col min="11526" max="11526" width="12.42578125" style="119" bestFit="1" customWidth="1"/>
    <col min="11527" max="11527" width="8.140625" style="119" customWidth="1"/>
    <col min="11528" max="11528" width="11.7109375" style="119" customWidth="1"/>
    <col min="11529" max="11529" width="10.28515625" style="119" bestFit="1" customWidth="1"/>
    <col min="11530" max="11530" width="13.5703125" style="119" bestFit="1" customWidth="1"/>
    <col min="11531" max="11531" width="19.42578125" style="119" customWidth="1"/>
    <col min="11532" max="11535" width="0" style="119" hidden="1" customWidth="1"/>
    <col min="11536" max="11536" width="10.28515625" style="119" bestFit="1" customWidth="1"/>
    <col min="11537" max="11537" width="10.5703125" style="119" bestFit="1" customWidth="1"/>
    <col min="11538" max="11538" width="10.28515625" style="119" bestFit="1" customWidth="1"/>
    <col min="11539" max="11540" width="0" style="119" hidden="1" customWidth="1"/>
    <col min="11541" max="11541" width="20.28515625" style="119" customWidth="1"/>
    <col min="11542" max="11773" width="12.42578125" style="119"/>
    <col min="11774" max="11774" width="0" style="119" hidden="1" customWidth="1"/>
    <col min="11775" max="11775" width="19.7109375" style="119" customWidth="1"/>
    <col min="11776" max="11776" width="22.7109375" style="119" customWidth="1"/>
    <col min="11777" max="11777" width="23.85546875" style="119" bestFit="1" customWidth="1"/>
    <col min="11778" max="11778" width="0" style="119" hidden="1" customWidth="1"/>
    <col min="11779" max="11779" width="10.5703125" style="119" customWidth="1"/>
    <col min="11780" max="11780" width="22.28515625" style="119" customWidth="1"/>
    <col min="11781" max="11781" width="0" style="119" hidden="1" customWidth="1"/>
    <col min="11782" max="11782" width="12.42578125" style="119" bestFit="1" customWidth="1"/>
    <col min="11783" max="11783" width="8.140625" style="119" customWidth="1"/>
    <col min="11784" max="11784" width="11.7109375" style="119" customWidth="1"/>
    <col min="11785" max="11785" width="10.28515625" style="119" bestFit="1" customWidth="1"/>
    <col min="11786" max="11786" width="13.5703125" style="119" bestFit="1" customWidth="1"/>
    <col min="11787" max="11787" width="19.42578125" style="119" customWidth="1"/>
    <col min="11788" max="11791" width="0" style="119" hidden="1" customWidth="1"/>
    <col min="11792" max="11792" width="10.28515625" style="119" bestFit="1" customWidth="1"/>
    <col min="11793" max="11793" width="10.5703125" style="119" bestFit="1" customWidth="1"/>
    <col min="11794" max="11794" width="10.28515625" style="119" bestFit="1" customWidth="1"/>
    <col min="11795" max="11796" width="0" style="119" hidden="1" customWidth="1"/>
    <col min="11797" max="11797" width="20.28515625" style="119" customWidth="1"/>
    <col min="11798" max="12029" width="12.42578125" style="119"/>
    <col min="12030" max="12030" width="0" style="119" hidden="1" customWidth="1"/>
    <col min="12031" max="12031" width="19.7109375" style="119" customWidth="1"/>
    <col min="12032" max="12032" width="22.7109375" style="119" customWidth="1"/>
    <col min="12033" max="12033" width="23.85546875" style="119" bestFit="1" customWidth="1"/>
    <col min="12034" max="12034" width="0" style="119" hidden="1" customWidth="1"/>
    <col min="12035" max="12035" width="10.5703125" style="119" customWidth="1"/>
    <col min="12036" max="12036" width="22.28515625" style="119" customWidth="1"/>
    <col min="12037" max="12037" width="0" style="119" hidden="1" customWidth="1"/>
    <col min="12038" max="12038" width="12.42578125" style="119" bestFit="1" customWidth="1"/>
    <col min="12039" max="12039" width="8.140625" style="119" customWidth="1"/>
    <col min="12040" max="12040" width="11.7109375" style="119" customWidth="1"/>
    <col min="12041" max="12041" width="10.28515625" style="119" bestFit="1" customWidth="1"/>
    <col min="12042" max="12042" width="13.5703125" style="119" bestFit="1" customWidth="1"/>
    <col min="12043" max="12043" width="19.42578125" style="119" customWidth="1"/>
    <col min="12044" max="12047" width="0" style="119" hidden="1" customWidth="1"/>
    <col min="12048" max="12048" width="10.28515625" style="119" bestFit="1" customWidth="1"/>
    <col min="12049" max="12049" width="10.5703125" style="119" bestFit="1" customWidth="1"/>
    <col min="12050" max="12050" width="10.28515625" style="119" bestFit="1" customWidth="1"/>
    <col min="12051" max="12052" width="0" style="119" hidden="1" customWidth="1"/>
    <col min="12053" max="12053" width="20.28515625" style="119" customWidth="1"/>
    <col min="12054" max="12285" width="12.42578125" style="119"/>
    <col min="12286" max="12286" width="0" style="119" hidden="1" customWidth="1"/>
    <col min="12287" max="12287" width="19.7109375" style="119" customWidth="1"/>
    <col min="12288" max="12288" width="22.7109375" style="119" customWidth="1"/>
    <col min="12289" max="12289" width="23.85546875" style="119" bestFit="1" customWidth="1"/>
    <col min="12290" max="12290" width="0" style="119" hidden="1" customWidth="1"/>
    <col min="12291" max="12291" width="10.5703125" style="119" customWidth="1"/>
    <col min="12292" max="12292" width="22.28515625" style="119" customWidth="1"/>
    <col min="12293" max="12293" width="0" style="119" hidden="1" customWidth="1"/>
    <col min="12294" max="12294" width="12.42578125" style="119" bestFit="1" customWidth="1"/>
    <col min="12295" max="12295" width="8.140625" style="119" customWidth="1"/>
    <col min="12296" max="12296" width="11.7109375" style="119" customWidth="1"/>
    <col min="12297" max="12297" width="10.28515625" style="119" bestFit="1" customWidth="1"/>
    <col min="12298" max="12298" width="13.5703125" style="119" bestFit="1" customWidth="1"/>
    <col min="12299" max="12299" width="19.42578125" style="119" customWidth="1"/>
    <col min="12300" max="12303" width="0" style="119" hidden="1" customWidth="1"/>
    <col min="12304" max="12304" width="10.28515625" style="119" bestFit="1" customWidth="1"/>
    <col min="12305" max="12305" width="10.5703125" style="119" bestFit="1" customWidth="1"/>
    <col min="12306" max="12306" width="10.28515625" style="119" bestFit="1" customWidth="1"/>
    <col min="12307" max="12308" width="0" style="119" hidden="1" customWidth="1"/>
    <col min="12309" max="12309" width="20.28515625" style="119" customWidth="1"/>
    <col min="12310" max="12541" width="12.42578125" style="119"/>
    <col min="12542" max="12542" width="0" style="119" hidden="1" customWidth="1"/>
    <col min="12543" max="12543" width="19.7109375" style="119" customWidth="1"/>
    <col min="12544" max="12544" width="22.7109375" style="119" customWidth="1"/>
    <col min="12545" max="12545" width="23.85546875" style="119" bestFit="1" customWidth="1"/>
    <col min="12546" max="12546" width="0" style="119" hidden="1" customWidth="1"/>
    <col min="12547" max="12547" width="10.5703125" style="119" customWidth="1"/>
    <col min="12548" max="12548" width="22.28515625" style="119" customWidth="1"/>
    <col min="12549" max="12549" width="0" style="119" hidden="1" customWidth="1"/>
    <col min="12550" max="12550" width="12.42578125" style="119" bestFit="1" customWidth="1"/>
    <col min="12551" max="12551" width="8.140625" style="119" customWidth="1"/>
    <col min="12552" max="12552" width="11.7109375" style="119" customWidth="1"/>
    <col min="12553" max="12553" width="10.28515625" style="119" bestFit="1" customWidth="1"/>
    <col min="12554" max="12554" width="13.5703125" style="119" bestFit="1" customWidth="1"/>
    <col min="12555" max="12555" width="19.42578125" style="119" customWidth="1"/>
    <col min="12556" max="12559" width="0" style="119" hidden="1" customWidth="1"/>
    <col min="12560" max="12560" width="10.28515625" style="119" bestFit="1" customWidth="1"/>
    <col min="12561" max="12561" width="10.5703125" style="119" bestFit="1" customWidth="1"/>
    <col min="12562" max="12562" width="10.28515625" style="119" bestFit="1" customWidth="1"/>
    <col min="12563" max="12564" width="0" style="119" hidden="1" customWidth="1"/>
    <col min="12565" max="12565" width="20.28515625" style="119" customWidth="1"/>
    <col min="12566" max="12797" width="12.42578125" style="119"/>
    <col min="12798" max="12798" width="0" style="119" hidden="1" customWidth="1"/>
    <col min="12799" max="12799" width="19.7109375" style="119" customWidth="1"/>
    <col min="12800" max="12800" width="22.7109375" style="119" customWidth="1"/>
    <col min="12801" max="12801" width="23.85546875" style="119" bestFit="1" customWidth="1"/>
    <col min="12802" max="12802" width="0" style="119" hidden="1" customWidth="1"/>
    <col min="12803" max="12803" width="10.5703125" style="119" customWidth="1"/>
    <col min="12804" max="12804" width="22.28515625" style="119" customWidth="1"/>
    <col min="12805" max="12805" width="0" style="119" hidden="1" customWidth="1"/>
    <col min="12806" max="12806" width="12.42578125" style="119" bestFit="1" customWidth="1"/>
    <col min="12807" max="12807" width="8.140625" style="119" customWidth="1"/>
    <col min="12808" max="12808" width="11.7109375" style="119" customWidth="1"/>
    <col min="12809" max="12809" width="10.28515625" style="119" bestFit="1" customWidth="1"/>
    <col min="12810" max="12810" width="13.5703125" style="119" bestFit="1" customWidth="1"/>
    <col min="12811" max="12811" width="19.42578125" style="119" customWidth="1"/>
    <col min="12812" max="12815" width="0" style="119" hidden="1" customWidth="1"/>
    <col min="12816" max="12816" width="10.28515625" style="119" bestFit="1" customWidth="1"/>
    <col min="12817" max="12817" width="10.5703125" style="119" bestFit="1" customWidth="1"/>
    <col min="12818" max="12818" width="10.28515625" style="119" bestFit="1" customWidth="1"/>
    <col min="12819" max="12820" width="0" style="119" hidden="1" customWidth="1"/>
    <col min="12821" max="12821" width="20.28515625" style="119" customWidth="1"/>
    <col min="12822" max="13053" width="12.42578125" style="119"/>
    <col min="13054" max="13054" width="0" style="119" hidden="1" customWidth="1"/>
    <col min="13055" max="13055" width="19.7109375" style="119" customWidth="1"/>
    <col min="13056" max="13056" width="22.7109375" style="119" customWidth="1"/>
    <col min="13057" max="13057" width="23.85546875" style="119" bestFit="1" customWidth="1"/>
    <col min="13058" max="13058" width="0" style="119" hidden="1" customWidth="1"/>
    <col min="13059" max="13059" width="10.5703125" style="119" customWidth="1"/>
    <col min="13060" max="13060" width="22.28515625" style="119" customWidth="1"/>
    <col min="13061" max="13061" width="0" style="119" hidden="1" customWidth="1"/>
    <col min="13062" max="13062" width="12.42578125" style="119" bestFit="1" customWidth="1"/>
    <col min="13063" max="13063" width="8.140625" style="119" customWidth="1"/>
    <col min="13064" max="13064" width="11.7109375" style="119" customWidth="1"/>
    <col min="13065" max="13065" width="10.28515625" style="119" bestFit="1" customWidth="1"/>
    <col min="13066" max="13066" width="13.5703125" style="119" bestFit="1" customWidth="1"/>
    <col min="13067" max="13067" width="19.42578125" style="119" customWidth="1"/>
    <col min="13068" max="13071" width="0" style="119" hidden="1" customWidth="1"/>
    <col min="13072" max="13072" width="10.28515625" style="119" bestFit="1" customWidth="1"/>
    <col min="13073" max="13073" width="10.5703125" style="119" bestFit="1" customWidth="1"/>
    <col min="13074" max="13074" width="10.28515625" style="119" bestFit="1" customWidth="1"/>
    <col min="13075" max="13076" width="0" style="119" hidden="1" customWidth="1"/>
    <col min="13077" max="13077" width="20.28515625" style="119" customWidth="1"/>
    <col min="13078" max="13309" width="12.42578125" style="119"/>
    <col min="13310" max="13310" width="0" style="119" hidden="1" customWidth="1"/>
    <col min="13311" max="13311" width="19.7109375" style="119" customWidth="1"/>
    <col min="13312" max="13312" width="22.7109375" style="119" customWidth="1"/>
    <col min="13313" max="13313" width="23.85546875" style="119" bestFit="1" customWidth="1"/>
    <col min="13314" max="13314" width="0" style="119" hidden="1" customWidth="1"/>
    <col min="13315" max="13315" width="10.5703125" style="119" customWidth="1"/>
    <col min="13316" max="13316" width="22.28515625" style="119" customWidth="1"/>
    <col min="13317" max="13317" width="0" style="119" hidden="1" customWidth="1"/>
    <col min="13318" max="13318" width="12.42578125" style="119" bestFit="1" customWidth="1"/>
    <col min="13319" max="13319" width="8.140625" style="119" customWidth="1"/>
    <col min="13320" max="13320" width="11.7109375" style="119" customWidth="1"/>
    <col min="13321" max="13321" width="10.28515625" style="119" bestFit="1" customWidth="1"/>
    <col min="13322" max="13322" width="13.5703125" style="119" bestFit="1" customWidth="1"/>
    <col min="13323" max="13323" width="19.42578125" style="119" customWidth="1"/>
    <col min="13324" max="13327" width="0" style="119" hidden="1" customWidth="1"/>
    <col min="13328" max="13328" width="10.28515625" style="119" bestFit="1" customWidth="1"/>
    <col min="13329" max="13329" width="10.5703125" style="119" bestFit="1" customWidth="1"/>
    <col min="13330" max="13330" width="10.28515625" style="119" bestFit="1" customWidth="1"/>
    <col min="13331" max="13332" width="0" style="119" hidden="1" customWidth="1"/>
    <col min="13333" max="13333" width="20.28515625" style="119" customWidth="1"/>
    <col min="13334" max="13565" width="12.42578125" style="119"/>
    <col min="13566" max="13566" width="0" style="119" hidden="1" customWidth="1"/>
    <col min="13567" max="13567" width="19.7109375" style="119" customWidth="1"/>
    <col min="13568" max="13568" width="22.7109375" style="119" customWidth="1"/>
    <col min="13569" max="13569" width="23.85546875" style="119" bestFit="1" customWidth="1"/>
    <col min="13570" max="13570" width="0" style="119" hidden="1" customWidth="1"/>
    <col min="13571" max="13571" width="10.5703125" style="119" customWidth="1"/>
    <col min="13572" max="13572" width="22.28515625" style="119" customWidth="1"/>
    <col min="13573" max="13573" width="0" style="119" hidden="1" customWidth="1"/>
    <col min="13574" max="13574" width="12.42578125" style="119" bestFit="1" customWidth="1"/>
    <col min="13575" max="13575" width="8.140625" style="119" customWidth="1"/>
    <col min="13576" max="13576" width="11.7109375" style="119" customWidth="1"/>
    <col min="13577" max="13577" width="10.28515625" style="119" bestFit="1" customWidth="1"/>
    <col min="13578" max="13578" width="13.5703125" style="119" bestFit="1" customWidth="1"/>
    <col min="13579" max="13579" width="19.42578125" style="119" customWidth="1"/>
    <col min="13580" max="13583" width="0" style="119" hidden="1" customWidth="1"/>
    <col min="13584" max="13584" width="10.28515625" style="119" bestFit="1" customWidth="1"/>
    <col min="13585" max="13585" width="10.5703125" style="119" bestFit="1" customWidth="1"/>
    <col min="13586" max="13586" width="10.28515625" style="119" bestFit="1" customWidth="1"/>
    <col min="13587" max="13588" width="0" style="119" hidden="1" customWidth="1"/>
    <col min="13589" max="13589" width="20.28515625" style="119" customWidth="1"/>
    <col min="13590" max="13821" width="12.42578125" style="119"/>
    <col min="13822" max="13822" width="0" style="119" hidden="1" customWidth="1"/>
    <col min="13823" max="13823" width="19.7109375" style="119" customWidth="1"/>
    <col min="13824" max="13824" width="22.7109375" style="119" customWidth="1"/>
    <col min="13825" max="13825" width="23.85546875" style="119" bestFit="1" customWidth="1"/>
    <col min="13826" max="13826" width="0" style="119" hidden="1" customWidth="1"/>
    <col min="13827" max="13827" width="10.5703125" style="119" customWidth="1"/>
    <col min="13828" max="13828" width="22.28515625" style="119" customWidth="1"/>
    <col min="13829" max="13829" width="0" style="119" hidden="1" customWidth="1"/>
    <col min="13830" max="13830" width="12.42578125" style="119" bestFit="1" customWidth="1"/>
    <col min="13831" max="13831" width="8.140625" style="119" customWidth="1"/>
    <col min="13832" max="13832" width="11.7109375" style="119" customWidth="1"/>
    <col min="13833" max="13833" width="10.28515625" style="119" bestFit="1" customWidth="1"/>
    <col min="13834" max="13834" width="13.5703125" style="119" bestFit="1" customWidth="1"/>
    <col min="13835" max="13835" width="19.42578125" style="119" customWidth="1"/>
    <col min="13836" max="13839" width="0" style="119" hidden="1" customWidth="1"/>
    <col min="13840" max="13840" width="10.28515625" style="119" bestFit="1" customWidth="1"/>
    <col min="13841" max="13841" width="10.5703125" style="119" bestFit="1" customWidth="1"/>
    <col min="13842" max="13842" width="10.28515625" style="119" bestFit="1" customWidth="1"/>
    <col min="13843" max="13844" width="0" style="119" hidden="1" customWidth="1"/>
    <col min="13845" max="13845" width="20.28515625" style="119" customWidth="1"/>
    <col min="13846" max="14077" width="12.42578125" style="119"/>
    <col min="14078" max="14078" width="0" style="119" hidden="1" customWidth="1"/>
    <col min="14079" max="14079" width="19.7109375" style="119" customWidth="1"/>
    <col min="14080" max="14080" width="22.7109375" style="119" customWidth="1"/>
    <col min="14081" max="14081" width="23.85546875" style="119" bestFit="1" customWidth="1"/>
    <col min="14082" max="14082" width="0" style="119" hidden="1" customWidth="1"/>
    <col min="14083" max="14083" width="10.5703125" style="119" customWidth="1"/>
    <col min="14084" max="14084" width="22.28515625" style="119" customWidth="1"/>
    <col min="14085" max="14085" width="0" style="119" hidden="1" customWidth="1"/>
    <col min="14086" max="14086" width="12.42578125" style="119" bestFit="1" customWidth="1"/>
    <col min="14087" max="14087" width="8.140625" style="119" customWidth="1"/>
    <col min="14088" max="14088" width="11.7109375" style="119" customWidth="1"/>
    <col min="14089" max="14089" width="10.28515625" style="119" bestFit="1" customWidth="1"/>
    <col min="14090" max="14090" width="13.5703125" style="119" bestFit="1" customWidth="1"/>
    <col min="14091" max="14091" width="19.42578125" style="119" customWidth="1"/>
    <col min="14092" max="14095" width="0" style="119" hidden="1" customWidth="1"/>
    <col min="14096" max="14096" width="10.28515625" style="119" bestFit="1" customWidth="1"/>
    <col min="14097" max="14097" width="10.5703125" style="119" bestFit="1" customWidth="1"/>
    <col min="14098" max="14098" width="10.28515625" style="119" bestFit="1" customWidth="1"/>
    <col min="14099" max="14100" width="0" style="119" hidden="1" customWidth="1"/>
    <col min="14101" max="14101" width="20.28515625" style="119" customWidth="1"/>
    <col min="14102" max="14333" width="12.42578125" style="119"/>
    <col min="14334" max="14334" width="0" style="119" hidden="1" customWidth="1"/>
    <col min="14335" max="14335" width="19.7109375" style="119" customWidth="1"/>
    <col min="14336" max="14336" width="22.7109375" style="119" customWidth="1"/>
    <col min="14337" max="14337" width="23.85546875" style="119" bestFit="1" customWidth="1"/>
    <col min="14338" max="14338" width="0" style="119" hidden="1" customWidth="1"/>
    <col min="14339" max="14339" width="10.5703125" style="119" customWidth="1"/>
    <col min="14340" max="14340" width="22.28515625" style="119" customWidth="1"/>
    <col min="14341" max="14341" width="0" style="119" hidden="1" customWidth="1"/>
    <col min="14342" max="14342" width="12.42578125" style="119" bestFit="1" customWidth="1"/>
    <col min="14343" max="14343" width="8.140625" style="119" customWidth="1"/>
    <col min="14344" max="14344" width="11.7109375" style="119" customWidth="1"/>
    <col min="14345" max="14345" width="10.28515625" style="119" bestFit="1" customWidth="1"/>
    <col min="14346" max="14346" width="13.5703125" style="119" bestFit="1" customWidth="1"/>
    <col min="14347" max="14347" width="19.42578125" style="119" customWidth="1"/>
    <col min="14348" max="14351" width="0" style="119" hidden="1" customWidth="1"/>
    <col min="14352" max="14352" width="10.28515625" style="119" bestFit="1" customWidth="1"/>
    <col min="14353" max="14353" width="10.5703125" style="119" bestFit="1" customWidth="1"/>
    <col min="14354" max="14354" width="10.28515625" style="119" bestFit="1" customWidth="1"/>
    <col min="14355" max="14356" width="0" style="119" hidden="1" customWidth="1"/>
    <col min="14357" max="14357" width="20.28515625" style="119" customWidth="1"/>
    <col min="14358" max="14589" width="12.42578125" style="119"/>
    <col min="14590" max="14590" width="0" style="119" hidden="1" customWidth="1"/>
    <col min="14591" max="14591" width="19.7109375" style="119" customWidth="1"/>
    <col min="14592" max="14592" width="22.7109375" style="119" customWidth="1"/>
    <col min="14593" max="14593" width="23.85546875" style="119" bestFit="1" customWidth="1"/>
    <col min="14594" max="14594" width="0" style="119" hidden="1" customWidth="1"/>
    <col min="14595" max="14595" width="10.5703125" style="119" customWidth="1"/>
    <col min="14596" max="14596" width="22.28515625" style="119" customWidth="1"/>
    <col min="14597" max="14597" width="0" style="119" hidden="1" customWidth="1"/>
    <col min="14598" max="14598" width="12.42578125" style="119" bestFit="1" customWidth="1"/>
    <col min="14599" max="14599" width="8.140625" style="119" customWidth="1"/>
    <col min="14600" max="14600" width="11.7109375" style="119" customWidth="1"/>
    <col min="14601" max="14601" width="10.28515625" style="119" bestFit="1" customWidth="1"/>
    <col min="14602" max="14602" width="13.5703125" style="119" bestFit="1" customWidth="1"/>
    <col min="14603" max="14603" width="19.42578125" style="119" customWidth="1"/>
    <col min="14604" max="14607" width="0" style="119" hidden="1" customWidth="1"/>
    <col min="14608" max="14608" width="10.28515625" style="119" bestFit="1" customWidth="1"/>
    <col min="14609" max="14609" width="10.5703125" style="119" bestFit="1" customWidth="1"/>
    <col min="14610" max="14610" width="10.28515625" style="119" bestFit="1" customWidth="1"/>
    <col min="14611" max="14612" width="0" style="119" hidden="1" customWidth="1"/>
    <col min="14613" max="14613" width="20.28515625" style="119" customWidth="1"/>
    <col min="14614" max="14845" width="12.42578125" style="119"/>
    <col min="14846" max="14846" width="0" style="119" hidden="1" customWidth="1"/>
    <col min="14847" max="14847" width="19.7109375" style="119" customWidth="1"/>
    <col min="14848" max="14848" width="22.7109375" style="119" customWidth="1"/>
    <col min="14849" max="14849" width="23.85546875" style="119" bestFit="1" customWidth="1"/>
    <col min="14850" max="14850" width="0" style="119" hidden="1" customWidth="1"/>
    <col min="14851" max="14851" width="10.5703125" style="119" customWidth="1"/>
    <col min="14852" max="14852" width="22.28515625" style="119" customWidth="1"/>
    <col min="14853" max="14853" width="0" style="119" hidden="1" customWidth="1"/>
    <col min="14854" max="14854" width="12.42578125" style="119" bestFit="1" customWidth="1"/>
    <col min="14855" max="14855" width="8.140625" style="119" customWidth="1"/>
    <col min="14856" max="14856" width="11.7109375" style="119" customWidth="1"/>
    <col min="14857" max="14857" width="10.28515625" style="119" bestFit="1" customWidth="1"/>
    <col min="14858" max="14858" width="13.5703125" style="119" bestFit="1" customWidth="1"/>
    <col min="14859" max="14859" width="19.42578125" style="119" customWidth="1"/>
    <col min="14860" max="14863" width="0" style="119" hidden="1" customWidth="1"/>
    <col min="14864" max="14864" width="10.28515625" style="119" bestFit="1" customWidth="1"/>
    <col min="14865" max="14865" width="10.5703125" style="119" bestFit="1" customWidth="1"/>
    <col min="14866" max="14866" width="10.28515625" style="119" bestFit="1" customWidth="1"/>
    <col min="14867" max="14868" width="0" style="119" hidden="1" customWidth="1"/>
    <col min="14869" max="14869" width="20.28515625" style="119" customWidth="1"/>
    <col min="14870" max="15101" width="12.42578125" style="119"/>
    <col min="15102" max="15102" width="0" style="119" hidden="1" customWidth="1"/>
    <col min="15103" max="15103" width="19.7109375" style="119" customWidth="1"/>
    <col min="15104" max="15104" width="22.7109375" style="119" customWidth="1"/>
    <col min="15105" max="15105" width="23.85546875" style="119" bestFit="1" customWidth="1"/>
    <col min="15106" max="15106" width="0" style="119" hidden="1" customWidth="1"/>
    <col min="15107" max="15107" width="10.5703125" style="119" customWidth="1"/>
    <col min="15108" max="15108" width="22.28515625" style="119" customWidth="1"/>
    <col min="15109" max="15109" width="0" style="119" hidden="1" customWidth="1"/>
    <col min="15110" max="15110" width="12.42578125" style="119" bestFit="1" customWidth="1"/>
    <col min="15111" max="15111" width="8.140625" style="119" customWidth="1"/>
    <col min="15112" max="15112" width="11.7109375" style="119" customWidth="1"/>
    <col min="15113" max="15113" width="10.28515625" style="119" bestFit="1" customWidth="1"/>
    <col min="15114" max="15114" width="13.5703125" style="119" bestFit="1" customWidth="1"/>
    <col min="15115" max="15115" width="19.42578125" style="119" customWidth="1"/>
    <col min="15116" max="15119" width="0" style="119" hidden="1" customWidth="1"/>
    <col min="15120" max="15120" width="10.28515625" style="119" bestFit="1" customWidth="1"/>
    <col min="15121" max="15121" width="10.5703125" style="119" bestFit="1" customWidth="1"/>
    <col min="15122" max="15122" width="10.28515625" style="119" bestFit="1" customWidth="1"/>
    <col min="15123" max="15124" width="0" style="119" hidden="1" customWidth="1"/>
    <col min="15125" max="15125" width="20.28515625" style="119" customWidth="1"/>
    <col min="15126" max="15357" width="12.42578125" style="119"/>
    <col min="15358" max="15358" width="0" style="119" hidden="1" customWidth="1"/>
    <col min="15359" max="15359" width="19.7109375" style="119" customWidth="1"/>
    <col min="15360" max="15360" width="22.7109375" style="119" customWidth="1"/>
    <col min="15361" max="15361" width="23.85546875" style="119" bestFit="1" customWidth="1"/>
    <col min="15362" max="15362" width="0" style="119" hidden="1" customWidth="1"/>
    <col min="15363" max="15363" width="10.5703125" style="119" customWidth="1"/>
    <col min="15364" max="15364" width="22.28515625" style="119" customWidth="1"/>
    <col min="15365" max="15365" width="0" style="119" hidden="1" customWidth="1"/>
    <col min="15366" max="15366" width="12.42578125" style="119" bestFit="1" customWidth="1"/>
    <col min="15367" max="15367" width="8.140625" style="119" customWidth="1"/>
    <col min="15368" max="15368" width="11.7109375" style="119" customWidth="1"/>
    <col min="15369" max="15369" width="10.28515625" style="119" bestFit="1" customWidth="1"/>
    <col min="15370" max="15370" width="13.5703125" style="119" bestFit="1" customWidth="1"/>
    <col min="15371" max="15371" width="19.42578125" style="119" customWidth="1"/>
    <col min="15372" max="15375" width="0" style="119" hidden="1" customWidth="1"/>
    <col min="15376" max="15376" width="10.28515625" style="119" bestFit="1" customWidth="1"/>
    <col min="15377" max="15377" width="10.5703125" style="119" bestFit="1" customWidth="1"/>
    <col min="15378" max="15378" width="10.28515625" style="119" bestFit="1" customWidth="1"/>
    <col min="15379" max="15380" width="0" style="119" hidden="1" customWidth="1"/>
    <col min="15381" max="15381" width="20.28515625" style="119" customWidth="1"/>
    <col min="15382" max="15613" width="12.42578125" style="119"/>
    <col min="15614" max="15614" width="0" style="119" hidden="1" customWidth="1"/>
    <col min="15615" max="15615" width="19.7109375" style="119" customWidth="1"/>
    <col min="15616" max="15616" width="22.7109375" style="119" customWidth="1"/>
    <col min="15617" max="15617" width="23.85546875" style="119" bestFit="1" customWidth="1"/>
    <col min="15618" max="15618" width="0" style="119" hidden="1" customWidth="1"/>
    <col min="15619" max="15619" width="10.5703125" style="119" customWidth="1"/>
    <col min="15620" max="15620" width="22.28515625" style="119" customWidth="1"/>
    <col min="15621" max="15621" width="0" style="119" hidden="1" customWidth="1"/>
    <col min="15622" max="15622" width="12.42578125" style="119" bestFit="1" customWidth="1"/>
    <col min="15623" max="15623" width="8.140625" style="119" customWidth="1"/>
    <col min="15624" max="15624" width="11.7109375" style="119" customWidth="1"/>
    <col min="15625" max="15625" width="10.28515625" style="119" bestFit="1" customWidth="1"/>
    <col min="15626" max="15626" width="13.5703125" style="119" bestFit="1" customWidth="1"/>
    <col min="15627" max="15627" width="19.42578125" style="119" customWidth="1"/>
    <col min="15628" max="15631" width="0" style="119" hidden="1" customWidth="1"/>
    <col min="15632" max="15632" width="10.28515625" style="119" bestFit="1" customWidth="1"/>
    <col min="15633" max="15633" width="10.5703125" style="119" bestFit="1" customWidth="1"/>
    <col min="15634" max="15634" width="10.28515625" style="119" bestFit="1" customWidth="1"/>
    <col min="15635" max="15636" width="0" style="119" hidden="1" customWidth="1"/>
    <col min="15637" max="15637" width="20.28515625" style="119" customWidth="1"/>
    <col min="15638" max="15869" width="12.42578125" style="119"/>
    <col min="15870" max="15870" width="0" style="119" hidden="1" customWidth="1"/>
    <col min="15871" max="15871" width="19.7109375" style="119" customWidth="1"/>
    <col min="15872" max="15872" width="22.7109375" style="119" customWidth="1"/>
    <col min="15873" max="15873" width="23.85546875" style="119" bestFit="1" customWidth="1"/>
    <col min="15874" max="15874" width="0" style="119" hidden="1" customWidth="1"/>
    <col min="15875" max="15875" width="10.5703125" style="119" customWidth="1"/>
    <col min="15876" max="15876" width="22.28515625" style="119" customWidth="1"/>
    <col min="15877" max="15877" width="0" style="119" hidden="1" customWidth="1"/>
    <col min="15878" max="15878" width="12.42578125" style="119" bestFit="1" customWidth="1"/>
    <col min="15879" max="15879" width="8.140625" style="119" customWidth="1"/>
    <col min="15880" max="15880" width="11.7109375" style="119" customWidth="1"/>
    <col min="15881" max="15881" width="10.28515625" style="119" bestFit="1" customWidth="1"/>
    <col min="15882" max="15882" width="13.5703125" style="119" bestFit="1" customWidth="1"/>
    <col min="15883" max="15883" width="19.42578125" style="119" customWidth="1"/>
    <col min="15884" max="15887" width="0" style="119" hidden="1" customWidth="1"/>
    <col min="15888" max="15888" width="10.28515625" style="119" bestFit="1" customWidth="1"/>
    <col min="15889" max="15889" width="10.5703125" style="119" bestFit="1" customWidth="1"/>
    <col min="15890" max="15890" width="10.28515625" style="119" bestFit="1" customWidth="1"/>
    <col min="15891" max="15892" width="0" style="119" hidden="1" customWidth="1"/>
    <col min="15893" max="15893" width="20.28515625" style="119" customWidth="1"/>
    <col min="15894" max="16125" width="12.42578125" style="119"/>
    <col min="16126" max="16126" width="0" style="119" hidden="1" customWidth="1"/>
    <col min="16127" max="16127" width="19.7109375" style="119" customWidth="1"/>
    <col min="16128" max="16128" width="22.7109375" style="119" customWidth="1"/>
    <col min="16129" max="16129" width="23.85546875" style="119" bestFit="1" customWidth="1"/>
    <col min="16130" max="16130" width="0" style="119" hidden="1" customWidth="1"/>
    <col min="16131" max="16131" width="10.5703125" style="119" customWidth="1"/>
    <col min="16132" max="16132" width="22.28515625" style="119" customWidth="1"/>
    <col min="16133" max="16133" width="0" style="119" hidden="1" customWidth="1"/>
    <col min="16134" max="16134" width="12.42578125" style="119" bestFit="1" customWidth="1"/>
    <col min="16135" max="16135" width="8.140625" style="119" customWidth="1"/>
    <col min="16136" max="16136" width="11.7109375" style="119" customWidth="1"/>
    <col min="16137" max="16137" width="10.28515625" style="119" bestFit="1" customWidth="1"/>
    <col min="16138" max="16138" width="13.5703125" style="119" bestFit="1" customWidth="1"/>
    <col min="16139" max="16139" width="19.42578125" style="119" customWidth="1"/>
    <col min="16140" max="16143" width="0" style="119" hidden="1" customWidth="1"/>
    <col min="16144" max="16144" width="10.28515625" style="119" bestFit="1" customWidth="1"/>
    <col min="16145" max="16145" width="10.5703125" style="119" bestFit="1" customWidth="1"/>
    <col min="16146" max="16146" width="10.28515625" style="119" bestFit="1" customWidth="1"/>
    <col min="16147" max="16148" width="0" style="119" hidden="1" customWidth="1"/>
    <col min="16149" max="16149" width="20.28515625" style="119" customWidth="1"/>
    <col min="16150" max="16384" width="12.42578125" style="119"/>
  </cols>
  <sheetData>
    <row r="1" spans="1:22">
      <c r="B1" s="117" t="s">
        <v>325</v>
      </c>
      <c r="C1" s="117"/>
      <c r="D1" s="117"/>
    </row>
    <row r="2" spans="1:22">
      <c r="A2" s="117"/>
      <c r="B2" s="8" t="s">
        <v>654</v>
      </c>
    </row>
    <row r="3" spans="1:22">
      <c r="A3" s="119"/>
      <c r="B3" s="122"/>
      <c r="C3" s="122"/>
      <c r="D3" s="122"/>
      <c r="E3" s="122"/>
      <c r="F3" s="123"/>
    </row>
    <row r="4" spans="1:22" s="126" customFormat="1">
      <c r="A4" s="192" t="s">
        <v>326</v>
      </c>
      <c r="B4" s="193"/>
      <c r="C4" s="193"/>
      <c r="D4" s="193"/>
      <c r="E4" s="193"/>
      <c r="F4" s="193"/>
      <c r="G4" s="124"/>
      <c r="H4" s="124"/>
      <c r="I4" s="124"/>
      <c r="J4" s="124"/>
      <c r="K4" s="124"/>
      <c r="L4" s="125"/>
      <c r="M4" s="125"/>
      <c r="N4" s="124"/>
      <c r="O4" s="124"/>
      <c r="P4" s="124"/>
      <c r="Q4" s="124"/>
      <c r="S4" s="127"/>
      <c r="T4" s="127"/>
    </row>
    <row r="5" spans="1:22" s="116" customFormat="1" ht="38.25">
      <c r="A5" s="128" t="s">
        <v>327</v>
      </c>
      <c r="B5" s="129" t="s">
        <v>328</v>
      </c>
      <c r="C5" s="129" t="s">
        <v>330</v>
      </c>
      <c r="D5" s="129" t="s">
        <v>426</v>
      </c>
      <c r="E5" s="129" t="s">
        <v>329</v>
      </c>
      <c r="F5" s="129" t="s">
        <v>330</v>
      </c>
      <c r="G5" s="130" t="s">
        <v>141</v>
      </c>
      <c r="H5" s="131" t="s">
        <v>624</v>
      </c>
      <c r="I5" s="131" t="s">
        <v>2</v>
      </c>
      <c r="J5" s="131" t="s">
        <v>60</v>
      </c>
      <c r="K5" s="131" t="s">
        <v>144</v>
      </c>
      <c r="L5" s="132" t="s">
        <v>982</v>
      </c>
      <c r="M5" s="132" t="s">
        <v>983</v>
      </c>
      <c r="N5" s="133" t="s">
        <v>658</v>
      </c>
      <c r="O5" s="133" t="s">
        <v>659</v>
      </c>
      <c r="P5" s="133" t="s">
        <v>660</v>
      </c>
      <c r="Q5" s="133" t="s">
        <v>661</v>
      </c>
      <c r="R5" s="133" t="s">
        <v>61</v>
      </c>
      <c r="S5" s="134" t="s">
        <v>984</v>
      </c>
      <c r="T5" s="134" t="s">
        <v>985</v>
      </c>
      <c r="U5" s="35" t="s">
        <v>1</v>
      </c>
    </row>
    <row r="6" spans="1:22">
      <c r="A6" s="135"/>
      <c r="B6" s="136" t="s">
        <v>171</v>
      </c>
      <c r="C6" s="137" t="s">
        <v>986</v>
      </c>
      <c r="D6" s="136" t="s">
        <v>987</v>
      </c>
      <c r="E6" s="138">
        <v>60</v>
      </c>
      <c r="F6" s="137" t="s">
        <v>986</v>
      </c>
      <c r="G6" s="139" t="s">
        <v>180</v>
      </c>
      <c r="H6" s="139" t="s">
        <v>132</v>
      </c>
      <c r="I6" s="139"/>
      <c r="J6" s="139"/>
      <c r="K6" s="139" t="s">
        <v>151</v>
      </c>
      <c r="L6" s="140"/>
      <c r="M6" s="140">
        <v>42614</v>
      </c>
      <c r="N6" s="139">
        <v>1</v>
      </c>
      <c r="O6" s="139">
        <v>0</v>
      </c>
      <c r="P6" s="139">
        <v>0</v>
      </c>
      <c r="Q6" s="139">
        <v>0</v>
      </c>
      <c r="R6" s="139">
        <f t="shared" ref="R6:R37" si="0">(N6*E6)+(O6*15)+(P6*30)+Q6</f>
        <v>60</v>
      </c>
      <c r="S6" s="142"/>
      <c r="T6" s="142"/>
      <c r="U6" s="49" t="s">
        <v>734</v>
      </c>
    </row>
    <row r="7" spans="1:22">
      <c r="A7" s="135">
        <v>52</v>
      </c>
      <c r="B7" s="136" t="s">
        <v>339</v>
      </c>
      <c r="C7" s="137" t="s">
        <v>340</v>
      </c>
      <c r="D7" s="136" t="s">
        <v>435</v>
      </c>
      <c r="E7" s="138">
        <v>360</v>
      </c>
      <c r="F7" s="137" t="s">
        <v>340</v>
      </c>
      <c r="G7" s="139" t="s">
        <v>180</v>
      </c>
      <c r="H7" s="139" t="s">
        <v>132</v>
      </c>
      <c r="I7" s="139" t="s">
        <v>621</v>
      </c>
      <c r="J7" s="139" t="s">
        <v>109</v>
      </c>
      <c r="K7" s="139" t="s">
        <v>625</v>
      </c>
      <c r="L7" s="140"/>
      <c r="M7" s="140">
        <v>42552</v>
      </c>
      <c r="N7" s="139"/>
      <c r="O7" s="139">
        <v>2</v>
      </c>
      <c r="P7" s="139">
        <v>4</v>
      </c>
      <c r="Q7" s="139">
        <v>61</v>
      </c>
      <c r="R7" s="139">
        <f t="shared" si="0"/>
        <v>211</v>
      </c>
      <c r="S7" s="142">
        <f>VLOOKUP(D7,'[1]Alist supplement'!$C$5:$M$157,10,FALSE)</f>
        <v>7.2888888888888888</v>
      </c>
      <c r="T7" s="142">
        <f>VLOOKUP(D7,'[1]Alist supplement'!$C$5:$M$157,11,FALSE)</f>
        <v>19</v>
      </c>
      <c r="U7" s="49" t="s">
        <v>734</v>
      </c>
    </row>
    <row r="8" spans="1:22">
      <c r="A8" s="135">
        <v>7</v>
      </c>
      <c r="B8" s="136" t="s">
        <v>333</v>
      </c>
      <c r="C8" s="136" t="s">
        <v>998</v>
      </c>
      <c r="D8" s="136" t="s">
        <v>543</v>
      </c>
      <c r="E8" s="138">
        <v>120</v>
      </c>
      <c r="F8" s="136" t="s">
        <v>998</v>
      </c>
      <c r="G8" s="139" t="s">
        <v>180</v>
      </c>
      <c r="H8" s="139" t="s">
        <v>132</v>
      </c>
      <c r="I8" s="139" t="s">
        <v>621</v>
      </c>
      <c r="J8" s="139"/>
      <c r="K8" s="139" t="s">
        <v>625</v>
      </c>
      <c r="L8" s="140"/>
      <c r="M8" s="140">
        <v>42491</v>
      </c>
      <c r="N8" s="139">
        <v>0</v>
      </c>
      <c r="O8" s="139">
        <v>0</v>
      </c>
      <c r="P8" s="139">
        <v>2</v>
      </c>
      <c r="Q8" s="139">
        <v>49</v>
      </c>
      <c r="R8" s="139">
        <f t="shared" si="0"/>
        <v>109</v>
      </c>
      <c r="S8" s="142">
        <f>VLOOKUP(D8,'[1]Alist supplement'!$C$5:$M$157,10,FALSE)</f>
        <v>26.133333333333333</v>
      </c>
      <c r="T8" s="142">
        <f>VLOOKUP(D8,'[1]Alist supplement'!$C$5:$M$157,11,FALSE)</f>
        <v>37</v>
      </c>
      <c r="U8" s="49" t="s">
        <v>734</v>
      </c>
    </row>
    <row r="9" spans="1:22">
      <c r="A9" s="135">
        <v>144</v>
      </c>
      <c r="B9" s="136" t="s">
        <v>333</v>
      </c>
      <c r="C9" s="137" t="s">
        <v>334</v>
      </c>
      <c r="D9" s="136" t="s">
        <v>430</v>
      </c>
      <c r="E9" s="138">
        <v>100</v>
      </c>
      <c r="F9" s="137" t="s">
        <v>334</v>
      </c>
      <c r="G9" s="139" t="s">
        <v>180</v>
      </c>
      <c r="H9" s="139" t="s">
        <v>132</v>
      </c>
      <c r="I9" s="139" t="s">
        <v>621</v>
      </c>
      <c r="J9" s="139" t="s">
        <v>196</v>
      </c>
      <c r="K9" s="139" t="s">
        <v>151</v>
      </c>
      <c r="L9" s="140"/>
      <c r="M9" s="140">
        <v>42309</v>
      </c>
      <c r="N9" s="139">
        <v>1</v>
      </c>
      <c r="O9" s="139">
        <v>0</v>
      </c>
      <c r="P9" s="139">
        <v>5</v>
      </c>
      <c r="Q9" s="139">
        <v>113</v>
      </c>
      <c r="R9" s="139">
        <f t="shared" si="0"/>
        <v>363</v>
      </c>
      <c r="S9" s="142">
        <f>VLOOKUP(D9,'[1]Alist supplement'!$C$5:$M$157,10,FALSE)</f>
        <v>7.04</v>
      </c>
      <c r="T9" s="142">
        <f>VLOOKUP(D9,'[1]Alist supplement'!$C$5:$M$157,11,FALSE)</f>
        <v>17</v>
      </c>
      <c r="U9" s="49" t="s">
        <v>676</v>
      </c>
    </row>
    <row r="10" spans="1:22">
      <c r="A10" s="135">
        <v>107</v>
      </c>
      <c r="B10" s="136" t="s">
        <v>333</v>
      </c>
      <c r="C10" s="137" t="s">
        <v>345</v>
      </c>
      <c r="D10" s="136" t="s">
        <v>449</v>
      </c>
      <c r="E10" s="138">
        <v>60</v>
      </c>
      <c r="F10" s="137" t="s">
        <v>345</v>
      </c>
      <c r="G10" s="139" t="s">
        <v>180</v>
      </c>
      <c r="H10" s="139" t="s">
        <v>132</v>
      </c>
      <c r="I10" s="139" t="s">
        <v>621</v>
      </c>
      <c r="J10" s="139"/>
      <c r="K10" s="139" t="s">
        <v>625</v>
      </c>
      <c r="L10" s="140"/>
      <c r="M10" s="141">
        <v>42186</v>
      </c>
      <c r="N10" s="139">
        <v>3</v>
      </c>
      <c r="O10" s="139">
        <v>0</v>
      </c>
      <c r="P10" s="139">
        <v>4</v>
      </c>
      <c r="Q10" s="139">
        <v>38</v>
      </c>
      <c r="R10" s="139">
        <f t="shared" si="0"/>
        <v>338</v>
      </c>
      <c r="S10" s="142">
        <f>VLOOKUP(D10,'[1]Alist supplement'!$C$5:$M$157,10,FALSE)</f>
        <v>37.333333333333336</v>
      </c>
      <c r="T10" s="142">
        <f>VLOOKUP(D10,'[1]Alist supplement'!$C$5:$M$157,11,FALSE)</f>
        <v>56</v>
      </c>
      <c r="U10" s="139" t="s">
        <v>670</v>
      </c>
    </row>
    <row r="11" spans="1:22">
      <c r="A11" s="144">
        <v>126</v>
      </c>
      <c r="B11" s="145" t="s">
        <v>333</v>
      </c>
      <c r="C11" s="146" t="s">
        <v>999</v>
      </c>
      <c r="D11" s="145" t="s">
        <v>564</v>
      </c>
      <c r="E11" s="147">
        <v>60</v>
      </c>
      <c r="F11" s="146" t="s">
        <v>999</v>
      </c>
      <c r="G11" s="148" t="s">
        <v>180</v>
      </c>
      <c r="H11" s="139" t="s">
        <v>132</v>
      </c>
      <c r="I11" s="148" t="s">
        <v>621</v>
      </c>
      <c r="J11" s="148"/>
      <c r="K11" s="148" t="s">
        <v>630</v>
      </c>
      <c r="L11" s="149"/>
      <c r="M11" s="149">
        <v>75576</v>
      </c>
      <c r="N11" s="139">
        <v>2</v>
      </c>
      <c r="O11" s="139">
        <v>0</v>
      </c>
      <c r="P11" s="139">
        <v>4</v>
      </c>
      <c r="Q11" s="139">
        <v>63</v>
      </c>
      <c r="R11" s="139">
        <f t="shared" si="0"/>
        <v>303</v>
      </c>
      <c r="S11" s="142">
        <f>VLOOKUP(D11,'[1]Alist supplement'!$C$5:$M$157,10,FALSE)</f>
        <v>52.266666666666666</v>
      </c>
      <c r="T11" s="142">
        <f>VLOOKUP(D11,'[1]Alist supplement'!$C$5:$M$157,11,FALSE)</f>
        <v>65.5</v>
      </c>
      <c r="U11" s="148"/>
    </row>
    <row r="12" spans="1:22">
      <c r="A12" s="135">
        <v>147</v>
      </c>
      <c r="B12" s="136" t="s">
        <v>333</v>
      </c>
      <c r="C12" s="137" t="s">
        <v>1045</v>
      </c>
      <c r="D12" s="136" t="s">
        <v>533</v>
      </c>
      <c r="E12" s="138">
        <v>100</v>
      </c>
      <c r="F12" s="137" t="s">
        <v>1045</v>
      </c>
      <c r="G12" s="139" t="s">
        <v>180</v>
      </c>
      <c r="H12" s="139" t="s">
        <v>132</v>
      </c>
      <c r="I12" s="139" t="s">
        <v>621</v>
      </c>
      <c r="J12" s="139"/>
      <c r="K12" s="139" t="s">
        <v>151</v>
      </c>
      <c r="L12" s="140"/>
      <c r="M12" s="140">
        <v>75028</v>
      </c>
      <c r="N12" s="139">
        <v>0</v>
      </c>
      <c r="O12" s="139">
        <v>0</v>
      </c>
      <c r="P12" s="139">
        <v>2</v>
      </c>
      <c r="Q12" s="139">
        <v>45</v>
      </c>
      <c r="R12" s="139">
        <f t="shared" si="0"/>
        <v>105</v>
      </c>
      <c r="S12" s="142">
        <f>VLOOKUP(D12,'[1]Alist supplement'!$C$5:$M$157,10,FALSE)</f>
        <v>23.68</v>
      </c>
      <c r="T12" s="142">
        <f>VLOOKUP(D12,'[1]Alist supplement'!$C$5:$M$157,11,FALSE)</f>
        <v>33</v>
      </c>
      <c r="U12" s="139"/>
      <c r="V12" s="150"/>
    </row>
    <row r="13" spans="1:22">
      <c r="A13" s="135">
        <v>141</v>
      </c>
      <c r="B13" s="136" t="s">
        <v>333</v>
      </c>
      <c r="C13" s="137" t="s">
        <v>418</v>
      </c>
      <c r="D13" s="136" t="s">
        <v>573</v>
      </c>
      <c r="E13" s="138">
        <v>120</v>
      </c>
      <c r="F13" s="137" t="s">
        <v>418</v>
      </c>
      <c r="G13" s="139" t="s">
        <v>180</v>
      </c>
      <c r="H13" s="139" t="s">
        <v>132</v>
      </c>
      <c r="I13" s="139" t="s">
        <v>621</v>
      </c>
      <c r="J13" s="139"/>
      <c r="K13" s="139" t="s">
        <v>625</v>
      </c>
      <c r="L13" s="140"/>
      <c r="M13" s="140" t="s">
        <v>129</v>
      </c>
      <c r="N13" s="139"/>
      <c r="O13" s="139"/>
      <c r="P13" s="139"/>
      <c r="Q13" s="139"/>
      <c r="R13" s="139">
        <f t="shared" si="0"/>
        <v>0</v>
      </c>
      <c r="S13" s="142">
        <f>VLOOKUP(D13,'[1]Alist supplement'!$C$5:$M$157,10,FALSE)</f>
        <v>24.888888888888889</v>
      </c>
      <c r="T13" s="142">
        <f>VLOOKUP(D13,'[1]Alist supplement'!$C$5:$M$157,11,FALSE)</f>
        <v>28</v>
      </c>
      <c r="U13" s="139"/>
    </row>
    <row r="14" spans="1:22">
      <c r="A14" s="135">
        <v>102</v>
      </c>
      <c r="B14" s="136" t="s">
        <v>333</v>
      </c>
      <c r="C14" s="137" t="s">
        <v>1000</v>
      </c>
      <c r="D14" s="136" t="s">
        <v>467</v>
      </c>
      <c r="E14" s="138">
        <v>60</v>
      </c>
      <c r="F14" s="137" t="s">
        <v>1000</v>
      </c>
      <c r="G14" s="139" t="s">
        <v>180</v>
      </c>
      <c r="H14" s="139" t="s">
        <v>132</v>
      </c>
      <c r="I14" s="139" t="s">
        <v>621</v>
      </c>
      <c r="J14" s="139"/>
      <c r="K14" s="139" t="s">
        <v>625</v>
      </c>
      <c r="L14" s="140"/>
      <c r="M14" s="140">
        <v>42826</v>
      </c>
      <c r="N14" s="139">
        <v>3</v>
      </c>
      <c r="O14" s="139">
        <v>0</v>
      </c>
      <c r="P14" s="139">
        <v>0</v>
      </c>
      <c r="Q14" s="139">
        <v>34</v>
      </c>
      <c r="R14" s="139">
        <f t="shared" si="0"/>
        <v>214</v>
      </c>
      <c r="S14" s="142">
        <f>VLOOKUP(D14,'[1]Alist supplement'!$C$5:$M$157,10,FALSE)</f>
        <v>40.533333333333331</v>
      </c>
      <c r="T14" s="142">
        <f>VLOOKUP(D14,'[1]Alist supplement'!$C$5:$M$157,11,FALSE)</f>
        <v>62</v>
      </c>
      <c r="U14" s="139"/>
    </row>
    <row r="15" spans="1:22">
      <c r="A15" s="135">
        <v>136</v>
      </c>
      <c r="B15" s="136" t="s">
        <v>333</v>
      </c>
      <c r="C15" s="137" t="s">
        <v>371</v>
      </c>
      <c r="D15" s="136" t="s">
        <v>492</v>
      </c>
      <c r="E15" s="138">
        <v>120</v>
      </c>
      <c r="F15" s="137" t="s">
        <v>371</v>
      </c>
      <c r="G15" s="139" t="s">
        <v>180</v>
      </c>
      <c r="H15" s="139" t="s">
        <v>132</v>
      </c>
      <c r="I15" s="139" t="s">
        <v>621</v>
      </c>
      <c r="J15" s="139"/>
      <c r="K15" s="139" t="s">
        <v>625</v>
      </c>
      <c r="L15" s="140"/>
      <c r="M15" s="140">
        <v>75576</v>
      </c>
      <c r="N15" s="139">
        <v>0</v>
      </c>
      <c r="O15" s="139">
        <v>0</v>
      </c>
      <c r="P15" s="139">
        <v>4</v>
      </c>
      <c r="Q15" s="139">
        <v>142</v>
      </c>
      <c r="R15" s="139">
        <f t="shared" si="0"/>
        <v>262</v>
      </c>
      <c r="S15" s="142">
        <f>VLOOKUP(D15,'[1]Alist supplement'!$C$5:$M$157,10,FALSE)</f>
        <v>25.066666666666666</v>
      </c>
      <c r="T15" s="142">
        <f>VLOOKUP(D15,'[1]Alist supplement'!$C$5:$M$157,11,FALSE)</f>
        <v>40</v>
      </c>
      <c r="U15" s="139"/>
    </row>
    <row r="16" spans="1:22">
      <c r="A16" s="135">
        <v>64</v>
      </c>
      <c r="B16" s="136" t="s">
        <v>331</v>
      </c>
      <c r="C16" s="137" t="s">
        <v>415</v>
      </c>
      <c r="D16" s="136" t="s">
        <v>570</v>
      </c>
      <c r="E16" s="138">
        <v>60</v>
      </c>
      <c r="F16" s="137" t="s">
        <v>415</v>
      </c>
      <c r="G16" s="139" t="s">
        <v>180</v>
      </c>
      <c r="H16" s="139" t="s">
        <v>132</v>
      </c>
      <c r="I16" s="139" t="s">
        <v>621</v>
      </c>
      <c r="J16" s="139"/>
      <c r="K16" s="139" t="s">
        <v>625</v>
      </c>
      <c r="L16" s="140" t="s">
        <v>129</v>
      </c>
      <c r="M16" s="140" t="s">
        <v>129</v>
      </c>
      <c r="N16" s="139"/>
      <c r="O16" s="139"/>
      <c r="P16" s="139"/>
      <c r="Q16" s="139"/>
      <c r="R16" s="139">
        <f t="shared" si="0"/>
        <v>0</v>
      </c>
      <c r="S16" s="142">
        <f>VLOOKUP(D16,'[1]Alist supplement'!$C$5:$M$157,10,FALSE)</f>
        <v>38.4</v>
      </c>
      <c r="T16" s="142">
        <f>VLOOKUP(D16,'[1]Alist supplement'!$C$5:$M$157,11,FALSE)</f>
        <v>53</v>
      </c>
      <c r="U16" s="139"/>
    </row>
    <row r="17" spans="1:21">
      <c r="A17" s="135">
        <v>142</v>
      </c>
      <c r="B17" s="136" t="s">
        <v>333</v>
      </c>
      <c r="C17" s="137" t="s">
        <v>1001</v>
      </c>
      <c r="D17" s="136" t="s">
        <v>539</v>
      </c>
      <c r="E17" s="138">
        <v>60</v>
      </c>
      <c r="F17" s="137" t="s">
        <v>1001</v>
      </c>
      <c r="G17" s="139" t="s">
        <v>180</v>
      </c>
      <c r="H17" s="139" t="s">
        <v>132</v>
      </c>
      <c r="I17" s="139" t="s">
        <v>621</v>
      </c>
      <c r="J17" s="139"/>
      <c r="K17" s="139" t="s">
        <v>625</v>
      </c>
      <c r="L17" s="140"/>
      <c r="M17" s="140">
        <v>42675</v>
      </c>
      <c r="N17" s="139">
        <v>2</v>
      </c>
      <c r="O17" s="139">
        <v>0</v>
      </c>
      <c r="P17" s="139">
        <v>1</v>
      </c>
      <c r="Q17" s="139">
        <v>65</v>
      </c>
      <c r="R17" s="139">
        <f t="shared" si="0"/>
        <v>215</v>
      </c>
      <c r="S17" s="142">
        <f>VLOOKUP(D17,'[1]Alist supplement'!$C$5:$M$157,10,FALSE)</f>
        <v>36.266666666666666</v>
      </c>
      <c r="T17" s="142">
        <f>VLOOKUP(D17,'[1]Alist supplement'!$C$5:$M$157,11,FALSE)</f>
        <v>53</v>
      </c>
      <c r="U17" s="139"/>
    </row>
    <row r="18" spans="1:21">
      <c r="A18" s="135">
        <v>149</v>
      </c>
      <c r="B18" s="136" t="s">
        <v>333</v>
      </c>
      <c r="C18" s="137" t="s">
        <v>377</v>
      </c>
      <c r="D18" s="136" t="s">
        <v>505</v>
      </c>
      <c r="E18" s="138">
        <v>100</v>
      </c>
      <c r="F18" s="137" t="s">
        <v>377</v>
      </c>
      <c r="G18" s="139" t="s">
        <v>180</v>
      </c>
      <c r="H18" s="139" t="s">
        <v>132</v>
      </c>
      <c r="I18" s="139" t="s">
        <v>621</v>
      </c>
      <c r="J18" s="139" t="s">
        <v>98</v>
      </c>
      <c r="K18" s="139" t="s">
        <v>151</v>
      </c>
      <c r="L18" s="140"/>
      <c r="M18" s="140">
        <v>42278</v>
      </c>
      <c r="N18" s="139">
        <v>1</v>
      </c>
      <c r="O18" s="139">
        <v>1</v>
      </c>
      <c r="P18" s="139">
        <v>1</v>
      </c>
      <c r="Q18" s="139">
        <v>76</v>
      </c>
      <c r="R18" s="139">
        <f t="shared" si="0"/>
        <v>221</v>
      </c>
      <c r="S18" s="142">
        <f>VLOOKUP(D18,'[1]Alist supplement'!$C$5:$M$157,10,FALSE)</f>
        <v>4.4800000000000004</v>
      </c>
      <c r="T18" s="142">
        <f>VLOOKUP(D18,'[1]Alist supplement'!$C$5:$M$157,11,FALSE)</f>
        <v>14</v>
      </c>
      <c r="U18" s="49" t="s">
        <v>676</v>
      </c>
    </row>
    <row r="19" spans="1:21">
      <c r="A19" s="135">
        <v>140</v>
      </c>
      <c r="B19" s="136" t="s">
        <v>333</v>
      </c>
      <c r="C19" s="137" t="s">
        <v>343</v>
      </c>
      <c r="D19" s="136" t="s">
        <v>444</v>
      </c>
      <c r="E19" s="138">
        <v>90</v>
      </c>
      <c r="F19" s="137" t="s">
        <v>343</v>
      </c>
      <c r="G19" s="139" t="s">
        <v>180</v>
      </c>
      <c r="H19" s="139" t="s">
        <v>132</v>
      </c>
      <c r="I19" s="139" t="s">
        <v>621</v>
      </c>
      <c r="J19" s="139"/>
      <c r="K19" s="139" t="s">
        <v>625</v>
      </c>
      <c r="L19" s="140"/>
      <c r="M19" s="140">
        <v>42887</v>
      </c>
      <c r="N19" s="139">
        <v>0</v>
      </c>
      <c r="O19" s="139">
        <v>0</v>
      </c>
      <c r="P19" s="139">
        <v>0</v>
      </c>
      <c r="Q19" s="139">
        <v>60</v>
      </c>
      <c r="R19" s="139">
        <f t="shared" si="0"/>
        <v>60</v>
      </c>
      <c r="S19" s="142">
        <f>VLOOKUP(D19,'[1]Alist supplement'!$C$5:$M$157,10,FALSE)</f>
        <v>34.133333333333333</v>
      </c>
      <c r="T19" s="142">
        <f>VLOOKUP(D19,'[1]Alist supplement'!$C$5:$M$157,11,FALSE)</f>
        <v>43</v>
      </c>
      <c r="U19" s="139"/>
    </row>
    <row r="20" spans="1:21">
      <c r="A20" s="135">
        <v>28</v>
      </c>
      <c r="B20" s="136" t="s">
        <v>333</v>
      </c>
      <c r="C20" s="137" t="s">
        <v>406</v>
      </c>
      <c r="D20" s="136" t="s">
        <v>556</v>
      </c>
      <c r="E20" s="138">
        <v>60</v>
      </c>
      <c r="F20" s="137" t="s">
        <v>406</v>
      </c>
      <c r="G20" s="139" t="s">
        <v>180</v>
      </c>
      <c r="H20" s="139" t="s">
        <v>132</v>
      </c>
      <c r="I20" s="139" t="s">
        <v>621</v>
      </c>
      <c r="J20" s="139"/>
      <c r="K20" s="139" t="s">
        <v>625</v>
      </c>
      <c r="L20" s="140"/>
      <c r="M20" s="140" t="s">
        <v>129</v>
      </c>
      <c r="N20" s="139">
        <v>1</v>
      </c>
      <c r="O20" s="139">
        <v>1</v>
      </c>
      <c r="P20" s="139">
        <v>1</v>
      </c>
      <c r="Q20" s="139">
        <v>25</v>
      </c>
      <c r="R20" s="139">
        <f t="shared" si="0"/>
        <v>130</v>
      </c>
      <c r="S20" s="142">
        <f>VLOOKUP(D20,'[1]Alist supplement'!$C$5:$M$157,10,FALSE)</f>
        <v>9.6</v>
      </c>
      <c r="T20" s="142">
        <f>VLOOKUP(D20,'[1]Alist supplement'!$C$5:$M$157,11,FALSE)</f>
        <v>27</v>
      </c>
      <c r="U20" s="139"/>
    </row>
    <row r="21" spans="1:21">
      <c r="A21" s="135">
        <v>111</v>
      </c>
      <c r="B21" s="136" t="s">
        <v>333</v>
      </c>
      <c r="C21" s="137" t="s">
        <v>338</v>
      </c>
      <c r="D21" s="136" t="s">
        <v>434</v>
      </c>
      <c r="E21" s="138">
        <v>120</v>
      </c>
      <c r="F21" s="137" t="s">
        <v>338</v>
      </c>
      <c r="G21" s="139" t="s">
        <v>180</v>
      </c>
      <c r="H21" s="139" t="s">
        <v>132</v>
      </c>
      <c r="I21" s="139" t="s">
        <v>621</v>
      </c>
      <c r="J21" s="139" t="s">
        <v>626</v>
      </c>
      <c r="K21" s="139" t="s">
        <v>625</v>
      </c>
      <c r="L21" s="140"/>
      <c r="M21" s="140">
        <v>42430</v>
      </c>
      <c r="N21" s="139">
        <v>1</v>
      </c>
      <c r="O21" s="139">
        <v>0</v>
      </c>
      <c r="P21" s="139">
        <v>0</v>
      </c>
      <c r="Q21" s="139">
        <v>128</v>
      </c>
      <c r="R21" s="139">
        <f t="shared" si="0"/>
        <v>248</v>
      </c>
      <c r="S21" s="142">
        <f>VLOOKUP(D21,'[1]Alist supplement'!$C$5:$M$157,10,FALSE)</f>
        <v>18.666666666666668</v>
      </c>
      <c r="T21" s="142">
        <f>VLOOKUP(D21,'[1]Alist supplement'!$C$5:$M$157,11,FALSE)</f>
        <v>28</v>
      </c>
      <c r="U21" s="49" t="s">
        <v>680</v>
      </c>
    </row>
    <row r="22" spans="1:21">
      <c r="A22" s="135">
        <v>88</v>
      </c>
      <c r="B22" s="136" t="s">
        <v>333</v>
      </c>
      <c r="C22" s="137" t="s">
        <v>396</v>
      </c>
      <c r="D22" s="136" t="s">
        <v>541</v>
      </c>
      <c r="E22" s="138">
        <v>60</v>
      </c>
      <c r="F22" s="137" t="s">
        <v>396</v>
      </c>
      <c r="G22" s="139" t="s">
        <v>180</v>
      </c>
      <c r="H22" s="139" t="s">
        <v>132</v>
      </c>
      <c r="I22" s="139" t="s">
        <v>621</v>
      </c>
      <c r="J22" s="139"/>
      <c r="K22" s="139" t="s">
        <v>627</v>
      </c>
      <c r="L22" s="140"/>
      <c r="M22" s="140">
        <v>42491</v>
      </c>
      <c r="N22" s="139">
        <v>0</v>
      </c>
      <c r="O22" s="139">
        <v>0</v>
      </c>
      <c r="P22" s="139">
        <v>0</v>
      </c>
      <c r="Q22" s="139">
        <v>11</v>
      </c>
      <c r="R22" s="139">
        <f t="shared" si="0"/>
        <v>11</v>
      </c>
      <c r="S22" s="142">
        <f>VLOOKUP(D22,'[1]Alist supplement'!$C$5:$M$157,10,FALSE)</f>
        <v>18.133333333333333</v>
      </c>
      <c r="T22" s="142">
        <f>VLOOKUP(D22,'[1]Alist supplement'!$C$5:$M$157,11,FALSE)</f>
        <v>36</v>
      </c>
      <c r="U22" s="49" t="s">
        <v>734</v>
      </c>
    </row>
    <row r="23" spans="1:21">
      <c r="A23" s="135">
        <v>110</v>
      </c>
      <c r="B23" s="136" t="s">
        <v>333</v>
      </c>
      <c r="C23" s="137" t="s">
        <v>355</v>
      </c>
      <c r="D23" s="136" t="s">
        <v>465</v>
      </c>
      <c r="E23" s="138">
        <v>60</v>
      </c>
      <c r="F23" s="137" t="s">
        <v>355</v>
      </c>
      <c r="G23" s="139" t="s">
        <v>180</v>
      </c>
      <c r="H23" s="139" t="s">
        <v>132</v>
      </c>
      <c r="I23" s="139" t="s">
        <v>621</v>
      </c>
      <c r="J23" s="139"/>
      <c r="K23" s="139" t="s">
        <v>625</v>
      </c>
      <c r="L23" s="140"/>
      <c r="M23" s="141">
        <v>42125</v>
      </c>
      <c r="N23" s="139">
        <v>2</v>
      </c>
      <c r="O23" s="139">
        <v>1</v>
      </c>
      <c r="P23" s="139">
        <v>3</v>
      </c>
      <c r="Q23" s="139">
        <v>0</v>
      </c>
      <c r="R23" s="139">
        <f t="shared" si="0"/>
        <v>225</v>
      </c>
      <c r="S23" s="142">
        <f>VLOOKUP(D23,'[1]Alist supplement'!$C$5:$M$157,10,FALSE)</f>
        <v>19.2</v>
      </c>
      <c r="T23" s="142">
        <f>VLOOKUP(D23,'[1]Alist supplement'!$C$5:$M$157,11,FALSE)</f>
        <v>37</v>
      </c>
      <c r="U23" s="139" t="s">
        <v>670</v>
      </c>
    </row>
    <row r="24" spans="1:21">
      <c r="A24" s="135">
        <v>60</v>
      </c>
      <c r="B24" s="136" t="s">
        <v>333</v>
      </c>
      <c r="C24" s="137" t="s">
        <v>1046</v>
      </c>
      <c r="D24" s="136" t="s">
        <v>468</v>
      </c>
      <c r="E24" s="138">
        <v>100</v>
      </c>
      <c r="F24" s="137" t="s">
        <v>1046</v>
      </c>
      <c r="G24" s="139" t="s">
        <v>180</v>
      </c>
      <c r="H24" s="139" t="s">
        <v>132</v>
      </c>
      <c r="I24" s="139" t="s">
        <v>621</v>
      </c>
      <c r="J24" s="139"/>
      <c r="K24" s="139" t="s">
        <v>625</v>
      </c>
      <c r="L24" s="140"/>
      <c r="M24" s="140">
        <v>42491</v>
      </c>
      <c r="N24" s="139">
        <v>2</v>
      </c>
      <c r="O24" s="139">
        <v>0</v>
      </c>
      <c r="P24" s="139">
        <v>6</v>
      </c>
      <c r="Q24" s="139">
        <v>10</v>
      </c>
      <c r="R24" s="139">
        <f t="shared" si="0"/>
        <v>390</v>
      </c>
      <c r="S24" s="142">
        <f>VLOOKUP(D24,'[1]Alist supplement'!$C$5:$M$157,10,FALSE)</f>
        <v>14.72</v>
      </c>
      <c r="T24" s="142">
        <f>VLOOKUP(D24,'[1]Alist supplement'!$C$5:$M$157,11,FALSE)</f>
        <v>25</v>
      </c>
      <c r="U24" s="49" t="s">
        <v>734</v>
      </c>
    </row>
    <row r="25" spans="1:21">
      <c r="A25" s="135">
        <v>84</v>
      </c>
      <c r="B25" s="136" t="s">
        <v>333</v>
      </c>
      <c r="C25" s="137" t="s">
        <v>363</v>
      </c>
      <c r="D25" s="136" t="s">
        <v>479</v>
      </c>
      <c r="E25" s="138">
        <v>60</v>
      </c>
      <c r="F25" s="137" t="s">
        <v>363</v>
      </c>
      <c r="G25" s="139" t="s">
        <v>180</v>
      </c>
      <c r="H25" s="139" t="s">
        <v>132</v>
      </c>
      <c r="I25" s="139" t="s">
        <v>621</v>
      </c>
      <c r="J25" s="139" t="s">
        <v>65</v>
      </c>
      <c r="K25" s="139" t="s">
        <v>625</v>
      </c>
      <c r="L25" s="140"/>
      <c r="M25" s="140" t="s">
        <v>129</v>
      </c>
      <c r="N25" s="139">
        <v>1</v>
      </c>
      <c r="O25" s="139">
        <v>0</v>
      </c>
      <c r="P25" s="139">
        <v>1</v>
      </c>
      <c r="Q25" s="139">
        <v>33</v>
      </c>
      <c r="R25" s="139">
        <f t="shared" si="0"/>
        <v>123</v>
      </c>
      <c r="S25" s="142">
        <f>VLOOKUP(D25,'[1]Alist supplement'!$C$5:$M$157,10,FALSE)</f>
        <v>10.666666666666666</v>
      </c>
      <c r="T25" s="142">
        <f>VLOOKUP(D25,'[1]Alist supplement'!$C$5:$M$157,11,FALSE)</f>
        <v>26</v>
      </c>
      <c r="U25" s="139"/>
    </row>
    <row r="26" spans="1:21">
      <c r="A26" s="135">
        <v>93</v>
      </c>
      <c r="B26" s="136" t="s">
        <v>333</v>
      </c>
      <c r="C26" s="137" t="s">
        <v>409</v>
      </c>
      <c r="D26" s="136" t="s">
        <v>559</v>
      </c>
      <c r="E26" s="138">
        <v>60</v>
      </c>
      <c r="F26" s="137" t="s">
        <v>409</v>
      </c>
      <c r="G26" s="139" t="s">
        <v>180</v>
      </c>
      <c r="H26" s="139" t="s">
        <v>132</v>
      </c>
      <c r="I26" s="139" t="s">
        <v>621</v>
      </c>
      <c r="J26" s="139" t="s">
        <v>65</v>
      </c>
      <c r="K26" s="139" t="s">
        <v>625</v>
      </c>
      <c r="L26" s="140"/>
      <c r="M26" s="140">
        <v>42705</v>
      </c>
      <c r="N26" s="139">
        <v>2</v>
      </c>
      <c r="O26" s="139">
        <v>0</v>
      </c>
      <c r="P26" s="139">
        <v>3</v>
      </c>
      <c r="Q26" s="139">
        <v>22</v>
      </c>
      <c r="R26" s="139">
        <f t="shared" si="0"/>
        <v>232</v>
      </c>
      <c r="S26" s="142">
        <f>VLOOKUP(D26,'[1]Alist supplement'!$C$5:$M$157,10,FALSE)</f>
        <v>20.266666666666666</v>
      </c>
      <c r="T26" s="142">
        <f>VLOOKUP(D26,'[1]Alist supplement'!$C$5:$M$157,11,FALSE)</f>
        <v>28</v>
      </c>
      <c r="U26" s="139"/>
    </row>
    <row r="27" spans="1:21">
      <c r="A27" s="135">
        <v>76</v>
      </c>
      <c r="B27" s="136" t="s">
        <v>333</v>
      </c>
      <c r="C27" s="137" t="s">
        <v>1002</v>
      </c>
      <c r="D27" s="136" t="s">
        <v>494</v>
      </c>
      <c r="E27" s="138">
        <v>90</v>
      </c>
      <c r="F27" s="137" t="s">
        <v>1002</v>
      </c>
      <c r="G27" s="139" t="s">
        <v>180</v>
      </c>
      <c r="H27" s="139" t="s">
        <v>132</v>
      </c>
      <c r="I27" s="139" t="s">
        <v>621</v>
      </c>
      <c r="J27" s="139"/>
      <c r="K27" s="139" t="s">
        <v>625</v>
      </c>
      <c r="L27" s="140"/>
      <c r="M27" s="140">
        <v>42948</v>
      </c>
      <c r="N27" s="139">
        <v>2</v>
      </c>
      <c r="O27" s="139">
        <v>0</v>
      </c>
      <c r="P27" s="139">
        <v>3</v>
      </c>
      <c r="Q27" s="139">
        <v>80</v>
      </c>
      <c r="R27" s="139">
        <f t="shared" si="0"/>
        <v>350</v>
      </c>
      <c r="S27" s="142">
        <f>VLOOKUP(D27,'[1]Alist supplement'!$C$5:$M$157,10,FALSE)</f>
        <v>19.911111111111111</v>
      </c>
      <c r="T27" s="142">
        <f>VLOOKUP(D27,'[1]Alist supplement'!$C$5:$M$157,11,FALSE)</f>
        <v>27</v>
      </c>
      <c r="U27" s="139"/>
    </row>
    <row r="28" spans="1:21">
      <c r="A28" s="135">
        <v>70</v>
      </c>
      <c r="B28" s="136" t="s">
        <v>333</v>
      </c>
      <c r="C28" s="137" t="s">
        <v>389</v>
      </c>
      <c r="D28" s="136" t="s">
        <v>525</v>
      </c>
      <c r="E28" s="138">
        <v>90</v>
      </c>
      <c r="F28" s="137" t="s">
        <v>389</v>
      </c>
      <c r="G28" s="139" t="s">
        <v>180</v>
      </c>
      <c r="H28" s="139" t="s">
        <v>132</v>
      </c>
      <c r="I28" s="139" t="s">
        <v>621</v>
      </c>
      <c r="J28" s="139"/>
      <c r="K28" s="139" t="s">
        <v>625</v>
      </c>
      <c r="L28" s="140"/>
      <c r="M28" s="140">
        <v>43009</v>
      </c>
      <c r="N28" s="139">
        <v>1</v>
      </c>
      <c r="O28" s="139">
        <v>0</v>
      </c>
      <c r="P28" s="139">
        <v>0</v>
      </c>
      <c r="Q28" s="139">
        <v>67</v>
      </c>
      <c r="R28" s="139">
        <f t="shared" si="0"/>
        <v>157</v>
      </c>
      <c r="S28" s="142">
        <f>VLOOKUP(D28,'[1]Alist supplement'!$C$5:$M$157,10,FALSE)</f>
        <v>18.488888888888887</v>
      </c>
      <c r="T28" s="142">
        <f>VLOOKUP(D28,'[1]Alist supplement'!$C$5:$M$157,11,FALSE)</f>
        <v>31</v>
      </c>
      <c r="U28" s="139"/>
    </row>
    <row r="29" spans="1:21">
      <c r="A29" s="135">
        <v>62</v>
      </c>
      <c r="B29" s="136" t="s">
        <v>333</v>
      </c>
      <c r="C29" s="137" t="s">
        <v>395</v>
      </c>
      <c r="D29" s="136" t="s">
        <v>538</v>
      </c>
      <c r="E29" s="138">
        <v>60</v>
      </c>
      <c r="F29" s="137" t="s">
        <v>395</v>
      </c>
      <c r="G29" s="139" t="s">
        <v>180</v>
      </c>
      <c r="H29" s="139" t="s">
        <v>132</v>
      </c>
      <c r="I29" s="139" t="s">
        <v>621</v>
      </c>
      <c r="J29" s="139" t="s">
        <v>65</v>
      </c>
      <c r="K29" s="139" t="s">
        <v>625</v>
      </c>
      <c r="L29" s="140"/>
      <c r="M29" s="140">
        <v>42767</v>
      </c>
      <c r="N29" s="139">
        <v>2</v>
      </c>
      <c r="O29" s="139">
        <v>0</v>
      </c>
      <c r="P29" s="139">
        <v>3</v>
      </c>
      <c r="Q29" s="139">
        <v>38</v>
      </c>
      <c r="R29" s="139">
        <f t="shared" si="0"/>
        <v>248</v>
      </c>
      <c r="S29" s="142">
        <f>VLOOKUP(D29,'[1]Alist supplement'!$C$5:$M$157,10,FALSE)</f>
        <v>18.133333333333333</v>
      </c>
      <c r="T29" s="142">
        <f>VLOOKUP(D29,'[1]Alist supplement'!$C$5:$M$157,11,FALSE)</f>
        <v>35</v>
      </c>
      <c r="U29" s="139"/>
    </row>
    <row r="30" spans="1:21">
      <c r="A30" s="135">
        <v>99</v>
      </c>
      <c r="B30" s="136" t="s">
        <v>333</v>
      </c>
      <c r="C30" s="137" t="s">
        <v>335</v>
      </c>
      <c r="D30" s="136" t="s">
        <v>431</v>
      </c>
      <c r="E30" s="138">
        <v>100</v>
      </c>
      <c r="F30" s="137" t="s">
        <v>335</v>
      </c>
      <c r="G30" s="139" t="s">
        <v>180</v>
      </c>
      <c r="H30" s="139" t="s">
        <v>132</v>
      </c>
      <c r="I30" s="139" t="s">
        <v>621</v>
      </c>
      <c r="J30" s="139" t="s">
        <v>628</v>
      </c>
      <c r="K30" s="139" t="s">
        <v>625</v>
      </c>
      <c r="L30" s="140"/>
      <c r="M30" s="140">
        <v>42552</v>
      </c>
      <c r="N30" s="139">
        <v>3</v>
      </c>
      <c r="O30" s="139">
        <v>0</v>
      </c>
      <c r="P30" s="139">
        <v>4</v>
      </c>
      <c r="Q30" s="139">
        <v>134</v>
      </c>
      <c r="R30" s="139">
        <f t="shared" si="0"/>
        <v>554</v>
      </c>
      <c r="S30" s="142">
        <f>VLOOKUP(D30,'[1]Alist supplement'!$C$5:$M$157,10,FALSE)</f>
        <v>4.4800000000000004</v>
      </c>
      <c r="T30" s="142">
        <f>VLOOKUP(D30,'[1]Alist supplement'!$C$5:$M$157,11,FALSE)</f>
        <v>18</v>
      </c>
      <c r="U30" s="49" t="s">
        <v>734</v>
      </c>
    </row>
    <row r="31" spans="1:21">
      <c r="A31" s="135">
        <v>72</v>
      </c>
      <c r="B31" s="136" t="s">
        <v>333</v>
      </c>
      <c r="C31" s="137" t="s">
        <v>407</v>
      </c>
      <c r="D31" s="136" t="s">
        <v>557</v>
      </c>
      <c r="E31" s="138">
        <v>100</v>
      </c>
      <c r="F31" s="137" t="s">
        <v>407</v>
      </c>
      <c r="G31" s="139" t="s">
        <v>180</v>
      </c>
      <c r="H31" s="139" t="s">
        <v>132</v>
      </c>
      <c r="I31" s="139" t="s">
        <v>621</v>
      </c>
      <c r="J31" s="139"/>
      <c r="K31" s="139" t="s">
        <v>625</v>
      </c>
      <c r="L31" s="140"/>
      <c r="M31" s="140">
        <v>42856</v>
      </c>
      <c r="N31" s="139">
        <v>1</v>
      </c>
      <c r="O31" s="139">
        <v>0</v>
      </c>
      <c r="P31" s="139">
        <v>7</v>
      </c>
      <c r="Q31" s="139">
        <v>34</v>
      </c>
      <c r="R31" s="139">
        <f t="shared" si="0"/>
        <v>344</v>
      </c>
      <c r="S31" s="142">
        <f>VLOOKUP(D31,'[1]Alist supplement'!$C$5:$M$157,10,FALSE)</f>
        <v>16</v>
      </c>
      <c r="T31" s="142">
        <f>VLOOKUP(D31,'[1]Alist supplement'!$C$5:$M$157,11,FALSE)</f>
        <v>27</v>
      </c>
      <c r="U31" s="139"/>
    </row>
    <row r="32" spans="1:21">
      <c r="A32" s="135">
        <v>143</v>
      </c>
      <c r="B32" s="136" t="s">
        <v>333</v>
      </c>
      <c r="C32" s="137" t="s">
        <v>367</v>
      </c>
      <c r="D32" s="136" t="s">
        <v>484</v>
      </c>
      <c r="E32" s="138">
        <v>100</v>
      </c>
      <c r="F32" s="137" t="s">
        <v>367</v>
      </c>
      <c r="G32" s="139" t="s">
        <v>180</v>
      </c>
      <c r="H32" s="139" t="s">
        <v>132</v>
      </c>
      <c r="I32" s="139" t="s">
        <v>621</v>
      </c>
      <c r="J32" s="139"/>
      <c r="K32" s="139" t="s">
        <v>151</v>
      </c>
      <c r="L32" s="140"/>
      <c r="M32" s="140">
        <v>42491</v>
      </c>
      <c r="N32" s="139">
        <v>0</v>
      </c>
      <c r="O32" s="139">
        <v>1</v>
      </c>
      <c r="P32" s="139">
        <v>3</v>
      </c>
      <c r="Q32" s="139">
        <v>3</v>
      </c>
      <c r="R32" s="139">
        <f t="shared" si="0"/>
        <v>108</v>
      </c>
      <c r="S32" s="142">
        <f>VLOOKUP(D32,'[1]Alist supplement'!$C$5:$M$157,10,FALSE)</f>
        <v>3.84</v>
      </c>
      <c r="T32" s="142">
        <f>VLOOKUP(D32,'[1]Alist supplement'!$C$5:$M$157,11,FALSE)</f>
        <v>13</v>
      </c>
      <c r="U32" s="49" t="s">
        <v>734</v>
      </c>
    </row>
    <row r="33" spans="1:22">
      <c r="A33" s="135">
        <v>79</v>
      </c>
      <c r="B33" s="136" t="s">
        <v>333</v>
      </c>
      <c r="C33" s="137" t="s">
        <v>385</v>
      </c>
      <c r="D33" s="136" t="s">
        <v>520</v>
      </c>
      <c r="E33" s="138">
        <v>60</v>
      </c>
      <c r="F33" s="137" t="s">
        <v>385</v>
      </c>
      <c r="G33" s="139" t="s">
        <v>180</v>
      </c>
      <c r="H33" s="139" t="s">
        <v>132</v>
      </c>
      <c r="I33" s="139" t="s">
        <v>621</v>
      </c>
      <c r="J33" s="139"/>
      <c r="K33" s="139" t="s">
        <v>625</v>
      </c>
      <c r="L33" s="140"/>
      <c r="M33" s="141">
        <v>42125</v>
      </c>
      <c r="N33" s="139">
        <v>1</v>
      </c>
      <c r="O33" s="139">
        <v>0</v>
      </c>
      <c r="P33" s="139">
        <v>2</v>
      </c>
      <c r="Q33" s="139">
        <v>26</v>
      </c>
      <c r="R33" s="139">
        <f t="shared" si="0"/>
        <v>146</v>
      </c>
      <c r="S33" s="142">
        <f>VLOOKUP(D33,'[1]Alist supplement'!$C$5:$M$157,10,FALSE)</f>
        <v>35.200000000000003</v>
      </c>
      <c r="T33" s="142">
        <f>VLOOKUP(D33,'[1]Alist supplement'!$C$5:$M$157,11,FALSE)</f>
        <v>91</v>
      </c>
      <c r="U33" s="139" t="s">
        <v>670</v>
      </c>
    </row>
    <row r="34" spans="1:22">
      <c r="A34" s="135">
        <v>25</v>
      </c>
      <c r="B34" s="136" t="s">
        <v>333</v>
      </c>
      <c r="C34" s="137" t="s">
        <v>370</v>
      </c>
      <c r="D34" s="136" t="s">
        <v>488</v>
      </c>
      <c r="E34" s="138">
        <v>60</v>
      </c>
      <c r="F34" s="137" t="s">
        <v>370</v>
      </c>
      <c r="G34" s="139" t="s">
        <v>180</v>
      </c>
      <c r="H34" s="139" t="s">
        <v>132</v>
      </c>
      <c r="I34" s="139" t="s">
        <v>621</v>
      </c>
      <c r="J34" s="139"/>
      <c r="K34" s="139" t="s">
        <v>625</v>
      </c>
      <c r="L34" s="140"/>
      <c r="M34" s="140">
        <v>42461</v>
      </c>
      <c r="N34" s="139">
        <v>4</v>
      </c>
      <c r="O34" s="139">
        <v>1</v>
      </c>
      <c r="P34" s="139">
        <v>3</v>
      </c>
      <c r="Q34" s="139">
        <v>52</v>
      </c>
      <c r="R34" s="139">
        <f t="shared" si="0"/>
        <v>397</v>
      </c>
      <c r="S34" s="142">
        <f>VLOOKUP(D34,'[1]Alist supplement'!$C$5:$M$157,10,FALSE)</f>
        <v>17.066666666666666</v>
      </c>
      <c r="T34" s="142">
        <f>VLOOKUP(D34,'[1]Alist supplement'!$C$5:$M$157,11,FALSE)</f>
        <v>66</v>
      </c>
      <c r="U34" s="49" t="s">
        <v>734</v>
      </c>
    </row>
    <row r="35" spans="1:22">
      <c r="A35" s="135">
        <v>71</v>
      </c>
      <c r="B35" s="136" t="s">
        <v>333</v>
      </c>
      <c r="C35" s="137" t="s">
        <v>1047</v>
      </c>
      <c r="D35" s="136" t="s">
        <v>532</v>
      </c>
      <c r="E35" s="138">
        <v>120</v>
      </c>
      <c r="F35" s="137" t="s">
        <v>1047</v>
      </c>
      <c r="G35" s="139" t="s">
        <v>180</v>
      </c>
      <c r="H35" s="139" t="s">
        <v>132</v>
      </c>
      <c r="I35" s="139" t="s">
        <v>621</v>
      </c>
      <c r="J35" s="139"/>
      <c r="K35" s="139" t="s">
        <v>625</v>
      </c>
      <c r="L35" s="140"/>
      <c r="M35" s="140">
        <v>42767</v>
      </c>
      <c r="N35" s="139">
        <v>0</v>
      </c>
      <c r="O35" s="139">
        <v>0</v>
      </c>
      <c r="P35" s="139">
        <v>4</v>
      </c>
      <c r="Q35" s="139">
        <v>60</v>
      </c>
      <c r="R35" s="139">
        <f t="shared" si="0"/>
        <v>180</v>
      </c>
      <c r="S35" s="142">
        <f>VLOOKUP(D35,'[1]Alist supplement'!$C$5:$M$157,10,FALSE)</f>
        <v>22.933333333333334</v>
      </c>
      <c r="T35" s="142">
        <f>VLOOKUP(D35,'[1]Alist supplement'!$C$5:$M$157,11,FALSE)</f>
        <v>33</v>
      </c>
      <c r="U35" s="139"/>
    </row>
    <row r="36" spans="1:22">
      <c r="A36" s="135">
        <v>68</v>
      </c>
      <c r="B36" s="136" t="s">
        <v>339</v>
      </c>
      <c r="C36" s="137" t="s">
        <v>386</v>
      </c>
      <c r="D36" s="136" t="s">
        <v>521</v>
      </c>
      <c r="E36" s="138">
        <v>90</v>
      </c>
      <c r="F36" s="137" t="s">
        <v>386</v>
      </c>
      <c r="G36" s="139" t="s">
        <v>180</v>
      </c>
      <c r="H36" s="139" t="s">
        <v>132</v>
      </c>
      <c r="I36" s="139" t="s">
        <v>621</v>
      </c>
      <c r="J36" s="139"/>
      <c r="K36" s="139" t="s">
        <v>625</v>
      </c>
      <c r="L36" s="140"/>
      <c r="M36" s="140">
        <v>42491</v>
      </c>
      <c r="N36" s="139">
        <v>0</v>
      </c>
      <c r="O36" s="139">
        <v>0</v>
      </c>
      <c r="P36" s="139">
        <v>0</v>
      </c>
      <c r="Q36" s="139">
        <v>22</v>
      </c>
      <c r="R36" s="139">
        <f t="shared" si="0"/>
        <v>22</v>
      </c>
      <c r="S36" s="142">
        <f>VLOOKUP(D36,'[1]Alist supplement'!$C$5:$M$157,10,FALSE)</f>
        <v>32.711111111111109</v>
      </c>
      <c r="T36" s="142">
        <f>VLOOKUP(D36,'[1]Alist supplement'!$C$5:$M$157,11,FALSE)</f>
        <v>61</v>
      </c>
      <c r="U36" s="49" t="s">
        <v>734</v>
      </c>
    </row>
    <row r="37" spans="1:22">
      <c r="A37" s="135">
        <v>134</v>
      </c>
      <c r="B37" s="136" t="s">
        <v>333</v>
      </c>
      <c r="C37" s="137" t="s">
        <v>341</v>
      </c>
      <c r="D37" s="136" t="s">
        <v>440</v>
      </c>
      <c r="E37" s="138">
        <v>90</v>
      </c>
      <c r="F37" s="137" t="s">
        <v>341</v>
      </c>
      <c r="G37" s="139" t="s">
        <v>180</v>
      </c>
      <c r="H37" s="139" t="s">
        <v>132</v>
      </c>
      <c r="I37" s="139" t="s">
        <v>621</v>
      </c>
      <c r="J37" s="139" t="s">
        <v>629</v>
      </c>
      <c r="K37" s="139" t="s">
        <v>151</v>
      </c>
      <c r="L37" s="140"/>
      <c r="M37" s="140">
        <v>42461</v>
      </c>
      <c r="N37" s="139">
        <v>0</v>
      </c>
      <c r="O37" s="139">
        <v>0</v>
      </c>
      <c r="P37" s="139">
        <v>0</v>
      </c>
      <c r="Q37" s="139">
        <v>73</v>
      </c>
      <c r="R37" s="139">
        <f t="shared" si="0"/>
        <v>73</v>
      </c>
      <c r="S37" s="142">
        <f>VLOOKUP(D37,'[1]Alist supplement'!$C$5:$M$157,10,FALSE)</f>
        <v>23.466666666666665</v>
      </c>
      <c r="T37" s="142">
        <f>VLOOKUP(D37,'[1]Alist supplement'!$C$5:$M$157,11,FALSE)</f>
        <v>41</v>
      </c>
      <c r="U37" s="49" t="s">
        <v>734</v>
      </c>
    </row>
    <row r="38" spans="1:22">
      <c r="A38" s="135">
        <v>94</v>
      </c>
      <c r="B38" s="136" t="s">
        <v>333</v>
      </c>
      <c r="C38" s="137" t="s">
        <v>387</v>
      </c>
      <c r="D38" s="136" t="s">
        <v>522</v>
      </c>
      <c r="E38" s="138">
        <v>60</v>
      </c>
      <c r="F38" s="137" t="s">
        <v>387</v>
      </c>
      <c r="G38" s="139" t="s">
        <v>180</v>
      </c>
      <c r="H38" s="139" t="s">
        <v>132</v>
      </c>
      <c r="I38" s="139" t="s">
        <v>621</v>
      </c>
      <c r="J38" s="139" t="s">
        <v>62</v>
      </c>
      <c r="K38" s="139" t="s">
        <v>625</v>
      </c>
      <c r="L38" s="140"/>
      <c r="M38" s="140">
        <v>42826</v>
      </c>
      <c r="N38" s="139">
        <v>1</v>
      </c>
      <c r="O38" s="139">
        <v>0</v>
      </c>
      <c r="P38" s="139">
        <v>4</v>
      </c>
      <c r="Q38" s="139">
        <v>39</v>
      </c>
      <c r="R38" s="139">
        <f t="shared" ref="R38:R69" si="1">(N38*E38)+(O38*15)+(P38*30)+Q38</f>
        <v>219</v>
      </c>
      <c r="S38" s="142">
        <f>VLOOKUP(D38,'[1]Alist supplement'!$C$5:$M$157,10,FALSE)</f>
        <v>26.666666666666668</v>
      </c>
      <c r="T38" s="142">
        <f>VLOOKUP(D38,'[1]Alist supplement'!$C$5:$M$157,11,FALSE)</f>
        <v>46</v>
      </c>
      <c r="U38" s="139"/>
    </row>
    <row r="39" spans="1:22">
      <c r="A39" s="135">
        <v>69</v>
      </c>
      <c r="B39" s="136" t="s">
        <v>333</v>
      </c>
      <c r="C39" s="137" t="s">
        <v>1003</v>
      </c>
      <c r="D39" s="136" t="s">
        <v>527</v>
      </c>
      <c r="E39" s="138">
        <v>60</v>
      </c>
      <c r="F39" s="137" t="s">
        <v>1003</v>
      </c>
      <c r="G39" s="139" t="s">
        <v>180</v>
      </c>
      <c r="H39" s="139" t="s">
        <v>132</v>
      </c>
      <c r="I39" s="139" t="s">
        <v>621</v>
      </c>
      <c r="J39" s="139"/>
      <c r="K39" s="139" t="s">
        <v>625</v>
      </c>
      <c r="L39" s="140"/>
      <c r="M39" s="140">
        <v>42856</v>
      </c>
      <c r="N39" s="139">
        <v>2</v>
      </c>
      <c r="O39" s="139">
        <v>0</v>
      </c>
      <c r="P39" s="139">
        <v>4</v>
      </c>
      <c r="Q39" s="139">
        <v>26</v>
      </c>
      <c r="R39" s="139">
        <f t="shared" si="1"/>
        <v>266</v>
      </c>
      <c r="S39" s="142">
        <f>VLOOKUP(D39,'[1]Alist supplement'!$C$5:$M$157,10,FALSE)</f>
        <v>42.666666666666664</v>
      </c>
      <c r="T39" s="142">
        <f>VLOOKUP(D39,'[1]Alist supplement'!$C$5:$M$157,11,FALSE)</f>
        <v>63</v>
      </c>
      <c r="U39" s="139"/>
    </row>
    <row r="40" spans="1:22">
      <c r="A40" s="135">
        <v>12</v>
      </c>
      <c r="B40" s="136" t="s">
        <v>331</v>
      </c>
      <c r="C40" s="137" t="s">
        <v>239</v>
      </c>
      <c r="D40" s="136" t="s">
        <v>445</v>
      </c>
      <c r="E40" s="138">
        <v>120</v>
      </c>
      <c r="F40" s="137" t="s">
        <v>239</v>
      </c>
      <c r="G40" s="139" t="s">
        <v>180</v>
      </c>
      <c r="H40" s="139" t="s">
        <v>132</v>
      </c>
      <c r="I40" s="139" t="s">
        <v>621</v>
      </c>
      <c r="J40" s="139"/>
      <c r="K40" s="139" t="s">
        <v>625</v>
      </c>
      <c r="L40" s="140">
        <v>41944</v>
      </c>
      <c r="M40" s="140">
        <f>L40+(365*2)</f>
        <v>42674</v>
      </c>
      <c r="N40" s="139">
        <v>1</v>
      </c>
      <c r="O40" s="139">
        <v>0</v>
      </c>
      <c r="P40" s="139">
        <v>8</v>
      </c>
      <c r="Q40" s="139">
        <v>22</v>
      </c>
      <c r="R40" s="139">
        <f t="shared" si="1"/>
        <v>382</v>
      </c>
      <c r="S40" s="142">
        <f>VLOOKUP(D40,'[1]Alist supplement'!$C$5:$M$157,10,FALSE)</f>
        <v>14.4</v>
      </c>
      <c r="T40" s="142">
        <f>VLOOKUP(D40,'[1]Alist supplement'!$C$5:$M$157,11,FALSE)</f>
        <v>22</v>
      </c>
      <c r="U40" s="139"/>
    </row>
    <row r="41" spans="1:22">
      <c r="A41" s="135">
        <v>13</v>
      </c>
      <c r="B41" s="136" t="s">
        <v>333</v>
      </c>
      <c r="C41" s="137" t="s">
        <v>1004</v>
      </c>
      <c r="D41" s="136" t="s">
        <v>441</v>
      </c>
      <c r="E41" s="138">
        <v>100</v>
      </c>
      <c r="F41" s="137" t="s">
        <v>1004</v>
      </c>
      <c r="G41" s="139" t="s">
        <v>180</v>
      </c>
      <c r="H41" s="139" t="s">
        <v>132</v>
      </c>
      <c r="I41" s="139" t="s">
        <v>621</v>
      </c>
      <c r="J41" s="139" t="s">
        <v>631</v>
      </c>
      <c r="K41" s="139" t="s">
        <v>625</v>
      </c>
      <c r="L41" s="140"/>
      <c r="M41" s="140" t="s">
        <v>129</v>
      </c>
      <c r="N41" s="139">
        <v>0</v>
      </c>
      <c r="O41" s="139">
        <v>0</v>
      </c>
      <c r="P41" s="139">
        <v>0</v>
      </c>
      <c r="Q41" s="139">
        <v>0</v>
      </c>
      <c r="R41" s="139">
        <f t="shared" si="1"/>
        <v>0</v>
      </c>
      <c r="S41" s="142">
        <f>VLOOKUP(D41,'[1]Alist supplement'!$C$5:$M$157,10,FALSE)</f>
        <v>30.72</v>
      </c>
      <c r="T41" s="142">
        <f>VLOOKUP(D41,'[1]Alist supplement'!$C$5:$M$157,11,FALSE)</f>
        <v>43</v>
      </c>
      <c r="U41" s="139"/>
    </row>
    <row r="42" spans="1:22">
      <c r="A42" s="135">
        <v>4</v>
      </c>
      <c r="B42" s="136" t="s">
        <v>171</v>
      </c>
      <c r="C42" s="137" t="s">
        <v>404</v>
      </c>
      <c r="D42" s="136" t="s">
        <v>553</v>
      </c>
      <c r="E42" s="138">
        <v>180</v>
      </c>
      <c r="F42" s="137" t="s">
        <v>404</v>
      </c>
      <c r="G42" s="139" t="s">
        <v>180</v>
      </c>
      <c r="H42" s="139" t="s">
        <v>132</v>
      </c>
      <c r="I42" s="139" t="s">
        <v>621</v>
      </c>
      <c r="J42" s="139" t="s">
        <v>120</v>
      </c>
      <c r="K42" s="139" t="s">
        <v>625</v>
      </c>
      <c r="L42" s="140"/>
      <c r="M42" s="140" t="s">
        <v>129</v>
      </c>
      <c r="N42" s="139">
        <v>0</v>
      </c>
      <c r="O42" s="139">
        <v>0</v>
      </c>
      <c r="P42" s="139"/>
      <c r="Q42" s="139">
        <v>0</v>
      </c>
      <c r="R42" s="139">
        <f t="shared" si="1"/>
        <v>0</v>
      </c>
      <c r="S42" s="142">
        <f>VLOOKUP(D42,'[1]Alist supplement'!$C$5:$M$157,10,FALSE)</f>
        <v>14.577777777777778</v>
      </c>
      <c r="T42" s="142">
        <f>VLOOKUP(D42,'[1]Alist supplement'!$C$5:$M$157,11,FALSE)</f>
        <v>22</v>
      </c>
      <c r="U42" s="139"/>
      <c r="V42" s="154"/>
    </row>
    <row r="43" spans="1:22">
      <c r="A43" s="135">
        <v>6</v>
      </c>
      <c r="B43" s="136" t="s">
        <v>331</v>
      </c>
      <c r="C43" s="137" t="s">
        <v>405</v>
      </c>
      <c r="D43" s="136" t="s">
        <v>554</v>
      </c>
      <c r="E43" s="138">
        <v>120</v>
      </c>
      <c r="F43" s="137" t="s">
        <v>405</v>
      </c>
      <c r="G43" s="139" t="s">
        <v>180</v>
      </c>
      <c r="H43" s="139" t="s">
        <v>132</v>
      </c>
      <c r="I43" s="139" t="s">
        <v>621</v>
      </c>
      <c r="J43" s="139"/>
      <c r="K43" s="139" t="s">
        <v>625</v>
      </c>
      <c r="L43" s="140">
        <v>41852</v>
      </c>
      <c r="M43" s="140">
        <f>L43+(365*2)</f>
        <v>42582</v>
      </c>
      <c r="N43" s="139">
        <v>2</v>
      </c>
      <c r="O43" s="139">
        <v>0</v>
      </c>
      <c r="P43" s="139">
        <v>4</v>
      </c>
      <c r="Q43" s="139">
        <v>15</v>
      </c>
      <c r="R43" s="139">
        <f t="shared" si="1"/>
        <v>375</v>
      </c>
      <c r="S43" s="142">
        <f>VLOOKUP(D43,'[1]Alist supplement'!$C$5:$M$157,10,FALSE)</f>
        <v>16</v>
      </c>
      <c r="T43" s="142">
        <f>VLOOKUP(D43,'[1]Alist supplement'!$C$5:$M$157,11,FALSE)</f>
        <v>27</v>
      </c>
      <c r="U43" s="49" t="s">
        <v>734</v>
      </c>
    </row>
    <row r="44" spans="1:22">
      <c r="A44" s="135">
        <v>5</v>
      </c>
      <c r="B44" s="136" t="s">
        <v>171</v>
      </c>
      <c r="C44" s="137" t="s">
        <v>388</v>
      </c>
      <c r="D44" s="136" t="s">
        <v>523</v>
      </c>
      <c r="E44" s="138">
        <v>60</v>
      </c>
      <c r="F44" s="137" t="s">
        <v>388</v>
      </c>
      <c r="G44" s="139" t="s">
        <v>180</v>
      </c>
      <c r="H44" s="139" t="s">
        <v>132</v>
      </c>
      <c r="I44" s="139" t="s">
        <v>621</v>
      </c>
      <c r="J44" s="139"/>
      <c r="K44" s="139" t="s">
        <v>625</v>
      </c>
      <c r="L44" s="140"/>
      <c r="M44" s="140">
        <v>42644</v>
      </c>
      <c r="N44" s="139">
        <v>3</v>
      </c>
      <c r="O44" s="139">
        <v>1</v>
      </c>
      <c r="P44" s="139">
        <v>2</v>
      </c>
      <c r="Q44" s="139">
        <v>69</v>
      </c>
      <c r="R44" s="139">
        <f t="shared" si="1"/>
        <v>324</v>
      </c>
      <c r="S44" s="142">
        <f>VLOOKUP(D44,'[1]Alist supplement'!$C$5:$M$157,10,FALSE)</f>
        <v>45.866666666666667</v>
      </c>
      <c r="T44" s="142">
        <f>VLOOKUP(D44,'[1]Alist supplement'!$C$5:$M$157,11,FALSE)</f>
        <v>77</v>
      </c>
      <c r="U44" s="139"/>
    </row>
    <row r="45" spans="1:22">
      <c r="A45" s="135">
        <v>9</v>
      </c>
      <c r="B45" s="136" t="s">
        <v>331</v>
      </c>
      <c r="C45" s="137" t="s">
        <v>1005</v>
      </c>
      <c r="D45" s="136" t="s">
        <v>438</v>
      </c>
      <c r="E45" s="138">
        <v>90</v>
      </c>
      <c r="F45" s="137" t="s">
        <v>1005</v>
      </c>
      <c r="G45" s="139" t="s">
        <v>180</v>
      </c>
      <c r="H45" s="139" t="s">
        <v>132</v>
      </c>
      <c r="I45" s="139" t="s">
        <v>621</v>
      </c>
      <c r="J45" s="139"/>
      <c r="K45" s="139" t="s">
        <v>625</v>
      </c>
      <c r="L45" s="140">
        <v>41791</v>
      </c>
      <c r="M45" s="140">
        <f>L45+(365*2)</f>
        <v>42521</v>
      </c>
      <c r="N45" s="139">
        <v>0</v>
      </c>
      <c r="O45" s="139">
        <v>0</v>
      </c>
      <c r="P45" s="139">
        <v>5</v>
      </c>
      <c r="Q45" s="139">
        <v>38</v>
      </c>
      <c r="R45" s="139">
        <f t="shared" si="1"/>
        <v>188</v>
      </c>
      <c r="S45" s="142">
        <f>VLOOKUP(D45,'[1]Alist supplement'!$C$5:$M$157,10,FALSE)</f>
        <v>16.355555555555554</v>
      </c>
      <c r="T45" s="142">
        <f>VLOOKUP(D45,'[1]Alist supplement'!$C$5:$M$157,11,FALSE)</f>
        <v>30</v>
      </c>
      <c r="U45" s="49" t="s">
        <v>734</v>
      </c>
    </row>
    <row r="46" spans="1:22">
      <c r="A46" s="135">
        <v>8</v>
      </c>
      <c r="B46" s="136" t="s">
        <v>331</v>
      </c>
      <c r="C46" s="137" t="s">
        <v>1006</v>
      </c>
      <c r="D46" s="136" t="s">
        <v>437</v>
      </c>
      <c r="E46" s="138">
        <v>180</v>
      </c>
      <c r="F46" s="137" t="s">
        <v>1006</v>
      </c>
      <c r="G46" s="139" t="s">
        <v>180</v>
      </c>
      <c r="H46" s="139" t="s">
        <v>132</v>
      </c>
      <c r="I46" s="139" t="s">
        <v>621</v>
      </c>
      <c r="J46" s="139"/>
      <c r="K46" s="139" t="s">
        <v>625</v>
      </c>
      <c r="L46" s="140"/>
      <c r="M46" s="140" t="s">
        <v>129</v>
      </c>
      <c r="N46" s="139"/>
      <c r="O46" s="139"/>
      <c r="P46" s="139"/>
      <c r="Q46" s="139"/>
      <c r="R46" s="139">
        <f t="shared" si="1"/>
        <v>0</v>
      </c>
      <c r="S46" s="142">
        <f>VLOOKUP(D46,'[1]Alist supplement'!$C$5:$M$157,10,FALSE)</f>
        <v>13.511111111111111</v>
      </c>
      <c r="T46" s="142">
        <f>VLOOKUP(D46,'[1]Alist supplement'!$C$5:$M$157,11,FALSE)</f>
        <v>30</v>
      </c>
      <c r="U46" s="139"/>
    </row>
    <row r="47" spans="1:22">
      <c r="A47" s="135">
        <v>11</v>
      </c>
      <c r="B47" s="136" t="s">
        <v>171</v>
      </c>
      <c r="C47" s="137" t="s">
        <v>349</v>
      </c>
      <c r="D47" s="136" t="s">
        <v>454</v>
      </c>
      <c r="E47" s="138">
        <v>60</v>
      </c>
      <c r="F47" s="137" t="s">
        <v>349</v>
      </c>
      <c r="G47" s="139" t="s">
        <v>180</v>
      </c>
      <c r="H47" s="139" t="s">
        <v>132</v>
      </c>
      <c r="I47" s="139" t="s">
        <v>621</v>
      </c>
      <c r="J47" s="139" t="s">
        <v>120</v>
      </c>
      <c r="K47" s="139" t="s">
        <v>625</v>
      </c>
      <c r="L47" s="140"/>
      <c r="M47" s="140">
        <v>42370</v>
      </c>
      <c r="N47" s="139">
        <v>1</v>
      </c>
      <c r="O47" s="139">
        <v>0</v>
      </c>
      <c r="P47" s="139">
        <v>0</v>
      </c>
      <c r="Q47" s="139">
        <v>0</v>
      </c>
      <c r="R47" s="139">
        <f t="shared" si="1"/>
        <v>60</v>
      </c>
      <c r="S47" s="142">
        <f>VLOOKUP(D47,'[1]Alist supplement'!$C$5:$M$157,10,FALSE)</f>
        <v>49.06666666666667</v>
      </c>
      <c r="T47" s="142">
        <f>VLOOKUP(D47,'[1]Alist supplement'!$C$5:$M$157,11,FALSE)</f>
        <v>72</v>
      </c>
      <c r="U47" s="49" t="s">
        <v>680</v>
      </c>
    </row>
    <row r="48" spans="1:22">
      <c r="A48" s="135">
        <v>10</v>
      </c>
      <c r="B48" s="136" t="s">
        <v>331</v>
      </c>
      <c r="C48" s="137" t="s">
        <v>1007</v>
      </c>
      <c r="D48" s="136" t="s">
        <v>428</v>
      </c>
      <c r="E48" s="138">
        <v>60</v>
      </c>
      <c r="F48" s="137" t="s">
        <v>1007</v>
      </c>
      <c r="G48" s="139" t="s">
        <v>180</v>
      </c>
      <c r="H48" s="139" t="s">
        <v>132</v>
      </c>
      <c r="I48" s="139" t="s">
        <v>621</v>
      </c>
      <c r="J48" s="139" t="s">
        <v>65</v>
      </c>
      <c r="K48" s="139" t="s">
        <v>625</v>
      </c>
      <c r="L48" s="140">
        <v>41487</v>
      </c>
      <c r="M48" s="141">
        <f>L48+360+360</f>
        <v>42207</v>
      </c>
      <c r="N48" s="139">
        <v>1</v>
      </c>
      <c r="O48" s="139">
        <v>0</v>
      </c>
      <c r="P48" s="139">
        <v>2</v>
      </c>
      <c r="Q48" s="139">
        <v>7</v>
      </c>
      <c r="R48" s="139">
        <f t="shared" si="1"/>
        <v>127</v>
      </c>
      <c r="S48" s="142">
        <f>VLOOKUP(D48,'[1]Alist supplement'!$C$5:$M$157,10,FALSE)</f>
        <v>37.333333333333336</v>
      </c>
      <c r="T48" s="142">
        <f>VLOOKUP(D48,'[1]Alist supplement'!$C$5:$M$157,11,FALSE)</f>
        <v>80</v>
      </c>
      <c r="U48" s="139" t="s">
        <v>670</v>
      </c>
    </row>
    <row r="49" spans="1:22">
      <c r="A49" s="135">
        <v>14</v>
      </c>
      <c r="B49" s="136" t="s">
        <v>331</v>
      </c>
      <c r="C49" s="137" t="s">
        <v>1008</v>
      </c>
      <c r="D49" s="136" t="s">
        <v>555</v>
      </c>
      <c r="E49" s="138">
        <v>180</v>
      </c>
      <c r="F49" s="137" t="s">
        <v>1008</v>
      </c>
      <c r="G49" s="139" t="s">
        <v>180</v>
      </c>
      <c r="H49" s="139" t="s">
        <v>132</v>
      </c>
      <c r="I49" s="139" t="s">
        <v>621</v>
      </c>
      <c r="J49" s="139"/>
      <c r="K49" s="139" t="s">
        <v>625</v>
      </c>
      <c r="L49" s="140">
        <v>41487</v>
      </c>
      <c r="M49" s="140">
        <f>L49+(365*2)</f>
        <v>42217</v>
      </c>
      <c r="N49" s="139">
        <v>1</v>
      </c>
      <c r="O49" s="139">
        <v>1</v>
      </c>
      <c r="P49" s="139">
        <v>3</v>
      </c>
      <c r="Q49" s="139">
        <v>0</v>
      </c>
      <c r="R49" s="139">
        <f t="shared" si="1"/>
        <v>285</v>
      </c>
      <c r="S49" s="142">
        <f>VLOOKUP(D49,'[1]Alist supplement'!$C$5:$M$157,10,FALSE)</f>
        <v>18.844444444444445</v>
      </c>
      <c r="T49" s="142">
        <f>VLOOKUP(D49,'[1]Alist supplement'!$C$5:$M$157,11,FALSE)</f>
        <v>27</v>
      </c>
      <c r="U49" s="49" t="s">
        <v>676</v>
      </c>
    </row>
    <row r="50" spans="1:22">
      <c r="A50" s="135">
        <v>15</v>
      </c>
      <c r="B50" s="136" t="s">
        <v>331</v>
      </c>
      <c r="C50" s="137" t="s">
        <v>1009</v>
      </c>
      <c r="D50" s="136" t="s">
        <v>535</v>
      </c>
      <c r="E50" s="138">
        <v>60</v>
      </c>
      <c r="F50" s="137" t="s">
        <v>1009</v>
      </c>
      <c r="G50" s="139" t="s">
        <v>180</v>
      </c>
      <c r="H50" s="139" t="s">
        <v>132</v>
      </c>
      <c r="I50" s="139" t="s">
        <v>621</v>
      </c>
      <c r="J50" s="139"/>
      <c r="K50" s="139" t="s">
        <v>625</v>
      </c>
      <c r="L50" s="140">
        <v>41821</v>
      </c>
      <c r="M50" s="140">
        <f>L50+(365*2)</f>
        <v>42551</v>
      </c>
      <c r="N50" s="139">
        <v>1</v>
      </c>
      <c r="O50" s="139">
        <v>3</v>
      </c>
      <c r="P50" s="139">
        <v>7</v>
      </c>
      <c r="Q50" s="139">
        <v>12</v>
      </c>
      <c r="R50" s="139">
        <f t="shared" si="1"/>
        <v>327</v>
      </c>
      <c r="S50" s="142">
        <f>VLOOKUP(D50,'[1]Alist supplement'!$C$5:$M$157,10,FALSE)</f>
        <v>48</v>
      </c>
      <c r="T50" s="142">
        <f>VLOOKUP(D50,'[1]Alist supplement'!$C$5:$M$157,11,FALSE)</f>
        <v>69</v>
      </c>
      <c r="U50" s="49" t="s">
        <v>734</v>
      </c>
    </row>
    <row r="51" spans="1:22">
      <c r="A51" s="135">
        <v>16</v>
      </c>
      <c r="B51" s="136" t="s">
        <v>171</v>
      </c>
      <c r="C51" s="137" t="s">
        <v>414</v>
      </c>
      <c r="D51" s="136" t="s">
        <v>568</v>
      </c>
      <c r="E51" s="138">
        <v>60</v>
      </c>
      <c r="F51" s="137" t="s">
        <v>414</v>
      </c>
      <c r="G51" s="139" t="s">
        <v>180</v>
      </c>
      <c r="H51" s="139" t="s">
        <v>132</v>
      </c>
      <c r="I51" s="139" t="s">
        <v>621</v>
      </c>
      <c r="J51" s="139"/>
      <c r="K51" s="139" t="s">
        <v>625</v>
      </c>
      <c r="L51" s="140"/>
      <c r="M51" s="140">
        <v>42583</v>
      </c>
      <c r="N51" s="139">
        <v>1</v>
      </c>
      <c r="O51" s="139"/>
      <c r="P51" s="139"/>
      <c r="Q51" s="139">
        <v>47</v>
      </c>
      <c r="R51" s="139">
        <f t="shared" si="1"/>
        <v>107</v>
      </c>
      <c r="S51" s="142">
        <f>VLOOKUP(D51,'[1]Alist supplement'!$C$5:$M$157,10,FALSE)</f>
        <v>27.733333333333334</v>
      </c>
      <c r="T51" s="142">
        <f>VLOOKUP(D51,'[1]Alist supplement'!$C$5:$M$157,11,FALSE)</f>
        <v>40</v>
      </c>
      <c r="U51" s="49" t="s">
        <v>734</v>
      </c>
    </row>
    <row r="52" spans="1:22">
      <c r="A52" s="135">
        <v>19</v>
      </c>
      <c r="B52" s="136" t="s">
        <v>171</v>
      </c>
      <c r="C52" s="137" t="s">
        <v>380</v>
      </c>
      <c r="D52" s="136" t="s">
        <v>514</v>
      </c>
      <c r="E52" s="138">
        <v>1</v>
      </c>
      <c r="F52" s="137" t="s">
        <v>380</v>
      </c>
      <c r="G52" s="139" t="s">
        <v>180</v>
      </c>
      <c r="H52" s="139" t="s">
        <v>132</v>
      </c>
      <c r="I52" s="139" t="s">
        <v>621</v>
      </c>
      <c r="J52" s="139"/>
      <c r="K52" s="139" t="s">
        <v>632</v>
      </c>
      <c r="L52" s="140"/>
      <c r="M52" s="140" t="s">
        <v>129</v>
      </c>
      <c r="N52" s="139">
        <v>0</v>
      </c>
      <c r="O52" s="139">
        <v>0</v>
      </c>
      <c r="P52" s="139">
        <v>0</v>
      </c>
      <c r="Q52" s="139">
        <v>0</v>
      </c>
      <c r="R52" s="139">
        <f t="shared" si="1"/>
        <v>0</v>
      </c>
      <c r="S52" s="142">
        <f>VLOOKUP(D52,'[1]Alist supplement'!$C$5:$M$157,10,FALSE)</f>
        <v>4288</v>
      </c>
      <c r="T52" s="142">
        <f>VLOOKUP(D52,'[1]Alist supplement'!$C$5:$M$157,11,FALSE)</f>
        <v>5850</v>
      </c>
      <c r="U52" s="139"/>
    </row>
    <row r="53" spans="1:22">
      <c r="A53" s="135">
        <v>85</v>
      </c>
      <c r="B53" s="136" t="s">
        <v>333</v>
      </c>
      <c r="C53" s="137" t="s">
        <v>364</v>
      </c>
      <c r="D53" s="136" t="s">
        <v>480</v>
      </c>
      <c r="E53" s="138">
        <v>100</v>
      </c>
      <c r="F53" s="137" t="s">
        <v>364</v>
      </c>
      <c r="G53" s="139" t="s">
        <v>180</v>
      </c>
      <c r="H53" s="139" t="s">
        <v>132</v>
      </c>
      <c r="I53" s="139" t="s">
        <v>621</v>
      </c>
      <c r="J53" s="139" t="s">
        <v>633</v>
      </c>
      <c r="K53" s="139" t="s">
        <v>625</v>
      </c>
      <c r="L53" s="140"/>
      <c r="M53" s="140" t="s">
        <v>129</v>
      </c>
      <c r="N53" s="139">
        <v>0</v>
      </c>
      <c r="O53" s="139">
        <v>0</v>
      </c>
      <c r="P53" s="139">
        <v>0</v>
      </c>
      <c r="Q53" s="139">
        <v>8</v>
      </c>
      <c r="R53" s="139">
        <f t="shared" si="1"/>
        <v>8</v>
      </c>
      <c r="S53" s="142">
        <f>VLOOKUP(D53,'[1]Alist supplement'!$C$5:$M$157,10,FALSE)</f>
        <v>11.52</v>
      </c>
      <c r="T53" s="142">
        <f>VLOOKUP(D53,'[1]Alist supplement'!$C$5:$M$157,11,FALSE)</f>
        <v>26</v>
      </c>
      <c r="U53" s="139"/>
    </row>
    <row r="54" spans="1:22">
      <c r="A54" s="135">
        <v>18</v>
      </c>
      <c r="B54" s="136" t="s">
        <v>171</v>
      </c>
      <c r="C54" s="137" t="s">
        <v>394</v>
      </c>
      <c r="D54" s="136" t="s">
        <v>536</v>
      </c>
      <c r="E54" s="138">
        <v>60</v>
      </c>
      <c r="F54" s="137" t="s">
        <v>394</v>
      </c>
      <c r="G54" s="139" t="s">
        <v>180</v>
      </c>
      <c r="H54" s="139" t="s">
        <v>132</v>
      </c>
      <c r="I54" s="139" t="s">
        <v>621</v>
      </c>
      <c r="J54" s="139"/>
      <c r="K54" s="139" t="s">
        <v>675</v>
      </c>
      <c r="L54" s="140"/>
      <c r="M54" s="140">
        <v>42675</v>
      </c>
      <c r="N54" s="139">
        <v>0</v>
      </c>
      <c r="O54" s="139">
        <v>0</v>
      </c>
      <c r="P54" s="139">
        <v>4</v>
      </c>
      <c r="Q54" s="139">
        <v>34</v>
      </c>
      <c r="R54" s="139">
        <f t="shared" si="1"/>
        <v>154</v>
      </c>
      <c r="S54" s="142">
        <f>VLOOKUP(D54,'[1]Alist supplement'!$C$5:$M$157,10,FALSE)</f>
        <v>36.266666666666666</v>
      </c>
      <c r="T54" s="142">
        <f>VLOOKUP(D54,'[1]Alist supplement'!$C$5:$M$157,11,FALSE)</f>
        <v>52</v>
      </c>
      <c r="U54" s="139"/>
    </row>
    <row r="55" spans="1:22">
      <c r="A55" s="135">
        <v>21</v>
      </c>
      <c r="B55" s="136" t="s">
        <v>171</v>
      </c>
      <c r="C55" s="137" t="s">
        <v>344</v>
      </c>
      <c r="D55" s="136" t="s">
        <v>446</v>
      </c>
      <c r="E55" s="138">
        <v>60</v>
      </c>
      <c r="F55" s="137" t="s">
        <v>344</v>
      </c>
      <c r="G55" s="139" t="s">
        <v>180</v>
      </c>
      <c r="H55" s="139" t="s">
        <v>132</v>
      </c>
      <c r="I55" s="139" t="s">
        <v>621</v>
      </c>
      <c r="J55" s="139"/>
      <c r="K55" s="139" t="s">
        <v>625</v>
      </c>
      <c r="L55" s="140"/>
      <c r="M55" s="140">
        <v>42614</v>
      </c>
      <c r="N55" s="139">
        <v>4</v>
      </c>
      <c r="O55" s="139">
        <v>0</v>
      </c>
      <c r="P55" s="139">
        <v>1</v>
      </c>
      <c r="Q55" s="139">
        <v>109</v>
      </c>
      <c r="R55" s="139">
        <f t="shared" si="1"/>
        <v>379</v>
      </c>
      <c r="S55" s="142">
        <f>VLOOKUP(D55,'[1]Alist supplement'!$C$5:$M$157,10,FALSE)</f>
        <v>16</v>
      </c>
      <c r="T55" s="142">
        <f>VLOOKUP(D55,'[1]Alist supplement'!$C$5:$M$157,11,FALSE)</f>
        <v>33</v>
      </c>
      <c r="U55" s="49" t="s">
        <v>734</v>
      </c>
    </row>
    <row r="56" spans="1:22">
      <c r="A56" s="135">
        <v>20</v>
      </c>
      <c r="B56" s="136" t="s">
        <v>171</v>
      </c>
      <c r="C56" s="137" t="s">
        <v>381</v>
      </c>
      <c r="D56" s="136" t="s">
        <v>516</v>
      </c>
      <c r="E56" s="138">
        <v>1</v>
      </c>
      <c r="F56" s="137" t="s">
        <v>381</v>
      </c>
      <c r="G56" s="139" t="s">
        <v>180</v>
      </c>
      <c r="H56" s="139" t="s">
        <v>132</v>
      </c>
      <c r="I56" s="139" t="s">
        <v>621</v>
      </c>
      <c r="J56" s="139"/>
      <c r="K56" s="139" t="s">
        <v>139</v>
      </c>
      <c r="L56" s="140"/>
      <c r="M56" s="140">
        <v>42430</v>
      </c>
      <c r="N56" s="139">
        <v>1</v>
      </c>
      <c r="O56" s="139">
        <v>0</v>
      </c>
      <c r="P56" s="139">
        <v>0</v>
      </c>
      <c r="Q56" s="139">
        <v>0</v>
      </c>
      <c r="R56" s="139">
        <f t="shared" si="1"/>
        <v>1</v>
      </c>
      <c r="S56" s="142">
        <f>VLOOKUP(D56,'[1]Alist supplement'!$C$5:$M$157,10,FALSE)</f>
        <v>1792</v>
      </c>
      <c r="T56" s="142">
        <f>VLOOKUP(D56,'[1]Alist supplement'!$C$5:$M$157,11,FALSE)</f>
        <v>2950</v>
      </c>
      <c r="U56" s="49" t="s">
        <v>680</v>
      </c>
    </row>
    <row r="57" spans="1:22">
      <c r="A57" s="135">
        <v>22</v>
      </c>
      <c r="B57" s="136" t="s">
        <v>331</v>
      </c>
      <c r="C57" s="137" t="s">
        <v>1010</v>
      </c>
      <c r="D57" s="136" t="s">
        <v>439</v>
      </c>
      <c r="E57" s="138">
        <v>180</v>
      </c>
      <c r="F57" s="137" t="s">
        <v>1010</v>
      </c>
      <c r="G57" s="139" t="s">
        <v>180</v>
      </c>
      <c r="H57" s="139" t="s">
        <v>132</v>
      </c>
      <c r="I57" s="139" t="s">
        <v>621</v>
      </c>
      <c r="J57" s="139"/>
      <c r="K57" s="139" t="s">
        <v>625</v>
      </c>
      <c r="L57" s="140">
        <v>74846</v>
      </c>
      <c r="M57" s="140">
        <f>L57+(365*2)</f>
        <v>75576</v>
      </c>
      <c r="N57" s="139">
        <v>0</v>
      </c>
      <c r="O57" s="139">
        <v>12</v>
      </c>
      <c r="P57" s="139">
        <v>4</v>
      </c>
      <c r="Q57" s="139">
        <v>20</v>
      </c>
      <c r="R57" s="139">
        <f t="shared" si="1"/>
        <v>320</v>
      </c>
      <c r="S57" s="142">
        <f>VLOOKUP(D57,'[1]Alist supplement'!$C$5:$M$157,10,FALSE)</f>
        <v>13.155555555555555</v>
      </c>
      <c r="T57" s="142">
        <f>VLOOKUP(D57,'[1]Alist supplement'!$C$5:$M$157,11,FALSE)</f>
        <v>20</v>
      </c>
      <c r="U57" s="139"/>
    </row>
    <row r="58" spans="1:22">
      <c r="A58" s="135">
        <v>23</v>
      </c>
      <c r="B58" s="136" t="s">
        <v>171</v>
      </c>
      <c r="C58" s="137" t="s">
        <v>362</v>
      </c>
      <c r="D58" s="136" t="s">
        <v>477</v>
      </c>
      <c r="E58" s="138">
        <v>90</v>
      </c>
      <c r="F58" s="137" t="s">
        <v>362</v>
      </c>
      <c r="G58" s="139" t="s">
        <v>180</v>
      </c>
      <c r="H58" s="139" t="s">
        <v>132</v>
      </c>
      <c r="I58" s="139" t="s">
        <v>621</v>
      </c>
      <c r="J58" s="139"/>
      <c r="K58" s="139" t="s">
        <v>625</v>
      </c>
      <c r="L58" s="140"/>
      <c r="M58" s="140">
        <v>43040</v>
      </c>
      <c r="N58" s="139">
        <v>0</v>
      </c>
      <c r="O58" s="139">
        <v>0</v>
      </c>
      <c r="P58" s="139">
        <v>1</v>
      </c>
      <c r="Q58" s="139">
        <v>133</v>
      </c>
      <c r="R58" s="139">
        <f t="shared" si="1"/>
        <v>163</v>
      </c>
      <c r="S58" s="142">
        <f>VLOOKUP(D58,'[1]Alist supplement'!$C$5:$M$157,10,FALSE)</f>
        <v>13.511111111111111</v>
      </c>
      <c r="T58" s="142">
        <f>VLOOKUP(D58,'[1]Alist supplement'!$C$5:$M$157,11,FALSE)</f>
        <v>26</v>
      </c>
      <c r="U58" s="139"/>
    </row>
    <row r="59" spans="1:22">
      <c r="A59" s="135">
        <v>24</v>
      </c>
      <c r="B59" s="136" t="s">
        <v>171</v>
      </c>
      <c r="C59" s="137" t="s">
        <v>361</v>
      </c>
      <c r="D59" s="136" t="s">
        <v>476</v>
      </c>
      <c r="E59" s="138">
        <v>120</v>
      </c>
      <c r="F59" s="137" t="s">
        <v>361</v>
      </c>
      <c r="G59" s="139" t="s">
        <v>180</v>
      </c>
      <c r="H59" s="139" t="s">
        <v>132</v>
      </c>
      <c r="I59" s="139" t="s">
        <v>621</v>
      </c>
      <c r="J59" s="139"/>
      <c r="K59" s="139" t="s">
        <v>625</v>
      </c>
      <c r="L59" s="140"/>
      <c r="M59" s="140">
        <v>42644</v>
      </c>
      <c r="N59" s="139">
        <v>1</v>
      </c>
      <c r="O59" s="139">
        <v>1</v>
      </c>
      <c r="P59" s="139">
        <v>2</v>
      </c>
      <c r="Q59" s="139">
        <v>115</v>
      </c>
      <c r="R59" s="139">
        <f t="shared" si="1"/>
        <v>310</v>
      </c>
      <c r="S59" s="142">
        <f>VLOOKUP(D59,'[1]Alist supplement'!$C$5:$M$157,10,FALSE)</f>
        <v>16.533333333333335</v>
      </c>
      <c r="T59" s="142">
        <f>VLOOKUP(D59,'[1]Alist supplement'!$C$5:$M$157,11,FALSE)</f>
        <v>26</v>
      </c>
      <c r="U59" s="139"/>
    </row>
    <row r="60" spans="1:22">
      <c r="A60" s="135">
        <v>26</v>
      </c>
      <c r="B60" s="136" t="s">
        <v>331</v>
      </c>
      <c r="C60" s="137" t="s">
        <v>332</v>
      </c>
      <c r="D60" s="136" t="s">
        <v>429</v>
      </c>
      <c r="E60" s="138">
        <v>120</v>
      </c>
      <c r="F60" s="137" t="s">
        <v>332</v>
      </c>
      <c r="G60" s="139" t="s">
        <v>180</v>
      </c>
      <c r="H60" s="139" t="s">
        <v>132</v>
      </c>
      <c r="I60" s="139" t="s">
        <v>621</v>
      </c>
      <c r="J60" s="139" t="s">
        <v>218</v>
      </c>
      <c r="K60" s="139" t="s">
        <v>151</v>
      </c>
      <c r="L60" s="140">
        <v>41609</v>
      </c>
      <c r="M60" s="140">
        <f>L60+(365*2)</f>
        <v>42339</v>
      </c>
      <c r="N60" s="139">
        <v>1</v>
      </c>
      <c r="O60" s="139">
        <v>0</v>
      </c>
      <c r="P60" s="139">
        <v>1</v>
      </c>
      <c r="Q60" s="139">
        <v>74</v>
      </c>
      <c r="R60" s="139">
        <f t="shared" si="1"/>
        <v>224</v>
      </c>
      <c r="S60" s="142">
        <f>VLOOKUP(D60,'[1]Alist supplement'!$C$5:$M$157,10,FALSE)</f>
        <v>11.2</v>
      </c>
      <c r="T60" s="142">
        <f>VLOOKUP(D60,'[1]Alist supplement'!$C$5:$M$157,11,FALSE)</f>
        <v>17</v>
      </c>
      <c r="U60" s="49" t="s">
        <v>676</v>
      </c>
    </row>
    <row r="61" spans="1:22">
      <c r="A61" s="135">
        <v>27</v>
      </c>
      <c r="B61" s="136" t="s">
        <v>331</v>
      </c>
      <c r="C61" s="137" t="s">
        <v>1011</v>
      </c>
      <c r="D61" s="136" t="s">
        <v>475</v>
      </c>
      <c r="E61" s="138">
        <v>90</v>
      </c>
      <c r="F61" s="137" t="s">
        <v>1011</v>
      </c>
      <c r="G61" s="139" t="s">
        <v>180</v>
      </c>
      <c r="H61" s="139" t="s">
        <v>132</v>
      </c>
      <c r="I61" s="139" t="s">
        <v>621</v>
      </c>
      <c r="J61" s="139" t="s">
        <v>634</v>
      </c>
      <c r="K61" s="139" t="s">
        <v>625</v>
      </c>
      <c r="L61" s="140">
        <v>41730</v>
      </c>
      <c r="M61" s="140">
        <f>L61+(365*2)</f>
        <v>42460</v>
      </c>
      <c r="N61" s="139">
        <v>0</v>
      </c>
      <c r="O61" s="139">
        <v>0</v>
      </c>
      <c r="P61" s="139">
        <v>2</v>
      </c>
      <c r="Q61" s="139">
        <v>13</v>
      </c>
      <c r="R61" s="139">
        <f t="shared" si="1"/>
        <v>73</v>
      </c>
      <c r="S61" s="142">
        <f>VLOOKUP(D61,'[1]Alist supplement'!$C$5:$M$157,10,FALSE)</f>
        <v>46.93333333333333</v>
      </c>
      <c r="T61" s="142">
        <f>VLOOKUP(D61,'[1]Alist supplement'!$C$5:$M$157,11,FALSE)</f>
        <v>64</v>
      </c>
      <c r="U61" s="49" t="s">
        <v>680</v>
      </c>
    </row>
    <row r="62" spans="1:22">
      <c r="A62" s="135">
        <v>29</v>
      </c>
      <c r="B62" s="136" t="s">
        <v>331</v>
      </c>
      <c r="C62" s="137" t="s">
        <v>382</v>
      </c>
      <c r="D62" s="136" t="s">
        <v>517</v>
      </c>
      <c r="E62" s="138">
        <v>60</v>
      </c>
      <c r="F62" s="137" t="s">
        <v>382</v>
      </c>
      <c r="G62" s="139" t="s">
        <v>180</v>
      </c>
      <c r="H62" s="139" t="s">
        <v>132</v>
      </c>
      <c r="I62" s="139" t="s">
        <v>621</v>
      </c>
      <c r="J62" s="139" t="s">
        <v>635</v>
      </c>
      <c r="K62" s="139" t="s">
        <v>625</v>
      </c>
      <c r="L62" s="140">
        <v>42644</v>
      </c>
      <c r="M62" s="140">
        <f>L62+(365*2)</f>
        <v>43374</v>
      </c>
      <c r="N62" s="139">
        <v>0</v>
      </c>
      <c r="O62" s="139">
        <v>0</v>
      </c>
      <c r="P62" s="139">
        <v>3</v>
      </c>
      <c r="Q62" s="139">
        <v>45</v>
      </c>
      <c r="R62" s="139">
        <f t="shared" si="1"/>
        <v>135</v>
      </c>
      <c r="S62" s="142">
        <f>VLOOKUP(D62,'[1]Alist supplement'!$C$5:$M$157,10,FALSE)</f>
        <v>38.4</v>
      </c>
      <c r="T62" s="142">
        <f>VLOOKUP(D62,'[1]Alist supplement'!$C$5:$M$157,11,FALSE)</f>
        <v>60</v>
      </c>
      <c r="U62" s="139"/>
    </row>
    <row r="63" spans="1:22">
      <c r="A63" s="135">
        <v>34</v>
      </c>
      <c r="B63" s="136" t="s">
        <v>331</v>
      </c>
      <c r="C63" s="137" t="s">
        <v>1012</v>
      </c>
      <c r="D63" s="136" t="s">
        <v>461</v>
      </c>
      <c r="E63" s="138">
        <v>120</v>
      </c>
      <c r="F63" s="137" t="s">
        <v>1012</v>
      </c>
      <c r="G63" s="139" t="s">
        <v>180</v>
      </c>
      <c r="H63" s="139" t="s">
        <v>132</v>
      </c>
      <c r="I63" s="139" t="s">
        <v>621</v>
      </c>
      <c r="J63" s="139"/>
      <c r="K63" s="139" t="s">
        <v>625</v>
      </c>
      <c r="L63" s="140">
        <v>42979</v>
      </c>
      <c r="M63" s="140">
        <f>L63+(365*2)</f>
        <v>43709</v>
      </c>
      <c r="N63" s="139">
        <v>1</v>
      </c>
      <c r="O63" s="139">
        <v>4</v>
      </c>
      <c r="P63" s="139">
        <v>4</v>
      </c>
      <c r="Q63" s="139">
        <v>82</v>
      </c>
      <c r="R63" s="139">
        <f t="shared" si="1"/>
        <v>382</v>
      </c>
      <c r="S63" s="142">
        <f>VLOOKUP(D63,'[1]Alist supplement'!$C$5:$M$157,10,FALSE)</f>
        <v>22.4</v>
      </c>
      <c r="T63" s="142">
        <f>VLOOKUP(D63,'[1]Alist supplement'!$C$5:$M$157,11,FALSE)</f>
        <v>37</v>
      </c>
      <c r="U63" s="139"/>
      <c r="V63" s="150"/>
    </row>
    <row r="64" spans="1:22">
      <c r="A64" s="135">
        <v>33</v>
      </c>
      <c r="B64" s="136" t="s">
        <v>171</v>
      </c>
      <c r="C64" s="137" t="s">
        <v>393</v>
      </c>
      <c r="D64" s="136" t="s">
        <v>531</v>
      </c>
      <c r="E64" s="138">
        <v>90</v>
      </c>
      <c r="F64" s="137" t="s">
        <v>393</v>
      </c>
      <c r="G64" s="139" t="s">
        <v>180</v>
      </c>
      <c r="H64" s="139" t="s">
        <v>132</v>
      </c>
      <c r="I64" s="139" t="s">
        <v>621</v>
      </c>
      <c r="J64" s="139"/>
      <c r="K64" s="139" t="s">
        <v>625</v>
      </c>
      <c r="L64" s="140"/>
      <c r="M64" s="140">
        <v>42522</v>
      </c>
      <c r="N64" s="139">
        <v>1</v>
      </c>
      <c r="O64" s="139">
        <v>0</v>
      </c>
      <c r="P64" s="139">
        <v>2</v>
      </c>
      <c r="Q64" s="139">
        <v>87</v>
      </c>
      <c r="R64" s="139">
        <f t="shared" si="1"/>
        <v>237</v>
      </c>
      <c r="S64" s="142">
        <f>VLOOKUP(D64,'[1]Alist supplement'!$C$5:$M$157,10,FALSE)</f>
        <v>19.911111111111111</v>
      </c>
      <c r="T64" s="142">
        <f>VLOOKUP(D64,'[1]Alist supplement'!$C$5:$M$157,11,FALSE)</f>
        <v>33</v>
      </c>
      <c r="U64" s="49" t="s">
        <v>734</v>
      </c>
    </row>
    <row r="65" spans="1:22">
      <c r="A65" s="135">
        <v>37</v>
      </c>
      <c r="B65" s="136" t="s">
        <v>331</v>
      </c>
      <c r="C65" s="137" t="s">
        <v>1013</v>
      </c>
      <c r="D65" s="136" t="s">
        <v>462</v>
      </c>
      <c r="E65" s="138">
        <v>60</v>
      </c>
      <c r="F65" s="137" t="s">
        <v>1013</v>
      </c>
      <c r="G65" s="139" t="s">
        <v>180</v>
      </c>
      <c r="H65" s="139" t="s">
        <v>132</v>
      </c>
      <c r="I65" s="139" t="s">
        <v>621</v>
      </c>
      <c r="J65" s="139"/>
      <c r="K65" s="139" t="s">
        <v>625</v>
      </c>
      <c r="L65" s="140" t="s">
        <v>129</v>
      </c>
      <c r="M65" s="140"/>
      <c r="N65" s="139">
        <v>0</v>
      </c>
      <c r="O65" s="139">
        <v>0</v>
      </c>
      <c r="P65" s="139">
        <v>0</v>
      </c>
      <c r="Q65" s="139">
        <v>0</v>
      </c>
      <c r="R65" s="139">
        <f t="shared" si="1"/>
        <v>0</v>
      </c>
      <c r="S65" s="142">
        <f>VLOOKUP(D65,'[1]Alist supplement'!$C$5:$M$157,10,FALSE)</f>
        <v>18.133333333333333</v>
      </c>
      <c r="T65" s="142">
        <f>VLOOKUP(D65,'[1]Alist supplement'!$C$5:$M$157,11,FALSE)</f>
        <v>37</v>
      </c>
      <c r="U65" s="139"/>
    </row>
    <row r="66" spans="1:22">
      <c r="A66" s="144">
        <v>31</v>
      </c>
      <c r="B66" s="145" t="s">
        <v>171</v>
      </c>
      <c r="C66" s="146" t="s">
        <v>1014</v>
      </c>
      <c r="D66" s="145" t="s">
        <v>561</v>
      </c>
      <c r="E66" s="147">
        <v>120</v>
      </c>
      <c r="F66" s="146" t="s">
        <v>1014</v>
      </c>
      <c r="G66" s="148" t="s">
        <v>180</v>
      </c>
      <c r="H66" s="139" t="s">
        <v>132</v>
      </c>
      <c r="I66" s="148" t="s">
        <v>621</v>
      </c>
      <c r="J66" s="148" t="s">
        <v>636</v>
      </c>
      <c r="K66" s="148" t="s">
        <v>625</v>
      </c>
      <c r="L66" s="149"/>
      <c r="M66" s="149">
        <v>42705</v>
      </c>
      <c r="N66" s="139">
        <v>2</v>
      </c>
      <c r="O66" s="139">
        <v>0</v>
      </c>
      <c r="P66" s="139">
        <v>6</v>
      </c>
      <c r="Q66" s="139">
        <v>120</v>
      </c>
      <c r="R66" s="139">
        <f t="shared" si="1"/>
        <v>540</v>
      </c>
      <c r="S66" s="142">
        <f>VLOOKUP(D66,'[1]Alist supplement'!$C$5:$M$157,10,FALSE)</f>
        <v>50.666666666666664</v>
      </c>
      <c r="T66" s="142">
        <f>VLOOKUP(D66,'[1]Alist supplement'!$C$5:$M$157,11,FALSE)</f>
        <v>68</v>
      </c>
      <c r="U66" s="148"/>
    </row>
    <row r="67" spans="1:22">
      <c r="A67" s="144">
        <v>32</v>
      </c>
      <c r="B67" s="145" t="s">
        <v>171</v>
      </c>
      <c r="C67" s="146" t="s">
        <v>1015</v>
      </c>
      <c r="D67" s="145" t="s">
        <v>562</v>
      </c>
      <c r="E67" s="147">
        <v>60</v>
      </c>
      <c r="F67" s="146" t="s">
        <v>1015</v>
      </c>
      <c r="G67" s="148" t="s">
        <v>180</v>
      </c>
      <c r="H67" s="139" t="s">
        <v>132</v>
      </c>
      <c r="I67" s="148" t="s">
        <v>621</v>
      </c>
      <c r="J67" s="148"/>
      <c r="K67" s="148" t="s">
        <v>625</v>
      </c>
      <c r="L67" s="149"/>
      <c r="M67" s="149" t="s">
        <v>129</v>
      </c>
      <c r="N67" s="139">
        <v>0</v>
      </c>
      <c r="O67" s="139">
        <v>0</v>
      </c>
      <c r="P67" s="139">
        <v>0</v>
      </c>
      <c r="Q67" s="139">
        <v>0</v>
      </c>
      <c r="R67" s="139">
        <f t="shared" si="1"/>
        <v>0</v>
      </c>
      <c r="S67" s="142">
        <f>VLOOKUP(D67,'[1]Alist supplement'!$C$5:$M$157,10,FALSE)</f>
        <v>56.533333333333331</v>
      </c>
      <c r="T67" s="142">
        <f>VLOOKUP(D67,'[1]Alist supplement'!$C$5:$M$157,11,FALSE)</f>
        <v>68</v>
      </c>
      <c r="U67" s="148"/>
      <c r="V67" s="154"/>
    </row>
    <row r="68" spans="1:22">
      <c r="A68" s="135">
        <v>38</v>
      </c>
      <c r="B68" s="136" t="s">
        <v>171</v>
      </c>
      <c r="C68" s="137" t="s">
        <v>372</v>
      </c>
      <c r="D68" s="136" t="s">
        <v>493</v>
      </c>
      <c r="E68" s="138">
        <v>60</v>
      </c>
      <c r="F68" s="137" t="s">
        <v>372</v>
      </c>
      <c r="G68" s="139" t="s">
        <v>180</v>
      </c>
      <c r="H68" s="139" t="s">
        <v>132</v>
      </c>
      <c r="I68" s="139" t="s">
        <v>621</v>
      </c>
      <c r="J68" s="139" t="s">
        <v>96</v>
      </c>
      <c r="K68" s="139" t="s">
        <v>625</v>
      </c>
      <c r="L68" s="140"/>
      <c r="M68" s="140" t="s">
        <v>129</v>
      </c>
      <c r="N68" s="139">
        <v>0</v>
      </c>
      <c r="O68" s="139">
        <v>0</v>
      </c>
      <c r="P68" s="139">
        <v>0</v>
      </c>
      <c r="Q68" s="139">
        <v>0</v>
      </c>
      <c r="R68" s="139">
        <f t="shared" si="1"/>
        <v>0</v>
      </c>
      <c r="S68" s="142">
        <f>VLOOKUP(D68,'[1]Alist supplement'!$C$5:$M$157,10,FALSE)</f>
        <v>30.933333333333334</v>
      </c>
      <c r="T68" s="142">
        <f>VLOOKUP(D68,'[1]Alist supplement'!$C$5:$M$157,11,FALSE)</f>
        <v>54</v>
      </c>
      <c r="U68" s="139"/>
    </row>
    <row r="69" spans="1:22">
      <c r="A69" s="135">
        <v>45</v>
      </c>
      <c r="B69" s="136" t="s">
        <v>331</v>
      </c>
      <c r="C69" s="137" t="s">
        <v>1016</v>
      </c>
      <c r="D69" s="136" t="s">
        <v>569</v>
      </c>
      <c r="E69" s="138">
        <v>180</v>
      </c>
      <c r="F69" s="137" t="s">
        <v>1016</v>
      </c>
      <c r="G69" s="139" t="s">
        <v>180</v>
      </c>
      <c r="H69" s="139" t="s">
        <v>132</v>
      </c>
      <c r="I69" s="139" t="s">
        <v>621</v>
      </c>
      <c r="J69" s="139"/>
      <c r="K69" s="139" t="s">
        <v>625</v>
      </c>
      <c r="L69" s="140" t="s">
        <v>129</v>
      </c>
      <c r="M69" s="140" t="s">
        <v>129</v>
      </c>
      <c r="N69" s="139">
        <v>0</v>
      </c>
      <c r="O69" s="139">
        <v>0</v>
      </c>
      <c r="P69" s="139">
        <v>0</v>
      </c>
      <c r="Q69" s="139">
        <v>0</v>
      </c>
      <c r="R69" s="139">
        <f t="shared" si="1"/>
        <v>0</v>
      </c>
      <c r="S69" s="142">
        <f>VLOOKUP(D69,'[1]Alist supplement'!$C$5:$M$157,10,FALSE)</f>
        <v>16</v>
      </c>
      <c r="T69" s="142">
        <f>VLOOKUP(D69,'[1]Alist supplement'!$C$5:$M$157,11,FALSE)</f>
        <v>25</v>
      </c>
      <c r="U69" s="139"/>
    </row>
    <row r="70" spans="1:22">
      <c r="A70" s="135">
        <v>36</v>
      </c>
      <c r="B70" s="136" t="s">
        <v>331</v>
      </c>
      <c r="C70" s="137" t="s">
        <v>1017</v>
      </c>
      <c r="D70" s="136" t="s">
        <v>509</v>
      </c>
      <c r="E70" s="138">
        <v>60</v>
      </c>
      <c r="F70" s="137" t="s">
        <v>1017</v>
      </c>
      <c r="G70" s="139" t="s">
        <v>180</v>
      </c>
      <c r="H70" s="139" t="s">
        <v>132</v>
      </c>
      <c r="I70" s="139" t="s">
        <v>621</v>
      </c>
      <c r="J70" s="139"/>
      <c r="K70" s="139" t="s">
        <v>625</v>
      </c>
      <c r="L70" s="140">
        <v>42005</v>
      </c>
      <c r="M70" s="140">
        <f>L70+(365*2)</f>
        <v>42735</v>
      </c>
      <c r="N70" s="139">
        <v>1</v>
      </c>
      <c r="O70" s="139">
        <v>0</v>
      </c>
      <c r="P70" s="139">
        <v>7</v>
      </c>
      <c r="Q70" s="139">
        <v>44</v>
      </c>
      <c r="R70" s="139">
        <f t="shared" ref="R70:R101" si="2">(N70*E70)+(O70*15)+(P70*30)+Q70</f>
        <v>314</v>
      </c>
      <c r="S70" s="142">
        <f>VLOOKUP(D70,'[1]Alist supplement'!$C$5:$M$157,10,FALSE)</f>
        <v>56.533333333333331</v>
      </c>
      <c r="T70" s="142">
        <f>VLOOKUP(D70,'[1]Alist supplement'!$C$5:$M$157,11,FALSE)</f>
        <v>87</v>
      </c>
      <c r="U70" s="139"/>
    </row>
    <row r="71" spans="1:22">
      <c r="A71" s="135">
        <v>3</v>
      </c>
      <c r="B71" s="136" t="s">
        <v>422</v>
      </c>
      <c r="C71" s="137" t="s">
        <v>243</v>
      </c>
      <c r="D71" s="136" t="s">
        <v>576</v>
      </c>
      <c r="E71" s="138">
        <v>60</v>
      </c>
      <c r="F71" s="137" t="s">
        <v>243</v>
      </c>
      <c r="G71" s="139" t="s">
        <v>180</v>
      </c>
      <c r="H71" s="139" t="s">
        <v>132</v>
      </c>
      <c r="I71" s="139" t="s">
        <v>621</v>
      </c>
      <c r="J71" s="139"/>
      <c r="K71" s="139" t="s">
        <v>625</v>
      </c>
      <c r="L71" s="140" t="s">
        <v>129</v>
      </c>
      <c r="M71" s="140" t="s">
        <v>129</v>
      </c>
      <c r="N71" s="139"/>
      <c r="O71" s="139"/>
      <c r="P71" s="139"/>
      <c r="Q71" s="139"/>
      <c r="R71" s="139">
        <f t="shared" si="2"/>
        <v>0</v>
      </c>
      <c r="S71" s="142">
        <f>VLOOKUP(D71,'[1]Alist supplement'!$C$5:$M$157,10,FALSE)</f>
        <v>0</v>
      </c>
      <c r="T71" s="142">
        <f>VLOOKUP(D71,'[1]Alist supplement'!$C$5:$M$157,11,FALSE)</f>
        <v>45</v>
      </c>
      <c r="U71" s="139"/>
    </row>
    <row r="72" spans="1:22">
      <c r="A72" s="135">
        <v>40</v>
      </c>
      <c r="B72" s="136" t="s">
        <v>171</v>
      </c>
      <c r="C72" s="137" t="s">
        <v>369</v>
      </c>
      <c r="D72" s="136" t="s">
        <v>486</v>
      </c>
      <c r="E72" s="138">
        <v>60</v>
      </c>
      <c r="F72" s="137" t="s">
        <v>369</v>
      </c>
      <c r="G72" s="139" t="s">
        <v>180</v>
      </c>
      <c r="H72" s="139" t="s">
        <v>132</v>
      </c>
      <c r="I72" s="139" t="s">
        <v>621</v>
      </c>
      <c r="J72" s="139"/>
      <c r="K72" s="139" t="s">
        <v>625</v>
      </c>
      <c r="L72" s="140"/>
      <c r="M72" s="140">
        <v>42795</v>
      </c>
      <c r="N72" s="139">
        <v>2</v>
      </c>
      <c r="O72" s="139">
        <v>0</v>
      </c>
      <c r="P72" s="139">
        <v>3</v>
      </c>
      <c r="Q72" s="139">
        <v>26</v>
      </c>
      <c r="R72" s="139">
        <f t="shared" si="2"/>
        <v>236</v>
      </c>
      <c r="S72" s="142">
        <f>VLOOKUP(D72,'[1]Alist supplement'!$C$5:$M$157,10,FALSE)</f>
        <v>54.4</v>
      </c>
      <c r="T72" s="142">
        <f>VLOOKUP(D72,'[1]Alist supplement'!$C$5:$M$157,11,FALSE)</f>
        <v>79</v>
      </c>
      <c r="U72" s="139"/>
    </row>
    <row r="73" spans="1:22">
      <c r="A73" s="135">
        <v>41</v>
      </c>
      <c r="B73" s="136" t="s">
        <v>171</v>
      </c>
      <c r="C73" s="137" t="s">
        <v>375</v>
      </c>
      <c r="D73" s="136" t="s">
        <v>503</v>
      </c>
      <c r="E73" s="138">
        <v>90</v>
      </c>
      <c r="F73" s="137" t="s">
        <v>375</v>
      </c>
      <c r="G73" s="139" t="s">
        <v>180</v>
      </c>
      <c r="H73" s="139" t="s">
        <v>132</v>
      </c>
      <c r="I73" s="139" t="s">
        <v>621</v>
      </c>
      <c r="J73" s="139"/>
      <c r="K73" s="139" t="s">
        <v>625</v>
      </c>
      <c r="L73" s="140"/>
      <c r="M73" s="140">
        <v>42370</v>
      </c>
      <c r="N73" s="139">
        <v>0</v>
      </c>
      <c r="O73" s="139">
        <v>0</v>
      </c>
      <c r="P73" s="139">
        <v>3</v>
      </c>
      <c r="Q73" s="139">
        <v>90</v>
      </c>
      <c r="R73" s="139">
        <f t="shared" si="2"/>
        <v>180</v>
      </c>
      <c r="S73" s="142">
        <f>VLOOKUP(D73,'[1]Alist supplement'!$C$5:$M$157,10,FALSE)</f>
        <v>27.733333333333334</v>
      </c>
      <c r="T73" s="142">
        <f>VLOOKUP(D73,'[1]Alist supplement'!$C$5:$M$157,11,FALSE)</f>
        <v>42</v>
      </c>
      <c r="U73" s="49" t="s">
        <v>680</v>
      </c>
    </row>
    <row r="74" spans="1:22">
      <c r="A74" s="135">
        <v>42</v>
      </c>
      <c r="B74" s="136" t="s">
        <v>171</v>
      </c>
      <c r="C74" s="137" t="s">
        <v>392</v>
      </c>
      <c r="D74" s="136" t="s">
        <v>529</v>
      </c>
      <c r="E74" s="138">
        <v>1</v>
      </c>
      <c r="F74" s="137" t="s">
        <v>392</v>
      </c>
      <c r="G74" s="139" t="s">
        <v>180</v>
      </c>
      <c r="H74" s="139" t="s">
        <v>132</v>
      </c>
      <c r="I74" s="139" t="s">
        <v>621</v>
      </c>
      <c r="J74" s="139" t="s">
        <v>637</v>
      </c>
      <c r="K74" s="139" t="s">
        <v>632</v>
      </c>
      <c r="L74" s="140"/>
      <c r="M74" s="140" t="s">
        <v>129</v>
      </c>
      <c r="N74" s="139">
        <v>0</v>
      </c>
      <c r="O74" s="139">
        <v>0</v>
      </c>
      <c r="P74" s="139">
        <v>0</v>
      </c>
      <c r="Q74" s="139">
        <v>0</v>
      </c>
      <c r="R74" s="139">
        <f t="shared" si="2"/>
        <v>0</v>
      </c>
      <c r="S74" s="142">
        <f>VLOOKUP(D74,'[1]Alist supplement'!$C$5:$M$157,10,FALSE)</f>
        <v>1792</v>
      </c>
      <c r="T74" s="142">
        <f>VLOOKUP(D74,'[1]Alist supplement'!$C$5:$M$157,11,FALSE)</f>
        <v>3200</v>
      </c>
      <c r="U74" s="139"/>
    </row>
    <row r="75" spans="1:22">
      <c r="A75" s="135">
        <v>39</v>
      </c>
      <c r="B75" s="136" t="s">
        <v>331</v>
      </c>
      <c r="C75" s="137" t="s">
        <v>1018</v>
      </c>
      <c r="D75" s="136" t="s">
        <v>502</v>
      </c>
      <c r="E75" s="138">
        <v>60</v>
      </c>
      <c r="F75" s="137" t="s">
        <v>1018</v>
      </c>
      <c r="G75" s="139" t="s">
        <v>180</v>
      </c>
      <c r="H75" s="139" t="s">
        <v>132</v>
      </c>
      <c r="I75" s="139" t="s">
        <v>621</v>
      </c>
      <c r="J75" s="139"/>
      <c r="K75" s="139" t="s">
        <v>625</v>
      </c>
      <c r="L75" s="140">
        <v>41730</v>
      </c>
      <c r="M75" s="140">
        <f>L75+(365*2)</f>
        <v>42460</v>
      </c>
      <c r="N75" s="139">
        <v>2</v>
      </c>
      <c r="O75" s="139">
        <v>0</v>
      </c>
      <c r="P75" s="139">
        <v>6</v>
      </c>
      <c r="Q75" s="139">
        <v>90</v>
      </c>
      <c r="R75" s="139">
        <f t="shared" si="2"/>
        <v>390</v>
      </c>
      <c r="S75" s="142">
        <f>VLOOKUP(D75,'[1]Alist supplement'!$C$5:$M$157,10,FALSE)</f>
        <v>21.333333333333332</v>
      </c>
      <c r="T75" s="142">
        <f>VLOOKUP(D75,'[1]Alist supplement'!$C$5:$M$157,11,FALSE)</f>
        <v>42</v>
      </c>
      <c r="U75" s="49" t="s">
        <v>680</v>
      </c>
    </row>
    <row r="76" spans="1:22">
      <c r="A76" s="135">
        <v>35</v>
      </c>
      <c r="B76" s="136" t="s">
        <v>331</v>
      </c>
      <c r="C76" s="137" t="s">
        <v>1019</v>
      </c>
      <c r="D76" s="136" t="s">
        <v>497</v>
      </c>
      <c r="E76" s="138">
        <v>120</v>
      </c>
      <c r="F76" s="137" t="s">
        <v>1019</v>
      </c>
      <c r="G76" s="139" t="s">
        <v>180</v>
      </c>
      <c r="H76" s="139" t="s">
        <v>132</v>
      </c>
      <c r="I76" s="139" t="s">
        <v>621</v>
      </c>
      <c r="J76" s="139"/>
      <c r="K76" s="139" t="s">
        <v>625</v>
      </c>
      <c r="L76" s="140">
        <v>41730</v>
      </c>
      <c r="M76" s="140">
        <f>L76+(365*2)</f>
        <v>42460</v>
      </c>
      <c r="N76" s="139">
        <v>0</v>
      </c>
      <c r="O76" s="139">
        <v>0</v>
      </c>
      <c r="P76" s="139">
        <v>9</v>
      </c>
      <c r="Q76" s="139">
        <v>15</v>
      </c>
      <c r="R76" s="139">
        <f t="shared" si="2"/>
        <v>285</v>
      </c>
      <c r="S76" s="142">
        <f>VLOOKUP(D76,'[1]Alist supplement'!$C$5:$M$157,10,FALSE)</f>
        <v>27.2</v>
      </c>
      <c r="T76" s="142">
        <f>VLOOKUP(D76,'[1]Alist supplement'!$C$5:$M$157,11,FALSE)</f>
        <v>41</v>
      </c>
      <c r="U76" s="49" t="s">
        <v>680</v>
      </c>
    </row>
    <row r="77" spans="1:22">
      <c r="A77" s="135">
        <v>43</v>
      </c>
      <c r="B77" s="136" t="s">
        <v>171</v>
      </c>
      <c r="C77" s="137" t="s">
        <v>360</v>
      </c>
      <c r="D77" s="136" t="s">
        <v>473</v>
      </c>
      <c r="E77" s="138">
        <v>120</v>
      </c>
      <c r="F77" s="137" t="s">
        <v>360</v>
      </c>
      <c r="G77" s="139" t="s">
        <v>180</v>
      </c>
      <c r="H77" s="139" t="s">
        <v>132</v>
      </c>
      <c r="I77" s="139" t="s">
        <v>621</v>
      </c>
      <c r="J77" s="139" t="s">
        <v>637</v>
      </c>
      <c r="K77" s="139" t="s">
        <v>625</v>
      </c>
      <c r="L77" s="140"/>
      <c r="M77" s="140">
        <v>42552</v>
      </c>
      <c r="N77" s="139">
        <v>2</v>
      </c>
      <c r="O77" s="139">
        <v>0</v>
      </c>
      <c r="P77" s="139">
        <v>8</v>
      </c>
      <c r="Q77" s="139">
        <v>20</v>
      </c>
      <c r="R77" s="139">
        <f t="shared" si="2"/>
        <v>500</v>
      </c>
      <c r="S77" s="142">
        <f>VLOOKUP(D77,'[1]Alist supplement'!$C$5:$M$157,10,FALSE)</f>
        <v>20.8</v>
      </c>
      <c r="T77" s="142">
        <f>VLOOKUP(D77,'[1]Alist supplement'!$C$5:$M$157,11,FALSE)</f>
        <v>38</v>
      </c>
      <c r="U77" s="49" t="s">
        <v>734</v>
      </c>
    </row>
    <row r="78" spans="1:22">
      <c r="A78" s="135">
        <v>30</v>
      </c>
      <c r="B78" s="136" t="s">
        <v>171</v>
      </c>
      <c r="C78" s="137" t="s">
        <v>403</v>
      </c>
      <c r="D78" s="136" t="s">
        <v>551</v>
      </c>
      <c r="E78" s="138">
        <v>90</v>
      </c>
      <c r="F78" s="137" t="s">
        <v>403</v>
      </c>
      <c r="G78" s="139" t="s">
        <v>180</v>
      </c>
      <c r="H78" s="139" t="s">
        <v>132</v>
      </c>
      <c r="I78" s="139" t="s">
        <v>621</v>
      </c>
      <c r="J78" s="139"/>
      <c r="K78" s="139" t="s">
        <v>625</v>
      </c>
      <c r="L78" s="140"/>
      <c r="M78" s="140">
        <v>42522</v>
      </c>
      <c r="N78" s="139">
        <v>0</v>
      </c>
      <c r="O78" s="139">
        <v>0</v>
      </c>
      <c r="P78" s="139">
        <v>0</v>
      </c>
      <c r="Q78" s="139">
        <v>45</v>
      </c>
      <c r="R78" s="139">
        <f t="shared" si="2"/>
        <v>45</v>
      </c>
      <c r="S78" s="142">
        <f>VLOOKUP(D78,'[1]Alist supplement'!$C$5:$M$157,10,FALSE)</f>
        <v>8.5333333333333332</v>
      </c>
      <c r="T78" s="142">
        <f>VLOOKUP(D78,'[1]Alist supplement'!$C$5:$M$157,11,FALSE)</f>
        <v>21</v>
      </c>
      <c r="U78" s="49" t="s">
        <v>734</v>
      </c>
    </row>
    <row r="79" spans="1:22">
      <c r="A79" s="135">
        <v>51</v>
      </c>
      <c r="B79" s="136" t="s">
        <v>171</v>
      </c>
      <c r="C79" s="137" t="s">
        <v>390</v>
      </c>
      <c r="D79" s="136" t="s">
        <v>526</v>
      </c>
      <c r="E79" s="138">
        <v>60</v>
      </c>
      <c r="F79" s="137" t="s">
        <v>390</v>
      </c>
      <c r="G79" s="139" t="s">
        <v>180</v>
      </c>
      <c r="H79" s="139" t="s">
        <v>132</v>
      </c>
      <c r="I79" s="139" t="s">
        <v>621</v>
      </c>
      <c r="J79" s="139"/>
      <c r="K79" s="139" t="s">
        <v>625</v>
      </c>
      <c r="L79" s="140"/>
      <c r="M79" s="140">
        <v>42644</v>
      </c>
      <c r="N79" s="139">
        <v>2</v>
      </c>
      <c r="O79" s="139">
        <v>0</v>
      </c>
      <c r="P79" s="139">
        <v>0</v>
      </c>
      <c r="Q79" s="139">
        <v>56</v>
      </c>
      <c r="R79" s="139">
        <f t="shared" si="2"/>
        <v>176</v>
      </c>
      <c r="S79" s="142">
        <f>VLOOKUP(D79,'[1]Alist supplement'!$C$5:$M$157,10,FALSE)</f>
        <v>39.466666666666669</v>
      </c>
      <c r="T79" s="142">
        <f>VLOOKUP(D79,'[1]Alist supplement'!$C$5:$M$157,11,FALSE)</f>
        <v>63</v>
      </c>
      <c r="U79" s="139"/>
    </row>
    <row r="80" spans="1:22">
      <c r="A80" s="135">
        <v>44</v>
      </c>
      <c r="B80" s="136" t="s">
        <v>331</v>
      </c>
      <c r="C80" s="137" t="s">
        <v>398</v>
      </c>
      <c r="D80" s="136" t="s">
        <v>544</v>
      </c>
      <c r="E80" s="138">
        <v>1</v>
      </c>
      <c r="F80" s="137" t="s">
        <v>398</v>
      </c>
      <c r="G80" s="139" t="s">
        <v>180</v>
      </c>
      <c r="H80" s="139" t="s">
        <v>132</v>
      </c>
      <c r="I80" s="139" t="s">
        <v>621</v>
      </c>
      <c r="J80" s="139"/>
      <c r="K80" s="139" t="s">
        <v>625</v>
      </c>
      <c r="L80" s="140" t="s">
        <v>129</v>
      </c>
      <c r="M80" s="140" t="s">
        <v>129</v>
      </c>
      <c r="N80" s="139">
        <v>0</v>
      </c>
      <c r="O80" s="139">
        <v>0</v>
      </c>
      <c r="P80" s="139">
        <v>0</v>
      </c>
      <c r="Q80" s="139">
        <v>0</v>
      </c>
      <c r="R80" s="139">
        <f t="shared" si="2"/>
        <v>0</v>
      </c>
      <c r="S80" s="142">
        <f>VLOOKUP(D80,'[1]Alist supplement'!$C$5:$M$157,10,FALSE)</f>
        <v>8192</v>
      </c>
      <c r="T80" s="142">
        <f>VLOOKUP(D80,'[1]Alist supplement'!$C$5:$M$157,11,FALSE)</f>
        <v>11250</v>
      </c>
      <c r="U80" s="139"/>
    </row>
    <row r="81" spans="1:22">
      <c r="A81" s="135">
        <v>50</v>
      </c>
      <c r="B81" s="136" t="s">
        <v>171</v>
      </c>
      <c r="C81" s="137" t="s">
        <v>347</v>
      </c>
      <c r="D81" s="136" t="s">
        <v>451</v>
      </c>
      <c r="E81" s="138">
        <v>180</v>
      </c>
      <c r="F81" s="137" t="s">
        <v>347</v>
      </c>
      <c r="G81" s="139" t="s">
        <v>180</v>
      </c>
      <c r="H81" s="139" t="s">
        <v>132</v>
      </c>
      <c r="I81" s="139" t="s">
        <v>621</v>
      </c>
      <c r="J81" s="139"/>
      <c r="K81" s="139" t="s">
        <v>625</v>
      </c>
      <c r="L81" s="140"/>
      <c r="M81" s="140">
        <v>42795</v>
      </c>
      <c r="N81" s="139">
        <v>2</v>
      </c>
      <c r="O81" s="139">
        <v>0</v>
      </c>
      <c r="P81" s="139">
        <v>4</v>
      </c>
      <c r="Q81" s="139">
        <v>17</v>
      </c>
      <c r="R81" s="139">
        <f t="shared" si="2"/>
        <v>497</v>
      </c>
      <c r="S81" s="142">
        <f>VLOOKUP(D81,'[1]Alist supplement'!$C$5:$M$157,10,FALSE)</f>
        <v>8.5333333333333332</v>
      </c>
      <c r="T81" s="142">
        <f>VLOOKUP(D81,'[1]Alist supplement'!$C$5:$M$157,11,FALSE)</f>
        <v>23</v>
      </c>
      <c r="U81" s="139"/>
    </row>
    <row r="82" spans="1:22">
      <c r="A82" s="135">
        <v>46</v>
      </c>
      <c r="B82" s="136" t="s">
        <v>171</v>
      </c>
      <c r="C82" s="137" t="s">
        <v>336</v>
      </c>
      <c r="D82" s="136" t="s">
        <v>432</v>
      </c>
      <c r="E82" s="138">
        <v>60</v>
      </c>
      <c r="F82" s="137" t="s">
        <v>336</v>
      </c>
      <c r="G82" s="139" t="s">
        <v>180</v>
      </c>
      <c r="H82" s="139" t="s">
        <v>132</v>
      </c>
      <c r="I82" s="139" t="s">
        <v>621</v>
      </c>
      <c r="J82" s="139" t="s">
        <v>99</v>
      </c>
      <c r="K82" s="139" t="s">
        <v>625</v>
      </c>
      <c r="L82" s="140"/>
      <c r="M82" s="140">
        <v>42675</v>
      </c>
      <c r="N82" s="139">
        <v>4</v>
      </c>
      <c r="O82" s="139">
        <v>0</v>
      </c>
      <c r="P82" s="139">
        <v>6</v>
      </c>
      <c r="Q82" s="139">
        <v>5</v>
      </c>
      <c r="R82" s="139">
        <f t="shared" si="2"/>
        <v>425</v>
      </c>
      <c r="S82" s="142">
        <f>VLOOKUP(D82,'[1]Alist supplement'!$C$5:$M$157,10,FALSE)</f>
        <v>10.666666666666666</v>
      </c>
      <c r="T82" s="142">
        <f>VLOOKUP(D82,'[1]Alist supplement'!$C$5:$M$157,11,FALSE)</f>
        <v>28</v>
      </c>
      <c r="U82" s="139"/>
    </row>
    <row r="83" spans="1:22">
      <c r="A83" s="135">
        <v>47</v>
      </c>
      <c r="B83" s="136" t="s">
        <v>171</v>
      </c>
      <c r="C83" s="137" t="s">
        <v>383</v>
      </c>
      <c r="D83" s="136" t="s">
        <v>518</v>
      </c>
      <c r="E83" s="138">
        <v>60</v>
      </c>
      <c r="F83" s="137" t="s">
        <v>383</v>
      </c>
      <c r="G83" s="139" t="s">
        <v>180</v>
      </c>
      <c r="H83" s="139" t="s">
        <v>132</v>
      </c>
      <c r="I83" s="139" t="s">
        <v>621</v>
      </c>
      <c r="J83" s="139"/>
      <c r="K83" s="139" t="s">
        <v>625</v>
      </c>
      <c r="L83" s="140"/>
      <c r="M83" s="140">
        <v>42767</v>
      </c>
      <c r="N83" s="139">
        <v>1</v>
      </c>
      <c r="O83" s="139">
        <v>0</v>
      </c>
      <c r="P83" s="139">
        <v>3</v>
      </c>
      <c r="Q83" s="139">
        <v>29</v>
      </c>
      <c r="R83" s="139">
        <f t="shared" si="2"/>
        <v>179</v>
      </c>
      <c r="S83" s="142">
        <f>VLOOKUP(D83,'[1]Alist supplement'!$C$5:$M$157,10,FALSE)</f>
        <v>14.933333333333334</v>
      </c>
      <c r="T83" s="142">
        <f>VLOOKUP(D83,'[1]Alist supplement'!$C$5:$M$157,11,FALSE)</f>
        <v>30</v>
      </c>
      <c r="U83" s="139"/>
    </row>
    <row r="84" spans="1:22">
      <c r="A84" s="135">
        <v>48</v>
      </c>
      <c r="B84" s="136" t="s">
        <v>171</v>
      </c>
      <c r="C84" s="137" t="s">
        <v>408</v>
      </c>
      <c r="D84" s="136" t="s">
        <v>558</v>
      </c>
      <c r="E84" s="138">
        <v>60</v>
      </c>
      <c r="F84" s="137" t="s">
        <v>408</v>
      </c>
      <c r="G84" s="139" t="s">
        <v>180</v>
      </c>
      <c r="H84" s="139" t="s">
        <v>132</v>
      </c>
      <c r="I84" s="139" t="s">
        <v>621</v>
      </c>
      <c r="J84" s="139"/>
      <c r="K84" s="139" t="s">
        <v>625</v>
      </c>
      <c r="L84" s="140"/>
      <c r="M84" s="140">
        <v>42583</v>
      </c>
      <c r="N84" s="139">
        <v>2</v>
      </c>
      <c r="O84" s="139">
        <v>1</v>
      </c>
      <c r="P84" s="139">
        <v>3</v>
      </c>
      <c r="Q84" s="139">
        <v>41</v>
      </c>
      <c r="R84" s="139">
        <f t="shared" si="2"/>
        <v>266</v>
      </c>
      <c r="S84" s="142">
        <f>VLOOKUP(D84,'[1]Alist supplement'!$C$5:$M$157,10,FALSE)</f>
        <v>10.666666666666666</v>
      </c>
      <c r="T84" s="142">
        <f>VLOOKUP(D84,'[1]Alist supplement'!$C$5:$M$157,11,FALSE)</f>
        <v>28</v>
      </c>
      <c r="U84" s="49" t="s">
        <v>734</v>
      </c>
    </row>
    <row r="85" spans="1:22">
      <c r="A85" s="135">
        <v>53</v>
      </c>
      <c r="B85" s="136" t="s">
        <v>331</v>
      </c>
      <c r="C85" s="137" t="s">
        <v>1020</v>
      </c>
      <c r="D85" s="136" t="s">
        <v>537</v>
      </c>
      <c r="E85" s="138">
        <v>60</v>
      </c>
      <c r="F85" s="137" t="s">
        <v>1020</v>
      </c>
      <c r="G85" s="139" t="s">
        <v>180</v>
      </c>
      <c r="H85" s="139" t="s">
        <v>132</v>
      </c>
      <c r="I85" s="139" t="s">
        <v>621</v>
      </c>
      <c r="J85" s="139"/>
      <c r="K85" s="139" t="s">
        <v>625</v>
      </c>
      <c r="L85" s="140" t="s">
        <v>129</v>
      </c>
      <c r="M85" s="140">
        <v>42826</v>
      </c>
      <c r="N85" s="139">
        <v>1</v>
      </c>
      <c r="O85" s="139">
        <v>0</v>
      </c>
      <c r="P85" s="139">
        <v>4</v>
      </c>
      <c r="Q85" s="139">
        <v>19</v>
      </c>
      <c r="R85" s="139">
        <f t="shared" si="2"/>
        <v>199</v>
      </c>
      <c r="S85" s="142">
        <f>VLOOKUP(D85,'[1]Alist supplement'!$C$5:$M$157,10,FALSE)</f>
        <v>27.733333333333334</v>
      </c>
      <c r="T85" s="142">
        <f>VLOOKUP(D85,'[1]Alist supplement'!$C$5:$M$157,11,FALSE)</f>
        <v>52</v>
      </c>
      <c r="U85" s="139"/>
    </row>
    <row r="86" spans="1:22">
      <c r="A86" s="135">
        <v>56</v>
      </c>
      <c r="B86" s="136" t="s">
        <v>171</v>
      </c>
      <c r="C86" s="137" t="s">
        <v>374</v>
      </c>
      <c r="D86" s="136" t="s">
        <v>501</v>
      </c>
      <c r="E86" s="138">
        <v>1</v>
      </c>
      <c r="F86" s="137" t="s">
        <v>374</v>
      </c>
      <c r="G86" s="139" t="s">
        <v>180</v>
      </c>
      <c r="H86" s="139" t="s">
        <v>132</v>
      </c>
      <c r="I86" s="139" t="s">
        <v>621</v>
      </c>
      <c r="J86" s="139"/>
      <c r="K86" s="139" t="s">
        <v>632</v>
      </c>
      <c r="L86" s="140"/>
      <c r="M86" s="140" t="s">
        <v>129</v>
      </c>
      <c r="N86" s="139">
        <v>0</v>
      </c>
      <c r="O86" s="139">
        <v>0</v>
      </c>
      <c r="P86" s="139">
        <v>0</v>
      </c>
      <c r="Q86" s="139">
        <v>0</v>
      </c>
      <c r="R86" s="139">
        <f t="shared" si="2"/>
        <v>0</v>
      </c>
      <c r="S86" s="142">
        <f>VLOOKUP(D86,'[1]Alist supplement'!$C$5:$M$157,10,FALSE)</f>
        <v>1280</v>
      </c>
      <c r="T86" s="142">
        <f>VLOOKUP(D86,'[1]Alist supplement'!$C$5:$M$157,11,FALSE)</f>
        <v>2413</v>
      </c>
      <c r="U86" s="139"/>
    </row>
    <row r="87" spans="1:22">
      <c r="A87" s="135">
        <v>55</v>
      </c>
      <c r="B87" s="136" t="s">
        <v>331</v>
      </c>
      <c r="C87" s="137" t="s">
        <v>240</v>
      </c>
      <c r="D87" s="136" t="s">
        <v>456</v>
      </c>
      <c r="E87" s="138">
        <v>60</v>
      </c>
      <c r="F87" s="137" t="s">
        <v>240</v>
      </c>
      <c r="G87" s="139" t="s">
        <v>180</v>
      </c>
      <c r="H87" s="139" t="s">
        <v>132</v>
      </c>
      <c r="I87" s="139" t="s">
        <v>621</v>
      </c>
      <c r="J87" s="139"/>
      <c r="K87" s="139" t="s">
        <v>625</v>
      </c>
      <c r="L87" s="140">
        <v>41852</v>
      </c>
      <c r="M87" s="140">
        <f>L87+(365*2)</f>
        <v>42582</v>
      </c>
      <c r="N87" s="139">
        <v>0</v>
      </c>
      <c r="O87" s="139">
        <v>0</v>
      </c>
      <c r="P87" s="139">
        <v>8</v>
      </c>
      <c r="Q87" s="139">
        <v>9</v>
      </c>
      <c r="R87" s="139">
        <f t="shared" si="2"/>
        <v>249</v>
      </c>
      <c r="S87" s="142">
        <f>VLOOKUP(D87,'[1]Alist supplement'!$C$5:$M$157,10,FALSE)</f>
        <v>18.133333333333333</v>
      </c>
      <c r="T87" s="142">
        <f>VLOOKUP(D87,'[1]Alist supplement'!$C$5:$M$157,11,FALSE)</f>
        <v>48</v>
      </c>
      <c r="U87" s="49" t="s">
        <v>734</v>
      </c>
    </row>
    <row r="88" spans="1:22">
      <c r="A88" s="135">
        <v>57</v>
      </c>
      <c r="B88" s="136" t="s">
        <v>331</v>
      </c>
      <c r="C88" s="137" t="s">
        <v>1021</v>
      </c>
      <c r="D88" s="136" t="s">
        <v>540</v>
      </c>
      <c r="E88" s="138">
        <v>120</v>
      </c>
      <c r="F88" s="137" t="s">
        <v>1021</v>
      </c>
      <c r="G88" s="139" t="s">
        <v>180</v>
      </c>
      <c r="H88" s="139" t="s">
        <v>132</v>
      </c>
      <c r="I88" s="139" t="s">
        <v>621</v>
      </c>
      <c r="J88" s="139"/>
      <c r="K88" s="139" t="s">
        <v>625</v>
      </c>
      <c r="L88" s="140">
        <v>42217</v>
      </c>
      <c r="M88" s="140">
        <f>L88+(365*2)</f>
        <v>42947</v>
      </c>
      <c r="N88" s="139">
        <v>0</v>
      </c>
      <c r="O88" s="139">
        <v>0</v>
      </c>
      <c r="P88" s="139">
        <v>2</v>
      </c>
      <c r="Q88" s="139">
        <v>57</v>
      </c>
      <c r="R88" s="139">
        <f t="shared" si="2"/>
        <v>117</v>
      </c>
      <c r="S88" s="142">
        <f>VLOOKUP(D88,'[1]Alist supplement'!$C$5:$M$157,10,FALSE)</f>
        <v>25.066666666666666</v>
      </c>
      <c r="T88" s="142">
        <f>VLOOKUP(D88,'[1]Alist supplement'!$C$5:$M$157,11,FALSE)</f>
        <v>36</v>
      </c>
      <c r="U88" s="139"/>
    </row>
    <row r="89" spans="1:22" s="150" customFormat="1">
      <c r="A89" s="135">
        <v>54</v>
      </c>
      <c r="B89" s="136" t="s">
        <v>171</v>
      </c>
      <c r="C89" s="137" t="s">
        <v>350</v>
      </c>
      <c r="D89" s="136" t="s">
        <v>455</v>
      </c>
      <c r="E89" s="138">
        <v>100</v>
      </c>
      <c r="F89" s="137" t="s">
        <v>350</v>
      </c>
      <c r="G89" s="139" t="s">
        <v>180</v>
      </c>
      <c r="H89" s="139" t="s">
        <v>132</v>
      </c>
      <c r="I89" s="139" t="s">
        <v>621</v>
      </c>
      <c r="J89" s="139"/>
      <c r="K89" s="139" t="s">
        <v>625</v>
      </c>
      <c r="L89" s="140"/>
      <c r="M89" s="140" t="s">
        <v>129</v>
      </c>
      <c r="N89" s="139">
        <v>0</v>
      </c>
      <c r="O89" s="139">
        <v>0</v>
      </c>
      <c r="P89" s="139">
        <v>0</v>
      </c>
      <c r="Q89" s="139">
        <v>0</v>
      </c>
      <c r="R89" s="139">
        <f t="shared" si="2"/>
        <v>0</v>
      </c>
      <c r="S89" s="142">
        <f>VLOOKUP(D89,'[1]Alist supplement'!$C$5:$M$157,10,FALSE)</f>
        <v>13.44</v>
      </c>
      <c r="T89" s="142">
        <f>VLOOKUP(D89,'[1]Alist supplement'!$C$5:$M$157,11,FALSE)</f>
        <v>24</v>
      </c>
      <c r="U89" s="139"/>
      <c r="V89" s="119"/>
    </row>
    <row r="90" spans="1:22">
      <c r="A90" s="135">
        <v>59</v>
      </c>
      <c r="B90" s="136" t="s">
        <v>331</v>
      </c>
      <c r="C90" s="137" t="s">
        <v>1022</v>
      </c>
      <c r="D90" s="136" t="s">
        <v>500</v>
      </c>
      <c r="E90" s="138">
        <v>1</v>
      </c>
      <c r="F90" s="137" t="s">
        <v>1022</v>
      </c>
      <c r="G90" s="139" t="s">
        <v>180</v>
      </c>
      <c r="H90" s="139" t="s">
        <v>132</v>
      </c>
      <c r="I90" s="139" t="s">
        <v>621</v>
      </c>
      <c r="J90" s="139"/>
      <c r="K90" s="139" t="s">
        <v>632</v>
      </c>
      <c r="L90" s="140" t="s">
        <v>129</v>
      </c>
      <c r="M90" s="140" t="s">
        <v>129</v>
      </c>
      <c r="N90" s="139"/>
      <c r="O90" s="139"/>
      <c r="P90" s="139"/>
      <c r="Q90" s="139"/>
      <c r="R90" s="139">
        <f t="shared" si="2"/>
        <v>0</v>
      </c>
      <c r="S90" s="142">
        <f>VLOOKUP(D90,'[1]Alist supplement'!$C$5:$M$157,10,FALSE)</f>
        <v>3200</v>
      </c>
      <c r="T90" s="142">
        <f>VLOOKUP(D90,'[1]Alist supplement'!$C$5:$M$157,11,FALSE)</f>
        <v>4536</v>
      </c>
      <c r="U90" s="139"/>
    </row>
    <row r="91" spans="1:22">
      <c r="A91" s="135">
        <v>58</v>
      </c>
      <c r="B91" s="136" t="s">
        <v>171</v>
      </c>
      <c r="C91" s="137" t="s">
        <v>376</v>
      </c>
      <c r="D91" s="136" t="s">
        <v>504</v>
      </c>
      <c r="E91" s="138">
        <v>60</v>
      </c>
      <c r="F91" s="137" t="s">
        <v>376</v>
      </c>
      <c r="G91" s="139" t="s">
        <v>180</v>
      </c>
      <c r="H91" s="139" t="s">
        <v>132</v>
      </c>
      <c r="I91" s="139" t="s">
        <v>621</v>
      </c>
      <c r="J91" s="139"/>
      <c r="K91" s="139" t="s">
        <v>625</v>
      </c>
      <c r="L91" s="140"/>
      <c r="M91" s="140">
        <v>42736</v>
      </c>
      <c r="N91" s="139">
        <v>0</v>
      </c>
      <c r="O91" s="139">
        <v>0</v>
      </c>
      <c r="P91" s="139">
        <v>0</v>
      </c>
      <c r="Q91" s="139">
        <v>0</v>
      </c>
      <c r="R91" s="139">
        <f t="shared" si="2"/>
        <v>0</v>
      </c>
      <c r="S91" s="142">
        <f>VLOOKUP(D91,'[1]Alist supplement'!$C$5:$M$157,10,FALSE)</f>
        <v>20.266666666666666</v>
      </c>
      <c r="T91" s="142">
        <f>VLOOKUP(D91,'[1]Alist supplement'!$C$5:$M$157,11,FALSE)</f>
        <v>42</v>
      </c>
      <c r="U91" s="139"/>
    </row>
    <row r="92" spans="1:22">
      <c r="A92" s="135">
        <v>61</v>
      </c>
      <c r="B92" s="136" t="s">
        <v>171</v>
      </c>
      <c r="C92" s="137" t="s">
        <v>337</v>
      </c>
      <c r="D92" s="136" t="s">
        <v>433</v>
      </c>
      <c r="E92" s="138">
        <v>60</v>
      </c>
      <c r="F92" s="137" t="s">
        <v>337</v>
      </c>
      <c r="G92" s="139" t="s">
        <v>180</v>
      </c>
      <c r="H92" s="139" t="s">
        <v>132</v>
      </c>
      <c r="I92" s="139" t="s">
        <v>621</v>
      </c>
      <c r="J92" s="139" t="s">
        <v>638</v>
      </c>
      <c r="K92" s="139" t="s">
        <v>625</v>
      </c>
      <c r="L92" s="140"/>
      <c r="M92" s="140">
        <v>42917</v>
      </c>
      <c r="N92" s="139">
        <v>4</v>
      </c>
      <c r="O92" s="139">
        <v>0</v>
      </c>
      <c r="P92" s="139">
        <v>4</v>
      </c>
      <c r="Q92" s="139">
        <v>68</v>
      </c>
      <c r="R92" s="139">
        <f t="shared" si="2"/>
        <v>428</v>
      </c>
      <c r="S92" s="142">
        <f>VLOOKUP(D92,'[1]Alist supplement'!$C$5:$M$157,10,FALSE)</f>
        <v>11.733333333333333</v>
      </c>
      <c r="T92" s="142">
        <f>VLOOKUP(D92,'[1]Alist supplement'!$C$5:$M$157,11,FALSE)</f>
        <v>28</v>
      </c>
      <c r="U92" s="139"/>
    </row>
    <row r="93" spans="1:22">
      <c r="A93" s="135">
        <v>63</v>
      </c>
      <c r="B93" s="136" t="s">
        <v>331</v>
      </c>
      <c r="C93" s="137" t="s">
        <v>1023</v>
      </c>
      <c r="D93" s="136" t="s">
        <v>534</v>
      </c>
      <c r="E93" s="138">
        <v>60</v>
      </c>
      <c r="F93" s="137" t="s">
        <v>1023</v>
      </c>
      <c r="G93" s="139" t="s">
        <v>180</v>
      </c>
      <c r="H93" s="139" t="s">
        <v>132</v>
      </c>
      <c r="I93" s="139" t="s">
        <v>621</v>
      </c>
      <c r="J93" s="139"/>
      <c r="K93" s="139" t="s">
        <v>625</v>
      </c>
      <c r="L93" s="140" t="s">
        <v>129</v>
      </c>
      <c r="M93" s="140">
        <v>42767</v>
      </c>
      <c r="N93" s="139">
        <v>1</v>
      </c>
      <c r="O93" s="139">
        <v>0</v>
      </c>
      <c r="P93" s="139">
        <v>0</v>
      </c>
      <c r="Q93" s="139">
        <v>27</v>
      </c>
      <c r="R93" s="139">
        <f t="shared" si="2"/>
        <v>87</v>
      </c>
      <c r="S93" s="142">
        <f>VLOOKUP(D93,'[1]Alist supplement'!$C$5:$M$157,10,FALSE)</f>
        <v>43.733333333333334</v>
      </c>
      <c r="T93" s="142">
        <f>VLOOKUP(D93,'[1]Alist supplement'!$C$5:$M$157,11,FALSE)</f>
        <v>68</v>
      </c>
      <c r="U93" s="139"/>
    </row>
    <row r="94" spans="1:22">
      <c r="A94" s="135">
        <v>65</v>
      </c>
      <c r="B94" s="136" t="s">
        <v>331</v>
      </c>
      <c r="C94" s="137" t="s">
        <v>1024</v>
      </c>
      <c r="D94" s="136" t="s">
        <v>489</v>
      </c>
      <c r="E94" s="138">
        <v>60</v>
      </c>
      <c r="F94" s="137" t="s">
        <v>1024</v>
      </c>
      <c r="G94" s="139" t="s">
        <v>180</v>
      </c>
      <c r="H94" s="139" t="s">
        <v>132</v>
      </c>
      <c r="I94" s="139" t="s">
        <v>621</v>
      </c>
      <c r="J94" s="139"/>
      <c r="K94" s="139" t="s">
        <v>625</v>
      </c>
      <c r="L94" s="140">
        <v>42186</v>
      </c>
      <c r="M94" s="140">
        <f>L94+(365*2)</f>
        <v>42916</v>
      </c>
      <c r="N94" s="139">
        <v>3</v>
      </c>
      <c r="O94" s="139">
        <v>0</v>
      </c>
      <c r="P94" s="139">
        <v>2</v>
      </c>
      <c r="Q94" s="139">
        <v>2</v>
      </c>
      <c r="R94" s="139">
        <f t="shared" si="2"/>
        <v>242</v>
      </c>
      <c r="S94" s="142">
        <f>VLOOKUP(D94,'[1]Alist supplement'!$C$5:$M$157,10,FALSE)</f>
        <v>43.733333333333334</v>
      </c>
      <c r="T94" s="142">
        <f>VLOOKUP(D94,'[1]Alist supplement'!$C$5:$M$157,11,FALSE)</f>
        <v>66</v>
      </c>
      <c r="U94" s="139"/>
    </row>
    <row r="95" spans="1:22">
      <c r="A95" s="135">
        <v>67</v>
      </c>
      <c r="B95" s="136" t="s">
        <v>331</v>
      </c>
      <c r="C95" s="137" t="s">
        <v>402</v>
      </c>
      <c r="D95" s="136" t="s">
        <v>550</v>
      </c>
      <c r="E95" s="138">
        <v>60</v>
      </c>
      <c r="F95" s="137" t="s">
        <v>402</v>
      </c>
      <c r="G95" s="139" t="s">
        <v>180</v>
      </c>
      <c r="H95" s="139" t="s">
        <v>132</v>
      </c>
      <c r="I95" s="139" t="s">
        <v>621</v>
      </c>
      <c r="J95" s="139"/>
      <c r="K95" s="139" t="s">
        <v>675</v>
      </c>
      <c r="L95" s="140">
        <v>41791</v>
      </c>
      <c r="M95" s="140">
        <f>L95+(365*2)</f>
        <v>42521</v>
      </c>
      <c r="N95" s="139">
        <v>1</v>
      </c>
      <c r="O95" s="139">
        <v>0</v>
      </c>
      <c r="P95" s="139">
        <v>5</v>
      </c>
      <c r="Q95" s="139">
        <v>34</v>
      </c>
      <c r="R95" s="139">
        <f t="shared" si="2"/>
        <v>244</v>
      </c>
      <c r="S95" s="142">
        <f>VLOOKUP(D95,'[1]Alist supplement'!$C$5:$M$157,10,FALSE)</f>
        <v>26.666666666666668</v>
      </c>
      <c r="T95" s="142">
        <f>VLOOKUP(D95,'[1]Alist supplement'!$C$5:$M$157,11,FALSE)</f>
        <v>41</v>
      </c>
      <c r="U95" s="49" t="s">
        <v>734</v>
      </c>
    </row>
    <row r="96" spans="1:22">
      <c r="A96" s="135">
        <v>66</v>
      </c>
      <c r="B96" s="136" t="s">
        <v>331</v>
      </c>
      <c r="C96" s="137" t="s">
        <v>1025</v>
      </c>
      <c r="D96" s="136" t="s">
        <v>510</v>
      </c>
      <c r="E96" s="138">
        <v>210</v>
      </c>
      <c r="F96" s="137" t="s">
        <v>1025</v>
      </c>
      <c r="G96" s="139" t="s">
        <v>180</v>
      </c>
      <c r="H96" s="139" t="s">
        <v>132</v>
      </c>
      <c r="I96" s="139" t="s">
        <v>621</v>
      </c>
      <c r="J96" s="139"/>
      <c r="K96" s="139" t="s">
        <v>625</v>
      </c>
      <c r="L96" s="140" t="s">
        <v>129</v>
      </c>
      <c r="M96" s="140">
        <v>42583</v>
      </c>
      <c r="N96" s="139">
        <v>1</v>
      </c>
      <c r="O96" s="139">
        <v>0</v>
      </c>
      <c r="P96" s="139">
        <v>3</v>
      </c>
      <c r="Q96" s="139">
        <v>3</v>
      </c>
      <c r="R96" s="139">
        <f t="shared" si="2"/>
        <v>303</v>
      </c>
      <c r="S96" s="142">
        <f>VLOOKUP(D96,'[1]Alist supplement'!$C$5:$M$157,10,FALSE)</f>
        <v>19.2</v>
      </c>
      <c r="T96" s="142">
        <f>VLOOKUP(D96,'[1]Alist supplement'!$C$5:$M$157,11,FALSE)</f>
        <v>29</v>
      </c>
      <c r="U96" s="49" t="s">
        <v>734</v>
      </c>
    </row>
    <row r="97" spans="1:22">
      <c r="A97" s="135">
        <v>73</v>
      </c>
      <c r="B97" s="136" t="s">
        <v>331</v>
      </c>
      <c r="C97" s="137" t="s">
        <v>1026</v>
      </c>
      <c r="D97" s="136" t="s">
        <v>457</v>
      </c>
      <c r="E97" s="138">
        <v>120</v>
      </c>
      <c r="F97" s="137" t="s">
        <v>1026</v>
      </c>
      <c r="G97" s="139" t="s">
        <v>180</v>
      </c>
      <c r="H97" s="139" t="s">
        <v>132</v>
      </c>
      <c r="I97" s="139" t="s">
        <v>621</v>
      </c>
      <c r="J97" s="139"/>
      <c r="K97" s="139" t="s">
        <v>625</v>
      </c>
      <c r="L97" s="140">
        <v>42095</v>
      </c>
      <c r="M97" s="140">
        <f>L97+(365*2)</f>
        <v>42825</v>
      </c>
      <c r="N97" s="139">
        <v>1</v>
      </c>
      <c r="O97" s="139">
        <v>0</v>
      </c>
      <c r="P97" s="139">
        <v>5</v>
      </c>
      <c r="Q97" s="139">
        <v>9</v>
      </c>
      <c r="R97" s="139">
        <f t="shared" si="2"/>
        <v>279</v>
      </c>
      <c r="S97" s="142">
        <f>VLOOKUP(D97,'[1]Alist supplement'!$C$5:$M$157,10,FALSE)</f>
        <v>24</v>
      </c>
      <c r="T97" s="142">
        <f>VLOOKUP(D97,'[1]Alist supplement'!$C$5:$M$157,11,FALSE)</f>
        <v>36</v>
      </c>
      <c r="U97" s="139"/>
    </row>
    <row r="98" spans="1:22">
      <c r="A98" s="135">
        <v>74</v>
      </c>
      <c r="B98" s="136" t="s">
        <v>331</v>
      </c>
      <c r="C98" s="137" t="s">
        <v>1027</v>
      </c>
      <c r="D98" s="136" t="s">
        <v>546</v>
      </c>
      <c r="E98" s="138">
        <v>120</v>
      </c>
      <c r="F98" s="137" t="s">
        <v>1027</v>
      </c>
      <c r="G98" s="139" t="s">
        <v>180</v>
      </c>
      <c r="H98" s="139" t="s">
        <v>132</v>
      </c>
      <c r="I98" s="139" t="s">
        <v>621</v>
      </c>
      <c r="J98" s="139"/>
      <c r="K98" s="139" t="s">
        <v>625</v>
      </c>
      <c r="L98" s="140">
        <v>41699</v>
      </c>
      <c r="M98" s="140">
        <f>L98+(365*2)</f>
        <v>42429</v>
      </c>
      <c r="N98" s="139">
        <v>1</v>
      </c>
      <c r="O98" s="139">
        <v>0</v>
      </c>
      <c r="P98" s="139">
        <v>4</v>
      </c>
      <c r="Q98" s="139">
        <v>52</v>
      </c>
      <c r="R98" s="139">
        <f t="shared" si="2"/>
        <v>292</v>
      </c>
      <c r="S98" s="142">
        <f>VLOOKUP(D98,'[1]Alist supplement'!$C$5:$M$157,10,FALSE)</f>
        <v>23.466666666666665</v>
      </c>
      <c r="T98" s="142">
        <f>VLOOKUP(D98,'[1]Alist supplement'!$C$5:$M$157,11,FALSE)</f>
        <v>39</v>
      </c>
      <c r="U98" s="49" t="s">
        <v>680</v>
      </c>
    </row>
    <row r="99" spans="1:22">
      <c r="A99" s="135">
        <v>75</v>
      </c>
      <c r="B99" s="136" t="s">
        <v>171</v>
      </c>
      <c r="C99" s="137" t="s">
        <v>357</v>
      </c>
      <c r="D99" s="136" t="s">
        <v>469</v>
      </c>
      <c r="E99" s="138">
        <v>360</v>
      </c>
      <c r="F99" s="137" t="s">
        <v>357</v>
      </c>
      <c r="G99" s="139" t="s">
        <v>180</v>
      </c>
      <c r="H99" s="139" t="s">
        <v>132</v>
      </c>
      <c r="I99" s="139" t="s">
        <v>621</v>
      </c>
      <c r="J99" s="139"/>
      <c r="K99" s="139" t="s">
        <v>625</v>
      </c>
      <c r="L99" s="140"/>
      <c r="M99" s="140" t="s">
        <v>129</v>
      </c>
      <c r="N99" s="139">
        <v>0</v>
      </c>
      <c r="O99" s="139">
        <v>0</v>
      </c>
      <c r="P99" s="139">
        <v>0</v>
      </c>
      <c r="Q99" s="139">
        <v>0</v>
      </c>
      <c r="R99" s="139">
        <f t="shared" si="2"/>
        <v>0</v>
      </c>
      <c r="S99" s="142">
        <f>VLOOKUP(D99,'[1]Alist supplement'!$C$5:$M$157,10,FALSE)</f>
        <v>11.2</v>
      </c>
      <c r="T99" s="142">
        <f>VLOOKUP(D99,'[1]Alist supplement'!$C$5:$M$157,11,FALSE)</f>
        <v>25</v>
      </c>
      <c r="U99" s="139"/>
    </row>
    <row r="100" spans="1:22">
      <c r="A100" s="135">
        <v>77</v>
      </c>
      <c r="B100" s="136" t="s">
        <v>331</v>
      </c>
      <c r="C100" s="137" t="s">
        <v>1028</v>
      </c>
      <c r="D100" s="136" t="s">
        <v>511</v>
      </c>
      <c r="E100" s="138">
        <v>120</v>
      </c>
      <c r="F100" s="137" t="s">
        <v>1028</v>
      </c>
      <c r="G100" s="139" t="s">
        <v>180</v>
      </c>
      <c r="H100" s="139" t="s">
        <v>132</v>
      </c>
      <c r="I100" s="139" t="s">
        <v>621</v>
      </c>
      <c r="J100" s="139"/>
      <c r="K100" s="139" t="s">
        <v>625</v>
      </c>
      <c r="L100" s="140">
        <v>41609</v>
      </c>
      <c r="M100" s="140">
        <f>L100+(365*2)</f>
        <v>42339</v>
      </c>
      <c r="N100" s="139"/>
      <c r="O100" s="139"/>
      <c r="P100" s="139">
        <v>10</v>
      </c>
      <c r="Q100" s="139">
        <v>10</v>
      </c>
      <c r="R100" s="139">
        <f t="shared" si="2"/>
        <v>310</v>
      </c>
      <c r="S100" s="142">
        <f>VLOOKUP(D100,'[1]Alist supplement'!$C$5:$M$157,10,FALSE)</f>
        <v>17.600000000000001</v>
      </c>
      <c r="T100" s="142">
        <f>VLOOKUP(D100,'[1]Alist supplement'!$C$5:$M$157,11,FALSE)</f>
        <v>29</v>
      </c>
      <c r="U100" s="49" t="s">
        <v>676</v>
      </c>
    </row>
    <row r="101" spans="1:22">
      <c r="A101" s="135">
        <v>1</v>
      </c>
      <c r="B101" s="136" t="s">
        <v>171</v>
      </c>
      <c r="C101" s="137" t="s">
        <v>352</v>
      </c>
      <c r="D101" s="136" t="s">
        <v>460</v>
      </c>
      <c r="E101" s="138">
        <v>60</v>
      </c>
      <c r="F101" s="137" t="s">
        <v>352</v>
      </c>
      <c r="G101" s="139" t="s">
        <v>180</v>
      </c>
      <c r="H101" s="139" t="s">
        <v>132</v>
      </c>
      <c r="I101" s="139" t="s">
        <v>621</v>
      </c>
      <c r="J101" s="139"/>
      <c r="K101" s="139" t="s">
        <v>625</v>
      </c>
      <c r="L101" s="140"/>
      <c r="M101" s="140">
        <v>43070</v>
      </c>
      <c r="N101" s="139">
        <v>4</v>
      </c>
      <c r="O101" s="139">
        <v>1</v>
      </c>
      <c r="P101" s="139">
        <v>2</v>
      </c>
      <c r="Q101" s="139">
        <v>42</v>
      </c>
      <c r="R101" s="139">
        <f t="shared" si="2"/>
        <v>357</v>
      </c>
      <c r="S101" s="142">
        <f>VLOOKUP(D101,'[1]Alist supplement'!$C$5:$M$157,10,FALSE)</f>
        <v>33.06666666666667</v>
      </c>
      <c r="T101" s="142">
        <f>VLOOKUP(D101,'[1]Alist supplement'!$C$5:$M$157,11,FALSE)</f>
        <v>49</v>
      </c>
      <c r="U101" s="139"/>
    </row>
    <row r="102" spans="1:22">
      <c r="A102" s="135">
        <v>1</v>
      </c>
      <c r="B102" s="136" t="s">
        <v>331</v>
      </c>
      <c r="C102" s="137" t="s">
        <v>419</v>
      </c>
      <c r="D102" s="136" t="s">
        <v>574</v>
      </c>
      <c r="E102" s="138">
        <v>90</v>
      </c>
      <c r="F102" s="137" t="s">
        <v>419</v>
      </c>
      <c r="G102" s="139" t="s">
        <v>180</v>
      </c>
      <c r="H102" s="139" t="s">
        <v>132</v>
      </c>
      <c r="I102" s="139" t="s">
        <v>621</v>
      </c>
      <c r="J102" s="139"/>
      <c r="K102" s="139" t="s">
        <v>625</v>
      </c>
      <c r="L102" s="140" t="s">
        <v>129</v>
      </c>
      <c r="M102" s="140" t="s">
        <v>129</v>
      </c>
      <c r="N102" s="139"/>
      <c r="O102" s="139"/>
      <c r="P102" s="139"/>
      <c r="Q102" s="139"/>
      <c r="R102" s="139">
        <f t="shared" ref="R102:R133" si="3">(N102*E102)+(O102*15)+(P102*30)+Q102</f>
        <v>0</v>
      </c>
      <c r="S102" s="142">
        <f>VLOOKUP(D102,'[1]Alist supplement'!$C$5:$M$157,10,FALSE)</f>
        <v>0</v>
      </c>
      <c r="T102" s="142">
        <f>VLOOKUP(D102,'[1]Alist supplement'!$C$5:$M$157,11,FALSE)</f>
        <v>44.5</v>
      </c>
      <c r="U102" s="139"/>
    </row>
    <row r="103" spans="1:22">
      <c r="A103" s="135">
        <v>78</v>
      </c>
      <c r="B103" s="136" t="s">
        <v>331</v>
      </c>
      <c r="C103" s="137" t="s">
        <v>241</v>
      </c>
      <c r="D103" s="136" t="s">
        <v>478</v>
      </c>
      <c r="E103" s="138">
        <v>120</v>
      </c>
      <c r="F103" s="137" t="s">
        <v>241</v>
      </c>
      <c r="G103" s="139" t="s">
        <v>180</v>
      </c>
      <c r="H103" s="139" t="s">
        <v>132</v>
      </c>
      <c r="I103" s="139" t="s">
        <v>621</v>
      </c>
      <c r="J103" s="139" t="s">
        <v>639</v>
      </c>
      <c r="K103" s="139" t="s">
        <v>625</v>
      </c>
      <c r="L103" s="140" t="s">
        <v>129</v>
      </c>
      <c r="M103" s="140" t="s">
        <v>129</v>
      </c>
      <c r="N103" s="139"/>
      <c r="O103" s="139"/>
      <c r="P103" s="139"/>
      <c r="Q103" s="139"/>
      <c r="R103" s="139">
        <f t="shared" si="3"/>
        <v>0</v>
      </c>
      <c r="S103" s="142">
        <f>VLOOKUP(D103,'[1]Alist supplement'!$C$5:$M$157,10,FALSE)</f>
        <v>13.866666666666667</v>
      </c>
      <c r="T103" s="142">
        <f>VLOOKUP(D103,'[1]Alist supplement'!$C$5:$M$157,11,FALSE)</f>
        <v>26</v>
      </c>
      <c r="U103" s="139"/>
    </row>
    <row r="104" spans="1:22">
      <c r="A104" s="135">
        <v>2</v>
      </c>
      <c r="B104" s="136" t="s">
        <v>171</v>
      </c>
      <c r="C104" s="137" t="s">
        <v>1029</v>
      </c>
      <c r="D104" s="136" t="s">
        <v>496</v>
      </c>
      <c r="E104" s="138">
        <v>60</v>
      </c>
      <c r="F104" s="137" t="s">
        <v>1029</v>
      </c>
      <c r="G104" s="139" t="s">
        <v>180</v>
      </c>
      <c r="H104" s="139" t="s">
        <v>132</v>
      </c>
      <c r="I104" s="139" t="s">
        <v>621</v>
      </c>
      <c r="J104" s="139" t="s">
        <v>640</v>
      </c>
      <c r="K104" s="139" t="s">
        <v>625</v>
      </c>
      <c r="L104" s="140"/>
      <c r="M104" s="140">
        <v>42583</v>
      </c>
      <c r="N104" s="139">
        <v>3</v>
      </c>
      <c r="O104" s="139">
        <v>0</v>
      </c>
      <c r="P104" s="139">
        <v>3</v>
      </c>
      <c r="Q104" s="139">
        <v>59</v>
      </c>
      <c r="R104" s="139">
        <f t="shared" si="3"/>
        <v>329</v>
      </c>
      <c r="S104" s="142">
        <f>VLOOKUP(D104,'[1]Alist supplement'!$C$5:$M$157,10,FALSE)</f>
        <v>22.4</v>
      </c>
      <c r="T104" s="142">
        <f>VLOOKUP(D104,'[1]Alist supplement'!$C$5:$M$157,11,FALSE)</f>
        <v>41</v>
      </c>
      <c r="U104" s="49" t="s">
        <v>734</v>
      </c>
    </row>
    <row r="105" spans="1:22">
      <c r="A105" s="135">
        <v>3</v>
      </c>
      <c r="B105" s="136" t="s">
        <v>171</v>
      </c>
      <c r="C105" s="137" t="s">
        <v>1030</v>
      </c>
      <c r="D105" s="136" t="s">
        <v>515</v>
      </c>
      <c r="E105" s="138">
        <v>60</v>
      </c>
      <c r="F105" s="137" t="s">
        <v>1030</v>
      </c>
      <c r="G105" s="139" t="s">
        <v>180</v>
      </c>
      <c r="H105" s="139" t="s">
        <v>132</v>
      </c>
      <c r="I105" s="139" t="s">
        <v>621</v>
      </c>
      <c r="J105" s="139"/>
      <c r="K105" s="139" t="s">
        <v>625</v>
      </c>
      <c r="L105" s="140"/>
      <c r="M105" s="140">
        <v>42583</v>
      </c>
      <c r="N105" s="139">
        <v>2</v>
      </c>
      <c r="O105" s="139">
        <v>2</v>
      </c>
      <c r="P105" s="139">
        <v>2</v>
      </c>
      <c r="Q105" s="139">
        <v>121</v>
      </c>
      <c r="R105" s="139">
        <f t="shared" si="3"/>
        <v>331</v>
      </c>
      <c r="S105" s="142">
        <f>VLOOKUP(D105,'[1]Alist supplement'!$C$5:$M$157,10,FALSE)</f>
        <v>37.333333333333336</v>
      </c>
      <c r="T105" s="142">
        <f>VLOOKUP(D105,'[1]Alist supplement'!$C$5:$M$157,11,FALSE)</f>
        <v>59</v>
      </c>
      <c r="U105" s="49" t="s">
        <v>734</v>
      </c>
    </row>
    <row r="106" spans="1:22">
      <c r="A106" s="135">
        <v>81</v>
      </c>
      <c r="B106" s="136" t="s">
        <v>331</v>
      </c>
      <c r="C106" s="137" t="s">
        <v>1031</v>
      </c>
      <c r="D106" s="136" t="s">
        <v>498</v>
      </c>
      <c r="E106" s="138">
        <v>60</v>
      </c>
      <c r="F106" s="137" t="s">
        <v>1031</v>
      </c>
      <c r="G106" s="139" t="s">
        <v>180</v>
      </c>
      <c r="H106" s="139" t="s">
        <v>132</v>
      </c>
      <c r="I106" s="139" t="s">
        <v>621</v>
      </c>
      <c r="J106" s="139"/>
      <c r="K106" s="139" t="s">
        <v>625</v>
      </c>
      <c r="L106" s="140">
        <v>41821</v>
      </c>
      <c r="M106" s="140">
        <f>L106+(365*2)</f>
        <v>42551</v>
      </c>
      <c r="N106" s="139">
        <v>0</v>
      </c>
      <c r="O106" s="139">
        <v>0</v>
      </c>
      <c r="P106" s="139">
        <v>2</v>
      </c>
      <c r="Q106" s="139">
        <v>47</v>
      </c>
      <c r="R106" s="139">
        <f t="shared" si="3"/>
        <v>107</v>
      </c>
      <c r="S106" s="142">
        <f>VLOOKUP(D106,'[1]Alist supplement'!$C$5:$M$157,10,FALSE)</f>
        <v>57.6</v>
      </c>
      <c r="T106" s="142">
        <f>VLOOKUP(D106,'[1]Alist supplement'!$C$5:$M$157,11,FALSE)</f>
        <v>82</v>
      </c>
      <c r="U106" s="49" t="s">
        <v>734</v>
      </c>
    </row>
    <row r="107" spans="1:22">
      <c r="A107" s="135">
        <v>80</v>
      </c>
      <c r="B107" s="136" t="s">
        <v>331</v>
      </c>
      <c r="C107" s="137" t="s">
        <v>1032</v>
      </c>
      <c r="D107" s="136" t="s">
        <v>552</v>
      </c>
      <c r="E107" s="138">
        <v>120</v>
      </c>
      <c r="F107" s="137" t="s">
        <v>1032</v>
      </c>
      <c r="G107" s="139" t="s">
        <v>180</v>
      </c>
      <c r="H107" s="139" t="s">
        <v>132</v>
      </c>
      <c r="I107" s="139" t="s">
        <v>621</v>
      </c>
      <c r="J107" s="139" t="s">
        <v>212</v>
      </c>
      <c r="K107" s="139" t="s">
        <v>625</v>
      </c>
      <c r="L107" s="140">
        <v>41730</v>
      </c>
      <c r="M107" s="140">
        <f>L107+(365*2)</f>
        <v>42460</v>
      </c>
      <c r="N107" s="139">
        <v>1</v>
      </c>
      <c r="O107" s="139">
        <v>0</v>
      </c>
      <c r="P107" s="139">
        <v>2</v>
      </c>
      <c r="Q107" s="139">
        <v>17</v>
      </c>
      <c r="R107" s="139">
        <f t="shared" si="3"/>
        <v>197</v>
      </c>
      <c r="S107" s="142">
        <f>VLOOKUP(D107,'[1]Alist supplement'!$C$5:$M$157,10,FALSE)</f>
        <v>11.2</v>
      </c>
      <c r="T107" s="142">
        <f>VLOOKUP(D107,'[1]Alist supplement'!$C$5:$M$157,11,FALSE)</f>
        <v>21</v>
      </c>
      <c r="U107" s="49" t="s">
        <v>680</v>
      </c>
    </row>
    <row r="108" spans="1:22">
      <c r="A108" s="135">
        <v>86</v>
      </c>
      <c r="B108" s="136" t="s">
        <v>171</v>
      </c>
      <c r="C108" s="137" t="s">
        <v>384</v>
      </c>
      <c r="D108" s="136" t="s">
        <v>519</v>
      </c>
      <c r="E108" s="138">
        <v>90</v>
      </c>
      <c r="F108" s="137" t="s">
        <v>384</v>
      </c>
      <c r="G108" s="139" t="s">
        <v>180</v>
      </c>
      <c r="H108" s="139" t="s">
        <v>132</v>
      </c>
      <c r="I108" s="139" t="s">
        <v>621</v>
      </c>
      <c r="J108" s="139"/>
      <c r="K108" s="139" t="s">
        <v>625</v>
      </c>
      <c r="L108" s="140"/>
      <c r="M108" s="140">
        <v>42767</v>
      </c>
      <c r="N108" s="139">
        <v>1</v>
      </c>
      <c r="O108" s="139">
        <v>0</v>
      </c>
      <c r="P108" s="139">
        <v>5</v>
      </c>
      <c r="Q108" s="139">
        <v>76</v>
      </c>
      <c r="R108" s="139">
        <f t="shared" si="3"/>
        <v>316</v>
      </c>
      <c r="S108" s="142">
        <f>VLOOKUP(D108,'[1]Alist supplement'!$C$5:$M$157,10,FALSE)</f>
        <v>16.355555555555554</v>
      </c>
      <c r="T108" s="142">
        <f>VLOOKUP(D108,'[1]Alist supplement'!$C$5:$M$157,11,FALSE)</f>
        <v>30</v>
      </c>
      <c r="U108" s="139"/>
      <c r="V108" s="150"/>
    </row>
    <row r="109" spans="1:22">
      <c r="A109" s="135">
        <v>87</v>
      </c>
      <c r="B109" s="136" t="s">
        <v>171</v>
      </c>
      <c r="C109" s="137" t="s">
        <v>348</v>
      </c>
      <c r="D109" s="136" t="s">
        <v>452</v>
      </c>
      <c r="E109" s="138">
        <v>90</v>
      </c>
      <c r="F109" s="137" t="s">
        <v>348</v>
      </c>
      <c r="G109" s="139" t="s">
        <v>180</v>
      </c>
      <c r="H109" s="139" t="s">
        <v>132</v>
      </c>
      <c r="I109" s="139" t="s">
        <v>621</v>
      </c>
      <c r="J109" s="139" t="s">
        <v>65</v>
      </c>
      <c r="K109" s="139" t="s">
        <v>625</v>
      </c>
      <c r="L109" s="140"/>
      <c r="M109" s="140" t="s">
        <v>129</v>
      </c>
      <c r="N109" s="139">
        <v>0</v>
      </c>
      <c r="O109" s="139">
        <v>0</v>
      </c>
      <c r="P109" s="139">
        <v>0</v>
      </c>
      <c r="Q109" s="139">
        <v>0</v>
      </c>
      <c r="R109" s="139">
        <f t="shared" si="3"/>
        <v>0</v>
      </c>
      <c r="S109" s="142">
        <f>VLOOKUP(D109,'[1]Alist supplement'!$C$5:$M$157,10,FALSE)</f>
        <v>11.377777777777778</v>
      </c>
      <c r="T109" s="142">
        <f>VLOOKUP(D109,'[1]Alist supplement'!$C$5:$M$157,11,FALSE)</f>
        <v>23</v>
      </c>
      <c r="U109" s="139"/>
    </row>
    <row r="110" spans="1:22">
      <c r="A110" s="135">
        <v>91</v>
      </c>
      <c r="B110" s="136" t="s">
        <v>331</v>
      </c>
      <c r="C110" s="137" t="s">
        <v>1033</v>
      </c>
      <c r="D110" s="136" t="s">
        <v>490</v>
      </c>
      <c r="E110" s="138">
        <v>60</v>
      </c>
      <c r="F110" s="137" t="s">
        <v>1033</v>
      </c>
      <c r="G110" s="139" t="s">
        <v>180</v>
      </c>
      <c r="H110" s="139" t="s">
        <v>608</v>
      </c>
      <c r="I110" s="139" t="s">
        <v>621</v>
      </c>
      <c r="J110" s="139"/>
      <c r="K110" s="139" t="s">
        <v>625</v>
      </c>
      <c r="L110" s="140" t="s">
        <v>129</v>
      </c>
      <c r="M110" s="140">
        <v>42826</v>
      </c>
      <c r="N110" s="139">
        <v>1</v>
      </c>
      <c r="O110" s="139">
        <v>0</v>
      </c>
      <c r="P110" s="139">
        <v>0</v>
      </c>
      <c r="Q110" s="139">
        <v>92</v>
      </c>
      <c r="R110" s="139">
        <f t="shared" si="3"/>
        <v>152</v>
      </c>
      <c r="S110" s="142">
        <f>VLOOKUP(D110,'[1]Alist supplement'!$C$5:$M$157,10,FALSE)</f>
        <v>43.733333333333334</v>
      </c>
      <c r="T110" s="142">
        <f>VLOOKUP(D110,'[1]Alist supplement'!$C$5:$M$157,11,FALSE)</f>
        <v>66</v>
      </c>
      <c r="U110" s="139"/>
    </row>
    <row r="111" spans="1:22">
      <c r="A111" s="135">
        <v>89</v>
      </c>
      <c r="B111" s="136" t="s">
        <v>171</v>
      </c>
      <c r="C111" s="137" t="s">
        <v>399</v>
      </c>
      <c r="D111" s="136" t="s">
        <v>545</v>
      </c>
      <c r="E111" s="138">
        <v>120</v>
      </c>
      <c r="F111" s="137" t="s">
        <v>399</v>
      </c>
      <c r="G111" s="139" t="s">
        <v>180</v>
      </c>
      <c r="H111" s="139" t="s">
        <v>132</v>
      </c>
      <c r="I111" s="139" t="s">
        <v>621</v>
      </c>
      <c r="J111" s="139"/>
      <c r="K111" s="139" t="s">
        <v>625</v>
      </c>
      <c r="L111" s="140"/>
      <c r="M111" s="140">
        <v>42767</v>
      </c>
      <c r="N111" s="139">
        <v>2</v>
      </c>
      <c r="O111" s="139">
        <v>0</v>
      </c>
      <c r="P111" s="139">
        <v>4</v>
      </c>
      <c r="Q111" s="139">
        <v>45</v>
      </c>
      <c r="R111" s="139">
        <f t="shared" si="3"/>
        <v>405</v>
      </c>
      <c r="S111" s="142">
        <f>VLOOKUP(D111,'[1]Alist supplement'!$C$5:$M$157,10,FALSE)</f>
        <v>26.666666666666668</v>
      </c>
      <c r="T111" s="142">
        <f>VLOOKUP(D111,'[1]Alist supplement'!$C$5:$M$157,11,FALSE)</f>
        <v>38</v>
      </c>
      <c r="U111" s="139"/>
    </row>
    <row r="112" spans="1:22">
      <c r="A112" s="135">
        <v>92</v>
      </c>
      <c r="B112" s="136" t="s">
        <v>331</v>
      </c>
      <c r="C112" s="137" t="s">
        <v>234</v>
      </c>
      <c r="D112" s="136" t="s">
        <v>458</v>
      </c>
      <c r="E112" s="138">
        <v>120</v>
      </c>
      <c r="F112" s="137" t="s">
        <v>234</v>
      </c>
      <c r="G112" s="139" t="s">
        <v>180</v>
      </c>
      <c r="H112" s="139" t="s">
        <v>132</v>
      </c>
      <c r="I112" s="139" t="s">
        <v>621</v>
      </c>
      <c r="J112" s="139"/>
      <c r="K112" s="139" t="s">
        <v>625</v>
      </c>
      <c r="L112" s="140">
        <v>41944</v>
      </c>
      <c r="M112" s="140">
        <f>L112+(365*2)</f>
        <v>42674</v>
      </c>
      <c r="N112" s="139">
        <v>1</v>
      </c>
      <c r="O112" s="139">
        <v>0</v>
      </c>
      <c r="P112" s="139">
        <v>0</v>
      </c>
      <c r="Q112" s="139">
        <v>4</v>
      </c>
      <c r="R112" s="139">
        <f t="shared" si="3"/>
        <v>124</v>
      </c>
      <c r="S112" s="142">
        <f>VLOOKUP(D112,'[1]Alist supplement'!$C$5:$M$157,10,FALSE)</f>
        <v>13.866666666666667</v>
      </c>
      <c r="T112" s="142">
        <f>VLOOKUP(D112,'[1]Alist supplement'!$C$5:$M$157,11,FALSE)</f>
        <v>24</v>
      </c>
      <c r="U112" s="139"/>
    </row>
    <row r="113" spans="1:22">
      <c r="A113" s="135">
        <v>90</v>
      </c>
      <c r="B113" s="136" t="s">
        <v>171</v>
      </c>
      <c r="C113" s="155" t="s">
        <v>416</v>
      </c>
      <c r="D113" s="136" t="s">
        <v>571</v>
      </c>
      <c r="E113" s="138">
        <v>60</v>
      </c>
      <c r="F113" s="137" t="s">
        <v>416</v>
      </c>
      <c r="G113" s="139" t="s">
        <v>180</v>
      </c>
      <c r="H113" s="139" t="s">
        <v>132</v>
      </c>
      <c r="I113" s="139" t="s">
        <v>621</v>
      </c>
      <c r="J113" s="139"/>
      <c r="K113" s="139" t="s">
        <v>675</v>
      </c>
      <c r="L113" s="140"/>
      <c r="M113" s="140" t="s">
        <v>129</v>
      </c>
      <c r="N113" s="139"/>
      <c r="O113" s="139"/>
      <c r="P113" s="139"/>
      <c r="Q113" s="139"/>
      <c r="R113" s="139">
        <f t="shared" si="3"/>
        <v>0</v>
      </c>
      <c r="S113" s="142">
        <f>VLOOKUP(D113,'[1]Alist supplement'!$C$5:$M$157,10,FALSE)</f>
        <v>75.733333333333334</v>
      </c>
      <c r="T113" s="142">
        <f>VLOOKUP(D113,'[1]Alist supplement'!$C$5:$M$157,11,FALSE)</f>
        <v>99</v>
      </c>
      <c r="U113" s="139"/>
    </row>
    <row r="114" spans="1:22" s="150" customFormat="1">
      <c r="A114" s="135">
        <v>95</v>
      </c>
      <c r="B114" s="136" t="s">
        <v>171</v>
      </c>
      <c r="C114" s="137" t="s">
        <v>417</v>
      </c>
      <c r="D114" s="136" t="s">
        <v>572</v>
      </c>
      <c r="E114" s="138">
        <v>60</v>
      </c>
      <c r="F114" s="137" t="s">
        <v>417</v>
      </c>
      <c r="G114" s="139" t="s">
        <v>180</v>
      </c>
      <c r="H114" s="139" t="s">
        <v>132</v>
      </c>
      <c r="I114" s="139" t="s">
        <v>621</v>
      </c>
      <c r="J114" s="139"/>
      <c r="K114" s="139" t="s">
        <v>625</v>
      </c>
      <c r="L114" s="140"/>
      <c r="M114" s="140" t="s">
        <v>129</v>
      </c>
      <c r="N114" s="139">
        <v>0</v>
      </c>
      <c r="O114" s="139">
        <v>0</v>
      </c>
      <c r="P114" s="139">
        <v>0</v>
      </c>
      <c r="Q114" s="139">
        <v>0</v>
      </c>
      <c r="R114" s="139">
        <f t="shared" si="3"/>
        <v>0</v>
      </c>
      <c r="S114" s="142">
        <f>VLOOKUP(D114,'[1]Alist supplement'!$C$5:$M$157,10,FALSE)</f>
        <v>54.4</v>
      </c>
      <c r="T114" s="142">
        <f>VLOOKUP(D114,'[1]Alist supplement'!$C$5:$M$157,11,FALSE)</f>
        <v>73</v>
      </c>
      <c r="U114" s="139"/>
      <c r="V114" s="119"/>
    </row>
    <row r="115" spans="1:22" s="150" customFormat="1">
      <c r="A115" s="135">
        <v>101</v>
      </c>
      <c r="B115" s="136" t="s">
        <v>171</v>
      </c>
      <c r="C115" s="137" t="s">
        <v>354</v>
      </c>
      <c r="D115" s="136" t="s">
        <v>464</v>
      </c>
      <c r="E115" s="138">
        <v>60</v>
      </c>
      <c r="F115" s="137" t="s">
        <v>354</v>
      </c>
      <c r="G115" s="139" t="s">
        <v>180</v>
      </c>
      <c r="H115" s="139" t="s">
        <v>132</v>
      </c>
      <c r="I115" s="139" t="s">
        <v>621</v>
      </c>
      <c r="J115" s="139"/>
      <c r="K115" s="139" t="s">
        <v>151</v>
      </c>
      <c r="L115" s="140"/>
      <c r="M115" s="140">
        <v>42675</v>
      </c>
      <c r="N115" s="139">
        <v>1</v>
      </c>
      <c r="O115" s="139">
        <v>0</v>
      </c>
      <c r="P115" s="139">
        <v>3</v>
      </c>
      <c r="Q115" s="139">
        <v>6</v>
      </c>
      <c r="R115" s="139">
        <f t="shared" si="3"/>
        <v>156</v>
      </c>
      <c r="S115" s="142">
        <f>VLOOKUP(D115,'[1]Alist supplement'!$C$5:$M$157,10,FALSE)</f>
        <v>11.733333333333333</v>
      </c>
      <c r="T115" s="142">
        <f>VLOOKUP(D115,'[1]Alist supplement'!$C$5:$M$157,11,FALSE)</f>
        <v>37</v>
      </c>
      <c r="U115" s="139"/>
      <c r="V115" s="119"/>
    </row>
    <row r="116" spans="1:22">
      <c r="A116" s="135">
        <v>100</v>
      </c>
      <c r="B116" s="136" t="s">
        <v>333</v>
      </c>
      <c r="C116" s="137" t="s">
        <v>353</v>
      </c>
      <c r="D116" s="136" t="s">
        <v>463</v>
      </c>
      <c r="E116" s="138">
        <v>60</v>
      </c>
      <c r="F116" s="137" t="s">
        <v>353</v>
      </c>
      <c r="G116" s="139" t="s">
        <v>180</v>
      </c>
      <c r="H116" s="139" t="s">
        <v>132</v>
      </c>
      <c r="I116" s="139" t="s">
        <v>621</v>
      </c>
      <c r="J116" s="139"/>
      <c r="K116" s="139" t="s">
        <v>151</v>
      </c>
      <c r="L116" s="140"/>
      <c r="M116" s="140">
        <v>42339</v>
      </c>
      <c r="N116" s="139">
        <v>0</v>
      </c>
      <c r="O116" s="139">
        <v>0</v>
      </c>
      <c r="P116" s="139">
        <v>3</v>
      </c>
      <c r="Q116" s="139">
        <v>5</v>
      </c>
      <c r="R116" s="139">
        <f t="shared" si="3"/>
        <v>95</v>
      </c>
      <c r="S116" s="142">
        <f>VLOOKUP(D116,'[1]Alist supplement'!$C$5:$M$157,10,FALSE)</f>
        <v>9.6</v>
      </c>
      <c r="T116" s="142">
        <f>VLOOKUP(D116,'[1]Alist supplement'!$C$5:$M$157,11,FALSE)</f>
        <v>37</v>
      </c>
      <c r="U116" s="49" t="s">
        <v>676</v>
      </c>
    </row>
    <row r="117" spans="1:22">
      <c r="A117" s="135">
        <v>17</v>
      </c>
      <c r="B117" s="136" t="s">
        <v>331</v>
      </c>
      <c r="C117" s="137" t="s">
        <v>1034</v>
      </c>
      <c r="D117" s="136" t="s">
        <v>472</v>
      </c>
      <c r="E117" s="138">
        <v>1</v>
      </c>
      <c r="F117" s="137" t="s">
        <v>1034</v>
      </c>
      <c r="G117" s="139" t="s">
        <v>180</v>
      </c>
      <c r="H117" s="139" t="s">
        <v>132</v>
      </c>
      <c r="I117" s="139" t="s">
        <v>621</v>
      </c>
      <c r="J117" s="139"/>
      <c r="K117" s="139" t="s">
        <v>641</v>
      </c>
      <c r="L117" s="140" t="s">
        <v>129</v>
      </c>
      <c r="M117" s="140"/>
      <c r="N117" s="139">
        <v>0</v>
      </c>
      <c r="O117" s="139">
        <v>0</v>
      </c>
      <c r="P117" s="139">
        <v>0</v>
      </c>
      <c r="Q117" s="139">
        <v>0</v>
      </c>
      <c r="R117" s="139">
        <f t="shared" si="3"/>
        <v>0</v>
      </c>
      <c r="S117" s="142">
        <f>VLOOKUP(D117,'[1]Alist supplement'!$C$5:$M$157,10,FALSE)</f>
        <v>3520</v>
      </c>
      <c r="T117" s="142">
        <f>VLOOKUP(D117,'[1]Alist supplement'!$C$5:$M$157,11,FALSE)</f>
        <v>5050</v>
      </c>
      <c r="U117" s="139"/>
    </row>
    <row r="118" spans="1:22">
      <c r="A118" s="135">
        <v>105</v>
      </c>
      <c r="B118" s="136" t="s">
        <v>331</v>
      </c>
      <c r="C118" s="137" t="s">
        <v>1035</v>
      </c>
      <c r="D118" s="136" t="s">
        <v>499</v>
      </c>
      <c r="E118" s="138">
        <v>120</v>
      </c>
      <c r="F118" s="137" t="s">
        <v>1035</v>
      </c>
      <c r="G118" s="139" t="s">
        <v>180</v>
      </c>
      <c r="H118" s="139" t="s">
        <v>132</v>
      </c>
      <c r="I118" s="139" t="s">
        <v>621</v>
      </c>
      <c r="J118" s="139" t="s">
        <v>635</v>
      </c>
      <c r="K118" s="139" t="s">
        <v>625</v>
      </c>
      <c r="L118" s="140">
        <v>41791</v>
      </c>
      <c r="M118" s="140">
        <f>L118+(365*2)</f>
        <v>42521</v>
      </c>
      <c r="N118" s="139">
        <v>1</v>
      </c>
      <c r="O118" s="139">
        <v>0</v>
      </c>
      <c r="P118" s="139">
        <v>6</v>
      </c>
      <c r="Q118" s="139">
        <v>65</v>
      </c>
      <c r="R118" s="139">
        <f t="shared" si="3"/>
        <v>365</v>
      </c>
      <c r="S118" s="142">
        <f>VLOOKUP(D118,'[1]Alist supplement'!$C$5:$M$157,10,FALSE)</f>
        <v>28.266666666666666</v>
      </c>
      <c r="T118" s="142">
        <f>VLOOKUP(D118,'[1]Alist supplement'!$C$5:$M$157,11,FALSE)</f>
        <v>41</v>
      </c>
      <c r="U118" s="49" t="s">
        <v>734</v>
      </c>
    </row>
    <row r="119" spans="1:22">
      <c r="A119" s="135">
        <v>104</v>
      </c>
      <c r="B119" s="136" t="s">
        <v>331</v>
      </c>
      <c r="C119" s="137" t="s">
        <v>1036</v>
      </c>
      <c r="D119" s="136" t="s">
        <v>512</v>
      </c>
      <c r="E119" s="138">
        <v>90</v>
      </c>
      <c r="F119" s="137" t="s">
        <v>1036</v>
      </c>
      <c r="G119" s="139" t="s">
        <v>180</v>
      </c>
      <c r="H119" s="139" t="s">
        <v>132</v>
      </c>
      <c r="I119" s="139" t="s">
        <v>621</v>
      </c>
      <c r="J119" s="139"/>
      <c r="K119" s="139" t="s">
        <v>625</v>
      </c>
      <c r="L119" s="140">
        <v>41760</v>
      </c>
      <c r="M119" s="140">
        <f>L119+(365*2)</f>
        <v>42490</v>
      </c>
      <c r="N119" s="139">
        <v>0</v>
      </c>
      <c r="O119" s="139">
        <v>0</v>
      </c>
      <c r="P119" s="139">
        <v>2</v>
      </c>
      <c r="Q119" s="139">
        <v>14</v>
      </c>
      <c r="R119" s="139">
        <f t="shared" si="3"/>
        <v>74</v>
      </c>
      <c r="S119" s="142">
        <f>VLOOKUP(D119,'[1]Alist supplement'!$C$5:$M$157,10,FALSE)</f>
        <v>16.355555555555554</v>
      </c>
      <c r="T119" s="142">
        <f>VLOOKUP(D119,'[1]Alist supplement'!$C$5:$M$157,11,FALSE)</f>
        <v>29</v>
      </c>
      <c r="U119" s="49" t="s">
        <v>734</v>
      </c>
    </row>
    <row r="120" spans="1:22">
      <c r="A120" s="135">
        <v>106</v>
      </c>
      <c r="B120" s="136" t="s">
        <v>331</v>
      </c>
      <c r="C120" s="137" t="s">
        <v>1037</v>
      </c>
      <c r="D120" s="136" t="s">
        <v>487</v>
      </c>
      <c r="E120" s="138">
        <v>60</v>
      </c>
      <c r="F120" s="137" t="s">
        <v>1037</v>
      </c>
      <c r="G120" s="139" t="s">
        <v>180</v>
      </c>
      <c r="H120" s="139" t="s">
        <v>132</v>
      </c>
      <c r="I120" s="139" t="s">
        <v>621</v>
      </c>
      <c r="J120" s="139"/>
      <c r="K120" s="139" t="s">
        <v>625</v>
      </c>
      <c r="L120" s="140">
        <v>41974</v>
      </c>
      <c r="M120" s="140">
        <f>L120+(365*2)</f>
        <v>42704</v>
      </c>
      <c r="N120" s="139">
        <v>3</v>
      </c>
      <c r="O120" s="139">
        <v>0</v>
      </c>
      <c r="P120" s="139">
        <v>7</v>
      </c>
      <c r="Q120" s="139">
        <v>34</v>
      </c>
      <c r="R120" s="139">
        <f t="shared" si="3"/>
        <v>424</v>
      </c>
      <c r="S120" s="142">
        <f>VLOOKUP(D120,'[1]Alist supplement'!$C$5:$M$157,10,FALSE)</f>
        <v>54.4</v>
      </c>
      <c r="T120" s="142">
        <f>VLOOKUP(D120,'[1]Alist supplement'!$C$5:$M$157,11,FALSE)</f>
        <v>79</v>
      </c>
      <c r="U120" s="139"/>
    </row>
    <row r="121" spans="1:22">
      <c r="A121" s="135">
        <v>96</v>
      </c>
      <c r="B121" s="136" t="s">
        <v>171</v>
      </c>
      <c r="C121" s="137" t="s">
        <v>400</v>
      </c>
      <c r="D121" s="136" t="s">
        <v>548</v>
      </c>
      <c r="E121" s="138">
        <v>120</v>
      </c>
      <c r="F121" s="137" t="s">
        <v>400</v>
      </c>
      <c r="G121" s="139" t="s">
        <v>180</v>
      </c>
      <c r="H121" s="139" t="s">
        <v>132</v>
      </c>
      <c r="I121" s="139" t="s">
        <v>621</v>
      </c>
      <c r="J121" s="139"/>
      <c r="K121" s="139" t="s">
        <v>625</v>
      </c>
      <c r="L121" s="140"/>
      <c r="M121" s="140">
        <v>42522</v>
      </c>
      <c r="N121" s="139">
        <v>0</v>
      </c>
      <c r="O121" s="139">
        <v>0</v>
      </c>
      <c r="P121" s="139">
        <v>5</v>
      </c>
      <c r="Q121" s="139">
        <v>113</v>
      </c>
      <c r="R121" s="139">
        <f t="shared" si="3"/>
        <v>263</v>
      </c>
      <c r="S121" s="142">
        <f>VLOOKUP(D121,'[1]Alist supplement'!$C$5:$M$157,10,FALSE)</f>
        <v>28.266666666666666</v>
      </c>
      <c r="T121" s="142">
        <f>VLOOKUP(D121,'[1]Alist supplement'!$C$5:$M$157,11,FALSE)</f>
        <v>40</v>
      </c>
      <c r="U121" s="49" t="s">
        <v>734</v>
      </c>
    </row>
    <row r="122" spans="1:22">
      <c r="A122" s="135">
        <v>97</v>
      </c>
      <c r="B122" s="136" t="s">
        <v>171</v>
      </c>
      <c r="C122" s="137" t="s">
        <v>400</v>
      </c>
      <c r="D122" s="136" t="s">
        <v>547</v>
      </c>
      <c r="E122" s="138">
        <v>60</v>
      </c>
      <c r="F122" s="137" t="s">
        <v>400</v>
      </c>
      <c r="G122" s="139" t="s">
        <v>180</v>
      </c>
      <c r="H122" s="139" t="s">
        <v>132</v>
      </c>
      <c r="I122" s="139" t="s">
        <v>621</v>
      </c>
      <c r="J122" s="139"/>
      <c r="K122" s="139" t="s">
        <v>625</v>
      </c>
      <c r="L122" s="140"/>
      <c r="M122" s="140" t="s">
        <v>129</v>
      </c>
      <c r="N122" s="139">
        <v>0</v>
      </c>
      <c r="O122" s="139">
        <v>0</v>
      </c>
      <c r="P122" s="139">
        <v>0</v>
      </c>
      <c r="Q122" s="139">
        <v>0</v>
      </c>
      <c r="R122" s="139">
        <f t="shared" si="3"/>
        <v>0</v>
      </c>
      <c r="S122" s="142">
        <f>VLOOKUP(D122,'[1]Alist supplement'!$C$5:$M$157,10,FALSE)</f>
        <v>32</v>
      </c>
      <c r="T122" s="142">
        <f>VLOOKUP(D122,'[1]Alist supplement'!$C$5:$M$157,11,FALSE)</f>
        <v>40</v>
      </c>
      <c r="U122" s="139"/>
    </row>
    <row r="123" spans="1:22">
      <c r="A123" s="135">
        <v>98</v>
      </c>
      <c r="B123" s="136" t="s">
        <v>171</v>
      </c>
      <c r="C123" s="137" t="s">
        <v>391</v>
      </c>
      <c r="D123" s="136" t="s">
        <v>528</v>
      </c>
      <c r="E123" s="138">
        <v>60</v>
      </c>
      <c r="F123" s="137" t="s">
        <v>391</v>
      </c>
      <c r="G123" s="139" t="s">
        <v>180</v>
      </c>
      <c r="H123" s="139" t="s">
        <v>132</v>
      </c>
      <c r="I123" s="139" t="s">
        <v>621</v>
      </c>
      <c r="J123" s="139"/>
      <c r="K123" s="139" t="s">
        <v>625</v>
      </c>
      <c r="L123" s="140"/>
      <c r="M123" s="140">
        <v>42767</v>
      </c>
      <c r="N123" s="139">
        <v>3</v>
      </c>
      <c r="O123" s="139">
        <v>0</v>
      </c>
      <c r="P123" s="139">
        <v>2</v>
      </c>
      <c r="Q123" s="139">
        <v>57</v>
      </c>
      <c r="R123" s="139">
        <f t="shared" si="3"/>
        <v>297</v>
      </c>
      <c r="S123" s="142">
        <f>VLOOKUP(D123,'[1]Alist supplement'!$C$5:$M$157,10,FALSE)</f>
        <v>42.666666666666664</v>
      </c>
      <c r="T123" s="142">
        <f>VLOOKUP(D123,'[1]Alist supplement'!$C$5:$M$157,11,FALSE)</f>
        <v>63</v>
      </c>
      <c r="U123" s="139"/>
    </row>
    <row r="124" spans="1:22">
      <c r="A124" s="135">
        <v>103</v>
      </c>
      <c r="B124" s="136" t="s">
        <v>331</v>
      </c>
      <c r="C124" s="137" t="s">
        <v>1038</v>
      </c>
      <c r="D124" s="136" t="s">
        <v>481</v>
      </c>
      <c r="E124" s="138">
        <v>360</v>
      </c>
      <c r="F124" s="137" t="s">
        <v>1038</v>
      </c>
      <c r="G124" s="139" t="s">
        <v>180</v>
      </c>
      <c r="H124" s="139" t="s">
        <v>132</v>
      </c>
      <c r="I124" s="139" t="s">
        <v>621</v>
      </c>
      <c r="J124" s="139"/>
      <c r="K124" s="139" t="s">
        <v>625</v>
      </c>
      <c r="L124" s="140">
        <v>41699</v>
      </c>
      <c r="M124" s="140">
        <f>L124+(365*2)</f>
        <v>42429</v>
      </c>
      <c r="N124" s="139">
        <v>1</v>
      </c>
      <c r="O124" s="139">
        <v>0</v>
      </c>
      <c r="P124" s="139">
        <v>0</v>
      </c>
      <c r="Q124" s="139">
        <v>137</v>
      </c>
      <c r="R124" s="139">
        <f t="shared" si="3"/>
        <v>497</v>
      </c>
      <c r="S124" s="142">
        <f>VLOOKUP(D124,'[1]Alist supplement'!$C$5:$M$157,10,FALSE)</f>
        <v>17.955555555555556</v>
      </c>
      <c r="T124" s="142">
        <f>VLOOKUP(D124,'[1]Alist supplement'!$C$5:$M$157,11,FALSE)</f>
        <v>26</v>
      </c>
      <c r="U124" s="49" t="s">
        <v>680</v>
      </c>
    </row>
    <row r="125" spans="1:22">
      <c r="A125" s="135">
        <v>83</v>
      </c>
      <c r="B125" s="136" t="s">
        <v>331</v>
      </c>
      <c r="C125" s="137" t="s">
        <v>242</v>
      </c>
      <c r="D125" s="136" t="s">
        <v>530</v>
      </c>
      <c r="E125" s="138">
        <v>60</v>
      </c>
      <c r="F125" s="137" t="s">
        <v>242</v>
      </c>
      <c r="G125" s="139" t="s">
        <v>180</v>
      </c>
      <c r="H125" s="139" t="s">
        <v>132</v>
      </c>
      <c r="I125" s="139" t="s">
        <v>621</v>
      </c>
      <c r="J125" s="139" t="s">
        <v>104</v>
      </c>
      <c r="K125" s="139" t="s">
        <v>625</v>
      </c>
      <c r="L125" s="140" t="s">
        <v>129</v>
      </c>
      <c r="M125" s="140" t="s">
        <v>129</v>
      </c>
      <c r="N125" s="139">
        <v>0</v>
      </c>
      <c r="O125" s="139">
        <v>0</v>
      </c>
      <c r="P125" s="139">
        <v>0</v>
      </c>
      <c r="Q125" s="139">
        <v>0</v>
      </c>
      <c r="R125" s="139">
        <f t="shared" si="3"/>
        <v>0</v>
      </c>
      <c r="S125" s="142">
        <f>VLOOKUP(D125,'[1]Alist supplement'!$C$5:$M$157,10,FALSE)</f>
        <v>56.533333333333331</v>
      </c>
      <c r="T125" s="142">
        <f>VLOOKUP(D125,'[1]Alist supplement'!$C$5:$M$157,11,FALSE)</f>
        <v>81</v>
      </c>
      <c r="U125" s="139"/>
    </row>
    <row r="126" spans="1:22">
      <c r="A126" s="135">
        <v>82</v>
      </c>
      <c r="B126" s="136" t="s">
        <v>331</v>
      </c>
      <c r="C126" s="137" t="s">
        <v>373</v>
      </c>
      <c r="D126" s="136" t="s">
        <v>495</v>
      </c>
      <c r="E126" s="138">
        <v>120</v>
      </c>
      <c r="F126" s="137" t="s">
        <v>373</v>
      </c>
      <c r="G126" s="139" t="s">
        <v>180</v>
      </c>
      <c r="H126" s="139" t="s">
        <v>132</v>
      </c>
      <c r="I126" s="139" t="s">
        <v>621</v>
      </c>
      <c r="J126" s="139"/>
      <c r="K126" s="139" t="s">
        <v>625</v>
      </c>
      <c r="L126" s="140">
        <v>42736</v>
      </c>
      <c r="M126" s="140">
        <f>L126+(365*2)</f>
        <v>43466</v>
      </c>
      <c r="N126" s="139">
        <v>1</v>
      </c>
      <c r="O126" s="139">
        <v>0</v>
      </c>
      <c r="P126" s="139">
        <v>0</v>
      </c>
      <c r="Q126" s="139">
        <v>98</v>
      </c>
      <c r="R126" s="139">
        <f t="shared" si="3"/>
        <v>218</v>
      </c>
      <c r="S126" s="142">
        <f>VLOOKUP(D126,'[1]Alist supplement'!$C$5:$M$157,10,FALSE)</f>
        <v>17.600000000000001</v>
      </c>
      <c r="T126" s="142">
        <f>VLOOKUP(D126,'[1]Alist supplement'!$C$5:$M$157,11,FALSE)</f>
        <v>27</v>
      </c>
      <c r="U126" s="139"/>
    </row>
    <row r="127" spans="1:22">
      <c r="A127" s="135">
        <v>108</v>
      </c>
      <c r="B127" s="136" t="s">
        <v>331</v>
      </c>
      <c r="C127" s="137" t="s">
        <v>410</v>
      </c>
      <c r="D127" s="136" t="s">
        <v>560</v>
      </c>
      <c r="E127" s="138">
        <v>120</v>
      </c>
      <c r="F127" s="137" t="s">
        <v>410</v>
      </c>
      <c r="G127" s="139" t="s">
        <v>180</v>
      </c>
      <c r="H127" s="139" t="s">
        <v>132</v>
      </c>
      <c r="I127" s="139" t="s">
        <v>621</v>
      </c>
      <c r="J127" s="139"/>
      <c r="K127" s="139" t="s">
        <v>625</v>
      </c>
      <c r="L127" s="140">
        <v>41821</v>
      </c>
      <c r="M127" s="140">
        <f>L127+(365*2)</f>
        <v>42551</v>
      </c>
      <c r="N127" s="139">
        <v>0</v>
      </c>
      <c r="O127" s="139">
        <v>1</v>
      </c>
      <c r="P127" s="139">
        <v>1</v>
      </c>
      <c r="Q127" s="139">
        <v>103</v>
      </c>
      <c r="R127" s="139">
        <f t="shared" si="3"/>
        <v>148</v>
      </c>
      <c r="S127" s="142">
        <f>VLOOKUP(D127,'[1]Alist supplement'!$C$5:$M$157,10,FALSE)</f>
        <v>16.533333333333335</v>
      </c>
      <c r="T127" s="142">
        <f>VLOOKUP(D127,'[1]Alist supplement'!$C$5:$M$157,11,FALSE)</f>
        <v>28</v>
      </c>
      <c r="U127" s="49" t="s">
        <v>734</v>
      </c>
    </row>
    <row r="128" spans="1:22">
      <c r="A128" s="135">
        <v>112</v>
      </c>
      <c r="B128" s="136" t="s">
        <v>171</v>
      </c>
      <c r="C128" s="137" t="s">
        <v>411</v>
      </c>
      <c r="D128" s="136" t="s">
        <v>563</v>
      </c>
      <c r="E128" s="138">
        <v>1</v>
      </c>
      <c r="F128" s="137" t="s">
        <v>411</v>
      </c>
      <c r="G128" s="139" t="s">
        <v>180</v>
      </c>
      <c r="H128" s="139" t="s">
        <v>132</v>
      </c>
      <c r="I128" s="139" t="s">
        <v>621</v>
      </c>
      <c r="J128" s="139"/>
      <c r="K128" s="139" t="s">
        <v>632</v>
      </c>
      <c r="L128" s="140"/>
      <c r="M128" s="140" t="s">
        <v>129</v>
      </c>
      <c r="N128" s="139">
        <v>0</v>
      </c>
      <c r="O128" s="139">
        <v>0</v>
      </c>
      <c r="P128" s="139">
        <v>0</v>
      </c>
      <c r="Q128" s="139">
        <v>0</v>
      </c>
      <c r="R128" s="139">
        <f t="shared" si="3"/>
        <v>0</v>
      </c>
      <c r="S128" s="142">
        <f>VLOOKUP(D128,'[1]Alist supplement'!$C$5:$M$157,10,FALSE)</f>
        <v>2112</v>
      </c>
      <c r="T128" s="142">
        <f>VLOOKUP(D128,'[1]Alist supplement'!$C$5:$M$157,11,FALSE)</f>
        <v>3400</v>
      </c>
      <c r="U128" s="143"/>
    </row>
    <row r="129" spans="1:22">
      <c r="A129" s="135">
        <v>109</v>
      </c>
      <c r="B129" s="136" t="s">
        <v>331</v>
      </c>
      <c r="C129" s="137" t="s">
        <v>1048</v>
      </c>
      <c r="D129" s="136" t="s">
        <v>447</v>
      </c>
      <c r="E129" s="138">
        <v>120</v>
      </c>
      <c r="F129" s="137" t="s">
        <v>1048</v>
      </c>
      <c r="G129" s="139" t="s">
        <v>180</v>
      </c>
      <c r="H129" s="139" t="s">
        <v>132</v>
      </c>
      <c r="I129" s="139" t="s">
        <v>621</v>
      </c>
      <c r="J129" s="139"/>
      <c r="K129" s="139" t="s">
        <v>625</v>
      </c>
      <c r="L129" s="140">
        <v>41852</v>
      </c>
      <c r="M129" s="140">
        <f>L129+(365*2)</f>
        <v>42582</v>
      </c>
      <c r="N129" s="139">
        <v>1</v>
      </c>
      <c r="O129" s="139">
        <v>0</v>
      </c>
      <c r="P129" s="139">
        <v>6</v>
      </c>
      <c r="Q129" s="139">
        <v>29</v>
      </c>
      <c r="R129" s="139">
        <f t="shared" si="3"/>
        <v>329</v>
      </c>
      <c r="S129" s="142">
        <f>VLOOKUP(D129,'[1]Alist supplement'!$C$5:$M$157,10,FALSE)</f>
        <v>23.466666666666665</v>
      </c>
      <c r="T129" s="142">
        <f>VLOOKUP(D129,'[1]Alist supplement'!$C$5:$M$157,11,FALSE)</f>
        <v>33</v>
      </c>
      <c r="U129" s="49" t="s">
        <v>734</v>
      </c>
    </row>
    <row r="130" spans="1:22">
      <c r="A130" s="135">
        <v>113</v>
      </c>
      <c r="B130" s="136" t="s">
        <v>171</v>
      </c>
      <c r="C130" s="137" t="s">
        <v>413</v>
      </c>
      <c r="D130" s="136" t="s">
        <v>567</v>
      </c>
      <c r="E130" s="138">
        <v>120</v>
      </c>
      <c r="F130" s="137" t="s">
        <v>413</v>
      </c>
      <c r="G130" s="139" t="s">
        <v>180</v>
      </c>
      <c r="H130" s="139" t="s">
        <v>132</v>
      </c>
      <c r="I130" s="139" t="s">
        <v>621</v>
      </c>
      <c r="J130" s="139"/>
      <c r="K130" s="139" t="s">
        <v>625</v>
      </c>
      <c r="L130" s="140"/>
      <c r="M130" s="140">
        <v>42675</v>
      </c>
      <c r="N130" s="139">
        <v>1</v>
      </c>
      <c r="O130" s="139">
        <v>0</v>
      </c>
      <c r="P130" s="139">
        <v>2</v>
      </c>
      <c r="Q130" s="139">
        <v>91</v>
      </c>
      <c r="R130" s="139">
        <f t="shared" si="3"/>
        <v>271</v>
      </c>
      <c r="S130" s="142">
        <f>VLOOKUP(D130,'[1]Alist supplement'!$C$5:$M$157,10,FALSE)</f>
        <v>27.733333333333334</v>
      </c>
      <c r="T130" s="142">
        <f>VLOOKUP(D130,'[1]Alist supplement'!$C$5:$M$157,11,FALSE)</f>
        <v>35.5</v>
      </c>
      <c r="U130" s="143"/>
    </row>
    <row r="131" spans="1:22">
      <c r="A131" s="135">
        <v>2</v>
      </c>
      <c r="B131" s="136" t="s">
        <v>420</v>
      </c>
      <c r="C131" s="137" t="s">
        <v>421</v>
      </c>
      <c r="D131" s="136" t="s">
        <v>575</v>
      </c>
      <c r="E131" s="138">
        <v>60</v>
      </c>
      <c r="F131" s="137" t="s">
        <v>421</v>
      </c>
      <c r="G131" s="139" t="s">
        <v>180</v>
      </c>
      <c r="H131" s="139" t="s">
        <v>132</v>
      </c>
      <c r="I131" s="139" t="s">
        <v>621</v>
      </c>
      <c r="J131" s="139"/>
      <c r="K131" s="139" t="s">
        <v>625</v>
      </c>
      <c r="L131" s="140"/>
      <c r="M131" s="140" t="s">
        <v>129</v>
      </c>
      <c r="N131" s="139">
        <v>0</v>
      </c>
      <c r="O131" s="139">
        <v>0</v>
      </c>
      <c r="P131" s="139">
        <v>0</v>
      </c>
      <c r="Q131" s="139">
        <v>0</v>
      </c>
      <c r="R131" s="139">
        <f t="shared" si="3"/>
        <v>0</v>
      </c>
      <c r="S131" s="142">
        <f>VLOOKUP(D131,'[1]Alist supplement'!$C$5:$M$157,10,FALSE)</f>
        <v>0</v>
      </c>
      <c r="T131" s="142">
        <f>VLOOKUP(D131,'[1]Alist supplement'!$C$5:$M$157,11,FALSE)</f>
        <v>47.5</v>
      </c>
      <c r="U131" s="139"/>
      <c r="V131" s="154"/>
    </row>
    <row r="132" spans="1:22">
      <c r="A132" s="135">
        <v>115</v>
      </c>
      <c r="B132" s="136" t="s">
        <v>331</v>
      </c>
      <c r="C132" s="137" t="s">
        <v>1039</v>
      </c>
      <c r="D132" s="136" t="s">
        <v>513</v>
      </c>
      <c r="E132" s="138">
        <v>180</v>
      </c>
      <c r="F132" s="137" t="s">
        <v>1039</v>
      </c>
      <c r="G132" s="139" t="s">
        <v>180</v>
      </c>
      <c r="H132" s="139" t="s">
        <v>132</v>
      </c>
      <c r="I132" s="139" t="s">
        <v>621</v>
      </c>
      <c r="J132" s="139"/>
      <c r="K132" s="139" t="s">
        <v>625</v>
      </c>
      <c r="L132" s="140" t="s">
        <v>989</v>
      </c>
      <c r="M132" s="140" t="s">
        <v>129</v>
      </c>
      <c r="N132" s="139"/>
      <c r="O132" s="139"/>
      <c r="P132" s="139"/>
      <c r="Q132" s="139"/>
      <c r="R132" s="139">
        <f t="shared" si="3"/>
        <v>0</v>
      </c>
      <c r="S132" s="142">
        <f>VLOOKUP(D132,'[1]Alist supplement'!$C$5:$M$157,10,FALSE)</f>
        <v>18.133333333333333</v>
      </c>
      <c r="T132" s="142">
        <f>VLOOKUP(D132,'[1]Alist supplement'!$C$5:$M$157,11,FALSE)</f>
        <v>29</v>
      </c>
      <c r="U132" s="139"/>
    </row>
    <row r="133" spans="1:22">
      <c r="A133" s="135">
        <v>116</v>
      </c>
      <c r="B133" s="136" t="s">
        <v>331</v>
      </c>
      <c r="C133" s="137" t="s">
        <v>1040</v>
      </c>
      <c r="D133" s="136" t="s">
        <v>565</v>
      </c>
      <c r="E133" s="138">
        <v>1</v>
      </c>
      <c r="F133" s="137" t="s">
        <v>1040</v>
      </c>
      <c r="G133" s="139" t="s">
        <v>180</v>
      </c>
      <c r="H133" s="139" t="s">
        <v>132</v>
      </c>
      <c r="I133" s="139" t="s">
        <v>621</v>
      </c>
      <c r="J133" s="139"/>
      <c r="K133" s="139" t="s">
        <v>641</v>
      </c>
      <c r="L133" s="140" t="s">
        <v>129</v>
      </c>
      <c r="M133" s="140" t="s">
        <v>129</v>
      </c>
      <c r="N133" s="139"/>
      <c r="O133" s="139"/>
      <c r="P133" s="139"/>
      <c r="Q133" s="139"/>
      <c r="R133" s="139">
        <f t="shared" si="3"/>
        <v>0</v>
      </c>
      <c r="S133" s="142">
        <f>VLOOKUP(D133,'[1]Alist supplement'!$C$5:$M$157,10,FALSE)</f>
        <v>8128</v>
      </c>
      <c r="T133" s="142">
        <f>VLOOKUP(D133,'[1]Alist supplement'!$C$5:$M$157,11,FALSE)</f>
        <v>13400</v>
      </c>
      <c r="U133" s="139"/>
    </row>
    <row r="134" spans="1:22">
      <c r="A134" s="135">
        <v>118</v>
      </c>
      <c r="B134" s="136" t="s">
        <v>331</v>
      </c>
      <c r="C134" s="137" t="s">
        <v>401</v>
      </c>
      <c r="D134" s="136" t="s">
        <v>549</v>
      </c>
      <c r="E134" s="138">
        <v>180</v>
      </c>
      <c r="F134" s="137" t="s">
        <v>401</v>
      </c>
      <c r="G134" s="139" t="s">
        <v>180</v>
      </c>
      <c r="H134" s="139" t="s">
        <v>132</v>
      </c>
      <c r="I134" s="139" t="s">
        <v>621</v>
      </c>
      <c r="J134" s="139" t="s">
        <v>642</v>
      </c>
      <c r="K134" s="139" t="s">
        <v>675</v>
      </c>
      <c r="L134" s="140">
        <v>41821</v>
      </c>
      <c r="M134" s="140">
        <f>L134+(365*2)</f>
        <v>42551</v>
      </c>
      <c r="N134" s="139">
        <v>0</v>
      </c>
      <c r="O134" s="139">
        <v>0</v>
      </c>
      <c r="P134" s="139">
        <v>0</v>
      </c>
      <c r="Q134" s="139">
        <v>122</v>
      </c>
      <c r="R134" s="139">
        <f t="shared" ref="R134:R161" si="4">(N134*E134)+(O134*15)+(P134*30)+Q134</f>
        <v>122</v>
      </c>
      <c r="S134" s="142">
        <f>VLOOKUP(D134,'[1]Alist supplement'!$C$5:$M$157,10,FALSE)</f>
        <v>14.222222222222221</v>
      </c>
      <c r="T134" s="142">
        <f>VLOOKUP(D134,'[1]Alist supplement'!$C$5:$M$157,11,FALSE)</f>
        <v>20</v>
      </c>
      <c r="U134" s="49" t="s">
        <v>734</v>
      </c>
    </row>
    <row r="135" spans="1:22">
      <c r="A135" s="135">
        <v>117</v>
      </c>
      <c r="B135" s="136" t="s">
        <v>331</v>
      </c>
      <c r="C135" s="137" t="s">
        <v>1041</v>
      </c>
      <c r="D135" s="136" t="s">
        <v>448</v>
      </c>
      <c r="E135" s="138">
        <v>1</v>
      </c>
      <c r="F135" s="137" t="s">
        <v>1041</v>
      </c>
      <c r="G135" s="139" t="s">
        <v>180</v>
      </c>
      <c r="H135" s="139" t="s">
        <v>132</v>
      </c>
      <c r="I135" s="139" t="s">
        <v>621</v>
      </c>
      <c r="J135" s="139" t="s">
        <v>643</v>
      </c>
      <c r="K135" s="139" t="s">
        <v>641</v>
      </c>
      <c r="L135" s="140" t="s">
        <v>129</v>
      </c>
      <c r="M135" s="140" t="s">
        <v>129</v>
      </c>
      <c r="N135" s="139"/>
      <c r="O135" s="139"/>
      <c r="P135" s="139"/>
      <c r="Q135" s="139"/>
      <c r="R135" s="139">
        <f t="shared" si="4"/>
        <v>0</v>
      </c>
      <c r="S135" s="142">
        <f>VLOOKUP(D135,'[1]Alist supplement'!$C$5:$M$157,10,FALSE)</f>
        <v>3456</v>
      </c>
      <c r="T135" s="142">
        <f>VLOOKUP(D135,'[1]Alist supplement'!$C$5:$M$157,11,FALSE)</f>
        <v>5550</v>
      </c>
      <c r="U135" s="139"/>
    </row>
    <row r="136" spans="1:22">
      <c r="A136" s="135">
        <v>124</v>
      </c>
      <c r="B136" s="136" t="s">
        <v>171</v>
      </c>
      <c r="C136" s="137" t="s">
        <v>1049</v>
      </c>
      <c r="D136" s="136" t="s">
        <v>474</v>
      </c>
      <c r="E136" s="138">
        <v>1</v>
      </c>
      <c r="F136" s="137" t="s">
        <v>1049</v>
      </c>
      <c r="G136" s="139" t="s">
        <v>180</v>
      </c>
      <c r="H136" s="139" t="s">
        <v>136</v>
      </c>
      <c r="I136" s="139" t="s">
        <v>621</v>
      </c>
      <c r="J136" s="139"/>
      <c r="K136" s="139" t="s">
        <v>641</v>
      </c>
      <c r="L136" s="140"/>
      <c r="M136" s="140" t="s">
        <v>129</v>
      </c>
      <c r="N136" s="139">
        <v>0</v>
      </c>
      <c r="O136" s="139">
        <v>0</v>
      </c>
      <c r="P136" s="139">
        <v>0</v>
      </c>
      <c r="Q136" s="139">
        <v>0</v>
      </c>
      <c r="R136" s="139">
        <f t="shared" si="4"/>
        <v>0</v>
      </c>
      <c r="S136" s="142">
        <f>VLOOKUP(D136,'[1]Alist supplement'!$C$5:$M$157,10,FALSE)</f>
        <v>2752</v>
      </c>
      <c r="T136" s="142">
        <f>VLOOKUP(D136,'[1]Alist supplement'!$C$5:$M$157,11,FALSE)</f>
        <v>3800</v>
      </c>
      <c r="U136" s="139"/>
    </row>
    <row r="137" spans="1:22">
      <c r="A137" s="135">
        <v>119</v>
      </c>
      <c r="B137" s="136" t="s">
        <v>331</v>
      </c>
      <c r="C137" s="137" t="s">
        <v>237</v>
      </c>
      <c r="D137" s="136" t="s">
        <v>524</v>
      </c>
      <c r="E137" s="138">
        <v>60</v>
      </c>
      <c r="F137" s="137" t="s">
        <v>237</v>
      </c>
      <c r="G137" s="139" t="s">
        <v>180</v>
      </c>
      <c r="H137" s="139" t="s">
        <v>132</v>
      </c>
      <c r="I137" s="139" t="s">
        <v>621</v>
      </c>
      <c r="J137" s="139"/>
      <c r="K137" s="139" t="s">
        <v>625</v>
      </c>
      <c r="L137" s="140">
        <v>41518</v>
      </c>
      <c r="M137" s="140">
        <f>L137+(365*2)</f>
        <v>42248</v>
      </c>
      <c r="N137" s="139">
        <v>3</v>
      </c>
      <c r="O137" s="139">
        <v>0</v>
      </c>
      <c r="P137" s="139">
        <v>7</v>
      </c>
      <c r="Q137" s="139">
        <v>5</v>
      </c>
      <c r="R137" s="139">
        <f t="shared" si="4"/>
        <v>395</v>
      </c>
      <c r="S137" s="142">
        <f>VLOOKUP(D137,'[1]Alist supplement'!$C$5:$M$157,10,FALSE)</f>
        <v>46.93333333333333</v>
      </c>
      <c r="T137" s="142">
        <f>VLOOKUP(D137,'[1]Alist supplement'!$C$5:$M$157,11,FALSE)</f>
        <v>77</v>
      </c>
      <c r="U137" s="49" t="s">
        <v>676</v>
      </c>
    </row>
    <row r="138" spans="1:22">
      <c r="A138" s="135">
        <v>125</v>
      </c>
      <c r="B138" s="136" t="s">
        <v>171</v>
      </c>
      <c r="C138" s="137" t="s">
        <v>1050</v>
      </c>
      <c r="D138" s="136" t="s">
        <v>507</v>
      </c>
      <c r="E138" s="138">
        <v>1</v>
      </c>
      <c r="F138" s="137" t="s">
        <v>1050</v>
      </c>
      <c r="G138" s="139" t="s">
        <v>180</v>
      </c>
      <c r="H138" s="139" t="s">
        <v>136</v>
      </c>
      <c r="I138" s="139" t="s">
        <v>621</v>
      </c>
      <c r="J138" s="139"/>
      <c r="K138" s="139" t="s">
        <v>632</v>
      </c>
      <c r="L138" s="140"/>
      <c r="M138" s="140" t="s">
        <v>129</v>
      </c>
      <c r="N138" s="139">
        <v>0</v>
      </c>
      <c r="O138" s="139">
        <v>0</v>
      </c>
      <c r="P138" s="139">
        <v>0</v>
      </c>
      <c r="Q138" s="139">
        <v>0</v>
      </c>
      <c r="R138" s="139">
        <f t="shared" si="4"/>
        <v>0</v>
      </c>
      <c r="S138" s="142">
        <f>VLOOKUP(D138,'[1]Alist supplement'!$C$5:$M$157,10,FALSE)</f>
        <v>4032</v>
      </c>
      <c r="T138" s="142">
        <f>VLOOKUP(D138,'[1]Alist supplement'!$C$5:$M$157,11,FALSE)</f>
        <v>5700</v>
      </c>
      <c r="U138" s="139"/>
    </row>
    <row r="139" spans="1:22">
      <c r="A139" s="135">
        <v>120</v>
      </c>
      <c r="B139" s="136" t="s">
        <v>171</v>
      </c>
      <c r="C139" s="137" t="s">
        <v>342</v>
      </c>
      <c r="D139" s="136" t="s">
        <v>443</v>
      </c>
      <c r="E139" s="138">
        <v>180</v>
      </c>
      <c r="F139" s="137" t="s">
        <v>342</v>
      </c>
      <c r="G139" s="139" t="s">
        <v>180</v>
      </c>
      <c r="H139" s="139" t="s">
        <v>132</v>
      </c>
      <c r="I139" s="139" t="s">
        <v>621</v>
      </c>
      <c r="J139" s="139" t="s">
        <v>644</v>
      </c>
      <c r="K139" s="139" t="s">
        <v>625</v>
      </c>
      <c r="L139" s="140"/>
      <c r="M139" s="140">
        <v>42675</v>
      </c>
      <c r="N139" s="139">
        <v>0</v>
      </c>
      <c r="O139" s="139">
        <v>0</v>
      </c>
      <c r="P139" s="139">
        <v>5</v>
      </c>
      <c r="Q139" s="139">
        <v>127</v>
      </c>
      <c r="R139" s="139">
        <f t="shared" si="4"/>
        <v>277</v>
      </c>
      <c r="S139" s="142">
        <f>VLOOKUP(D139,'[1]Alist supplement'!$C$5:$M$157,10,FALSE)</f>
        <v>11.022222222222222</v>
      </c>
      <c r="T139" s="142">
        <f>VLOOKUP(D139,'[1]Alist supplement'!$C$5:$M$157,11,FALSE)</f>
        <v>43</v>
      </c>
      <c r="U139" s="139"/>
    </row>
    <row r="140" spans="1:22">
      <c r="A140" s="135">
        <v>121</v>
      </c>
      <c r="B140" s="136" t="s">
        <v>171</v>
      </c>
      <c r="C140" s="137" t="s">
        <v>342</v>
      </c>
      <c r="D140" s="136" t="s">
        <v>442</v>
      </c>
      <c r="E140" s="138">
        <v>60</v>
      </c>
      <c r="F140" s="137" t="s">
        <v>342</v>
      </c>
      <c r="G140" s="139" t="s">
        <v>180</v>
      </c>
      <c r="H140" s="139" t="s">
        <v>132</v>
      </c>
      <c r="I140" s="139" t="s">
        <v>621</v>
      </c>
      <c r="J140" s="139" t="s">
        <v>228</v>
      </c>
      <c r="K140" s="139" t="s">
        <v>625</v>
      </c>
      <c r="L140" s="140"/>
      <c r="M140" s="140" t="s">
        <v>129</v>
      </c>
      <c r="N140" s="139">
        <v>0</v>
      </c>
      <c r="O140" s="139">
        <v>0</v>
      </c>
      <c r="P140" s="139">
        <v>0</v>
      </c>
      <c r="Q140" s="139">
        <v>0</v>
      </c>
      <c r="R140" s="139">
        <f t="shared" si="4"/>
        <v>0</v>
      </c>
      <c r="S140" s="142">
        <f>VLOOKUP(D140,'[1]Alist supplement'!$C$5:$M$157,10,FALSE)</f>
        <v>13.866666666666667</v>
      </c>
      <c r="T140" s="142">
        <f>VLOOKUP(D140,'[1]Alist supplement'!$C$5:$M$157,11,FALSE)</f>
        <v>43</v>
      </c>
      <c r="U140" s="143"/>
    </row>
    <row r="141" spans="1:22" s="154" customFormat="1">
      <c r="A141" s="135">
        <v>122</v>
      </c>
      <c r="B141" s="136" t="s">
        <v>171</v>
      </c>
      <c r="C141" s="137" t="s">
        <v>356</v>
      </c>
      <c r="D141" s="136" t="s">
        <v>466</v>
      </c>
      <c r="E141" s="138">
        <v>60</v>
      </c>
      <c r="F141" s="137" t="s">
        <v>356</v>
      </c>
      <c r="G141" s="139" t="s">
        <v>180</v>
      </c>
      <c r="H141" s="139" t="s">
        <v>132</v>
      </c>
      <c r="I141" s="139" t="s">
        <v>621</v>
      </c>
      <c r="J141" s="139"/>
      <c r="K141" s="139" t="s">
        <v>625</v>
      </c>
      <c r="L141" s="140"/>
      <c r="M141" s="140" t="s">
        <v>129</v>
      </c>
      <c r="N141" s="139">
        <v>0</v>
      </c>
      <c r="O141" s="139">
        <v>0</v>
      </c>
      <c r="P141" s="139">
        <v>0</v>
      </c>
      <c r="Q141" s="139">
        <v>0</v>
      </c>
      <c r="R141" s="139">
        <f t="shared" si="4"/>
        <v>0</v>
      </c>
      <c r="S141" s="142">
        <f>VLOOKUP(D141,'[1]Alist supplement'!$C$5:$M$157,10,FALSE)</f>
        <v>20.266666666666666</v>
      </c>
      <c r="T141" s="142">
        <f>VLOOKUP(D141,'[1]Alist supplement'!$C$5:$M$157,11,FALSE)</f>
        <v>37</v>
      </c>
      <c r="U141" s="139"/>
      <c r="V141" s="119"/>
    </row>
    <row r="142" spans="1:22" s="154" customFormat="1">
      <c r="A142" s="135">
        <v>123</v>
      </c>
      <c r="B142" s="136" t="s">
        <v>331</v>
      </c>
      <c r="C142" s="137" t="s">
        <v>1042</v>
      </c>
      <c r="D142" s="136" t="s">
        <v>453</v>
      </c>
      <c r="E142" s="138">
        <v>90</v>
      </c>
      <c r="F142" s="137" t="s">
        <v>1042</v>
      </c>
      <c r="G142" s="139" t="s">
        <v>180</v>
      </c>
      <c r="H142" s="139" t="s">
        <v>132</v>
      </c>
      <c r="I142" s="139" t="s">
        <v>621</v>
      </c>
      <c r="J142" s="139"/>
      <c r="K142" s="139" t="s">
        <v>625</v>
      </c>
      <c r="L142" s="140">
        <v>41671</v>
      </c>
      <c r="M142" s="140">
        <f>L142+(365*2)</f>
        <v>42401</v>
      </c>
      <c r="N142" s="139">
        <v>0</v>
      </c>
      <c r="O142" s="139">
        <v>0</v>
      </c>
      <c r="P142" s="139">
        <v>0</v>
      </c>
      <c r="Q142" s="139">
        <v>10</v>
      </c>
      <c r="R142" s="139">
        <f t="shared" si="4"/>
        <v>10</v>
      </c>
      <c r="S142" s="142">
        <f>VLOOKUP(D142,'[1]Alist supplement'!$C$5:$M$157,10,FALSE)</f>
        <v>27.733333333333334</v>
      </c>
      <c r="T142" s="142">
        <f>VLOOKUP(D142,'[1]Alist supplement'!$C$5:$M$157,11,FALSE)</f>
        <v>46</v>
      </c>
      <c r="U142" s="49" t="s">
        <v>680</v>
      </c>
      <c r="V142" s="119"/>
    </row>
    <row r="143" spans="1:22">
      <c r="A143" s="135">
        <v>127</v>
      </c>
      <c r="B143" s="136" t="s">
        <v>171</v>
      </c>
      <c r="C143" s="137" t="s">
        <v>358</v>
      </c>
      <c r="D143" s="136" t="s">
        <v>470</v>
      </c>
      <c r="E143" s="138">
        <v>120</v>
      </c>
      <c r="F143" s="137" t="s">
        <v>358</v>
      </c>
      <c r="G143" s="139" t="s">
        <v>180</v>
      </c>
      <c r="H143" s="139" t="s">
        <v>132</v>
      </c>
      <c r="I143" s="139" t="s">
        <v>621</v>
      </c>
      <c r="J143" s="139"/>
      <c r="K143" s="139" t="s">
        <v>625</v>
      </c>
      <c r="L143" s="140"/>
      <c r="M143" s="140">
        <v>42430</v>
      </c>
      <c r="N143" s="139">
        <v>0</v>
      </c>
      <c r="O143" s="139">
        <v>0</v>
      </c>
      <c r="P143" s="139">
        <v>0</v>
      </c>
      <c r="Q143" s="139">
        <v>104</v>
      </c>
      <c r="R143" s="139">
        <f t="shared" si="4"/>
        <v>104</v>
      </c>
      <c r="S143" s="142">
        <f>VLOOKUP(D143,'[1]Alist supplement'!$C$5:$M$157,10,FALSE)</f>
        <v>17.600000000000001</v>
      </c>
      <c r="T143" s="142">
        <f>VLOOKUP(D143,'[1]Alist supplement'!$C$5:$M$157,11,FALSE)</f>
        <v>25</v>
      </c>
      <c r="U143" s="49" t="s">
        <v>680</v>
      </c>
    </row>
    <row r="144" spans="1:22" s="154" customFormat="1">
      <c r="A144" s="135">
        <v>129</v>
      </c>
      <c r="B144" s="136" t="s">
        <v>171</v>
      </c>
      <c r="C144" s="137" t="s">
        <v>412</v>
      </c>
      <c r="D144" s="136" t="s">
        <v>566</v>
      </c>
      <c r="E144" s="138">
        <v>180</v>
      </c>
      <c r="F144" s="137" t="s">
        <v>412</v>
      </c>
      <c r="G144" s="139" t="s">
        <v>180</v>
      </c>
      <c r="H144" s="139" t="s">
        <v>132</v>
      </c>
      <c r="I144" s="139" t="s">
        <v>621</v>
      </c>
      <c r="J144" s="139"/>
      <c r="K144" s="139" t="s">
        <v>625</v>
      </c>
      <c r="L144" s="140"/>
      <c r="M144" s="140">
        <v>42826</v>
      </c>
      <c r="N144" s="139">
        <v>0</v>
      </c>
      <c r="O144" s="139">
        <v>0</v>
      </c>
      <c r="P144" s="139">
        <v>0</v>
      </c>
      <c r="Q144" s="139">
        <v>56</v>
      </c>
      <c r="R144" s="139">
        <f t="shared" si="4"/>
        <v>56</v>
      </c>
      <c r="S144" s="142">
        <f>VLOOKUP(D144,'[1]Alist supplement'!$C$5:$M$157,10,FALSE)</f>
        <v>23.822222222222223</v>
      </c>
      <c r="T144" s="142">
        <f>VLOOKUP(D144,'[1]Alist supplement'!$C$5:$M$157,11,FALSE)</f>
        <v>30.5</v>
      </c>
      <c r="U144" s="139"/>
      <c r="V144" s="119"/>
    </row>
    <row r="145" spans="1:21">
      <c r="A145" s="135">
        <v>128</v>
      </c>
      <c r="B145" s="136" t="s">
        <v>171</v>
      </c>
      <c r="C145" s="137" t="s">
        <v>351</v>
      </c>
      <c r="D145" s="136" t="s">
        <v>459</v>
      </c>
      <c r="E145" s="138">
        <v>60</v>
      </c>
      <c r="F145" s="137" t="s">
        <v>351</v>
      </c>
      <c r="G145" s="139" t="s">
        <v>180</v>
      </c>
      <c r="H145" s="139" t="s">
        <v>132</v>
      </c>
      <c r="I145" s="139" t="s">
        <v>621</v>
      </c>
      <c r="J145" s="139" t="s">
        <v>645</v>
      </c>
      <c r="K145" s="139" t="s">
        <v>625</v>
      </c>
      <c r="L145" s="140"/>
      <c r="M145" s="140">
        <v>42644</v>
      </c>
      <c r="N145" s="139">
        <v>3</v>
      </c>
      <c r="O145" s="139">
        <v>0</v>
      </c>
      <c r="P145" s="139">
        <v>5</v>
      </c>
      <c r="Q145" s="139">
        <v>14</v>
      </c>
      <c r="R145" s="139">
        <f t="shared" si="4"/>
        <v>344</v>
      </c>
      <c r="S145" s="142">
        <f>VLOOKUP(D145,'[1]Alist supplement'!$C$5:$M$157,10,FALSE)</f>
        <v>21.333333333333332</v>
      </c>
      <c r="T145" s="142">
        <f>VLOOKUP(D145,'[1]Alist supplement'!$C$5:$M$157,11,FALSE)</f>
        <v>36</v>
      </c>
      <c r="U145" s="139"/>
    </row>
    <row r="146" spans="1:21">
      <c r="A146" s="135">
        <v>130</v>
      </c>
      <c r="B146" s="136" t="s">
        <v>331</v>
      </c>
      <c r="C146" s="137" t="s">
        <v>378</v>
      </c>
      <c r="D146" s="136" t="s">
        <v>506</v>
      </c>
      <c r="E146" s="138">
        <v>90</v>
      </c>
      <c r="F146" s="137" t="s">
        <v>378</v>
      </c>
      <c r="G146" s="139" t="s">
        <v>180</v>
      </c>
      <c r="H146" s="139" t="s">
        <v>132</v>
      </c>
      <c r="I146" s="139" t="s">
        <v>621</v>
      </c>
      <c r="J146" s="139"/>
      <c r="K146" s="139" t="s">
        <v>625</v>
      </c>
      <c r="L146" s="140">
        <v>41852</v>
      </c>
      <c r="M146" s="140">
        <f>L146+(365*2)</f>
        <v>42582</v>
      </c>
      <c r="N146" s="139">
        <v>1</v>
      </c>
      <c r="O146" s="139">
        <v>0</v>
      </c>
      <c r="P146" s="139">
        <v>0</v>
      </c>
      <c r="Q146" s="139">
        <v>18</v>
      </c>
      <c r="R146" s="139">
        <f t="shared" si="4"/>
        <v>108</v>
      </c>
      <c r="S146" s="142">
        <f>VLOOKUP(D146,'[1]Alist supplement'!$C$5:$M$157,10,FALSE)</f>
        <v>57.6</v>
      </c>
      <c r="T146" s="142">
        <f>VLOOKUP(D146,'[1]Alist supplement'!$C$5:$M$157,11,FALSE)</f>
        <v>85</v>
      </c>
      <c r="U146" s="49" t="s">
        <v>734</v>
      </c>
    </row>
    <row r="147" spans="1:21">
      <c r="A147" s="135">
        <v>132</v>
      </c>
      <c r="B147" s="136" t="s">
        <v>171</v>
      </c>
      <c r="C147" s="137" t="s">
        <v>366</v>
      </c>
      <c r="D147" s="136" t="s">
        <v>483</v>
      </c>
      <c r="E147" s="138">
        <v>60</v>
      </c>
      <c r="F147" s="137" t="s">
        <v>366</v>
      </c>
      <c r="G147" s="139" t="s">
        <v>180</v>
      </c>
      <c r="H147" s="139" t="s">
        <v>132</v>
      </c>
      <c r="I147" s="139" t="s">
        <v>621</v>
      </c>
      <c r="J147" s="139"/>
      <c r="K147" s="139" t="s">
        <v>625</v>
      </c>
      <c r="L147" s="140"/>
      <c r="M147" s="140">
        <v>42552</v>
      </c>
      <c r="N147" s="139">
        <v>3</v>
      </c>
      <c r="O147" s="139">
        <v>0</v>
      </c>
      <c r="P147" s="139">
        <v>4</v>
      </c>
      <c r="Q147" s="139">
        <v>69</v>
      </c>
      <c r="R147" s="139">
        <f t="shared" si="4"/>
        <v>369</v>
      </c>
      <c r="S147" s="142">
        <f>VLOOKUP(D147,'[1]Alist supplement'!$C$5:$M$157,10,FALSE)</f>
        <v>11.733333333333333</v>
      </c>
      <c r="T147" s="142">
        <f>VLOOKUP(D147,'[1]Alist supplement'!$C$5:$M$157,11,FALSE)</f>
        <v>26</v>
      </c>
      <c r="U147" s="49" t="s">
        <v>734</v>
      </c>
    </row>
    <row r="148" spans="1:21">
      <c r="A148" s="135">
        <v>135</v>
      </c>
      <c r="B148" s="136" t="s">
        <v>171</v>
      </c>
      <c r="C148" s="137" t="s">
        <v>346</v>
      </c>
      <c r="D148" s="136" t="s">
        <v>450</v>
      </c>
      <c r="E148" s="138">
        <v>60</v>
      </c>
      <c r="F148" s="137" t="s">
        <v>346</v>
      </c>
      <c r="G148" s="139" t="s">
        <v>180</v>
      </c>
      <c r="H148" s="139" t="s">
        <v>132</v>
      </c>
      <c r="I148" s="139" t="s">
        <v>621</v>
      </c>
      <c r="J148" s="139"/>
      <c r="K148" s="139" t="s">
        <v>625</v>
      </c>
      <c r="L148" s="140"/>
      <c r="M148" s="140">
        <v>42339</v>
      </c>
      <c r="N148" s="139">
        <v>2</v>
      </c>
      <c r="O148" s="139">
        <v>0</v>
      </c>
      <c r="P148" s="139">
        <v>3</v>
      </c>
      <c r="Q148" s="139">
        <v>23</v>
      </c>
      <c r="R148" s="139">
        <f t="shared" si="4"/>
        <v>233</v>
      </c>
      <c r="S148" s="142">
        <f>VLOOKUP(D148,'[1]Alist supplement'!$C$5:$M$157,10,FALSE)</f>
        <v>29.866666666666667</v>
      </c>
      <c r="T148" s="142">
        <f>VLOOKUP(D148,'[1]Alist supplement'!$C$5:$M$157,11,FALSE)</f>
        <v>45</v>
      </c>
      <c r="U148" s="49" t="s">
        <v>676</v>
      </c>
    </row>
    <row r="149" spans="1:21">
      <c r="A149" s="135">
        <v>131</v>
      </c>
      <c r="B149" s="136" t="s">
        <v>171</v>
      </c>
      <c r="C149" s="137" t="s">
        <v>365</v>
      </c>
      <c r="D149" s="136" t="s">
        <v>482</v>
      </c>
      <c r="E149" s="138">
        <v>120</v>
      </c>
      <c r="F149" s="137" t="s">
        <v>365</v>
      </c>
      <c r="G149" s="139" t="s">
        <v>180</v>
      </c>
      <c r="H149" s="139" t="s">
        <v>132</v>
      </c>
      <c r="I149" s="139" t="s">
        <v>621</v>
      </c>
      <c r="J149" s="139" t="s">
        <v>646</v>
      </c>
      <c r="K149" s="139" t="s">
        <v>675</v>
      </c>
      <c r="L149" s="140"/>
      <c r="M149" s="140">
        <v>42583</v>
      </c>
      <c r="N149" s="139">
        <v>0</v>
      </c>
      <c r="O149" s="139">
        <v>0</v>
      </c>
      <c r="P149" s="139">
        <v>0</v>
      </c>
      <c r="Q149" s="139">
        <v>59</v>
      </c>
      <c r="R149" s="139">
        <f t="shared" si="4"/>
        <v>59</v>
      </c>
      <c r="S149" s="142">
        <f>VLOOKUP(D149,'[1]Alist supplement'!$C$5:$M$157,10,FALSE)</f>
        <v>17.066666666666666</v>
      </c>
      <c r="T149" s="142">
        <f>VLOOKUP(D149,'[1]Alist supplement'!$C$5:$M$157,11,FALSE)</f>
        <v>26</v>
      </c>
      <c r="U149" s="49" t="s">
        <v>734</v>
      </c>
    </row>
    <row r="150" spans="1:21">
      <c r="A150" s="135">
        <v>4</v>
      </c>
      <c r="B150" s="136" t="s">
        <v>331</v>
      </c>
      <c r="C150" s="137" t="s">
        <v>423</v>
      </c>
      <c r="D150" s="136" t="s">
        <v>577</v>
      </c>
      <c r="E150" s="138">
        <v>90</v>
      </c>
      <c r="F150" s="137" t="s">
        <v>423</v>
      </c>
      <c r="G150" s="139" t="s">
        <v>180</v>
      </c>
      <c r="H150" s="139" t="s">
        <v>132</v>
      </c>
      <c r="I150" s="139" t="s">
        <v>621</v>
      </c>
      <c r="J150" s="139"/>
      <c r="K150" s="139" t="s">
        <v>625</v>
      </c>
      <c r="L150" s="140" t="s">
        <v>129</v>
      </c>
      <c r="M150" s="140" t="s">
        <v>129</v>
      </c>
      <c r="N150" s="139"/>
      <c r="O150" s="139"/>
      <c r="P150" s="139"/>
      <c r="Q150" s="139"/>
      <c r="R150" s="139">
        <f t="shared" si="4"/>
        <v>0</v>
      </c>
      <c r="S150" s="142">
        <f>VLOOKUP(D150,'[1]Alist supplement'!$C$5:$M$157,10,FALSE)</f>
        <v>0</v>
      </c>
      <c r="T150" s="142">
        <f>VLOOKUP(D150,'[1]Alist supplement'!$C$5:$M$157,11,FALSE)</f>
        <v>36</v>
      </c>
      <c r="U150" s="139"/>
    </row>
    <row r="151" spans="1:21">
      <c r="A151" s="135">
        <v>5</v>
      </c>
      <c r="B151" s="136" t="s">
        <v>331</v>
      </c>
      <c r="C151" s="137" t="s">
        <v>424</v>
      </c>
      <c r="D151" s="136" t="s">
        <v>578</v>
      </c>
      <c r="E151" s="138">
        <v>90</v>
      </c>
      <c r="F151" s="137" t="s">
        <v>424</v>
      </c>
      <c r="G151" s="139" t="s">
        <v>180</v>
      </c>
      <c r="H151" s="139" t="s">
        <v>132</v>
      </c>
      <c r="I151" s="139" t="s">
        <v>621</v>
      </c>
      <c r="J151" s="139"/>
      <c r="K151" s="139" t="s">
        <v>625</v>
      </c>
      <c r="L151" s="140" t="s">
        <v>129</v>
      </c>
      <c r="M151" s="140" t="s">
        <v>129</v>
      </c>
      <c r="N151" s="139"/>
      <c r="O151" s="139"/>
      <c r="P151" s="139"/>
      <c r="Q151" s="139"/>
      <c r="R151" s="139">
        <f t="shared" si="4"/>
        <v>0</v>
      </c>
      <c r="S151" s="142">
        <f>VLOOKUP(D151,'[1]Alist supplement'!$C$5:$M$157,10,FALSE)</f>
        <v>0</v>
      </c>
      <c r="T151" s="142">
        <f>VLOOKUP(D151,'[1]Alist supplement'!$C$5:$M$157,11,FALSE)</f>
        <v>54</v>
      </c>
      <c r="U151" s="139"/>
    </row>
    <row r="152" spans="1:21">
      <c r="A152" s="135">
        <v>137</v>
      </c>
      <c r="B152" s="136" t="s">
        <v>331</v>
      </c>
      <c r="C152" s="137" t="s">
        <v>1043</v>
      </c>
      <c r="D152" s="136" t="s">
        <v>491</v>
      </c>
      <c r="E152" s="138">
        <v>60</v>
      </c>
      <c r="F152" s="137" t="s">
        <v>1043</v>
      </c>
      <c r="G152" s="139" t="s">
        <v>180</v>
      </c>
      <c r="H152" s="139" t="s">
        <v>132</v>
      </c>
      <c r="I152" s="139" t="s">
        <v>621</v>
      </c>
      <c r="J152" s="139"/>
      <c r="K152" s="139" t="s">
        <v>625</v>
      </c>
      <c r="L152" s="140">
        <v>42095</v>
      </c>
      <c r="M152" s="140">
        <f>L152+(365*2)</f>
        <v>42825</v>
      </c>
      <c r="N152" s="139">
        <v>1</v>
      </c>
      <c r="O152" s="139">
        <v>0</v>
      </c>
      <c r="P152" s="139">
        <v>4</v>
      </c>
      <c r="Q152" s="139">
        <v>2</v>
      </c>
      <c r="R152" s="139">
        <f t="shared" si="4"/>
        <v>182</v>
      </c>
      <c r="S152" s="142">
        <f>VLOOKUP(D152,'[1]Alist supplement'!$C$5:$M$157,10,FALSE)</f>
        <v>28.8</v>
      </c>
      <c r="T152" s="142">
        <f>VLOOKUP(D152,'[1]Alist supplement'!$C$5:$M$157,11,FALSE)</f>
        <v>53</v>
      </c>
      <c r="U152" s="139"/>
    </row>
    <row r="153" spans="1:21">
      <c r="A153" s="135">
        <v>138</v>
      </c>
      <c r="B153" s="136" t="s">
        <v>171</v>
      </c>
      <c r="C153" s="137" t="s">
        <v>397</v>
      </c>
      <c r="D153" s="136" t="s">
        <v>542</v>
      </c>
      <c r="E153" s="138">
        <v>120</v>
      </c>
      <c r="F153" s="137" t="s">
        <v>397</v>
      </c>
      <c r="G153" s="139" t="s">
        <v>180</v>
      </c>
      <c r="H153" s="139" t="s">
        <v>132</v>
      </c>
      <c r="I153" s="139" t="s">
        <v>621</v>
      </c>
      <c r="J153" s="139"/>
      <c r="K153" s="139" t="s">
        <v>625</v>
      </c>
      <c r="L153" s="140"/>
      <c r="M153" s="140">
        <v>42675</v>
      </c>
      <c r="N153" s="139">
        <v>0</v>
      </c>
      <c r="O153" s="139">
        <v>0</v>
      </c>
      <c r="P153" s="139">
        <v>0</v>
      </c>
      <c r="Q153" s="139">
        <v>13</v>
      </c>
      <c r="R153" s="139">
        <f t="shared" si="4"/>
        <v>13</v>
      </c>
      <c r="S153" s="142">
        <f>VLOOKUP(D153,'[1]Alist supplement'!$C$5:$M$157,10,FALSE)</f>
        <v>22.4</v>
      </c>
      <c r="T153" s="142">
        <f>VLOOKUP(D153,'[1]Alist supplement'!$C$5:$M$157,11,FALSE)</f>
        <v>36</v>
      </c>
      <c r="U153" s="139"/>
    </row>
    <row r="154" spans="1:21">
      <c r="A154" s="135">
        <v>139</v>
      </c>
      <c r="B154" s="136" t="s">
        <v>171</v>
      </c>
      <c r="C154" s="137" t="s">
        <v>379</v>
      </c>
      <c r="D154" s="136" t="s">
        <v>508</v>
      </c>
      <c r="E154" s="138">
        <v>60</v>
      </c>
      <c r="F154" s="137" t="s">
        <v>379</v>
      </c>
      <c r="G154" s="139" t="s">
        <v>180</v>
      </c>
      <c r="H154" s="139" t="s">
        <v>132</v>
      </c>
      <c r="I154" s="139" t="s">
        <v>621</v>
      </c>
      <c r="J154" s="139"/>
      <c r="K154" s="139" t="s">
        <v>625</v>
      </c>
      <c r="L154" s="140"/>
      <c r="M154" s="140">
        <v>42370</v>
      </c>
      <c r="N154" s="139">
        <v>2</v>
      </c>
      <c r="O154" s="139">
        <v>0</v>
      </c>
      <c r="P154" s="139">
        <v>3</v>
      </c>
      <c r="Q154" s="139">
        <v>11</v>
      </c>
      <c r="R154" s="139">
        <f t="shared" si="4"/>
        <v>221</v>
      </c>
      <c r="S154" s="142">
        <f>VLOOKUP(D154,'[1]Alist supplement'!$C$5:$M$157,10,FALSE)</f>
        <v>68.266666666666666</v>
      </c>
      <c r="T154" s="142">
        <f>VLOOKUP(D154,'[1]Alist supplement'!$C$5:$M$157,11,FALSE)</f>
        <v>101</v>
      </c>
      <c r="U154" s="49" t="s">
        <v>680</v>
      </c>
    </row>
    <row r="155" spans="1:21">
      <c r="A155" s="135">
        <v>145</v>
      </c>
      <c r="B155" s="136" t="s">
        <v>331</v>
      </c>
      <c r="C155" s="137" t="s">
        <v>1044</v>
      </c>
      <c r="D155" s="136" t="s">
        <v>436</v>
      </c>
      <c r="E155" s="138">
        <v>100</v>
      </c>
      <c r="F155" s="137" t="s">
        <v>1044</v>
      </c>
      <c r="G155" s="139" t="s">
        <v>180</v>
      </c>
      <c r="H155" s="139" t="s">
        <v>132</v>
      </c>
      <c r="I155" s="139" t="s">
        <v>621</v>
      </c>
      <c r="J155" s="139"/>
      <c r="K155" s="139" t="s">
        <v>625</v>
      </c>
      <c r="L155" s="140">
        <v>41883</v>
      </c>
      <c r="M155" s="140">
        <f>L155+(365*2)</f>
        <v>42613</v>
      </c>
      <c r="N155" s="139">
        <v>3</v>
      </c>
      <c r="O155" s="139">
        <v>0</v>
      </c>
      <c r="P155" s="139">
        <v>5</v>
      </c>
      <c r="Q155" s="139">
        <v>4</v>
      </c>
      <c r="R155" s="139">
        <f t="shared" si="4"/>
        <v>454</v>
      </c>
      <c r="S155" s="142">
        <f>VLOOKUP(D155,'[1]Alist supplement'!$C$5:$M$157,10,FALSE)</f>
        <v>9.6</v>
      </c>
      <c r="T155" s="142">
        <f>VLOOKUP(D155,'[1]Alist supplement'!$C$5:$M$157,11,FALSE)</f>
        <v>19</v>
      </c>
      <c r="U155" s="49" t="s">
        <v>734</v>
      </c>
    </row>
    <row r="156" spans="1:21">
      <c r="A156" s="135">
        <v>146</v>
      </c>
      <c r="B156" s="136" t="s">
        <v>171</v>
      </c>
      <c r="C156" s="137" t="s">
        <v>359</v>
      </c>
      <c r="D156" s="136" t="s">
        <v>471</v>
      </c>
      <c r="E156" s="138">
        <v>1</v>
      </c>
      <c r="F156" s="137" t="s">
        <v>359</v>
      </c>
      <c r="G156" s="139" t="s">
        <v>180</v>
      </c>
      <c r="H156" s="139" t="s">
        <v>132</v>
      </c>
      <c r="I156" s="139" t="s">
        <v>621</v>
      </c>
      <c r="J156" s="139"/>
      <c r="K156" s="139" t="s">
        <v>641</v>
      </c>
      <c r="L156" s="140"/>
      <c r="M156" s="140" t="s">
        <v>129</v>
      </c>
      <c r="N156" s="139">
        <v>0</v>
      </c>
      <c r="O156" s="139">
        <v>0</v>
      </c>
      <c r="P156" s="139">
        <v>0</v>
      </c>
      <c r="Q156" s="139">
        <v>0</v>
      </c>
      <c r="R156" s="139">
        <f t="shared" si="4"/>
        <v>0</v>
      </c>
      <c r="S156" s="142">
        <f>VLOOKUP(D156,'[1]Alist supplement'!$C$5:$M$157,10,FALSE)</f>
        <v>2880</v>
      </c>
      <c r="T156" s="142">
        <f>VLOOKUP(D156,'[1]Alist supplement'!$C$5:$M$157,11,FALSE)</f>
        <v>3750</v>
      </c>
      <c r="U156" s="139"/>
    </row>
    <row r="157" spans="1:21">
      <c r="A157" s="135">
        <v>148</v>
      </c>
      <c r="B157" s="136" t="s">
        <v>171</v>
      </c>
      <c r="C157" s="137" t="s">
        <v>368</v>
      </c>
      <c r="D157" s="136" t="s">
        <v>485</v>
      </c>
      <c r="E157" s="138">
        <v>60</v>
      </c>
      <c r="F157" s="137" t="s">
        <v>368</v>
      </c>
      <c r="G157" s="139" t="s">
        <v>180</v>
      </c>
      <c r="H157" s="139" t="s">
        <v>132</v>
      </c>
      <c r="I157" s="139" t="s">
        <v>621</v>
      </c>
      <c r="J157" s="139"/>
      <c r="K157" s="139" t="s">
        <v>625</v>
      </c>
      <c r="L157" s="140"/>
      <c r="M157" s="140">
        <v>42339</v>
      </c>
      <c r="N157" s="139">
        <v>3</v>
      </c>
      <c r="O157" s="139">
        <v>2</v>
      </c>
      <c r="P157" s="139">
        <v>2</v>
      </c>
      <c r="Q157" s="139">
        <v>0</v>
      </c>
      <c r="R157" s="139">
        <f t="shared" si="4"/>
        <v>270</v>
      </c>
      <c r="S157" s="142">
        <f>VLOOKUP(D157,'[1]Alist supplement'!$C$5:$M$157,10,FALSE)</f>
        <v>50.133333333333333</v>
      </c>
      <c r="T157" s="142">
        <f>VLOOKUP(D157,'[1]Alist supplement'!$C$5:$M$157,11,FALSE)</f>
        <v>65</v>
      </c>
      <c r="U157" s="49" t="s">
        <v>676</v>
      </c>
    </row>
    <row r="158" spans="1:21">
      <c r="A158" s="135">
        <v>6</v>
      </c>
      <c r="B158" s="136" t="s">
        <v>331</v>
      </c>
      <c r="C158" s="137" t="s">
        <v>425</v>
      </c>
      <c r="D158" s="136" t="s">
        <v>579</v>
      </c>
      <c r="E158" s="138">
        <v>90</v>
      </c>
      <c r="F158" s="137" t="s">
        <v>425</v>
      </c>
      <c r="G158" s="139" t="s">
        <v>180</v>
      </c>
      <c r="H158" s="139" t="s">
        <v>132</v>
      </c>
      <c r="I158" s="139" t="s">
        <v>621</v>
      </c>
      <c r="J158" s="139"/>
      <c r="K158" s="139" t="s">
        <v>625</v>
      </c>
      <c r="L158" s="140" t="s">
        <v>129</v>
      </c>
      <c r="M158" s="140" t="s">
        <v>129</v>
      </c>
      <c r="N158" s="139">
        <v>0</v>
      </c>
      <c r="O158" s="139">
        <v>0</v>
      </c>
      <c r="P158" s="139">
        <v>0</v>
      </c>
      <c r="Q158" s="139">
        <v>0</v>
      </c>
      <c r="R158" s="139">
        <f t="shared" si="4"/>
        <v>0</v>
      </c>
      <c r="S158" s="142">
        <f>VLOOKUP(D158,'[1]Alist supplement'!$C$5:$M$157,10,FALSE)</f>
        <v>0</v>
      </c>
      <c r="T158" s="142">
        <f>VLOOKUP(D158,'[1]Alist supplement'!$C$5:$M$157,11,FALSE)</f>
        <v>25</v>
      </c>
      <c r="U158" s="139"/>
    </row>
    <row r="159" spans="1:21" ht="14.25">
      <c r="A159" s="151"/>
      <c r="B159" s="152" t="s">
        <v>994</v>
      </c>
      <c r="C159" s="152" t="s">
        <v>988</v>
      </c>
      <c r="D159" s="136" t="s">
        <v>995</v>
      </c>
      <c r="E159" s="152">
        <v>60</v>
      </c>
      <c r="F159" s="152"/>
      <c r="G159" s="139" t="s">
        <v>180</v>
      </c>
      <c r="H159" s="139" t="s">
        <v>132</v>
      </c>
      <c r="I159" s="139" t="s">
        <v>621</v>
      </c>
      <c r="J159" s="139"/>
      <c r="K159" s="139" t="s">
        <v>675</v>
      </c>
      <c r="L159" s="140"/>
      <c r="M159" s="153">
        <v>43009</v>
      </c>
      <c r="N159" s="139">
        <v>0</v>
      </c>
      <c r="O159" s="139">
        <v>0</v>
      </c>
      <c r="P159" s="139">
        <v>0</v>
      </c>
      <c r="Q159" s="139">
        <v>23</v>
      </c>
      <c r="R159" s="139">
        <f t="shared" si="4"/>
        <v>23</v>
      </c>
      <c r="S159" s="142">
        <f>3145/60</f>
        <v>52.416666666666664</v>
      </c>
      <c r="T159" s="142">
        <v>80</v>
      </c>
      <c r="U159" s="139"/>
    </row>
    <row r="160" spans="1:21">
      <c r="A160" s="135"/>
      <c r="B160" s="152" t="s">
        <v>994</v>
      </c>
      <c r="C160" s="137" t="s">
        <v>990</v>
      </c>
      <c r="D160" s="136" t="s">
        <v>997</v>
      </c>
      <c r="E160" s="138"/>
      <c r="F160" s="137"/>
      <c r="G160" s="139"/>
      <c r="H160" s="139"/>
      <c r="I160" s="139"/>
      <c r="J160" s="139"/>
      <c r="K160" s="139"/>
      <c r="L160" s="140"/>
      <c r="M160" s="140" t="s">
        <v>129</v>
      </c>
      <c r="N160" s="139">
        <v>0</v>
      </c>
      <c r="O160" s="139"/>
      <c r="P160" s="139"/>
      <c r="Q160" s="139">
        <v>14</v>
      </c>
      <c r="R160" s="139">
        <f t="shared" si="4"/>
        <v>14</v>
      </c>
      <c r="S160" s="142"/>
      <c r="T160" s="142"/>
      <c r="U160" s="139"/>
    </row>
    <row r="161" spans="1:21">
      <c r="A161" s="135"/>
      <c r="B161" s="152" t="s">
        <v>994</v>
      </c>
      <c r="C161" s="137" t="s">
        <v>991</v>
      </c>
      <c r="D161" s="136" t="s">
        <v>996</v>
      </c>
      <c r="E161" s="138"/>
      <c r="F161" s="137"/>
      <c r="G161" s="139"/>
      <c r="H161" s="139"/>
      <c r="I161" s="139"/>
      <c r="J161" s="139"/>
      <c r="K161" s="139"/>
      <c r="L161" s="140"/>
      <c r="M161" s="140"/>
      <c r="N161" s="139">
        <v>0</v>
      </c>
      <c r="O161" s="139">
        <v>0</v>
      </c>
      <c r="P161" s="139">
        <v>1</v>
      </c>
      <c r="Q161" s="139">
        <v>10</v>
      </c>
      <c r="R161" s="139">
        <f t="shared" si="4"/>
        <v>40</v>
      </c>
      <c r="S161" s="142"/>
      <c r="T161" s="142"/>
      <c r="U161" s="139"/>
    </row>
    <row r="163" spans="1:21">
      <c r="N163" s="119">
        <f t="shared" ref="N163:T163" si="5">SUM(N6:N162)</f>
        <v>140</v>
      </c>
      <c r="O163" s="119">
        <f t="shared" si="5"/>
        <v>36</v>
      </c>
      <c r="P163" s="119">
        <f t="shared" si="5"/>
        <v>334</v>
      </c>
      <c r="Q163" s="119">
        <f t="shared" si="5"/>
        <v>5386</v>
      </c>
      <c r="R163" s="119">
        <f t="shared" si="5"/>
        <v>26977</v>
      </c>
      <c r="S163" s="121">
        <f t="shared" si="5"/>
        <v>50915.136666666673</v>
      </c>
      <c r="T163" s="121">
        <f t="shared" si="5"/>
        <v>76800.5</v>
      </c>
    </row>
    <row r="164" spans="1:21">
      <c r="U164" s="119" t="s">
        <v>992</v>
      </c>
    </row>
  </sheetData>
  <autoFilter ref="A5:U161"/>
  <sortState ref="A6:X163">
    <sortCondition ref="D6"/>
  </sortState>
  <mergeCells count="1">
    <mergeCell ref="A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workbookViewId="0">
      <pane xSplit="1" ySplit="4" topLeftCell="B105" activePane="bottomRight" state="frozen"/>
      <selection pane="topRight" activeCell="B1" sqref="B1"/>
      <selection pane="bottomLeft" activeCell="A5" sqref="A5"/>
      <selection pane="bottomRight" activeCell="C89" sqref="C89"/>
    </sheetView>
  </sheetViews>
  <sheetFormatPr defaultRowHeight="15"/>
  <cols>
    <col min="1" max="1" width="54.85546875" bestFit="1" customWidth="1"/>
    <col min="3" max="3" width="32.7109375" bestFit="1" customWidth="1"/>
  </cols>
  <sheetData>
    <row r="1" spans="1:1">
      <c r="A1" t="s">
        <v>229</v>
      </c>
    </row>
    <row r="3" spans="1:1">
      <c r="A3" s="4" t="s">
        <v>230</v>
      </c>
    </row>
    <row r="5" spans="1:1">
      <c r="A5" s="5" t="s">
        <v>649</v>
      </c>
    </row>
    <row r="6" spans="1:1">
      <c r="A6" s="5" t="s">
        <v>650</v>
      </c>
    </row>
    <row r="7" spans="1:1">
      <c r="A7" s="5" t="s">
        <v>647</v>
      </c>
    </row>
    <row r="8" spans="1:1">
      <c r="A8" s="6" t="s">
        <v>651</v>
      </c>
    </row>
    <row r="9" spans="1:1">
      <c r="A9" s="6" t="s">
        <v>652</v>
      </c>
    </row>
    <row r="10" spans="1:1">
      <c r="A10" s="6" t="s">
        <v>648</v>
      </c>
    </row>
    <row r="12" spans="1:1">
      <c r="A12" s="4" t="s">
        <v>231</v>
      </c>
    </row>
    <row r="14" spans="1:1">
      <c r="A14" t="s">
        <v>249</v>
      </c>
    </row>
    <row r="15" spans="1:1">
      <c r="A15" t="s">
        <v>251</v>
      </c>
    </row>
    <row r="16" spans="1:1">
      <c r="A16" t="s">
        <v>253</v>
      </c>
    </row>
    <row r="17" spans="1:1">
      <c r="A17" t="s">
        <v>255</v>
      </c>
    </row>
    <row r="18" spans="1:1">
      <c r="A18" t="s">
        <v>257</v>
      </c>
    </row>
    <row r="19" spans="1:1">
      <c r="A19" t="s">
        <v>259</v>
      </c>
    </row>
    <row r="20" spans="1:1">
      <c r="A20" t="s">
        <v>261</v>
      </c>
    </row>
    <row r="21" spans="1:1">
      <c r="A21" t="s">
        <v>263</v>
      </c>
    </row>
    <row r="22" spans="1:1">
      <c r="A22" t="s">
        <v>265</v>
      </c>
    </row>
    <row r="23" spans="1:1">
      <c r="A23" t="s">
        <v>267</v>
      </c>
    </row>
    <row r="24" spans="1:1">
      <c r="A24" t="s">
        <v>269</v>
      </c>
    </row>
    <row r="25" spans="1:1">
      <c r="A25" t="s">
        <v>271</v>
      </c>
    </row>
    <row r="26" spans="1:1">
      <c r="A26" t="s">
        <v>273</v>
      </c>
    </row>
    <row r="27" spans="1:1">
      <c r="A27" t="s">
        <v>275</v>
      </c>
    </row>
    <row r="28" spans="1:1">
      <c r="A28" t="s">
        <v>277</v>
      </c>
    </row>
    <row r="29" spans="1:1">
      <c r="A29" t="s">
        <v>279</v>
      </c>
    </row>
    <row r="30" spans="1:1">
      <c r="A30" t="s">
        <v>281</v>
      </c>
    </row>
    <row r="31" spans="1:1">
      <c r="A31" t="s">
        <v>283</v>
      </c>
    </row>
    <row r="32" spans="1:1">
      <c r="A32" t="s">
        <v>285</v>
      </c>
    </row>
    <row r="33" spans="1:1">
      <c r="A33" t="s">
        <v>287</v>
      </c>
    </row>
    <row r="34" spans="1:1">
      <c r="A34" t="s">
        <v>289</v>
      </c>
    </row>
    <row r="35" spans="1:1">
      <c r="A35" t="s">
        <v>291</v>
      </c>
    </row>
    <row r="36" spans="1:1">
      <c r="A36" t="s">
        <v>293</v>
      </c>
    </row>
    <row r="37" spans="1:1">
      <c r="A37" t="s">
        <v>295</v>
      </c>
    </row>
    <row r="38" spans="1:1">
      <c r="A38" t="s">
        <v>297</v>
      </c>
    </row>
    <row r="39" spans="1:1">
      <c r="A39" t="s">
        <v>299</v>
      </c>
    </row>
    <row r="40" spans="1:1">
      <c r="A40" t="s">
        <v>301</v>
      </c>
    </row>
    <row r="41" spans="1:1">
      <c r="A41" t="s">
        <v>303</v>
      </c>
    </row>
    <row r="42" spans="1:1">
      <c r="A42" t="s">
        <v>305</v>
      </c>
    </row>
    <row r="43" spans="1:1">
      <c r="A43" t="s">
        <v>307</v>
      </c>
    </row>
    <row r="44" spans="1:1">
      <c r="A44" t="s">
        <v>309</v>
      </c>
    </row>
    <row r="45" spans="1:1">
      <c r="A45" t="s">
        <v>311</v>
      </c>
    </row>
    <row r="46" spans="1:1">
      <c r="A46" t="s">
        <v>313</v>
      </c>
    </row>
    <row r="47" spans="1:1">
      <c r="A47" t="s">
        <v>315</v>
      </c>
    </row>
    <row r="48" spans="1:1">
      <c r="A48" t="s">
        <v>317</v>
      </c>
    </row>
    <row r="49" spans="1:1">
      <c r="A49" t="s">
        <v>319</v>
      </c>
    </row>
    <row r="50" spans="1:1">
      <c r="A50" t="s">
        <v>321</v>
      </c>
    </row>
    <row r="51" spans="1:1">
      <c r="A51" t="s">
        <v>323</v>
      </c>
    </row>
    <row r="53" spans="1:1">
      <c r="A53" t="s">
        <v>250</v>
      </c>
    </row>
    <row r="54" spans="1:1">
      <c r="A54" t="s">
        <v>252</v>
      </c>
    </row>
    <row r="55" spans="1:1">
      <c r="A55" t="s">
        <v>254</v>
      </c>
    </row>
    <row r="56" spans="1:1">
      <c r="A56" t="s">
        <v>256</v>
      </c>
    </row>
    <row r="57" spans="1:1">
      <c r="A57" t="s">
        <v>258</v>
      </c>
    </row>
    <row r="58" spans="1:1">
      <c r="A58" t="s">
        <v>260</v>
      </c>
    </row>
    <row r="59" spans="1:1">
      <c r="A59" t="s">
        <v>262</v>
      </c>
    </row>
    <row r="60" spans="1:1">
      <c r="A60" t="s">
        <v>264</v>
      </c>
    </row>
    <row r="61" spans="1:1">
      <c r="A61" t="s">
        <v>266</v>
      </c>
    </row>
    <row r="62" spans="1:1">
      <c r="A62" t="s">
        <v>268</v>
      </c>
    </row>
    <row r="63" spans="1:1">
      <c r="A63" t="s">
        <v>270</v>
      </c>
    </row>
    <row r="64" spans="1:1">
      <c r="A64" t="s">
        <v>272</v>
      </c>
    </row>
    <row r="65" spans="1:1">
      <c r="A65" t="s">
        <v>274</v>
      </c>
    </row>
    <row r="66" spans="1:1">
      <c r="A66" t="s">
        <v>276</v>
      </c>
    </row>
    <row r="67" spans="1:1">
      <c r="A67" t="s">
        <v>278</v>
      </c>
    </row>
    <row r="68" spans="1:1">
      <c r="A68" t="s">
        <v>280</v>
      </c>
    </row>
    <row r="69" spans="1:1">
      <c r="A69" t="s">
        <v>282</v>
      </c>
    </row>
    <row r="70" spans="1:1">
      <c r="A70" t="s">
        <v>284</v>
      </c>
    </row>
    <row r="71" spans="1:1">
      <c r="A71" t="s">
        <v>286</v>
      </c>
    </row>
    <row r="72" spans="1:1">
      <c r="A72" t="s">
        <v>288</v>
      </c>
    </row>
    <row r="73" spans="1:1">
      <c r="A73" t="s">
        <v>290</v>
      </c>
    </row>
    <row r="74" spans="1:1">
      <c r="A74" t="s">
        <v>292</v>
      </c>
    </row>
    <row r="75" spans="1:1">
      <c r="A75" t="s">
        <v>294</v>
      </c>
    </row>
    <row r="76" spans="1:1">
      <c r="A76" t="s">
        <v>296</v>
      </c>
    </row>
    <row r="77" spans="1:1">
      <c r="A77" t="s">
        <v>298</v>
      </c>
    </row>
    <row r="78" spans="1:1">
      <c r="A78" t="s">
        <v>300</v>
      </c>
    </row>
    <row r="79" spans="1:1">
      <c r="A79" t="s">
        <v>302</v>
      </c>
    </row>
    <row r="80" spans="1:1">
      <c r="A80" t="s">
        <v>304</v>
      </c>
    </row>
    <row r="81" spans="1:1">
      <c r="A81" t="s">
        <v>306</v>
      </c>
    </row>
    <row r="82" spans="1:1">
      <c r="A82" t="s">
        <v>308</v>
      </c>
    </row>
    <row r="83" spans="1:1">
      <c r="A83" t="s">
        <v>310</v>
      </c>
    </row>
    <row r="84" spans="1:1">
      <c r="A84" t="s">
        <v>312</v>
      </c>
    </row>
    <row r="85" spans="1:1">
      <c r="A85" t="s">
        <v>314</v>
      </c>
    </row>
    <row r="86" spans="1:1">
      <c r="A86" t="s">
        <v>316</v>
      </c>
    </row>
    <row r="87" spans="1:1">
      <c r="A87" t="s">
        <v>318</v>
      </c>
    </row>
    <row r="88" spans="1:1">
      <c r="A88" t="s">
        <v>320</v>
      </c>
    </row>
    <row r="89" spans="1:1">
      <c r="A89" t="s">
        <v>322</v>
      </c>
    </row>
    <row r="90" spans="1:1">
      <c r="A90" t="s">
        <v>324</v>
      </c>
    </row>
    <row r="92" spans="1:1">
      <c r="A92" s="4" t="s">
        <v>232</v>
      </c>
    </row>
    <row r="94" spans="1:1">
      <c r="A94" t="s">
        <v>247</v>
      </c>
    </row>
    <row r="95" spans="1:1">
      <c r="A95" t="s">
        <v>233</v>
      </c>
    </row>
    <row r="96" spans="1:1">
      <c r="A96" s="2" t="s">
        <v>30</v>
      </c>
    </row>
    <row r="97" spans="1:1">
      <c r="A97" t="s">
        <v>225</v>
      </c>
    </row>
    <row r="98" spans="1:1">
      <c r="A98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42"/>
  <sheetViews>
    <sheetView workbookViewId="0">
      <selection activeCell="B9" sqref="B9"/>
    </sheetView>
  </sheetViews>
  <sheetFormatPr defaultColWidth="8.85546875" defaultRowHeight="15"/>
  <cols>
    <col min="1" max="1" width="23.7109375" customWidth="1"/>
    <col min="2" max="2" width="20" bestFit="1" customWidth="1"/>
  </cols>
  <sheetData>
    <row r="1" spans="1:3">
      <c r="A1" t="s">
        <v>993</v>
      </c>
    </row>
    <row r="2" spans="1:3">
      <c r="A2" t="s">
        <v>173</v>
      </c>
      <c r="B2" t="s">
        <v>172</v>
      </c>
      <c r="C2" t="s">
        <v>174</v>
      </c>
    </row>
    <row r="4" spans="1:3">
      <c r="A4" t="s">
        <v>175</v>
      </c>
      <c r="B4">
        <v>2015</v>
      </c>
    </row>
    <row r="6" spans="1:3">
      <c r="A6" t="s">
        <v>176</v>
      </c>
    </row>
    <row r="7" spans="1:3">
      <c r="A7" t="s">
        <v>177</v>
      </c>
      <c r="B7" s="1" t="s">
        <v>178</v>
      </c>
    </row>
    <row r="8" spans="1:3">
      <c r="A8" s="3" t="s">
        <v>67</v>
      </c>
      <c r="B8" s="1" t="s">
        <v>179</v>
      </c>
    </row>
    <row r="9" spans="1:3">
      <c r="A9" s="3" t="s">
        <v>180</v>
      </c>
      <c r="B9" s="1" t="s">
        <v>181</v>
      </c>
    </row>
    <row r="10" spans="1:3">
      <c r="A10" s="3" t="s">
        <v>182</v>
      </c>
      <c r="B10" s="1" t="s">
        <v>183</v>
      </c>
    </row>
    <row r="11" spans="1:3">
      <c r="A11" s="3" t="s">
        <v>146</v>
      </c>
      <c r="B11" s="1" t="s">
        <v>184</v>
      </c>
    </row>
    <row r="12" spans="1:3">
      <c r="A12" s="3" t="s">
        <v>106</v>
      </c>
      <c r="B12" s="1" t="s">
        <v>185</v>
      </c>
    </row>
    <row r="13" spans="1:3">
      <c r="A13" s="3" t="s">
        <v>186</v>
      </c>
      <c r="B13" s="1" t="s">
        <v>187</v>
      </c>
    </row>
    <row r="14" spans="1:3">
      <c r="B14" s="1"/>
    </row>
    <row r="15" spans="1:3">
      <c r="A15" t="s">
        <v>188</v>
      </c>
      <c r="B15" s="1" t="s">
        <v>189</v>
      </c>
    </row>
    <row r="16" spans="1:3">
      <c r="A16" s="3" t="s">
        <v>68</v>
      </c>
      <c r="B16" s="1" t="s">
        <v>179</v>
      </c>
    </row>
    <row r="17" spans="1:2">
      <c r="A17" s="3" t="s">
        <v>190</v>
      </c>
      <c r="B17" s="1" t="s">
        <v>181</v>
      </c>
    </row>
    <row r="18" spans="1:2">
      <c r="A18" s="3" t="s">
        <v>71</v>
      </c>
      <c r="B18" s="1" t="s">
        <v>183</v>
      </c>
    </row>
    <row r="19" spans="1:2">
      <c r="A19" s="3" t="s">
        <v>191</v>
      </c>
      <c r="B19" s="1" t="s">
        <v>184</v>
      </c>
    </row>
    <row r="20" spans="1:2">
      <c r="A20" s="3" t="s">
        <v>192</v>
      </c>
      <c r="B20" s="1" t="s">
        <v>185</v>
      </c>
    </row>
    <row r="21" spans="1:2">
      <c r="A21" s="3" t="s">
        <v>186</v>
      </c>
      <c r="B21" s="1" t="s">
        <v>187</v>
      </c>
    </row>
    <row r="23" spans="1:2">
      <c r="A23" t="s">
        <v>193</v>
      </c>
    </row>
    <row r="24" spans="1:2">
      <c r="A24" s="3" t="s">
        <v>194</v>
      </c>
      <c r="B24">
        <v>1001</v>
      </c>
    </row>
    <row r="25" spans="1:2">
      <c r="A25" s="3" t="s">
        <v>195</v>
      </c>
      <c r="B25">
        <v>2001</v>
      </c>
    </row>
    <row r="26" spans="1:2">
      <c r="A26" s="3" t="s">
        <v>186</v>
      </c>
      <c r="B26">
        <v>3001</v>
      </c>
    </row>
    <row r="27" spans="1:2">
      <c r="A27" s="3" t="s">
        <v>180</v>
      </c>
      <c r="B27" t="s">
        <v>427</v>
      </c>
    </row>
    <row r="29" spans="1:2">
      <c r="A29" s="3" t="s">
        <v>244</v>
      </c>
    </row>
    <row r="30" spans="1:2">
      <c r="B30" t="s">
        <v>245</v>
      </c>
    </row>
    <row r="31" spans="1:2">
      <c r="B31" t="s">
        <v>246</v>
      </c>
    </row>
    <row r="34" spans="1:2">
      <c r="A34" t="s">
        <v>610</v>
      </c>
    </row>
    <row r="35" spans="1:2">
      <c r="A35" t="s">
        <v>611</v>
      </c>
      <c r="B35" t="s">
        <v>612</v>
      </c>
    </row>
    <row r="36" spans="1:2">
      <c r="A36" t="s">
        <v>613</v>
      </c>
      <c r="B36" t="s">
        <v>614</v>
      </c>
    </row>
    <row r="37" spans="1:2">
      <c r="A37" t="s">
        <v>615</v>
      </c>
      <c r="B37" t="s">
        <v>616</v>
      </c>
    </row>
    <row r="38" spans="1:2">
      <c r="A38" t="s">
        <v>617</v>
      </c>
      <c r="B38" t="s">
        <v>618</v>
      </c>
    </row>
    <row r="39" spans="1:2">
      <c r="A39" t="s">
        <v>619</v>
      </c>
      <c r="B39" t="s">
        <v>620</v>
      </c>
    </row>
    <row r="40" spans="1:2">
      <c r="B40" t="s">
        <v>623</v>
      </c>
    </row>
    <row r="42" spans="1:2">
      <c r="A42" t="s">
        <v>621</v>
      </c>
      <c r="B42" t="s">
        <v>622</v>
      </c>
    </row>
  </sheetData>
  <pageMargins left="0.7" right="0.7" top="0.75" bottom="0.75" header="0.3" footer="0.3"/>
  <pageSetup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RPC Medicines</vt:lpstr>
      <vt:lpstr>Alist</vt:lpstr>
      <vt:lpstr>other revenues</vt:lpstr>
      <vt:lpstr>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Crimson</dc:creator>
  <cp:lastModifiedBy>JohnPerez</cp:lastModifiedBy>
  <cp:lastPrinted>2015-04-24T06:59:57Z</cp:lastPrinted>
  <dcterms:created xsi:type="dcterms:W3CDTF">2015-01-29T05:54:36Z</dcterms:created>
  <dcterms:modified xsi:type="dcterms:W3CDTF">2015-10-04T16:30:58Z</dcterms:modified>
</cp:coreProperties>
</file>