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voje\Documents\vsite\MJ808 - rev.5\datasheets\mj8x8\"/>
    </mc:Choice>
  </mc:AlternateContent>
  <bookViews>
    <workbookView xWindow="0" yWindow="0" windowWidth="25200" windowHeight="12435"/>
  </bookViews>
  <sheets>
    <sheet name="BOM Report" sheetId="1" r:id="rId1"/>
    <sheet name="Project Information" sheetId="2" r:id="rId2"/>
    <sheet name="xl_DCF_History" sheetId="3" state="veryHidden" r:id="rId3"/>
    <sheet name="Classified as UnClassified" sheetId="4" state="hidden" r:id="rId4"/>
  </sheets>
  <definedNames>
    <definedName name="_xlnm._FilterDatabase" localSheetId="0" hidden="1">'BOM Report'!$A$23:$G$23</definedName>
  </definedNames>
  <calcPr calcId="162913"/>
</workbook>
</file>

<file path=xl/calcChain.xml><?xml version="1.0" encoding="utf-8"?>
<calcChain xmlns="http://schemas.openxmlformats.org/spreadsheetml/2006/main">
  <c r="A62" i="1" l="1"/>
  <c r="C62" i="1" l="1"/>
  <c r="H62" i="1"/>
  <c r="J62" i="1" l="1"/>
  <c r="A72" i="1"/>
  <c r="A22" i="1"/>
  <c r="E62" i="1"/>
  <c r="E29" i="1"/>
  <c r="E59" i="1" l="1"/>
  <c r="E58" i="1"/>
  <c r="E67" i="1"/>
</calcChain>
</file>

<file path=xl/sharedStrings.xml><?xml version="1.0" encoding="utf-8"?>
<sst xmlns="http://schemas.openxmlformats.org/spreadsheetml/2006/main" count="497" uniqueCount="289">
  <si>
    <t>Approved</t>
  </si>
  <si>
    <t>Notes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</si>
  <si>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</si>
  <si>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</si>
  <si>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</si>
  <si>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</si>
  <si>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</si>
  <si>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</si>
  <si>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</si>
  <si>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</si>
  <si>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</si>
  <si>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</si>
  <si>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</si>
  <si>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</si>
  <si>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</si>
  <si>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</si>
  <si>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</si>
  <si>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</si>
  <si>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</si>
  <si>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</si>
  <si>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</si>
  <si>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Ordered by</t>
  </si>
  <si>
    <t>Assembly</t>
  </si>
  <si>
    <t>Comments</t>
  </si>
  <si>
    <t>1/22/2015</t>
  </si>
  <si>
    <t>MB1180.PrjPCB</t>
  </si>
  <si>
    <t>None</t>
  </si>
  <si>
    <t>2:22:29 PM</t>
  </si>
  <si>
    <t>Comment</t>
  </si>
  <si>
    <t>KSS221G</t>
  </si>
  <si>
    <t>100nF</t>
  </si>
  <si>
    <t>20pF[N/A]</t>
  </si>
  <si>
    <t>4.7uF</t>
  </si>
  <si>
    <t>1uF_X5R_0603</t>
  </si>
  <si>
    <t>4.3pF</t>
  </si>
  <si>
    <t>10nF_X7R_0603</t>
  </si>
  <si>
    <t>10uF(25V)</t>
  </si>
  <si>
    <t>10uF</t>
  </si>
  <si>
    <t>[N/A]</t>
  </si>
  <si>
    <t>BAT60JFILM</t>
  </si>
  <si>
    <t>STPS2L30A</t>
  </si>
  <si>
    <t>BEAD</t>
  </si>
  <si>
    <t>LD_BICOLOR_CMS</t>
  </si>
  <si>
    <t>RED</t>
  </si>
  <si>
    <t>Green</t>
  </si>
  <si>
    <t>1K5</t>
  </si>
  <si>
    <t>100K</t>
  </si>
  <si>
    <t>36K</t>
  </si>
  <si>
    <t>10K</t>
  </si>
  <si>
    <t>100</t>
  </si>
  <si>
    <t>2.7K</t>
  </si>
  <si>
    <t>4K7</t>
  </si>
  <si>
    <t>2K7</t>
  </si>
  <si>
    <t>10K[N/A]</t>
  </si>
  <si>
    <t>0</t>
  </si>
  <si>
    <t>1K</t>
  </si>
  <si>
    <t>510</t>
  </si>
  <si>
    <t>Circuit Breaker (open)</t>
  </si>
  <si>
    <t>Circuit Breaker (close)</t>
  </si>
  <si>
    <t>Circuit Breaker</t>
  </si>
  <si>
    <t>9013</t>
  </si>
  <si>
    <t>ST890CDR</t>
  </si>
  <si>
    <t>LD39050PU33R</t>
  </si>
  <si>
    <t>LD3985M33R</t>
  </si>
  <si>
    <t>STM32F103CBT6</t>
  </si>
  <si>
    <t>LD1117S50TR</t>
  </si>
  <si>
    <t>NX3215SA-32.768K-EXS00A-MU00525</t>
  </si>
  <si>
    <t>Designator</t>
  </si>
  <si>
    <t>B1</t>
  </si>
  <si>
    <t>C1, C2, C4, C5, C7, C8, C10, C11, C15, C19, C23, C24</t>
  </si>
  <si>
    <t>C3</t>
  </si>
  <si>
    <t>C6</t>
  </si>
  <si>
    <t>C9, C14, C16, C18</t>
  </si>
  <si>
    <t>C12, C13</t>
  </si>
  <si>
    <t>C17</t>
  </si>
  <si>
    <t>C20, C21</t>
  </si>
  <si>
    <t>C22</t>
  </si>
  <si>
    <t>C25</t>
  </si>
  <si>
    <t>CN1</t>
  </si>
  <si>
    <t>CN2</t>
  </si>
  <si>
    <t>CN3, CN4</t>
  </si>
  <si>
    <t>D1, D2, D4</t>
  </si>
  <si>
    <t>D3</t>
  </si>
  <si>
    <t>L1</t>
  </si>
  <si>
    <t>LD1</t>
  </si>
  <si>
    <t>LD2</t>
  </si>
  <si>
    <t>LD3</t>
  </si>
  <si>
    <t>R1</t>
  </si>
  <si>
    <t>R2, R6, R9</t>
  </si>
  <si>
    <t>R3</t>
  </si>
  <si>
    <t>R4, R15, R16, R21</t>
  </si>
  <si>
    <t>R5, R8, R18, R19, R20</t>
  </si>
  <si>
    <t>R7</t>
  </si>
  <si>
    <t>R10, R12, R14</t>
  </si>
  <si>
    <t>R11</t>
  </si>
  <si>
    <t>R13</t>
  </si>
  <si>
    <t>R17</t>
  </si>
  <si>
    <t>R22</t>
  </si>
  <si>
    <t>R23</t>
  </si>
  <si>
    <t>SB5, SB7</t>
  </si>
  <si>
    <t>T1</t>
  </si>
  <si>
    <t>U1</t>
  </si>
  <si>
    <t>U2</t>
  </si>
  <si>
    <t>U3</t>
  </si>
  <si>
    <t>U4</t>
  </si>
  <si>
    <t>U5</t>
  </si>
  <si>
    <t>U6</t>
  </si>
  <si>
    <t>X1</t>
  </si>
  <si>
    <t>X2</t>
  </si>
  <si>
    <t>Footprint</t>
  </si>
  <si>
    <t>0603C</t>
  </si>
  <si>
    <t>TAN_B</t>
  </si>
  <si>
    <t>TAN_A</t>
  </si>
  <si>
    <t>HDR1x5-P254-V-M</t>
  </si>
  <si>
    <t>PH2541-15-SPGRH-6-3_V</t>
  </si>
  <si>
    <t>SOD-323</t>
  </si>
  <si>
    <t>SMA</t>
  </si>
  <si>
    <t>0603L</t>
  </si>
  <si>
    <t>HSMF-A201</t>
  </si>
  <si>
    <t>KING-LED0603-25-RED_V</t>
  </si>
  <si>
    <t>KING-LED0603-25-GREEN_V</t>
  </si>
  <si>
    <t>0603R</t>
  </si>
  <si>
    <t>SB_0603</t>
  </si>
  <si>
    <t>SOT23-3</t>
  </si>
  <si>
    <t>SO-8</t>
  </si>
  <si>
    <t>DFN6</t>
  </si>
  <si>
    <t>SOT23-5L</t>
  </si>
  <si>
    <t>LQFP_48</t>
  </si>
  <si>
    <t>SOT-223</t>
  </si>
  <si>
    <t>XTAL_2SM_3R2X1R5</t>
  </si>
  <si>
    <t>X53T</t>
  </si>
  <si>
    <t>Quantity</t>
  </si>
  <si>
    <t>C:\X_ezhong\ezhong_view_2\vob\mcd_eval\nucleo\boards\mb1180_32pins\schematics\MB1180.PrjPCB</t>
  </si>
  <si>
    <t>Bill of Materials For Project [MB1180.PrjPCB] (No PCB Document Selected)</t>
  </si>
  <si>
    <t>86</t>
  </si>
  <si>
    <t>1/22/2015 2:22:29 PM</t>
  </si>
  <si>
    <t>BOM_PartType</t>
  </si>
  <si>
    <t>ReportComponents</t>
  </si>
  <si>
    <t>Component Reports</t>
  </si>
  <si>
    <t>MB1180 BOM &amp; components order and assembly</t>
  </si>
  <si>
    <t>F042K6</t>
  </si>
  <si>
    <t>F031K6</t>
  </si>
  <si>
    <t>L031K6</t>
  </si>
  <si>
    <t>F303K8</t>
  </si>
  <si>
    <t>Select MCU Reference in follow list:</t>
  </si>
  <si>
    <t>10pF</t>
  </si>
  <si>
    <t>MOLEX_1051640001</t>
  </si>
  <si>
    <t>SB6, SB8</t>
  </si>
  <si>
    <t>Subcon</t>
  </si>
  <si>
    <t>STM</t>
  </si>
  <si>
    <t>Header 15X1</t>
  </si>
  <si>
    <t>NX3225GD 8MHz EXS00A-CG04874</t>
  </si>
  <si>
    <t>PH127H10102JNG-2/3/1.5</t>
  </si>
  <si>
    <t>JP1</t>
  </si>
  <si>
    <t>1*2P  SMD</t>
  </si>
  <si>
    <t>1.27mm SMD male connector</t>
  </si>
  <si>
    <t>Version</t>
  </si>
  <si>
    <t>CLINAME</t>
  </si>
  <si>
    <t>DATETIME</t>
  </si>
  <si>
    <t>DONEBY</t>
  </si>
  <si>
    <t>IPADDRESS</t>
  </si>
  <si>
    <t>APPVER</t>
  </si>
  <si>
    <t>RANDOM</t>
  </si>
  <si>
    <t>CHECKSUM</t>
  </si>
  <si>
    <t>ᝩគ᝗ក᝵ជជ᝽᝺᝽᝹᝸</t>
  </si>
  <si>
    <t>ᝋᝃᝆᝃᝆᝄᝅᝉ᜴᜴ᝅᝌᝎᝄᝌᝤᝡ᜴᜼᝛ᝡᝨ᜿ᝆᝎᝄ᜽</t>
  </si>
  <si>
    <t>ᝧᝨᝰ᝖ឆញគ</t>
  </si>
  <si>
    <t>᝛ᝢ᝖ᝈᝄᝇᝆᝋᝊ</t>
  </si>
  <si>
    <t>ᝈᝂᝄᝂᝆᝂᝄ</t>
  </si>
  <si>
    <t>ᝇᝌᝇᝆ</t>
  </si>
  <si>
    <t>Jumper</t>
  </si>
  <si>
    <t>2.54mm Jumper Hat mounted on CN3 pin 4 &amp; 5</t>
  </si>
  <si>
    <t>L011K4</t>
  </si>
  <si>
    <t>NO MCU</t>
  </si>
  <si>
    <t xml:space="preserve">placed on USB connector for sale type sticker </t>
  </si>
  <si>
    <t>Sticker1 = ES</t>
  </si>
  <si>
    <t>L432KC</t>
  </si>
  <si>
    <t xml:space="preserve">Placed on U2 footprint (top side on the right of St-link connector) </t>
  </si>
  <si>
    <t>only for prototype board</t>
  </si>
  <si>
    <t>Description</t>
  </si>
  <si>
    <t>Manufacturer 1</t>
  </si>
  <si>
    <t>Part#1</t>
  </si>
  <si>
    <t>Manufacturer 2</t>
  </si>
  <si>
    <t>Part#2</t>
  </si>
  <si>
    <t>ECCN US</t>
  </si>
  <si>
    <t>ECCN EU</t>
  </si>
  <si>
    <t>Info source</t>
  </si>
  <si>
    <t>EAR99</t>
  </si>
  <si>
    <t>NEC</t>
  </si>
  <si>
    <t>MB1162</t>
  </si>
  <si>
    <t>MB1136</t>
  </si>
  <si>
    <t>3A991A2</t>
  </si>
  <si>
    <t>MB1137</t>
  </si>
  <si>
    <t>MB1138</t>
  </si>
  <si>
    <t>MB1139</t>
  </si>
  <si>
    <t>TCDR</t>
  </si>
  <si>
    <t>CC0603KRX7R7BB104</t>
  </si>
  <si>
    <t>CC0603KRX5R7BB475</t>
  </si>
  <si>
    <t>CC0603KRX5R7BB105</t>
  </si>
  <si>
    <t>0603CG4R3C500NT</t>
    <phoneticPr fontId="16" type="noConversion"/>
  </si>
  <si>
    <t>CC0603KRX7R9BB103</t>
    <phoneticPr fontId="1" type="noConversion"/>
  </si>
  <si>
    <t>CC0603JRNPO9BN100</t>
  </si>
  <si>
    <t>TAJB106K025RNJ</t>
  </si>
  <si>
    <t>TAJA106K016R</t>
  </si>
  <si>
    <t>PH254015B-09303</t>
    <phoneticPr fontId="16" type="noConversion"/>
  </si>
  <si>
    <t>BAT60JFILM</t>
    <phoneticPr fontId="1" type="noConversion"/>
  </si>
  <si>
    <t>STPS2L30A</t>
    <phoneticPr fontId="1" type="noConversion"/>
  </si>
  <si>
    <t>FCM1608KF-601T05</t>
  </si>
  <si>
    <t>LE-RGW35280</t>
  </si>
  <si>
    <t>19-217/R6C-AL1M2VY/3T</t>
  </si>
  <si>
    <t>19-213SY6C/S530-E2/TR8LED</t>
  </si>
  <si>
    <t>RC0603FR-071K5L</t>
  </si>
  <si>
    <t>RC0603FR-07100KL</t>
  </si>
  <si>
    <t>RC0603FR-0736KL</t>
  </si>
  <si>
    <t>RC0603FR-0710KL</t>
  </si>
  <si>
    <t>RC0603FR-07100RL</t>
  </si>
  <si>
    <t>RC0603FR-072K7L</t>
  </si>
  <si>
    <t>RC0603FR-074K7L</t>
  </si>
  <si>
    <t>RC0603JR-070RL</t>
  </si>
  <si>
    <t>RC0603FR-071KL</t>
  </si>
  <si>
    <t>RC0603FR-07510RL</t>
  </si>
  <si>
    <t>MMBT9013</t>
  </si>
  <si>
    <t>ST890CDR</t>
    <phoneticPr fontId="1" type="noConversion"/>
  </si>
  <si>
    <t>LD39050PU33R</t>
    <phoneticPr fontId="1" type="noConversion"/>
  </si>
  <si>
    <t>LD3985M33R</t>
    <phoneticPr fontId="1" type="noConversion"/>
  </si>
  <si>
    <t>STM32F103CBT6</t>
    <phoneticPr fontId="1" type="noConversion"/>
  </si>
  <si>
    <t>LD1117S50TR</t>
    <phoneticPr fontId="1" type="noConversion"/>
  </si>
  <si>
    <t>NX3215SA-32.768KHZ-EXS00A-MU00525</t>
    <phoneticPr fontId="16" type="noConversion"/>
  </si>
  <si>
    <t>NX3225GD-8MHz-EXS00A-CG04874</t>
    <phoneticPr fontId="1" type="noConversion"/>
  </si>
  <si>
    <t>Capacitor,100nF,10%,16V,X7R,0603,YAGEO</t>
  </si>
  <si>
    <t>Capacitor,4.7uF,16V, X5R,10%,0603</t>
  </si>
  <si>
    <t>Capacitor,1uF,0603,16V,10%,X5R,YAGEO</t>
  </si>
  <si>
    <t>Capacitor,4.3pF,±0.25pF,50V,COG,0603,0603CG4R3C500NT</t>
  </si>
  <si>
    <t>Capacitor,10nF,0603,50V,10%,X7R,YAGEO;</t>
  </si>
  <si>
    <t>Capacitor,10pF,5%,50V,NPO,0603,YAGEO</t>
  </si>
  <si>
    <t>TAN Capacitor,10uF,10%,25V,B type,AVX</t>
    <phoneticPr fontId="0" type="noConversion"/>
  </si>
  <si>
    <t>TAN Capacitor,10uF,10%,16V,A type,AVX</t>
    <phoneticPr fontId="0" type="noConversion"/>
  </si>
  <si>
    <t>USB connector,1050170001,B type,SMT,MOLEX</t>
    <phoneticPr fontId="1" type="noConversion"/>
  </si>
  <si>
    <t>Pin header,PH2.54*2.5 1*15P DIP 180°L=14.5/6.0/6.0 PA6T,1U”</t>
    <phoneticPr fontId="16" type="noConversion"/>
  </si>
  <si>
    <t>Resistor,1.5K,0603,1%,YAGEO</t>
  </si>
  <si>
    <t>Resistor,100K,0603,1%</t>
  </si>
  <si>
    <t>Resistor,36K,0603,1%</t>
  </si>
  <si>
    <t>Resistor,10K,0603,1%</t>
  </si>
  <si>
    <t>Resistor,100R,0603,1%</t>
  </si>
  <si>
    <t>Resistor,2.7K,0603,1%,YAGEO</t>
  </si>
  <si>
    <t>Resistor,4.7K,0603,1%</t>
  </si>
  <si>
    <t>Resistor,0R,0603,5%,YAGEO</t>
  </si>
  <si>
    <t>Resistor,1K,0603,1%,YAGEO</t>
  </si>
  <si>
    <t>Resistor,510R,0603,1%</t>
  </si>
  <si>
    <t>Diode,STPS2L30A,2A,30V,SMA</t>
    <phoneticPr fontId="0" type="noConversion"/>
  </si>
  <si>
    <t>Pin header,1.27mm,1*2P,horizontal ,PH127H10102JNG-2/3/1.5</t>
    <phoneticPr fontId="1" type="noConversion"/>
  </si>
  <si>
    <t>bead,600R,350mA,0603,FCM1608KF-601T05,Tai-tech</t>
    <phoneticPr fontId="0" type="noConversion"/>
  </si>
  <si>
    <t>LED,red-green bi-color,3.2 mm x 2.8 mm,LE-RGW35280,SMT,</t>
    <phoneticPr fontId="0" type="noConversion"/>
  </si>
  <si>
    <t>LED,red,0603</t>
    <phoneticPr fontId="0" type="noConversion"/>
  </si>
  <si>
    <t>LED,green,0603</t>
    <phoneticPr fontId="0" type="noConversion"/>
  </si>
  <si>
    <t>Tai-tech</t>
    <phoneticPr fontId="0" type="noConversion"/>
  </si>
  <si>
    <t>Transistor,MMBT9013,SOT-23,ST</t>
    <phoneticPr fontId="0" type="noConversion"/>
  </si>
  <si>
    <t>IC PWR SWITCH MOSFET P-CH 8-SOIC,ST890CDR,</t>
    <phoneticPr fontId="0" type="noConversion"/>
  </si>
  <si>
    <t>LDO Regulator Pos 3.3V 0.5A,LD39050PU33R,DFN6</t>
    <phoneticPr fontId="0" type="noConversion"/>
  </si>
  <si>
    <t>LDO Regulator Pos 3.3V 0.55A 5-Pin SOT-23 ,LD3985M33R</t>
    <phoneticPr fontId="0" type="noConversion"/>
  </si>
  <si>
    <t>LDO Regulator Pos 5V 1.3A 4-Pin(3+Tab) SOT-223 T/R,LD1117S50TR,</t>
    <phoneticPr fontId="0" type="noConversion"/>
  </si>
  <si>
    <t>MCU 32-bit STM32F1 ARM Cortex M3 RISC 128KB Flash 2.5V/3.3V ,STM32F103CBT6, LQFP-48</t>
    <phoneticPr fontId="0" type="noConversion"/>
  </si>
  <si>
    <r>
      <rPr>
        <sz val="10"/>
        <rFont val="Arial"/>
        <family val="2"/>
      </rPr>
      <t>Crystal,NX3215SA-32.768KHZ-EXS00A-MU00525,32.768K,6PF,3215</t>
    </r>
    <r>
      <rPr>
        <sz val="10"/>
        <rFont val="Arial"/>
        <family val="2"/>
      </rPr>
      <t>,20PPM</t>
    </r>
    <phoneticPr fontId="16" type="noConversion"/>
  </si>
  <si>
    <t>Crystal,NX3225GD-8MHz-EXS00A-CG04874,8MHz,8pF,SMT</t>
    <phoneticPr fontId="1" type="noConversion"/>
  </si>
  <si>
    <t>Resistor,0R,0603,5%,YAGEO</t>
    <phoneticPr fontId="0" type="noConversion"/>
  </si>
  <si>
    <t>YAGEO</t>
    <phoneticPr fontId="0" type="noConversion"/>
  </si>
  <si>
    <t>AVX</t>
    <phoneticPr fontId="0" type="noConversion"/>
  </si>
  <si>
    <t>MOLEX</t>
    <phoneticPr fontId="0" type="noConversion"/>
  </si>
  <si>
    <t>ATOM</t>
    <phoneticPr fontId="0" type="noConversion"/>
  </si>
  <si>
    <t>STM</t>
    <phoneticPr fontId="0" type="noConversion"/>
  </si>
  <si>
    <t>Diode,BAT60JFILM,SOD-323,STM</t>
    <phoneticPr fontId="0" type="noConversion"/>
  </si>
  <si>
    <t>everluck</t>
    <phoneticPr fontId="0" type="noConversion"/>
  </si>
  <si>
    <t>everlight</t>
    <phoneticPr fontId="0" type="noConversion"/>
  </si>
  <si>
    <t>tact switch,horizontal,TD-26E,SMT</t>
    <phoneticPr fontId="16" type="noConversion"/>
  </si>
  <si>
    <t>TD-26E</t>
    <phoneticPr fontId="0" type="noConversion"/>
  </si>
  <si>
    <t>Qiaod</t>
    <phoneticPr fontId="0" type="noConversion"/>
  </si>
  <si>
    <t>ST</t>
    <phoneticPr fontId="0" type="noConversion"/>
  </si>
  <si>
    <t>NDK</t>
    <phoneticPr fontId="0" type="noConversion"/>
  </si>
  <si>
    <t>Resistor,0R,0603,6%,YAGEO</t>
  </si>
  <si>
    <t>MJ127H30102SPG</t>
    <phoneticPr fontId="0" type="noConversion"/>
  </si>
  <si>
    <t>PH127H10102JNG-2/3/1.5</t>
    <phoneticPr fontId="1" type="noConversion"/>
  </si>
  <si>
    <t>PCE</t>
    <phoneticPr fontId="0" type="noConversion"/>
  </si>
  <si>
    <t>Jumper Hat</t>
    <phoneticPr fontId="0" type="noConversion"/>
  </si>
  <si>
    <t>Jumper Hat,1.27mm</t>
    <phoneticPr fontId="0" type="noConversion"/>
  </si>
  <si>
    <t>NA</t>
  </si>
  <si>
    <t>L412KB</t>
  </si>
  <si>
    <t>C-09</t>
  </si>
  <si>
    <t>SB1, SB4, SB17</t>
  </si>
  <si>
    <t>SB2, SB3, SB9, SB10, SB11, SB12, SB13, SB14, SB15, SB16, SB18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</si>
</sst>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0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horizontal="left" vertical="top" wrapText="1"/>
    </xf>
    <xf numFmtId="0" fontId="0" fillId="5" borderId="24" xfId="0" applyFill="1" applyBorder="1" applyAlignment="1"/>
    <xf numFmtId="0" fontId="0" fillId="5" borderId="25" xfId="0" applyFill="1" applyBorder="1" applyAlignment="1">
      <alignment horizontal="left"/>
    </xf>
    <xf numFmtId="0" fontId="0" fillId="5" borderId="14" xfId="0" applyFill="1" applyBorder="1" applyAlignment="1"/>
    <xf numFmtId="0" fontId="0" fillId="5" borderId="15" xfId="0" applyFill="1" applyBorder="1" applyAlignment="1"/>
    <xf numFmtId="0" fontId="9" fillId="5" borderId="23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3" borderId="20" xfId="0" quotePrefix="1" applyFont="1" applyFill="1" applyBorder="1" applyAlignment="1">
      <alignment vertical="center"/>
    </xf>
    <xf numFmtId="0" fontId="5" fillId="0" borderId="19" xfId="0" quotePrefix="1" applyFont="1" applyBorder="1" applyAlignment="1">
      <alignment vertical="top"/>
    </xf>
    <xf numFmtId="0" fontId="3" fillId="3" borderId="20" xfId="0" quotePrefix="1" applyFont="1" applyFill="1" applyBorder="1" applyAlignment="1">
      <alignment horizontal="left" vertical="center"/>
    </xf>
    <xf numFmtId="0" fontId="5" fillId="0" borderId="19" xfId="0" quotePrefix="1" applyFont="1" applyBorder="1" applyAlignment="1">
      <alignment horizontal="left" vertical="top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0" fillId="0" borderId="20" xfId="0" applyFont="1" applyBorder="1" applyAlignment="1">
      <alignment horizontal="left"/>
    </xf>
    <xf numFmtId="0" fontId="10" fillId="0" borderId="6" xfId="0" applyFont="1" applyBorder="1"/>
    <xf numFmtId="0" fontId="11" fillId="0" borderId="30" xfId="0" applyFont="1" applyBorder="1" applyAlignment="1">
      <alignment wrapText="1"/>
    </xf>
    <xf numFmtId="0" fontId="10" fillId="0" borderId="0" xfId="0" applyFont="1"/>
    <xf numFmtId="0" fontId="1" fillId="0" borderId="0" xfId="0" applyFont="1" applyAlignment="1">
      <alignment vertical="top"/>
    </xf>
    <xf numFmtId="0" fontId="1" fillId="0" borderId="19" xfId="0" quotePrefix="1" applyFont="1" applyBorder="1" applyAlignment="1">
      <alignment vertical="top" wrapText="1"/>
    </xf>
    <xf numFmtId="0" fontId="10" fillId="0" borderId="19" xfId="0" applyFont="1" applyBorder="1"/>
    <xf numFmtId="0" fontId="11" fillId="0" borderId="19" xfId="0" applyFont="1" applyBorder="1" applyAlignment="1">
      <alignment wrapText="1"/>
    </xf>
    <xf numFmtId="0" fontId="1" fillId="0" borderId="19" xfId="0" applyFont="1" applyBorder="1" applyAlignment="1">
      <alignment vertical="top"/>
    </xf>
    <xf numFmtId="0" fontId="1" fillId="6" borderId="19" xfId="0" quotePrefix="1" applyFont="1" applyFill="1" applyBorder="1" applyAlignment="1">
      <alignment horizontal="left" vertical="top" wrapText="1"/>
    </xf>
    <xf numFmtId="0" fontId="1" fillId="6" borderId="19" xfId="0" quotePrefix="1" applyFont="1" applyFill="1" applyBorder="1" applyAlignment="1">
      <alignment vertical="top"/>
    </xf>
    <xf numFmtId="0" fontId="1" fillId="0" borderId="19" xfId="0" quotePrefix="1" applyFont="1" applyBorder="1" applyAlignment="1">
      <alignment horizontal="left" vertical="top" wrapText="1"/>
    </xf>
    <xf numFmtId="0" fontId="12" fillId="0" borderId="19" xfId="0" quotePrefix="1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 wrapText="1"/>
    </xf>
    <xf numFmtId="0" fontId="12" fillId="0" borderId="19" xfId="0" applyFont="1" applyBorder="1" applyAlignment="1">
      <alignment vertical="top"/>
    </xf>
    <xf numFmtId="0" fontId="1" fillId="0" borderId="19" xfId="0" quotePrefix="1" applyFont="1" applyBorder="1" applyAlignment="1">
      <alignment vertical="top"/>
    </xf>
    <xf numFmtId="0" fontId="1" fillId="0" borderId="31" xfId="0" quotePrefix="1" applyFont="1" applyBorder="1" applyAlignment="1">
      <alignment vertical="top"/>
    </xf>
    <xf numFmtId="0" fontId="5" fillId="0" borderId="31" xfId="0" quotePrefix="1" applyFont="1" applyBorder="1" applyAlignment="1">
      <alignment horizontal="left" vertical="top"/>
    </xf>
    <xf numFmtId="0" fontId="5" fillId="0" borderId="31" xfId="0" applyFont="1" applyBorder="1" applyAlignment="1">
      <alignment horizontal="left" vertical="top" wrapText="1"/>
    </xf>
    <xf numFmtId="0" fontId="13" fillId="0" borderId="19" xfId="0" applyFont="1" applyBorder="1" applyAlignment="1">
      <alignment vertical="top"/>
    </xf>
    <xf numFmtId="0" fontId="14" fillId="0" borderId="1" xfId="0" applyFont="1" applyBorder="1" applyAlignment="1"/>
    <xf numFmtId="164" fontId="14" fillId="0" borderId="6" xfId="0" applyNumberFormat="1" applyFont="1" applyBorder="1" applyAlignment="1">
      <alignment horizontal="left"/>
    </xf>
    <xf numFmtId="0" fontId="3" fillId="3" borderId="19" xfId="0" applyFont="1" applyFill="1" applyBorder="1" applyAlignment="1">
      <alignment vertical="center" wrapText="1"/>
    </xf>
    <xf numFmtId="1" fontId="5" fillId="0" borderId="20" xfId="0" applyNumberFormat="1" applyFont="1" applyFill="1" applyBorder="1" applyAlignment="1">
      <alignment vertical="top"/>
    </xf>
    <xf numFmtId="1" fontId="12" fillId="0" borderId="20" xfId="0" applyNumberFormat="1" applyFont="1" applyFill="1" applyBorder="1" applyAlignment="1">
      <alignment vertical="top"/>
    </xf>
    <xf numFmtId="1" fontId="1" fillId="0" borderId="20" xfId="0" applyNumberFormat="1" applyFont="1" applyFill="1" applyBorder="1" applyAlignment="1">
      <alignment vertical="top"/>
    </xf>
    <xf numFmtId="1" fontId="5" fillId="0" borderId="13" xfId="0" applyNumberFormat="1" applyFont="1" applyFill="1" applyBorder="1" applyAlignment="1">
      <alignment vertical="top"/>
    </xf>
    <xf numFmtId="0" fontId="15" fillId="0" borderId="20" xfId="0" applyFont="1" applyBorder="1"/>
    <xf numFmtId="0" fontId="1" fillId="0" borderId="19" xfId="0" applyFont="1" applyBorder="1" applyAlignment="1">
      <alignment horizontal="left" vertical="top" wrapText="1"/>
    </xf>
    <xf numFmtId="0" fontId="0" fillId="0" borderId="19" xfId="0" applyBorder="1"/>
    <xf numFmtId="0" fontId="1" fillId="0" borderId="19" xfId="0" applyFont="1" applyBorder="1"/>
    <xf numFmtId="0" fontId="1" fillId="0" borderId="19" xfId="0" quotePrefix="1" applyFont="1" applyBorder="1" applyAlignment="1">
      <alignment horizontal="left" vertical="center"/>
    </xf>
    <xf numFmtId="0" fontId="1" fillId="0" borderId="19" xfId="0" quotePrefix="1" applyFont="1" applyBorder="1" applyAlignment="1">
      <alignment horizontal="left" vertical="top"/>
    </xf>
    <xf numFmtId="1" fontId="1" fillId="0" borderId="19" xfId="0" applyNumberFormat="1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0" fillId="0" borderId="20" xfId="0" applyFont="1" applyBorder="1" applyAlignment="1">
      <alignment horizontal="left"/>
    </xf>
    <xf numFmtId="0" fontId="0" fillId="0" borderId="6" xfId="0" applyBorder="1" applyAlignment="1"/>
    <xf numFmtId="0" fontId="0" fillId="0" borderId="30" xfId="0" applyBorder="1" applyAlignment="1"/>
    <xf numFmtId="0" fontId="11" fillId="0" borderId="20" xfId="0" applyFont="1" applyBorder="1" applyAlignment="1">
      <alignment horizontal="left"/>
    </xf>
    <xf numFmtId="0" fontId="10" fillId="0" borderId="20" xfId="0" applyFont="1" applyBorder="1" applyAlignment="1"/>
    <xf numFmtId="0" fontId="11" fillId="0" borderId="2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142876</xdr:rowOff>
    </xdr:from>
    <xdr:to>
      <xdr:col>6</xdr:col>
      <xdr:colOff>952500</xdr:colOff>
      <xdr:row>5</xdr:row>
      <xdr:rowOff>83993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6" y="790576"/>
          <a:ext cx="904874" cy="67454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1"/>
  <sheetViews>
    <sheetView showGridLines="0" tabSelected="1" topLeftCell="A20" zoomScale="89" zoomScaleNormal="89" workbookViewId="0">
      <selection activeCell="H28" sqref="H28"/>
    </sheetView>
  </sheetViews>
  <sheetFormatPr defaultColWidth="9.140625" defaultRowHeight="12.75"/>
  <cols>
    <col min="1" max="1" width="19.5703125" style="6" customWidth="1"/>
    <col min="2" max="2" width="23.42578125" style="13" customWidth="1"/>
    <col min="3" max="3" width="17.42578125" style="13" customWidth="1"/>
    <col min="4" max="4" width="6" style="6" customWidth="1"/>
    <col min="5" max="5" width="18" style="6" customWidth="1"/>
    <col min="6" max="6" width="14.140625" style="6" customWidth="1"/>
    <col min="7" max="7" width="17.140625" style="6" customWidth="1"/>
    <col min="8" max="8" width="36.5703125" style="6" customWidth="1"/>
    <col min="9" max="9" width="16" style="6" customWidth="1"/>
    <col min="10" max="10" width="12.5703125" style="6" customWidth="1"/>
    <col min="11" max="11" width="14" style="6" customWidth="1"/>
    <col min="12" max="12" width="13.140625" style="6" customWidth="1"/>
    <col min="13" max="16384" width="9.140625" style="6"/>
  </cols>
  <sheetData>
    <row r="1" spans="1:189" ht="13.5" thickBot="1">
      <c r="A1" s="68"/>
      <c r="B1" s="69"/>
      <c r="C1" s="69"/>
      <c r="D1" s="70"/>
      <c r="E1" s="70"/>
      <c r="F1" s="70"/>
      <c r="G1" s="71"/>
      <c r="H1" s="2"/>
    </row>
    <row r="2" spans="1:189" ht="37.5" customHeight="1" thickBot="1">
      <c r="A2" s="35" t="s">
        <v>20</v>
      </c>
      <c r="B2" s="31"/>
      <c r="C2" s="28"/>
      <c r="D2" s="72"/>
      <c r="E2" s="73"/>
      <c r="F2" s="73"/>
      <c r="G2" s="74"/>
      <c r="H2" s="2"/>
    </row>
    <row r="3" spans="1:189" ht="23.25" customHeight="1">
      <c r="A3" s="7" t="s">
        <v>3</v>
      </c>
      <c r="B3" s="31"/>
      <c r="C3" s="76" t="s">
        <v>25</v>
      </c>
      <c r="D3" s="61"/>
      <c r="E3" s="5"/>
      <c r="F3" s="5"/>
      <c r="G3" s="8"/>
      <c r="H3" s="2"/>
    </row>
    <row r="4" spans="1:189" ht="17.25" customHeight="1">
      <c r="A4" s="7" t="s">
        <v>19</v>
      </c>
      <c r="B4" s="31"/>
      <c r="C4" s="77" t="s">
        <v>25</v>
      </c>
      <c r="D4" s="62"/>
      <c r="E4" s="5"/>
      <c r="F4" s="5"/>
      <c r="G4" s="8"/>
      <c r="H4" s="2"/>
    </row>
    <row r="5" spans="1:189" ht="17.25" customHeight="1">
      <c r="A5" s="7" t="s">
        <v>4</v>
      </c>
      <c r="B5" s="31"/>
      <c r="C5" s="78" t="s">
        <v>26</v>
      </c>
      <c r="D5" s="4"/>
      <c r="E5" s="5"/>
      <c r="F5" s="5"/>
      <c r="G5" s="8"/>
      <c r="H5" s="2"/>
    </row>
    <row r="6" spans="1:189">
      <c r="A6" s="57"/>
      <c r="B6" s="58"/>
      <c r="C6" s="29"/>
      <c r="D6" s="4"/>
      <c r="E6" s="59"/>
      <c r="F6" s="59"/>
      <c r="G6" s="60"/>
      <c r="H6" s="2"/>
    </row>
    <row r="7" spans="1:189" ht="15.75" customHeight="1">
      <c r="A7" s="9"/>
      <c r="B7" s="75"/>
      <c r="C7" s="75"/>
      <c r="D7" s="10"/>
      <c r="E7" s="5"/>
      <c r="F7" s="5"/>
      <c r="G7" s="8"/>
      <c r="H7" s="1"/>
    </row>
    <row r="8" spans="1:189" ht="15.75" customHeight="1">
      <c r="A8" s="107" t="s">
        <v>156</v>
      </c>
      <c r="B8" s="108" t="s">
        <v>286</v>
      </c>
      <c r="C8" s="11"/>
      <c r="D8" s="10"/>
      <c r="E8" s="5"/>
      <c r="F8" s="5"/>
      <c r="G8" s="8"/>
      <c r="H8" s="1"/>
    </row>
    <row r="9" spans="1:189" ht="15.75" customHeight="1">
      <c r="A9" s="9"/>
      <c r="B9" s="30"/>
      <c r="C9" s="30"/>
      <c r="D9" s="10"/>
      <c r="E9" s="5"/>
      <c r="F9" s="5"/>
      <c r="G9" s="8"/>
      <c r="H9" s="2"/>
    </row>
    <row r="10" spans="1:189" ht="15.75" customHeight="1">
      <c r="A10" s="3"/>
      <c r="B10" s="31"/>
      <c r="C10" s="31"/>
      <c r="D10" s="5"/>
      <c r="E10" s="5"/>
      <c r="F10" s="5"/>
      <c r="G10" s="8"/>
      <c r="H10" s="2"/>
    </row>
    <row r="11" spans="1:189" s="91" customFormat="1" ht="43.5" hidden="1" customHeight="1">
      <c r="A11" s="87" t="s">
        <v>139</v>
      </c>
      <c r="B11" s="88"/>
      <c r="C11" s="88"/>
      <c r="D11" s="88"/>
      <c r="E11" s="88"/>
      <c r="F11" s="88"/>
      <c r="G11" s="89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</row>
    <row r="12" spans="1:189" s="91" customFormat="1" ht="13.5" hidden="1" customHeight="1">
      <c r="A12" s="92" t="s">
        <v>140</v>
      </c>
      <c r="B12" s="92"/>
      <c r="C12" s="93"/>
      <c r="D12" s="93"/>
      <c r="E12" s="93"/>
      <c r="F12" s="93"/>
      <c r="G12" s="94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</row>
    <row r="13" spans="1:189" s="91" customFormat="1" ht="15" hidden="1" customHeight="1">
      <c r="A13" s="92" t="s">
        <v>141</v>
      </c>
      <c r="B13" s="92"/>
      <c r="C13" s="93"/>
      <c r="D13" s="93"/>
      <c r="E13" s="93"/>
      <c r="F13" s="93"/>
      <c r="G13" s="94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</row>
    <row r="14" spans="1:189" s="91" customFormat="1" ht="14.25" hidden="1" customHeight="1">
      <c r="A14" s="92" t="s">
        <v>142</v>
      </c>
      <c r="B14" s="92"/>
      <c r="C14" s="93"/>
      <c r="D14" s="93"/>
      <c r="E14" s="93"/>
      <c r="F14" s="93"/>
      <c r="G14" s="94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  <c r="EA14" s="90"/>
      <c r="EB14" s="90"/>
      <c r="EC14" s="90"/>
      <c r="ED14" s="90"/>
      <c r="EE14" s="90"/>
      <c r="EF14" s="90"/>
      <c r="EG14" s="90"/>
      <c r="EH14" s="90"/>
      <c r="EI14" s="90"/>
      <c r="EJ14" s="90"/>
      <c r="EK14" s="90"/>
      <c r="EL14" s="90"/>
      <c r="EM14" s="90"/>
      <c r="EN14" s="90"/>
      <c r="EO14" s="90"/>
      <c r="EP14" s="90"/>
      <c r="EQ14" s="90"/>
      <c r="ER14" s="90"/>
      <c r="ES14" s="90"/>
      <c r="ET14" s="90"/>
      <c r="EU14" s="90"/>
      <c r="EV14" s="90"/>
      <c r="EW14" s="90"/>
      <c r="EX14" s="90"/>
      <c r="EY14" s="90"/>
      <c r="EZ14" s="90"/>
      <c r="FA14" s="90"/>
      <c r="FB14" s="90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</row>
    <row r="15" spans="1:189" s="91" customFormat="1" ht="17.25" hidden="1" customHeight="1">
      <c r="A15" s="92" t="s">
        <v>143</v>
      </c>
      <c r="B15" s="93"/>
      <c r="C15" s="93"/>
      <c r="D15" s="93"/>
      <c r="E15" s="93"/>
      <c r="F15" s="93"/>
      <c r="G15" s="94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  <c r="EA15" s="90"/>
      <c r="EB15" s="90"/>
      <c r="EC15" s="90"/>
      <c r="ED15" s="90"/>
      <c r="EE15" s="90"/>
      <c r="EF15" s="90"/>
      <c r="EG15" s="90"/>
      <c r="EH15" s="90"/>
      <c r="EI15" s="90"/>
      <c r="EJ15" s="90"/>
      <c r="EK15" s="90"/>
      <c r="EL15" s="90"/>
      <c r="EM15" s="90"/>
      <c r="EN15" s="90"/>
      <c r="EO15" s="90"/>
      <c r="EP15" s="90"/>
      <c r="EQ15" s="90"/>
      <c r="ER15" s="90"/>
      <c r="ES15" s="90"/>
      <c r="ET15" s="90"/>
      <c r="EU15" s="90"/>
      <c r="EV15" s="90"/>
      <c r="EW15" s="90"/>
      <c r="EX15" s="90"/>
      <c r="EY15" s="90"/>
      <c r="EZ15" s="90"/>
      <c r="FA15" s="90"/>
      <c r="FB15" s="90"/>
      <c r="FC15" s="90"/>
      <c r="FD15" s="90"/>
      <c r="FE15" s="90"/>
      <c r="FF15" s="90"/>
      <c r="FG15" s="90"/>
      <c r="FH15" s="90"/>
      <c r="FI15" s="90"/>
      <c r="FJ15" s="90"/>
      <c r="FK15" s="90"/>
      <c r="FL15" s="90"/>
      <c r="FM15" s="90"/>
      <c r="FN15" s="90"/>
      <c r="FO15" s="90"/>
      <c r="FP15" s="90"/>
      <c r="FQ15" s="90"/>
      <c r="FR15" s="90"/>
      <c r="FS15" s="90"/>
      <c r="FT15" s="90"/>
      <c r="FU15" s="90"/>
      <c r="FV15" s="90"/>
      <c r="FW15" s="90"/>
      <c r="FX15" s="90"/>
      <c r="FY15" s="90"/>
      <c r="FZ15" s="90"/>
      <c r="GA15" s="90"/>
      <c r="GB15" s="90"/>
      <c r="GC15" s="90"/>
      <c r="GD15" s="90"/>
      <c r="GE15" s="90"/>
      <c r="GF15" s="90"/>
      <c r="GG15" s="90"/>
    </row>
    <row r="16" spans="1:189" s="91" customFormat="1" ht="17.25" hidden="1" customHeight="1">
      <c r="A16" s="92" t="s">
        <v>176</v>
      </c>
      <c r="B16" s="93"/>
      <c r="C16" s="93"/>
      <c r="D16" s="93"/>
      <c r="E16" s="93"/>
      <c r="F16" s="93"/>
      <c r="G16" s="94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</row>
    <row r="17" spans="1:189" s="91" customFormat="1" ht="17.25" hidden="1" customHeight="1">
      <c r="A17" s="92" t="s">
        <v>172</v>
      </c>
      <c r="B17" s="93"/>
      <c r="C17" s="93"/>
      <c r="D17" s="93"/>
      <c r="E17" s="93"/>
      <c r="F17" s="93"/>
      <c r="G17" s="94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</row>
    <row r="18" spans="1:189" s="91" customFormat="1" ht="17.25" hidden="1" customHeight="1">
      <c r="A18" s="92" t="s">
        <v>285</v>
      </c>
      <c r="B18" s="93"/>
      <c r="C18" s="93"/>
      <c r="D18" s="93"/>
      <c r="E18" s="93"/>
      <c r="F18" s="93"/>
      <c r="G18" s="94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</row>
    <row r="19" spans="1:189" s="91" customFormat="1" ht="17.25" hidden="1" customHeight="1">
      <c r="A19" s="92" t="s">
        <v>173</v>
      </c>
      <c r="B19" s="93"/>
      <c r="C19" s="93"/>
      <c r="D19" s="93"/>
      <c r="E19" s="93"/>
      <c r="F19" s="93"/>
      <c r="G19" s="94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  <c r="DS19" s="90"/>
      <c r="DT19" s="90"/>
      <c r="DU19" s="90"/>
      <c r="DV19" s="90"/>
      <c r="DW19" s="90"/>
      <c r="DX19" s="90"/>
      <c r="DY19" s="90"/>
      <c r="DZ19" s="90"/>
      <c r="EA19" s="90"/>
      <c r="EB19" s="90"/>
      <c r="EC19" s="90"/>
      <c r="ED19" s="90"/>
      <c r="EE19" s="90"/>
      <c r="EF19" s="90"/>
      <c r="EG19" s="90"/>
      <c r="EH19" s="90"/>
      <c r="EI19" s="90"/>
      <c r="EJ19" s="90"/>
      <c r="EK19" s="90"/>
      <c r="EL19" s="90"/>
      <c r="EM19" s="90"/>
      <c r="EN19" s="90"/>
      <c r="EO19" s="90"/>
      <c r="EP19" s="90"/>
      <c r="EQ19" s="90"/>
      <c r="ER19" s="90"/>
      <c r="ES19" s="90"/>
      <c r="ET19" s="90"/>
      <c r="EU19" s="90"/>
      <c r="EV19" s="90"/>
      <c r="EW19" s="90"/>
      <c r="EX19" s="90"/>
      <c r="EY19" s="90"/>
      <c r="EZ19" s="90"/>
      <c r="FA19" s="90"/>
      <c r="FB19" s="90"/>
      <c r="FC19" s="90"/>
      <c r="FD19" s="90"/>
      <c r="FE19" s="90"/>
      <c r="FF19" s="90"/>
      <c r="FG19" s="90"/>
      <c r="FH19" s="90"/>
      <c r="FI19" s="90"/>
      <c r="FJ19" s="90"/>
      <c r="FK19" s="90"/>
      <c r="FL19" s="90"/>
      <c r="FM19" s="90"/>
      <c r="FN19" s="90"/>
      <c r="FO19" s="90"/>
      <c r="FP19" s="90"/>
      <c r="FQ19" s="90"/>
      <c r="FR19" s="90"/>
      <c r="FS19" s="90"/>
      <c r="FT19" s="90"/>
      <c r="FU19" s="90"/>
      <c r="FV19" s="90"/>
      <c r="FW19" s="90"/>
      <c r="FX19" s="90"/>
      <c r="FY19" s="90"/>
      <c r="FZ19" s="90"/>
      <c r="GA19" s="90"/>
      <c r="GB19" s="90"/>
      <c r="GC19" s="90"/>
      <c r="GD19" s="90"/>
      <c r="GE19" s="90"/>
      <c r="GF19" s="90"/>
      <c r="GG19" s="90"/>
    </row>
    <row r="20" spans="1:189" s="91" customFormat="1" ht="25.5" customHeight="1">
      <c r="A20" s="122" t="s">
        <v>144</v>
      </c>
      <c r="B20" s="123"/>
      <c r="C20" s="124"/>
      <c r="D20" s="122"/>
      <c r="E20" s="123"/>
      <c r="F20" s="123"/>
      <c r="G20" s="124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</row>
    <row r="21" spans="1:189" s="91" customFormat="1" ht="27.75" customHeight="1">
      <c r="A21" s="125" t="s">
        <v>285</v>
      </c>
      <c r="B21" s="123"/>
      <c r="C21" s="124"/>
      <c r="D21" s="126"/>
      <c r="E21" s="123"/>
      <c r="F21" s="123"/>
      <c r="G21" s="124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</row>
    <row r="22" spans="1:189" s="91" customFormat="1" ht="27.75" customHeight="1">
      <c r="A22" s="127" t="str">
        <f>IF($A$21= "NO MCU", "Board name:NUCLEO32/TU", "Board name:NUCLEO-"&amp;$A$21)</f>
        <v>Board name:NUCLEO-L412KB</v>
      </c>
      <c r="B22" s="123"/>
      <c r="C22" s="123"/>
      <c r="D22" s="123"/>
      <c r="E22" s="123"/>
      <c r="F22" s="123"/>
      <c r="G22" s="124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</row>
    <row r="23" spans="1:189" s="34" customFormat="1" ht="24">
      <c r="A23" s="79" t="s">
        <v>28</v>
      </c>
      <c r="B23" s="81" t="s">
        <v>67</v>
      </c>
      <c r="C23" s="81" t="s">
        <v>109</v>
      </c>
      <c r="D23" s="79" t="s">
        <v>131</v>
      </c>
      <c r="E23" s="32" t="s">
        <v>22</v>
      </c>
      <c r="F23" s="32" t="s">
        <v>21</v>
      </c>
      <c r="G23" s="33" t="s">
        <v>23</v>
      </c>
      <c r="H23" s="109" t="s">
        <v>179</v>
      </c>
      <c r="I23" s="109" t="s">
        <v>180</v>
      </c>
      <c r="J23" s="109" t="s">
        <v>181</v>
      </c>
      <c r="K23" s="109" t="s">
        <v>182</v>
      </c>
      <c r="L23" s="109" t="s">
        <v>183</v>
      </c>
      <c r="M23" s="109" t="s">
        <v>184</v>
      </c>
      <c r="N23" s="109" t="s">
        <v>185</v>
      </c>
      <c r="O23" s="109" t="s">
        <v>186</v>
      </c>
    </row>
    <row r="24" spans="1:189" s="12" customFormat="1">
      <c r="A24" s="80" t="s">
        <v>29</v>
      </c>
      <c r="B24" s="82" t="s">
        <v>68</v>
      </c>
      <c r="C24" s="82" t="s">
        <v>29</v>
      </c>
      <c r="D24" s="67">
        <v>1</v>
      </c>
      <c r="E24" s="66"/>
      <c r="F24" s="66" t="s">
        <v>148</v>
      </c>
      <c r="G24" s="110"/>
      <c r="H24" s="98" t="s">
        <v>273</v>
      </c>
      <c r="I24" s="115" t="s">
        <v>275</v>
      </c>
      <c r="J24" s="98" t="s">
        <v>274</v>
      </c>
      <c r="K24" s="66"/>
      <c r="L24" s="66"/>
      <c r="M24" s="95" t="s">
        <v>284</v>
      </c>
      <c r="N24" s="95" t="s">
        <v>284</v>
      </c>
      <c r="O24" s="66"/>
    </row>
    <row r="25" spans="1:189" s="12" customFormat="1" ht="38.25">
      <c r="A25" s="80" t="s">
        <v>30</v>
      </c>
      <c r="B25" s="98" t="s">
        <v>69</v>
      </c>
      <c r="C25" s="82" t="s">
        <v>110</v>
      </c>
      <c r="D25" s="67">
        <v>12</v>
      </c>
      <c r="E25" s="66"/>
      <c r="F25" s="66" t="s">
        <v>148</v>
      </c>
      <c r="G25" s="110"/>
      <c r="H25" s="98" t="s">
        <v>229</v>
      </c>
      <c r="I25" s="115" t="s">
        <v>265</v>
      </c>
      <c r="J25" s="98" t="s">
        <v>196</v>
      </c>
      <c r="K25" s="66"/>
      <c r="L25" s="66"/>
      <c r="M25" s="95" t="s">
        <v>284</v>
      </c>
      <c r="N25" s="95" t="s">
        <v>284</v>
      </c>
      <c r="O25" s="66"/>
    </row>
    <row r="26" spans="1:189" s="12" customFormat="1">
      <c r="A26" s="80" t="s">
        <v>31</v>
      </c>
      <c r="B26" s="82" t="s">
        <v>70</v>
      </c>
      <c r="C26" s="82" t="s">
        <v>110</v>
      </c>
      <c r="D26" s="67">
        <v>1</v>
      </c>
      <c r="E26" s="95" t="s">
        <v>38</v>
      </c>
      <c r="F26" s="12" t="s">
        <v>148</v>
      </c>
      <c r="G26" s="110"/>
      <c r="H26" s="98"/>
      <c r="I26" s="98"/>
      <c r="J26" s="98"/>
      <c r="K26" s="66"/>
      <c r="L26" s="66"/>
      <c r="M26" s="95" t="s">
        <v>284</v>
      </c>
      <c r="N26" s="95" t="s">
        <v>284</v>
      </c>
      <c r="O26" s="66"/>
    </row>
    <row r="27" spans="1:189" s="12" customFormat="1" ht="25.5">
      <c r="A27" s="80" t="s">
        <v>32</v>
      </c>
      <c r="B27" s="82" t="s">
        <v>71</v>
      </c>
      <c r="C27" s="82" t="s">
        <v>110</v>
      </c>
      <c r="D27" s="67">
        <v>1</v>
      </c>
      <c r="E27" s="66"/>
      <c r="F27" s="66" t="s">
        <v>148</v>
      </c>
      <c r="G27" s="110"/>
      <c r="H27" s="98" t="s">
        <v>230</v>
      </c>
      <c r="I27" s="115" t="s">
        <v>265</v>
      </c>
      <c r="J27" s="98" t="s">
        <v>197</v>
      </c>
      <c r="K27" s="66"/>
      <c r="L27" s="66"/>
      <c r="M27" s="95" t="s">
        <v>284</v>
      </c>
      <c r="N27" s="95" t="s">
        <v>284</v>
      </c>
      <c r="O27" s="66"/>
    </row>
    <row r="28" spans="1:189" s="12" customFormat="1" ht="25.5">
      <c r="A28" s="80" t="s">
        <v>33</v>
      </c>
      <c r="B28" s="82" t="s">
        <v>72</v>
      </c>
      <c r="C28" s="82" t="s">
        <v>110</v>
      </c>
      <c r="D28" s="67">
        <v>4</v>
      </c>
      <c r="E28" s="66"/>
      <c r="F28" s="66" t="s">
        <v>148</v>
      </c>
      <c r="G28" s="110"/>
      <c r="H28" s="98" t="s">
        <v>231</v>
      </c>
      <c r="I28" s="115" t="s">
        <v>265</v>
      </c>
      <c r="J28" s="98" t="s">
        <v>198</v>
      </c>
      <c r="K28" s="66"/>
      <c r="L28" s="66"/>
      <c r="M28" s="95" t="s">
        <v>284</v>
      </c>
      <c r="N28" s="95" t="s">
        <v>284</v>
      </c>
      <c r="O28" s="66"/>
    </row>
    <row r="29" spans="1:189" s="12" customFormat="1" ht="25.5">
      <c r="A29" s="80" t="s">
        <v>34</v>
      </c>
      <c r="B29" s="82" t="s">
        <v>73</v>
      </c>
      <c r="C29" s="82" t="s">
        <v>110</v>
      </c>
      <c r="D29" s="67">
        <v>2</v>
      </c>
      <c r="E29" s="96" t="str">
        <f>IF(OR($A$21="F042K6", $A$21="F031K6",$A$21="F303K8"),"[N/A]","")</f>
        <v/>
      </c>
      <c r="F29" s="66" t="s">
        <v>148</v>
      </c>
      <c r="G29" s="110"/>
      <c r="H29" s="98" t="s">
        <v>232</v>
      </c>
      <c r="I29" s="115" t="s">
        <v>265</v>
      </c>
      <c r="J29" s="98" t="s">
        <v>199</v>
      </c>
      <c r="K29" s="66"/>
      <c r="L29" s="66"/>
      <c r="M29" s="95" t="s">
        <v>284</v>
      </c>
      <c r="N29" s="95" t="s">
        <v>284</v>
      </c>
      <c r="O29" s="66"/>
    </row>
    <row r="30" spans="1:189" s="12" customFormat="1" ht="25.5">
      <c r="A30" s="80" t="s">
        <v>35</v>
      </c>
      <c r="B30" s="82" t="s">
        <v>74</v>
      </c>
      <c r="C30" s="82" t="s">
        <v>110</v>
      </c>
      <c r="D30" s="67">
        <v>1</v>
      </c>
      <c r="E30" s="66"/>
      <c r="F30" s="66" t="s">
        <v>148</v>
      </c>
      <c r="G30" s="110"/>
      <c r="H30" s="98" t="s">
        <v>233</v>
      </c>
      <c r="I30" s="115" t="s">
        <v>265</v>
      </c>
      <c r="J30" s="98" t="s">
        <v>200</v>
      </c>
      <c r="K30" s="66"/>
      <c r="L30" s="66"/>
      <c r="M30" s="95" t="s">
        <v>284</v>
      </c>
      <c r="N30" s="95" t="s">
        <v>284</v>
      </c>
      <c r="O30" s="66"/>
    </row>
    <row r="31" spans="1:189" s="12" customFormat="1" ht="25.5">
      <c r="A31" s="102" t="s">
        <v>145</v>
      </c>
      <c r="B31" s="82" t="s">
        <v>75</v>
      </c>
      <c r="C31" s="82" t="s">
        <v>110</v>
      </c>
      <c r="D31" s="67">
        <v>2</v>
      </c>
      <c r="E31" s="66"/>
      <c r="F31" s="12" t="s">
        <v>148</v>
      </c>
      <c r="G31" s="110"/>
      <c r="H31" s="98" t="s">
        <v>234</v>
      </c>
      <c r="I31" s="115" t="s">
        <v>265</v>
      </c>
      <c r="J31" s="98" t="s">
        <v>201</v>
      </c>
      <c r="K31" s="66"/>
      <c r="L31" s="66"/>
      <c r="M31" s="95" t="s">
        <v>284</v>
      </c>
      <c r="N31" s="95" t="s">
        <v>284</v>
      </c>
      <c r="O31" s="66"/>
    </row>
    <row r="32" spans="1:189" s="12" customFormat="1" ht="25.5">
      <c r="A32" s="80" t="s">
        <v>36</v>
      </c>
      <c r="B32" s="82" t="s">
        <v>76</v>
      </c>
      <c r="C32" s="82" t="s">
        <v>111</v>
      </c>
      <c r="D32" s="67">
        <v>1</v>
      </c>
      <c r="E32" s="66"/>
      <c r="F32" s="66" t="s">
        <v>148</v>
      </c>
      <c r="G32" s="110"/>
      <c r="H32" s="98" t="s">
        <v>235</v>
      </c>
      <c r="I32" s="115" t="s">
        <v>266</v>
      </c>
      <c r="J32" s="98" t="s">
        <v>202</v>
      </c>
      <c r="K32" s="66"/>
      <c r="L32" s="66"/>
      <c r="M32" s="95" t="s">
        <v>284</v>
      </c>
      <c r="N32" s="95" t="s">
        <v>284</v>
      </c>
      <c r="O32" s="66"/>
    </row>
    <row r="33" spans="1:15" s="12" customFormat="1" ht="25.5">
      <c r="A33" s="80" t="s">
        <v>37</v>
      </c>
      <c r="B33" s="82" t="s">
        <v>77</v>
      </c>
      <c r="C33" s="82" t="s">
        <v>112</v>
      </c>
      <c r="D33" s="67">
        <v>1</v>
      </c>
      <c r="E33" s="66"/>
      <c r="F33" s="66" t="s">
        <v>148</v>
      </c>
      <c r="G33" s="110"/>
      <c r="H33" s="98" t="s">
        <v>236</v>
      </c>
      <c r="I33" s="115" t="s">
        <v>266</v>
      </c>
      <c r="J33" s="98" t="s">
        <v>203</v>
      </c>
      <c r="K33" s="66"/>
      <c r="L33" s="66"/>
      <c r="M33" s="95" t="s">
        <v>284</v>
      </c>
      <c r="N33" s="95" t="s">
        <v>284</v>
      </c>
      <c r="O33" s="66"/>
    </row>
    <row r="34" spans="1:15" s="12" customFormat="1" ht="25.5">
      <c r="A34" s="118">
        <v>1050170001</v>
      </c>
      <c r="B34" s="119" t="s">
        <v>78</v>
      </c>
      <c r="C34" s="119" t="s">
        <v>146</v>
      </c>
      <c r="D34" s="115">
        <v>1</v>
      </c>
      <c r="E34" s="95"/>
      <c r="F34" s="95" t="s">
        <v>148</v>
      </c>
      <c r="G34" s="111"/>
      <c r="H34" s="98" t="s">
        <v>237</v>
      </c>
      <c r="I34" s="115" t="s">
        <v>267</v>
      </c>
      <c r="J34" s="98">
        <v>1050170001</v>
      </c>
      <c r="K34" s="66"/>
      <c r="L34" s="66"/>
      <c r="M34" s="95" t="s">
        <v>284</v>
      </c>
      <c r="N34" s="95" t="s">
        <v>284</v>
      </c>
      <c r="O34" s="66"/>
    </row>
    <row r="35" spans="1:15" s="12" customFormat="1">
      <c r="A35" s="80" t="s">
        <v>38</v>
      </c>
      <c r="B35" s="82" t="s">
        <v>79</v>
      </c>
      <c r="C35" s="82" t="s">
        <v>113</v>
      </c>
      <c r="D35" s="67">
        <v>1</v>
      </c>
      <c r="E35" s="95" t="s">
        <v>38</v>
      </c>
      <c r="F35" s="66" t="s">
        <v>148</v>
      </c>
      <c r="G35" s="110"/>
      <c r="H35" s="98"/>
      <c r="I35" s="98"/>
      <c r="J35" s="98"/>
      <c r="K35" s="66"/>
      <c r="L35" s="66"/>
      <c r="M35" s="95" t="s">
        <v>284</v>
      </c>
      <c r="N35" s="95" t="s">
        <v>284</v>
      </c>
      <c r="O35" s="66"/>
    </row>
    <row r="36" spans="1:15" s="12" customFormat="1" ht="25.5">
      <c r="A36" s="102" t="s">
        <v>150</v>
      </c>
      <c r="B36" s="82" t="s">
        <v>80</v>
      </c>
      <c r="C36" s="82" t="s">
        <v>114</v>
      </c>
      <c r="D36" s="67">
        <v>2</v>
      </c>
      <c r="E36" s="66"/>
      <c r="F36" s="66" t="s">
        <v>148</v>
      </c>
      <c r="G36" s="112"/>
      <c r="H36" s="98" t="s">
        <v>238</v>
      </c>
      <c r="I36" s="115" t="s">
        <v>268</v>
      </c>
      <c r="J36" s="98" t="s">
        <v>204</v>
      </c>
      <c r="K36" s="66"/>
      <c r="L36" s="66"/>
      <c r="M36" s="95" t="s">
        <v>284</v>
      </c>
      <c r="N36" s="95" t="s">
        <v>284</v>
      </c>
      <c r="O36" s="66"/>
    </row>
    <row r="37" spans="1:15" s="12" customFormat="1">
      <c r="A37" s="102" t="s">
        <v>39</v>
      </c>
      <c r="B37" s="82" t="s">
        <v>81</v>
      </c>
      <c r="C37" s="82" t="s">
        <v>115</v>
      </c>
      <c r="D37" s="67">
        <v>3</v>
      </c>
      <c r="E37" s="66"/>
      <c r="F37" s="66" t="s">
        <v>149</v>
      </c>
      <c r="G37" s="110"/>
      <c r="H37" s="98" t="s">
        <v>270</v>
      </c>
      <c r="I37" s="115" t="s">
        <v>269</v>
      </c>
      <c r="J37" s="98" t="s">
        <v>205</v>
      </c>
      <c r="K37" s="66"/>
      <c r="L37" s="66"/>
      <c r="M37" s="116" t="s">
        <v>187</v>
      </c>
      <c r="N37" s="116" t="s">
        <v>188</v>
      </c>
      <c r="O37" s="116" t="s">
        <v>195</v>
      </c>
    </row>
    <row r="38" spans="1:15" s="12" customFormat="1">
      <c r="A38" s="102" t="s">
        <v>40</v>
      </c>
      <c r="B38" s="82" t="s">
        <v>82</v>
      </c>
      <c r="C38" s="82" t="s">
        <v>116</v>
      </c>
      <c r="D38" s="67">
        <v>1</v>
      </c>
      <c r="E38" s="66"/>
      <c r="F38" s="66" t="s">
        <v>149</v>
      </c>
      <c r="G38" s="110"/>
      <c r="H38" s="98" t="s">
        <v>249</v>
      </c>
      <c r="I38" s="115" t="s">
        <v>269</v>
      </c>
      <c r="J38" s="98" t="s">
        <v>206</v>
      </c>
      <c r="K38" s="66"/>
      <c r="L38" s="66"/>
      <c r="M38" s="116" t="s">
        <v>187</v>
      </c>
      <c r="N38" s="116" t="s">
        <v>188</v>
      </c>
      <c r="O38" s="116" t="s">
        <v>195</v>
      </c>
    </row>
    <row r="39" spans="1:15" s="91" customFormat="1" ht="25.5">
      <c r="A39" s="102" t="s">
        <v>152</v>
      </c>
      <c r="B39" s="119" t="s">
        <v>153</v>
      </c>
      <c r="C39" s="119" t="s">
        <v>154</v>
      </c>
      <c r="D39" s="115">
        <v>1</v>
      </c>
      <c r="E39" s="95"/>
      <c r="F39" s="95"/>
      <c r="G39" s="112" t="s">
        <v>155</v>
      </c>
      <c r="H39" s="98" t="s">
        <v>250</v>
      </c>
      <c r="I39" s="115" t="s">
        <v>281</v>
      </c>
      <c r="J39" s="98" t="s">
        <v>280</v>
      </c>
      <c r="K39" s="95"/>
      <c r="L39" s="95"/>
      <c r="M39" s="95" t="s">
        <v>284</v>
      </c>
      <c r="N39" s="95" t="s">
        <v>284</v>
      </c>
      <c r="O39" s="95"/>
    </row>
    <row r="40" spans="1:15" s="12" customFormat="1" ht="25.5">
      <c r="A40" s="80" t="s">
        <v>41</v>
      </c>
      <c r="B40" s="82" t="s">
        <v>83</v>
      </c>
      <c r="C40" s="82" t="s">
        <v>117</v>
      </c>
      <c r="D40" s="67">
        <v>1</v>
      </c>
      <c r="E40" s="66"/>
      <c r="F40" s="66" t="s">
        <v>148</v>
      </c>
      <c r="G40" s="110"/>
      <c r="H40" s="98" t="s">
        <v>251</v>
      </c>
      <c r="I40" s="98" t="s">
        <v>255</v>
      </c>
      <c r="J40" s="98" t="s">
        <v>207</v>
      </c>
      <c r="K40" s="66"/>
      <c r="L40" s="66"/>
      <c r="M40" s="95" t="s">
        <v>284</v>
      </c>
      <c r="N40" s="95" t="s">
        <v>284</v>
      </c>
      <c r="O40" s="66"/>
    </row>
    <row r="41" spans="1:15" s="12" customFormat="1" ht="25.5">
      <c r="A41" s="80" t="s">
        <v>42</v>
      </c>
      <c r="B41" s="82" t="s">
        <v>84</v>
      </c>
      <c r="C41" s="82" t="s">
        <v>118</v>
      </c>
      <c r="D41" s="67">
        <v>1</v>
      </c>
      <c r="E41" s="66"/>
      <c r="F41" s="66" t="s">
        <v>148</v>
      </c>
      <c r="G41" s="110"/>
      <c r="H41" s="98" t="s">
        <v>252</v>
      </c>
      <c r="I41" s="115" t="s">
        <v>271</v>
      </c>
      <c r="J41" s="98" t="s">
        <v>208</v>
      </c>
      <c r="K41" s="66"/>
      <c r="L41" s="66"/>
      <c r="M41" s="95" t="s">
        <v>284</v>
      </c>
      <c r="N41" s="95" t="s">
        <v>284</v>
      </c>
      <c r="O41" s="66"/>
    </row>
    <row r="42" spans="1:15" s="12" customFormat="1" ht="25.5">
      <c r="A42" s="80" t="s">
        <v>43</v>
      </c>
      <c r="B42" s="82" t="s">
        <v>85</v>
      </c>
      <c r="C42" s="82" t="s">
        <v>119</v>
      </c>
      <c r="D42" s="67">
        <v>1</v>
      </c>
      <c r="E42" s="66"/>
      <c r="F42" s="66" t="s">
        <v>148</v>
      </c>
      <c r="G42" s="110"/>
      <c r="H42" s="98" t="s">
        <v>253</v>
      </c>
      <c r="I42" s="115" t="s">
        <v>272</v>
      </c>
      <c r="J42" s="98" t="s">
        <v>209</v>
      </c>
      <c r="K42" s="66"/>
      <c r="L42" s="66"/>
      <c r="M42" s="95" t="s">
        <v>284</v>
      </c>
      <c r="N42" s="95" t="s">
        <v>284</v>
      </c>
      <c r="O42" s="66"/>
    </row>
    <row r="43" spans="1:15" s="12" customFormat="1" ht="51">
      <c r="A43" s="80" t="s">
        <v>44</v>
      </c>
      <c r="B43" s="82" t="s">
        <v>86</v>
      </c>
      <c r="C43" s="82" t="s">
        <v>120</v>
      </c>
      <c r="D43" s="67">
        <v>1</v>
      </c>
      <c r="E43" s="66"/>
      <c r="F43" s="66" t="s">
        <v>148</v>
      </c>
      <c r="G43" s="110"/>
      <c r="H43" s="98" t="s">
        <v>254</v>
      </c>
      <c r="I43" s="115" t="s">
        <v>272</v>
      </c>
      <c r="J43" s="98" t="s">
        <v>210</v>
      </c>
      <c r="K43" s="66"/>
      <c r="L43" s="66"/>
      <c r="M43" s="95" t="s">
        <v>284</v>
      </c>
      <c r="N43" s="95" t="s">
        <v>284</v>
      </c>
      <c r="O43" s="66"/>
    </row>
    <row r="44" spans="1:15" s="12" customFormat="1" ht="25.5">
      <c r="A44" s="80" t="s">
        <v>45</v>
      </c>
      <c r="B44" s="82" t="s">
        <v>87</v>
      </c>
      <c r="C44" s="82" t="s">
        <v>121</v>
      </c>
      <c r="D44" s="67">
        <v>1</v>
      </c>
      <c r="E44" s="66"/>
      <c r="F44" s="66" t="s">
        <v>148</v>
      </c>
      <c r="G44" s="110"/>
      <c r="H44" s="98" t="s">
        <v>239</v>
      </c>
      <c r="I44" s="115" t="s">
        <v>265</v>
      </c>
      <c r="J44" s="98" t="s">
        <v>211</v>
      </c>
      <c r="K44" s="66"/>
      <c r="L44" s="66"/>
      <c r="M44" s="95" t="s">
        <v>284</v>
      </c>
      <c r="N44" s="95" t="s">
        <v>284</v>
      </c>
      <c r="O44" s="66"/>
    </row>
    <row r="45" spans="1:15" s="12" customFormat="1" ht="25.5">
      <c r="A45" s="80" t="s">
        <v>46</v>
      </c>
      <c r="B45" s="82" t="s">
        <v>88</v>
      </c>
      <c r="C45" s="82" t="s">
        <v>121</v>
      </c>
      <c r="D45" s="67">
        <v>3</v>
      </c>
      <c r="E45" s="66"/>
      <c r="F45" s="66" t="s">
        <v>148</v>
      </c>
      <c r="G45" s="110"/>
      <c r="H45" s="98" t="s">
        <v>240</v>
      </c>
      <c r="I45" s="115" t="s">
        <v>265</v>
      </c>
      <c r="J45" s="98" t="s">
        <v>212</v>
      </c>
      <c r="K45" s="66"/>
      <c r="L45" s="66"/>
      <c r="M45" s="95" t="s">
        <v>284</v>
      </c>
      <c r="N45" s="95" t="s">
        <v>284</v>
      </c>
      <c r="O45" s="66"/>
    </row>
    <row r="46" spans="1:15" s="12" customFormat="1" ht="25.5">
      <c r="A46" s="80" t="s">
        <v>47</v>
      </c>
      <c r="B46" s="82" t="s">
        <v>89</v>
      </c>
      <c r="C46" s="82" t="s">
        <v>121</v>
      </c>
      <c r="D46" s="67">
        <v>1</v>
      </c>
      <c r="E46" s="66"/>
      <c r="F46" s="66" t="s">
        <v>148</v>
      </c>
      <c r="G46" s="110"/>
      <c r="H46" s="98" t="s">
        <v>241</v>
      </c>
      <c r="I46" s="115" t="s">
        <v>265</v>
      </c>
      <c r="J46" s="98" t="s">
        <v>213</v>
      </c>
      <c r="K46" s="66"/>
      <c r="L46" s="66"/>
      <c r="M46" s="95" t="s">
        <v>284</v>
      </c>
      <c r="N46" s="95" t="s">
        <v>284</v>
      </c>
      <c r="O46" s="66"/>
    </row>
    <row r="47" spans="1:15" s="12" customFormat="1" ht="25.5">
      <c r="A47" s="80" t="s">
        <v>48</v>
      </c>
      <c r="B47" s="82" t="s">
        <v>90</v>
      </c>
      <c r="C47" s="82" t="s">
        <v>121</v>
      </c>
      <c r="D47" s="67">
        <v>4</v>
      </c>
      <c r="E47" s="66"/>
      <c r="F47" s="66" t="s">
        <v>148</v>
      </c>
      <c r="G47" s="110"/>
      <c r="H47" s="98" t="s">
        <v>242</v>
      </c>
      <c r="I47" s="115" t="s">
        <v>265</v>
      </c>
      <c r="J47" s="98" t="s">
        <v>214</v>
      </c>
      <c r="K47" s="66"/>
      <c r="L47" s="66"/>
      <c r="M47" s="95" t="s">
        <v>284</v>
      </c>
      <c r="N47" s="95" t="s">
        <v>284</v>
      </c>
      <c r="O47" s="66"/>
    </row>
    <row r="48" spans="1:15" s="12" customFormat="1" ht="25.5">
      <c r="A48" s="80" t="s">
        <v>49</v>
      </c>
      <c r="B48" s="98" t="s">
        <v>91</v>
      </c>
      <c r="C48" s="82" t="s">
        <v>121</v>
      </c>
      <c r="D48" s="67">
        <v>5</v>
      </c>
      <c r="E48" s="66"/>
      <c r="F48" s="66" t="s">
        <v>148</v>
      </c>
      <c r="G48" s="110"/>
      <c r="H48" s="98" t="s">
        <v>243</v>
      </c>
      <c r="I48" s="115" t="s">
        <v>265</v>
      </c>
      <c r="J48" s="98" t="s">
        <v>215</v>
      </c>
      <c r="K48" s="66"/>
      <c r="L48" s="66"/>
      <c r="M48" s="95" t="s">
        <v>284</v>
      </c>
      <c r="N48" s="95" t="s">
        <v>284</v>
      </c>
      <c r="O48" s="66"/>
    </row>
    <row r="49" spans="1:15" s="12" customFormat="1" ht="25.5">
      <c r="A49" s="80" t="s">
        <v>50</v>
      </c>
      <c r="B49" s="82" t="s">
        <v>92</v>
      </c>
      <c r="C49" s="82" t="s">
        <v>121</v>
      </c>
      <c r="D49" s="67">
        <v>1</v>
      </c>
      <c r="E49" s="66"/>
      <c r="F49" s="66" t="s">
        <v>148</v>
      </c>
      <c r="G49" s="110"/>
      <c r="H49" s="98" t="s">
        <v>244</v>
      </c>
      <c r="I49" s="115" t="s">
        <v>265</v>
      </c>
      <c r="J49" s="98" t="s">
        <v>216</v>
      </c>
      <c r="K49" s="66"/>
      <c r="L49" s="66"/>
      <c r="M49" s="95" t="s">
        <v>284</v>
      </c>
      <c r="N49" s="95" t="s">
        <v>284</v>
      </c>
      <c r="O49" s="66"/>
    </row>
    <row r="50" spans="1:15" s="12" customFormat="1" ht="25.5">
      <c r="A50" s="80" t="s">
        <v>51</v>
      </c>
      <c r="B50" s="82" t="s">
        <v>93</v>
      </c>
      <c r="C50" s="82" t="s">
        <v>121</v>
      </c>
      <c r="D50" s="67">
        <v>3</v>
      </c>
      <c r="E50" s="66"/>
      <c r="F50" s="66" t="s">
        <v>148</v>
      </c>
      <c r="G50" s="110"/>
      <c r="H50" s="98" t="s">
        <v>245</v>
      </c>
      <c r="I50" s="115" t="s">
        <v>265</v>
      </c>
      <c r="J50" s="98" t="s">
        <v>217</v>
      </c>
      <c r="K50" s="66"/>
      <c r="L50" s="66"/>
      <c r="M50" s="95" t="s">
        <v>284</v>
      </c>
      <c r="N50" s="95" t="s">
        <v>284</v>
      </c>
      <c r="O50" s="66"/>
    </row>
    <row r="51" spans="1:15" s="12" customFormat="1" ht="25.5">
      <c r="A51" s="80" t="s">
        <v>52</v>
      </c>
      <c r="B51" s="82" t="s">
        <v>94</v>
      </c>
      <c r="C51" s="82" t="s">
        <v>121</v>
      </c>
      <c r="D51" s="67">
        <v>1</v>
      </c>
      <c r="E51" s="66"/>
      <c r="F51" s="66" t="s">
        <v>148</v>
      </c>
      <c r="G51" s="110"/>
      <c r="H51" s="98" t="s">
        <v>244</v>
      </c>
      <c r="I51" s="115" t="s">
        <v>265</v>
      </c>
      <c r="J51" s="98" t="s">
        <v>216</v>
      </c>
      <c r="K51" s="66"/>
      <c r="L51" s="66"/>
      <c r="M51" s="95" t="s">
        <v>284</v>
      </c>
      <c r="N51" s="95" t="s">
        <v>284</v>
      </c>
      <c r="O51" s="66"/>
    </row>
    <row r="52" spans="1:15" s="12" customFormat="1">
      <c r="A52" s="80" t="s">
        <v>53</v>
      </c>
      <c r="B52" s="82" t="s">
        <v>95</v>
      </c>
      <c r="C52" s="82" t="s">
        <v>121</v>
      </c>
      <c r="D52" s="67">
        <v>1</v>
      </c>
      <c r="E52" s="95" t="s">
        <v>38</v>
      </c>
      <c r="F52" s="66" t="s">
        <v>148</v>
      </c>
      <c r="G52" s="110"/>
      <c r="H52" s="98"/>
      <c r="I52" s="98"/>
      <c r="J52" s="98"/>
      <c r="K52" s="66"/>
      <c r="L52" s="66"/>
      <c r="M52" s="95" t="s">
        <v>284</v>
      </c>
      <c r="N52" s="95" t="s">
        <v>284</v>
      </c>
      <c r="O52" s="66"/>
    </row>
    <row r="53" spans="1:15" s="12" customFormat="1" ht="25.5">
      <c r="A53" s="80" t="s">
        <v>54</v>
      </c>
      <c r="B53" s="82" t="s">
        <v>96</v>
      </c>
      <c r="C53" s="82" t="s">
        <v>121</v>
      </c>
      <c r="D53" s="67">
        <v>1</v>
      </c>
      <c r="E53" s="66"/>
      <c r="F53" s="66" t="s">
        <v>148</v>
      </c>
      <c r="G53" s="110"/>
      <c r="H53" s="98" t="s">
        <v>264</v>
      </c>
      <c r="I53" s="115" t="s">
        <v>265</v>
      </c>
      <c r="J53" s="98" t="s">
        <v>218</v>
      </c>
      <c r="K53" s="66"/>
      <c r="L53" s="66"/>
      <c r="M53" s="95" t="s">
        <v>284</v>
      </c>
      <c r="N53" s="95" t="s">
        <v>284</v>
      </c>
      <c r="O53" s="66"/>
    </row>
    <row r="54" spans="1:15" s="12" customFormat="1" ht="25.5">
      <c r="A54" s="80" t="s">
        <v>55</v>
      </c>
      <c r="B54" s="82" t="s">
        <v>97</v>
      </c>
      <c r="C54" s="82" t="s">
        <v>121</v>
      </c>
      <c r="D54" s="67">
        <v>1</v>
      </c>
      <c r="E54" s="66"/>
      <c r="F54" s="66" t="s">
        <v>148</v>
      </c>
      <c r="G54" s="110"/>
      <c r="H54" s="98" t="s">
        <v>247</v>
      </c>
      <c r="I54" s="115" t="s">
        <v>265</v>
      </c>
      <c r="J54" s="98" t="s">
        <v>219</v>
      </c>
      <c r="K54" s="66"/>
      <c r="L54" s="66"/>
      <c r="M54" s="95" t="s">
        <v>284</v>
      </c>
      <c r="N54" s="95" t="s">
        <v>284</v>
      </c>
      <c r="O54" s="66"/>
    </row>
    <row r="55" spans="1:15" s="12" customFormat="1" ht="25.5">
      <c r="A55" s="80" t="s">
        <v>56</v>
      </c>
      <c r="B55" s="82" t="s">
        <v>98</v>
      </c>
      <c r="C55" s="82" t="s">
        <v>121</v>
      </c>
      <c r="D55" s="67">
        <v>1</v>
      </c>
      <c r="E55" s="66"/>
      <c r="F55" s="66" t="s">
        <v>148</v>
      </c>
      <c r="G55" s="110"/>
      <c r="H55" s="98" t="s">
        <v>248</v>
      </c>
      <c r="I55" s="115" t="s">
        <v>265</v>
      </c>
      <c r="J55" s="98" t="s">
        <v>220</v>
      </c>
      <c r="K55" s="66"/>
      <c r="L55" s="66"/>
      <c r="M55" s="95" t="s">
        <v>284</v>
      </c>
      <c r="N55" s="95" t="s">
        <v>284</v>
      </c>
      <c r="O55" s="66"/>
    </row>
    <row r="56" spans="1:15" s="12" customFormat="1">
      <c r="A56" s="80" t="s">
        <v>57</v>
      </c>
      <c r="B56" s="98" t="s">
        <v>287</v>
      </c>
      <c r="C56" s="82" t="s">
        <v>122</v>
      </c>
      <c r="D56" s="67">
        <v>5</v>
      </c>
      <c r="E56" s="66" t="s">
        <v>38</v>
      </c>
      <c r="F56" s="66" t="s">
        <v>148</v>
      </c>
      <c r="G56" s="110"/>
      <c r="H56" s="98"/>
      <c r="I56" s="98"/>
      <c r="J56" s="98"/>
      <c r="K56" s="66"/>
      <c r="L56" s="66"/>
      <c r="M56" s="95" t="s">
        <v>284</v>
      </c>
      <c r="N56" s="95" t="s">
        <v>284</v>
      </c>
      <c r="O56" s="66"/>
    </row>
    <row r="57" spans="1:15" s="12" customFormat="1" ht="38.25">
      <c r="A57" s="80" t="s">
        <v>58</v>
      </c>
      <c r="B57" s="98" t="s">
        <v>288</v>
      </c>
      <c r="C57" s="82" t="s">
        <v>122</v>
      </c>
      <c r="D57" s="67">
        <v>9</v>
      </c>
      <c r="E57" s="66"/>
      <c r="F57" s="66" t="s">
        <v>148</v>
      </c>
      <c r="G57" s="110"/>
      <c r="H57" s="98" t="s">
        <v>246</v>
      </c>
      <c r="I57" s="115" t="s">
        <v>265</v>
      </c>
      <c r="J57" s="98" t="s">
        <v>218</v>
      </c>
      <c r="K57" s="66"/>
      <c r="L57" s="66"/>
      <c r="M57" s="95" t="s">
        <v>284</v>
      </c>
      <c r="N57" s="95" t="s">
        <v>284</v>
      </c>
      <c r="O57" s="66"/>
    </row>
    <row r="58" spans="1:15" s="12" customFormat="1" ht="25.5">
      <c r="A58" s="80" t="s">
        <v>59</v>
      </c>
      <c r="B58" s="119" t="s">
        <v>147</v>
      </c>
      <c r="C58" s="82" t="s">
        <v>122</v>
      </c>
      <c r="D58" s="67">
        <v>2</v>
      </c>
      <c r="E58" s="96" t="str">
        <f>IF(OR($A$21="F042K6", $A$21="F031K6",$A$21="F303K8"),"close","open")</f>
        <v>open</v>
      </c>
      <c r="F58" s="66" t="s">
        <v>148</v>
      </c>
      <c r="G58" s="110"/>
      <c r="H58" s="98" t="s">
        <v>246</v>
      </c>
      <c r="I58" s="115" t="s">
        <v>265</v>
      </c>
      <c r="J58" s="98" t="s">
        <v>218</v>
      </c>
      <c r="K58" s="66"/>
      <c r="L58" s="66"/>
      <c r="M58" s="95" t="s">
        <v>284</v>
      </c>
      <c r="N58" s="95" t="s">
        <v>284</v>
      </c>
      <c r="O58" s="66"/>
    </row>
    <row r="59" spans="1:15" s="12" customFormat="1" ht="25.5">
      <c r="A59" s="80" t="s">
        <v>59</v>
      </c>
      <c r="B59" s="82" t="s">
        <v>99</v>
      </c>
      <c r="C59" s="82" t="s">
        <v>122</v>
      </c>
      <c r="D59" s="67">
        <v>2</v>
      </c>
      <c r="E59" s="96" t="str">
        <f>IF(OR($A$21="F042K6", $A$21="F031K6",$A$21="F303K8"),"open","close")</f>
        <v>close</v>
      </c>
      <c r="F59" s="66" t="s">
        <v>148</v>
      </c>
      <c r="G59" s="110"/>
      <c r="H59" s="98" t="s">
        <v>278</v>
      </c>
      <c r="I59" s="115" t="s">
        <v>265</v>
      </c>
      <c r="J59" s="98" t="s">
        <v>218</v>
      </c>
      <c r="K59" s="66"/>
      <c r="L59" s="66"/>
      <c r="M59" s="95" t="s">
        <v>284</v>
      </c>
      <c r="N59" s="95" t="s">
        <v>284</v>
      </c>
      <c r="O59" s="66"/>
    </row>
    <row r="60" spans="1:15" s="12" customFormat="1">
      <c r="A60" s="80" t="s">
        <v>60</v>
      </c>
      <c r="B60" s="82" t="s">
        <v>100</v>
      </c>
      <c r="C60" s="82" t="s">
        <v>123</v>
      </c>
      <c r="D60" s="67">
        <v>1</v>
      </c>
      <c r="E60" s="66"/>
      <c r="F60" s="66" t="s">
        <v>148</v>
      </c>
      <c r="G60" s="110"/>
      <c r="H60" s="98" t="s">
        <v>256</v>
      </c>
      <c r="I60" s="115" t="s">
        <v>276</v>
      </c>
      <c r="J60" s="98" t="s">
        <v>221</v>
      </c>
      <c r="K60" s="66"/>
      <c r="L60" s="66"/>
      <c r="M60" s="116" t="s">
        <v>187</v>
      </c>
      <c r="N60" s="116" t="s">
        <v>188</v>
      </c>
      <c r="O60" s="66"/>
    </row>
    <row r="61" spans="1:15" s="12" customFormat="1" ht="25.5">
      <c r="A61" s="102" t="s">
        <v>61</v>
      </c>
      <c r="B61" s="82" t="s">
        <v>101</v>
      </c>
      <c r="C61" s="82" t="s">
        <v>124</v>
      </c>
      <c r="D61" s="67">
        <v>1</v>
      </c>
      <c r="E61" s="66"/>
      <c r="F61" s="66" t="s">
        <v>149</v>
      </c>
      <c r="G61" s="110"/>
      <c r="H61" s="98" t="s">
        <v>257</v>
      </c>
      <c r="I61" s="115" t="s">
        <v>269</v>
      </c>
      <c r="J61" s="98" t="s">
        <v>222</v>
      </c>
      <c r="K61" s="66"/>
      <c r="L61" s="66"/>
      <c r="M61" s="116" t="s">
        <v>187</v>
      </c>
      <c r="N61" s="116" t="s">
        <v>188</v>
      </c>
      <c r="O61" s="116" t="s">
        <v>189</v>
      </c>
    </row>
    <row r="62" spans="1:15" s="12" customFormat="1" ht="25.5">
      <c r="A62" s="97" t="str">
        <f>IF(($A$21="NO MCU" )," ","STM32"&amp;$A$21&amp;IF(OR($A$21="L432KC", $A$21="L412KB"), "U6U","T6"))</f>
        <v>STM32L412KBU6U</v>
      </c>
      <c r="B62" s="82" t="s">
        <v>102</v>
      </c>
      <c r="C62" s="96" t="str">
        <f>IF(OR($A$21="L432KC", $A$21="L412KB"),"UFQFPN32","LQFP32")</f>
        <v>UFQFPN32</v>
      </c>
      <c r="D62" s="67">
        <v>1</v>
      </c>
      <c r="E62" s="96" t="str">
        <f>IF($A$21="NO MCU", "[N/A]","")</f>
        <v/>
      </c>
      <c r="F62" s="66" t="s">
        <v>149</v>
      </c>
      <c r="G62" s="110"/>
      <c r="H62" s="98" t="str">
        <f xml:space="preserve"> IF(OR($A$21="L432KC", $A$21="L412KB"), CONCATENATE("IC MCU 32BIT 32UFQFPN,", $A62), CONCATENATE("IC MCU 32BIT 32LQFP,", $A62))</f>
        <v>IC MCU 32BIT 32UFQFPN,STM32L412KBU6U</v>
      </c>
      <c r="I62" s="115" t="s">
        <v>269</v>
      </c>
      <c r="J62" s="98" t="str">
        <f xml:space="preserve"> CONCATENATE($A62)</f>
        <v>STM32L412KBU6U</v>
      </c>
      <c r="K62" s="66"/>
      <c r="L62" s="66"/>
      <c r="M62" s="117" t="s">
        <v>191</v>
      </c>
      <c r="N62" s="115" t="s">
        <v>188</v>
      </c>
      <c r="O62" s="116" t="s">
        <v>195</v>
      </c>
    </row>
    <row r="63" spans="1:15" s="12" customFormat="1" ht="25.5">
      <c r="A63" s="102" t="s">
        <v>62</v>
      </c>
      <c r="B63" s="82" t="s">
        <v>103</v>
      </c>
      <c r="C63" s="82" t="s">
        <v>125</v>
      </c>
      <c r="D63" s="67">
        <v>1</v>
      </c>
      <c r="E63" s="66"/>
      <c r="F63" s="66" t="s">
        <v>149</v>
      </c>
      <c r="G63" s="110"/>
      <c r="H63" s="98" t="s">
        <v>258</v>
      </c>
      <c r="I63" s="115" t="s">
        <v>269</v>
      </c>
      <c r="J63" s="98" t="s">
        <v>223</v>
      </c>
      <c r="K63" s="66"/>
      <c r="L63" s="66"/>
      <c r="M63" s="115" t="s">
        <v>187</v>
      </c>
      <c r="N63" s="115" t="s">
        <v>188</v>
      </c>
      <c r="O63" s="95" t="s">
        <v>190</v>
      </c>
    </row>
    <row r="64" spans="1:15" s="12" customFormat="1" ht="25.5">
      <c r="A64" s="102" t="s">
        <v>63</v>
      </c>
      <c r="B64" s="82" t="s">
        <v>104</v>
      </c>
      <c r="C64" s="82" t="s">
        <v>126</v>
      </c>
      <c r="D64" s="67">
        <v>1</v>
      </c>
      <c r="E64" s="66"/>
      <c r="F64" s="66" t="s">
        <v>149</v>
      </c>
      <c r="G64" s="110"/>
      <c r="H64" s="98" t="s">
        <v>259</v>
      </c>
      <c r="I64" s="115" t="s">
        <v>269</v>
      </c>
      <c r="J64" s="98" t="s">
        <v>224</v>
      </c>
      <c r="K64" s="66"/>
      <c r="L64" s="66"/>
      <c r="M64" s="115" t="s">
        <v>187</v>
      </c>
      <c r="N64" s="115" t="s">
        <v>188</v>
      </c>
      <c r="O64" s="95" t="s">
        <v>192</v>
      </c>
    </row>
    <row r="65" spans="1:15" s="12" customFormat="1" ht="38.25">
      <c r="A65" s="102" t="s">
        <v>64</v>
      </c>
      <c r="B65" s="82" t="s">
        <v>105</v>
      </c>
      <c r="C65" s="82" t="s">
        <v>127</v>
      </c>
      <c r="D65" s="67">
        <v>1</v>
      </c>
      <c r="E65" s="66"/>
      <c r="F65" s="66" t="s">
        <v>149</v>
      </c>
      <c r="G65" s="110"/>
      <c r="H65" s="98" t="s">
        <v>261</v>
      </c>
      <c r="I65" s="115" t="s">
        <v>269</v>
      </c>
      <c r="J65" s="98" t="s">
        <v>225</v>
      </c>
      <c r="K65" s="66"/>
      <c r="L65" s="66"/>
      <c r="M65" s="117" t="s">
        <v>191</v>
      </c>
      <c r="N65" s="115" t="s">
        <v>188</v>
      </c>
      <c r="O65" s="95" t="s">
        <v>193</v>
      </c>
    </row>
    <row r="66" spans="1:15" s="12" customFormat="1" ht="25.5">
      <c r="A66" s="102" t="s">
        <v>65</v>
      </c>
      <c r="B66" s="82" t="s">
        <v>106</v>
      </c>
      <c r="C66" s="82" t="s">
        <v>128</v>
      </c>
      <c r="D66" s="67">
        <v>1</v>
      </c>
      <c r="E66" s="66"/>
      <c r="F66" s="66" t="s">
        <v>149</v>
      </c>
      <c r="G66" s="110"/>
      <c r="H66" s="98" t="s">
        <v>260</v>
      </c>
      <c r="I66" s="115" t="s">
        <v>269</v>
      </c>
      <c r="J66" s="98" t="s">
        <v>226</v>
      </c>
      <c r="K66" s="66"/>
      <c r="L66" s="66"/>
      <c r="M66" s="115" t="s">
        <v>187</v>
      </c>
      <c r="N66" s="115" t="s">
        <v>188</v>
      </c>
      <c r="O66" s="95" t="s">
        <v>194</v>
      </c>
    </row>
    <row r="67" spans="1:15" s="12" customFormat="1" ht="51">
      <c r="A67" s="80" t="s">
        <v>66</v>
      </c>
      <c r="B67" s="82" t="s">
        <v>107</v>
      </c>
      <c r="C67" s="82" t="s">
        <v>129</v>
      </c>
      <c r="D67" s="67">
        <v>1</v>
      </c>
      <c r="E67" s="96" t="str">
        <f>IF(OR($A$21="F042K6", $A$21="F031K6",$A$21="F303K8"),"[N/A]","")</f>
        <v/>
      </c>
      <c r="F67" s="106" t="s">
        <v>149</v>
      </c>
      <c r="G67" s="110"/>
      <c r="H67" s="98" t="s">
        <v>262</v>
      </c>
      <c r="I67" s="115" t="s">
        <v>277</v>
      </c>
      <c r="J67" s="98" t="s">
        <v>227</v>
      </c>
      <c r="K67" s="66"/>
      <c r="L67" s="66"/>
      <c r="M67" s="95" t="s">
        <v>284</v>
      </c>
      <c r="N67" s="95" t="s">
        <v>284</v>
      </c>
      <c r="O67" s="66"/>
    </row>
    <row r="68" spans="1:15" s="12" customFormat="1" ht="51">
      <c r="A68" s="103" t="s">
        <v>151</v>
      </c>
      <c r="B68" s="104" t="s">
        <v>108</v>
      </c>
      <c r="C68" s="104" t="s">
        <v>130</v>
      </c>
      <c r="D68" s="105">
        <v>1</v>
      </c>
      <c r="F68" s="106" t="s">
        <v>149</v>
      </c>
      <c r="G68" s="113"/>
      <c r="H68" s="98" t="s">
        <v>263</v>
      </c>
      <c r="I68" s="115" t="s">
        <v>277</v>
      </c>
      <c r="J68" s="98" t="s">
        <v>228</v>
      </c>
      <c r="K68" s="66"/>
      <c r="L68" s="66"/>
      <c r="M68" s="95" t="s">
        <v>284</v>
      </c>
      <c r="N68" s="95" t="s">
        <v>284</v>
      </c>
      <c r="O68" s="66"/>
    </row>
    <row r="69" spans="1:15" s="12" customFormat="1" ht="25.5">
      <c r="A69" s="120" t="s">
        <v>279</v>
      </c>
      <c r="B69" s="119"/>
      <c r="C69" s="119"/>
      <c r="D69" s="115">
        <v>1</v>
      </c>
      <c r="E69" s="95"/>
      <c r="F69" s="95" t="s">
        <v>148</v>
      </c>
      <c r="G69" s="112" t="s">
        <v>282</v>
      </c>
      <c r="H69" s="115" t="s">
        <v>283</v>
      </c>
      <c r="I69" s="115" t="s">
        <v>281</v>
      </c>
      <c r="J69" s="115" t="s">
        <v>279</v>
      </c>
      <c r="K69" s="66"/>
      <c r="L69" s="66"/>
      <c r="M69" s="95" t="s">
        <v>284</v>
      </c>
      <c r="N69" s="95" t="s">
        <v>284</v>
      </c>
      <c r="O69" s="66"/>
    </row>
    <row r="70" spans="1:15" s="91" customFormat="1">
      <c r="A70" s="120" t="s">
        <v>170</v>
      </c>
      <c r="B70" s="119"/>
      <c r="C70" s="119"/>
      <c r="D70" s="115">
        <v>1</v>
      </c>
      <c r="E70" s="95"/>
      <c r="F70" s="95" t="s">
        <v>148</v>
      </c>
      <c r="G70" s="112" t="s">
        <v>171</v>
      </c>
      <c r="H70" s="98"/>
      <c r="I70" s="98"/>
      <c r="J70" s="98"/>
      <c r="K70" s="95"/>
      <c r="L70" s="95"/>
      <c r="M70" s="95" t="s">
        <v>284</v>
      </c>
      <c r="N70" s="95" t="s">
        <v>284</v>
      </c>
      <c r="O70" s="95"/>
    </row>
    <row r="71" spans="1:15" s="91" customFormat="1" ht="15">
      <c r="A71" s="120" t="s">
        <v>175</v>
      </c>
      <c r="B71" s="119"/>
      <c r="C71" s="119"/>
      <c r="D71" s="115">
        <v>1</v>
      </c>
      <c r="E71" s="95" t="s">
        <v>178</v>
      </c>
      <c r="F71" s="95" t="s">
        <v>148</v>
      </c>
      <c r="G71" s="121" t="s">
        <v>177</v>
      </c>
      <c r="H71" s="98"/>
      <c r="I71" s="98"/>
      <c r="J71" s="98"/>
      <c r="K71" s="95"/>
      <c r="L71" s="95"/>
      <c r="M71" s="95"/>
      <c r="N71" s="95"/>
      <c r="O71" s="95"/>
    </row>
    <row r="72" spans="1:15" s="91" customFormat="1" ht="15">
      <c r="A72" s="97" t="str">
        <f>IF(($A$21="NO MCU" )," Sticker2 = 32/TU","Sticker2 = "&amp; $A$21)</f>
        <v>Sticker2 = L412KB</v>
      </c>
      <c r="B72" s="99"/>
      <c r="C72" s="99"/>
      <c r="D72" s="100">
        <v>1</v>
      </c>
      <c r="E72" s="101"/>
      <c r="F72" s="95" t="s">
        <v>148</v>
      </c>
      <c r="G72" s="114" t="s">
        <v>174</v>
      </c>
      <c r="H72" s="98"/>
      <c r="I72" s="98"/>
      <c r="J72" s="98"/>
      <c r="K72" s="95"/>
      <c r="L72" s="95"/>
      <c r="M72" s="95"/>
      <c r="N72" s="95"/>
      <c r="O72" s="95"/>
    </row>
    <row r="73" spans="1:15" customFormat="1">
      <c r="A73" s="44" t="s">
        <v>0</v>
      </c>
      <c r="B73" s="38"/>
      <c r="C73" s="63" t="s">
        <v>1</v>
      </c>
      <c r="D73" s="38"/>
      <c r="E73" s="64"/>
      <c r="F73" s="64"/>
      <c r="G73" s="45"/>
      <c r="H73" s="36" t="s">
        <v>2</v>
      </c>
    </row>
    <row r="74" spans="1:15" customFormat="1" ht="12.95" customHeight="1">
      <c r="A74" s="49"/>
      <c r="B74" s="50"/>
      <c r="C74" s="51"/>
      <c r="D74" s="50"/>
      <c r="E74" s="52"/>
      <c r="F74" s="65"/>
      <c r="G74" s="53"/>
      <c r="H74" s="37"/>
    </row>
    <row r="75" spans="1:15" customFormat="1" ht="12.95" customHeight="1">
      <c r="A75" s="46"/>
      <c r="B75" s="41"/>
      <c r="C75" s="42"/>
      <c r="D75" s="41"/>
      <c r="E75" s="43"/>
      <c r="F75" s="36"/>
      <c r="G75" s="45"/>
      <c r="H75" s="37"/>
    </row>
    <row r="76" spans="1:15" customFormat="1" ht="12.95" customHeight="1">
      <c r="A76" s="46"/>
      <c r="B76" s="41"/>
      <c r="C76" s="42"/>
      <c r="D76" s="41"/>
      <c r="E76" s="43"/>
      <c r="F76" s="36"/>
      <c r="G76" s="45"/>
      <c r="H76" s="37"/>
    </row>
    <row r="77" spans="1:15" customFormat="1" ht="12.95" customHeight="1">
      <c r="A77" s="46"/>
      <c r="B77" s="41"/>
      <c r="C77" s="42"/>
      <c r="D77" s="41"/>
      <c r="E77" s="43"/>
      <c r="F77" s="36"/>
      <c r="G77" s="45"/>
      <c r="H77" s="37"/>
    </row>
    <row r="78" spans="1:15" customFormat="1" ht="9.75" customHeight="1">
      <c r="A78" s="47"/>
      <c r="B78" s="54"/>
      <c r="C78" s="55"/>
      <c r="D78" s="54"/>
      <c r="E78" s="56"/>
      <c r="F78" s="40"/>
      <c r="G78" s="48"/>
      <c r="H78" s="37"/>
    </row>
    <row r="79" spans="1:15" customFormat="1" ht="12.95" customHeight="1">
      <c r="A79" s="47"/>
      <c r="B79" s="39"/>
      <c r="C79" s="39"/>
      <c r="D79" s="39"/>
      <c r="E79" s="40"/>
      <c r="F79" s="40"/>
      <c r="G79" s="48"/>
      <c r="H79" s="37"/>
    </row>
    <row r="80" spans="1:15" customFormat="1" ht="12.95" customHeight="1">
      <c r="A80" s="20"/>
      <c r="B80" s="21"/>
      <c r="C80" s="21"/>
      <c r="D80" s="21"/>
      <c r="E80" s="22"/>
      <c r="F80" s="22"/>
      <c r="G80" s="23"/>
      <c r="H80" s="37"/>
    </row>
    <row r="81" spans="1:8" customFormat="1" ht="12.95" customHeight="1">
      <c r="A81" s="24"/>
      <c r="B81" s="25"/>
      <c r="C81" s="25"/>
      <c r="D81" s="25"/>
      <c r="E81" s="26"/>
      <c r="F81" s="26"/>
      <c r="G81" s="27"/>
      <c r="H81" s="37"/>
    </row>
  </sheetData>
  <autoFilter ref="A23:G23"/>
  <mergeCells count="5">
    <mergeCell ref="A20:C20"/>
    <mergeCell ref="D20:G20"/>
    <mergeCell ref="A21:C21"/>
    <mergeCell ref="D21:G21"/>
    <mergeCell ref="A22:G22"/>
  </mergeCells>
  <phoneticPr fontId="0" type="noConversion"/>
  <dataValidations count="1">
    <dataValidation type="list" allowBlank="1" showInputMessage="1" showErrorMessage="1" sqref="A21:C21">
      <formula1>$A$12:$A$19</formula1>
    </dataValidation>
  </dataValidations>
  <pageMargins left="0.46" right="0.36" top="0.57999999999999996" bottom="1" header="0.5" footer="0.5"/>
  <pageSetup paperSize="9" scale="3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/>
  <cols>
    <col min="1" max="1" width="30.28515625" style="14" customWidth="1"/>
    <col min="2" max="2" width="108.5703125" style="14" customWidth="1"/>
  </cols>
  <sheetData>
    <row r="1" spans="1:2" s="16" customFormat="1" ht="17.25" customHeight="1">
      <c r="A1" s="15" t="s">
        <v>6</v>
      </c>
      <c r="B1" s="83" t="s">
        <v>132</v>
      </c>
    </row>
    <row r="2" spans="1:2" s="16" customFormat="1" ht="17.25" customHeight="1">
      <c r="A2" s="17" t="s">
        <v>8</v>
      </c>
      <c r="B2" s="84" t="s">
        <v>25</v>
      </c>
    </row>
    <row r="3" spans="1:2" s="16" customFormat="1" ht="17.25" customHeight="1">
      <c r="A3" s="18" t="s">
        <v>7</v>
      </c>
      <c r="B3" s="85" t="s">
        <v>26</v>
      </c>
    </row>
    <row r="4" spans="1:2" s="16" customFormat="1" ht="17.25" customHeight="1">
      <c r="A4" s="17" t="s">
        <v>9</v>
      </c>
      <c r="B4" s="84" t="s">
        <v>25</v>
      </c>
    </row>
    <row r="5" spans="1:2" s="16" customFormat="1" ht="17.25" customHeight="1">
      <c r="A5" s="18" t="s">
        <v>10</v>
      </c>
      <c r="B5" s="85" t="s">
        <v>132</v>
      </c>
    </row>
    <row r="6" spans="1:2" s="16" customFormat="1" ht="17.25" customHeight="1">
      <c r="A6" s="17" t="s">
        <v>5</v>
      </c>
      <c r="B6" s="84" t="s">
        <v>133</v>
      </c>
    </row>
    <row r="7" spans="1:2" s="16" customFormat="1" ht="17.25" customHeight="1">
      <c r="A7" s="18" t="s">
        <v>11</v>
      </c>
      <c r="B7" s="85" t="s">
        <v>134</v>
      </c>
    </row>
    <row r="8" spans="1:2" s="16" customFormat="1" ht="17.25" customHeight="1">
      <c r="A8" s="17" t="s">
        <v>12</v>
      </c>
      <c r="B8" s="84" t="s">
        <v>27</v>
      </c>
    </row>
    <row r="9" spans="1:2" s="16" customFormat="1" ht="17.25" customHeight="1">
      <c r="A9" s="18" t="s">
        <v>13</v>
      </c>
      <c r="B9" s="85" t="s">
        <v>24</v>
      </c>
    </row>
    <row r="10" spans="1:2" s="16" customFormat="1" ht="17.25" customHeight="1">
      <c r="A10" s="17" t="s">
        <v>15</v>
      </c>
      <c r="B10" s="84" t="s">
        <v>135</v>
      </c>
    </row>
    <row r="11" spans="1:2" s="16" customFormat="1" ht="17.25" customHeight="1">
      <c r="A11" s="18" t="s">
        <v>14</v>
      </c>
      <c r="B11" s="85" t="s">
        <v>20</v>
      </c>
    </row>
    <row r="12" spans="1:2" s="16" customFormat="1" ht="17.25" customHeight="1">
      <c r="A12" s="17" t="s">
        <v>16</v>
      </c>
      <c r="B12" s="84" t="s">
        <v>136</v>
      </c>
    </row>
    <row r="13" spans="1:2" s="16" customFormat="1" ht="17.25" customHeight="1">
      <c r="A13" s="18" t="s">
        <v>17</v>
      </c>
      <c r="B13" s="85" t="s">
        <v>137</v>
      </c>
    </row>
    <row r="14" spans="1:2" s="16" customFormat="1" ht="17.25" customHeight="1" thickBot="1">
      <c r="A14" s="19" t="s">
        <v>18</v>
      </c>
      <c r="B14" s="86" t="s">
        <v>138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2.75"/>
  <sheetData>
    <row r="1" spans="1:7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>
        <v>20</v>
      </c>
      <c r="G2" t="s">
        <v>169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2.75"/>
  <sheetData/>
  <phoneticPr fontId="16" type="noConversion"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ZHONG</dc:creator>
  <cp:lastModifiedBy>hrvoje</cp:lastModifiedBy>
  <cp:lastPrinted>2002-11-05T13:50:54Z</cp:lastPrinted>
  <dcterms:created xsi:type="dcterms:W3CDTF">2000-10-27T00:30:29Z</dcterms:created>
  <dcterms:modified xsi:type="dcterms:W3CDTF">2022-12-04T08:42:37Z</dcterms:modified>
</cp:coreProperties>
</file>