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rvoje\Documents\vsite\"/>
    </mc:Choice>
  </mc:AlternateContent>
  <bookViews>
    <workbookView xWindow="-105" yWindow="-105" windowWidth="20370" windowHeight="12810"/>
  </bookViews>
  <sheets>
    <sheet name="Tabelle1" sheetId="1" r:id="rId1"/>
  </sheets>
  <definedNames>
    <definedName name="_xlnm.Print_Area" localSheetId="0">Tabelle1!$A$1:$S$53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18" i="1" s="1"/>
  <c r="I8" i="1"/>
  <c r="J8" i="1"/>
  <c r="K8" i="1"/>
  <c r="O8" i="1"/>
  <c r="Q8" i="1"/>
  <c r="I9" i="1"/>
  <c r="J9" i="1"/>
  <c r="K9" i="1"/>
  <c r="O9" i="1"/>
  <c r="Q9" i="1"/>
  <c r="I10" i="1"/>
  <c r="J10" i="1"/>
  <c r="K10" i="1"/>
  <c r="O10" i="1"/>
  <c r="Q10" i="1"/>
  <c r="I11" i="1"/>
  <c r="J11" i="1"/>
  <c r="K11" i="1"/>
  <c r="O11" i="1"/>
  <c r="Q11" i="1"/>
  <c r="I12" i="1"/>
  <c r="J12" i="1"/>
  <c r="K12" i="1"/>
  <c r="O12" i="1"/>
  <c r="Q12" i="1"/>
  <c r="I13" i="1"/>
  <c r="J13" i="1"/>
  <c r="K13" i="1"/>
  <c r="O13" i="1"/>
  <c r="Q13" i="1"/>
  <c r="I14" i="1"/>
  <c r="J14" i="1"/>
  <c r="K14" i="1"/>
  <c r="O14" i="1"/>
  <c r="Q14" i="1"/>
  <c r="I15" i="1"/>
  <c r="J15" i="1"/>
  <c r="K15" i="1"/>
  <c r="O15" i="1"/>
  <c r="Q15" i="1"/>
  <c r="I16" i="1"/>
  <c r="J16" i="1"/>
  <c r="K16" i="1"/>
  <c r="O16" i="1"/>
  <c r="Q16" i="1"/>
  <c r="I17" i="1"/>
  <c r="J17" i="1"/>
  <c r="K17" i="1"/>
  <c r="O17" i="1"/>
  <c r="Q17" i="1"/>
  <c r="I18" i="1"/>
  <c r="J18" i="1"/>
  <c r="K18" i="1"/>
  <c r="O18" i="1"/>
  <c r="Q18" i="1"/>
  <c r="M18" i="1" l="1"/>
  <c r="R18" i="1" s="1"/>
  <c r="S18" i="1" s="1"/>
  <c r="N18" i="1"/>
  <c r="L14" i="1"/>
  <c r="L17" i="1"/>
  <c r="L13" i="1"/>
  <c r="L9" i="1"/>
  <c r="L10" i="1"/>
  <c r="L16" i="1"/>
  <c r="L12" i="1"/>
  <c r="L8" i="1"/>
  <c r="L15" i="1"/>
  <c r="L11" i="1"/>
  <c r="N13" i="1" l="1"/>
  <c r="M13" i="1"/>
  <c r="M17" i="1"/>
  <c r="N17" i="1"/>
  <c r="R17" i="1" s="1"/>
  <c r="S17" i="1" s="1"/>
  <c r="M14" i="1"/>
  <c r="N14" i="1"/>
  <c r="M8" i="1"/>
  <c r="N8" i="1"/>
  <c r="M10" i="1"/>
  <c r="N10" i="1"/>
  <c r="M9" i="1"/>
  <c r="N9" i="1"/>
  <c r="M11" i="1"/>
  <c r="N11" i="1"/>
  <c r="R11" i="1" s="1"/>
  <c r="S11" i="1" s="1"/>
  <c r="M15" i="1"/>
  <c r="R15" i="1" s="1"/>
  <c r="S15" i="1" s="1"/>
  <c r="N15" i="1"/>
  <c r="M12" i="1"/>
  <c r="N12" i="1"/>
  <c r="M16" i="1"/>
  <c r="N16" i="1"/>
  <c r="R10" i="1" l="1"/>
  <c r="S10" i="1" s="1"/>
  <c r="R16" i="1"/>
  <c r="S16" i="1" s="1"/>
  <c r="R14" i="1"/>
  <c r="S14" i="1" s="1"/>
  <c r="R9" i="1"/>
  <c r="S9" i="1" s="1"/>
  <c r="R13" i="1"/>
  <c r="S13" i="1" s="1"/>
  <c r="R8" i="1"/>
  <c r="S8" i="1" s="1"/>
  <c r="R12" i="1"/>
  <c r="S12" i="1" s="1"/>
</calcChain>
</file>

<file path=xl/sharedStrings.xml><?xml version="1.0" encoding="utf-8"?>
<sst xmlns="http://schemas.openxmlformats.org/spreadsheetml/2006/main" count="90" uniqueCount="35">
  <si>
    <t>STM32</t>
  </si>
  <si>
    <t>Berechnung "CAN BIT RATE"</t>
  </si>
  <si>
    <t>(getestet mit STM32F103RB)</t>
  </si>
  <si>
    <t>Nur die grünen Felder sind Eingabefelder!</t>
  </si>
  <si>
    <t>Version: 06.12.2010</t>
  </si>
  <si>
    <t>fPCLK=</t>
  </si>
  <si>
    <t>MHz</t>
  </si>
  <si>
    <t xml:space="preserve"> -&gt; tPCLK=</t>
  </si>
  <si>
    <t>µs</t>
  </si>
  <si>
    <t>STM32F10x_STDPERIPH_LIB (3.4.0) CAN_InitStructure.</t>
  </si>
  <si>
    <t>CAN_BTR</t>
  </si>
  <si>
    <t>tq</t>
  </si>
  <si>
    <t>tBS1</t>
  </si>
  <si>
    <t>tBS2</t>
  </si>
  <si>
    <t>CAN-Bit</t>
  </si>
  <si>
    <t>Samplepoint</t>
  </si>
  <si>
    <t>NominalBitTime</t>
  </si>
  <si>
    <t>Baudrate</t>
  </si>
  <si>
    <t>CAN_Prescalar=</t>
  </si>
  <si>
    <t>CAN_BS1=</t>
  </si>
  <si>
    <t>CAN_BS2=</t>
  </si>
  <si>
    <t>BRP</t>
  </si>
  <si>
    <t>TS1</t>
  </si>
  <si>
    <t>TS2</t>
  </si>
  <si>
    <t>[µs]</t>
  </si>
  <si>
    <t>[%]</t>
  </si>
  <si>
    <t>[kbit/s]</t>
  </si>
  <si>
    <t>CAN_BS1_</t>
  </si>
  <si>
    <t>q</t>
  </si>
  <si>
    <t>CAN_BS2_</t>
  </si>
  <si>
    <t>Beispiel für 500 kbit/s (fPCLK=APB-Clock=36MHz)</t>
  </si>
  <si>
    <t>CAN_InitStructure.CAN_BS1 = CAN_BS1_12tq;</t>
  </si>
  <si>
    <t>CAN_InitStructure.CAN_BS2 = CAN_BS2_5tq;</t>
  </si>
  <si>
    <t>Berechnungsgrundlage:</t>
  </si>
  <si>
    <t>CAN_InitStructure.CAN_Prescaler = 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</si>
</sst>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20"/>
      <name val="Arial"/>
      <family val="2"/>
    </font>
    <font>
      <i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2" borderId="1" xfId="0" applyNumberFormat="1" applyFont="1" applyFill="1" applyBorder="1"/>
    <xf numFmtId="0" fontId="0" fillId="0" borderId="0" xfId="0" applyAlignment="1">
      <alignment horizontal="right"/>
    </xf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right"/>
    </xf>
    <xf numFmtId="2" fontId="0" fillId="0" borderId="6" xfId="0" applyNumberFormat="1" applyFill="1" applyBorder="1"/>
    <xf numFmtId="0" fontId="0" fillId="0" borderId="7" xfId="0" applyBorder="1"/>
    <xf numFmtId="0" fontId="0" fillId="0" borderId="8" xfId="0" applyFill="1" applyBorder="1"/>
    <xf numFmtId="0" fontId="0" fillId="0" borderId="8" xfId="0" applyFill="1" applyBorder="1" applyAlignment="1">
      <alignment horizontal="right"/>
    </xf>
    <xf numFmtId="2" fontId="0" fillId="0" borderId="9" xfId="0" applyNumberFormat="1" applyFill="1" applyBorder="1"/>
    <xf numFmtId="0" fontId="2" fillId="0" borderId="8" xfId="0" applyFont="1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9" xfId="0" applyFont="1" applyBorder="1"/>
    <xf numFmtId="0" fontId="0" fillId="0" borderId="6" xfId="0" applyFill="1" applyBorder="1"/>
    <xf numFmtId="0" fontId="0" fillId="0" borderId="9" xfId="0" applyFill="1" applyBorder="1"/>
    <xf numFmtId="0" fontId="0" fillId="0" borderId="9" xfId="0" applyBorder="1"/>
    <xf numFmtId="0" fontId="2" fillId="0" borderId="10" xfId="0" applyFont="1" applyBorder="1"/>
    <xf numFmtId="0" fontId="0" fillId="0" borderId="2" xfId="0" applyFill="1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1" xfId="0" applyFill="1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/>
    <xf numFmtId="0" fontId="0" fillId="0" borderId="14" xfId="0" applyFill="1" applyBorder="1"/>
    <xf numFmtId="0" fontId="0" fillId="0" borderId="13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2" borderId="2" xfId="0" applyFont="1" applyFill="1" applyBorder="1"/>
    <xf numFmtId="0" fontId="1" fillId="2" borderId="0" xfId="0" applyFont="1" applyFill="1" applyBorder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5" fillId="3" borderId="0" xfId="0" applyFont="1" applyFill="1"/>
    <xf numFmtId="0" fontId="0" fillId="3" borderId="0" xfId="0" applyFill="1"/>
    <xf numFmtId="0" fontId="1" fillId="3" borderId="0" xfId="0" applyFont="1" applyFill="1"/>
    <xf numFmtId="2" fontId="1" fillId="0" borderId="6" xfId="0" applyNumberFormat="1" applyFont="1" applyFill="1" applyBorder="1"/>
    <xf numFmtId="0" fontId="6" fillId="0" borderId="0" xfId="0" applyFont="1"/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27</xdr:row>
      <xdr:rowOff>9525</xdr:rowOff>
    </xdr:from>
    <xdr:to>
      <xdr:col>18</xdr:col>
      <xdr:colOff>361950</xdr:colOff>
      <xdr:row>51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B9CB00A-4B1C-2A53-8423-BA39C60E3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4629150"/>
          <a:ext cx="6619875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123825</xdr:colOff>
      <xdr:row>27</xdr:row>
      <xdr:rowOff>133350</xdr:rowOff>
    </xdr:from>
    <xdr:to>
      <xdr:col>5</xdr:col>
      <xdr:colOff>266700</xdr:colOff>
      <xdr:row>52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DE3E028D-A17B-8025-F9CA-C26274FC35AA}"/>
            </a:ext>
          </a:extLst>
        </xdr:cNvPr>
        <xdr:cNvSpPr txBox="1">
          <a:spLocks noChangeArrowheads="1"/>
        </xdr:cNvSpPr>
      </xdr:nvSpPr>
      <xdr:spPr bwMode="auto">
        <a:xfrm>
          <a:off x="123825" y="4752975"/>
          <a:ext cx="2476500" cy="399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Auszug: stm32f10x_can.h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CAN_BS1_1tq   ((uint8_t)0x00)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CAN_BS1_2tq   ((uint8_t)0x01)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CAN_BS1_3tq   ((uint8_t)0x02)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CAN_BS1_4tq   ((uint8_t)0x03)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CAN_BS1_5tq   ((uint8_t)0x04)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CAN_BS1_6tq   ((uint8_t)0x05)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CAN_BS1_7tq   ((uint8_t)0x06)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CAN_BS1_8tq   ((uint8_t)0x07)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CAN_BS1_9tq   ((uint8_t)0x08)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CAN_BS1_10tq   ((uint8_t)0x09)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CAN_BS1_11tq   ((uint8_t)0x0A)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CAN_BS1_12tq   ((uint8_t)0x0B)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CAN_BS1_13tq   ((uint8_t)0x0C)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CAN_BS1_14tq   ((uint8_t)0x0D)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CAN_BS1_15tq   ((uint8_t)0x0E)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CAN_BS1_16tq   ((uint8_t)0x0F)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CAN_BS2_1tq   ((uint8_t)0x00)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CAN_BS2_2tq   ((uint8_t)0x01)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CAN_BS2_3tq   ((uint8_t)0x02)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CAN_BS2_4tq   ((uint8_t)0x03)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CAN_BS2_5tq   ((uint8_t)0x04)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CAN_BS2_6tq   ((uint8_t)0x05)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CAN_BS2_7tq   ((uint8_t)0x06)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#define  CAN_BS2_8tq   ((uint8_t)0x07)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A13" sqref="A13:XFD13"/>
    </sheetView>
  </sheetViews>
  <sheetFormatPr defaultRowHeight="12.75" x14ac:dyDescent="0.2"/>
  <cols>
    <col min="1" max="1" width="12.140625" customWidth="1"/>
    <col min="2" max="2" width="4.28515625" customWidth="1"/>
    <col min="3" max="3" width="13.140625" style="3" customWidth="1"/>
    <col min="4" max="4" width="5.28515625" customWidth="1"/>
    <col min="5" max="5" width="2.7109375" customWidth="1"/>
    <col min="6" max="6" width="13.28515625" style="3" customWidth="1"/>
    <col min="7" max="7" width="2.28515625" customWidth="1"/>
    <col min="8" max="8" width="2.7109375" customWidth="1"/>
    <col min="9" max="9" width="5.5703125" customWidth="1"/>
    <col min="10" max="10" width="6.85546875" customWidth="1"/>
    <col min="11" max="11" width="6.140625" customWidth="1"/>
    <col min="12" max="12" width="10.140625" customWidth="1"/>
    <col min="13" max="14" width="12.42578125" bestFit="1" customWidth="1"/>
    <col min="15" max="15" width="6.140625" customWidth="1"/>
    <col min="16" max="16" width="2.5703125" customWidth="1"/>
    <col min="17" max="17" width="12" customWidth="1"/>
    <col min="18" max="18" width="14.28515625" customWidth="1"/>
    <col min="19" max="19" width="9" customWidth="1"/>
    <col min="20" max="256" width="11.42578125" customWidth="1"/>
  </cols>
  <sheetData>
    <row r="1" spans="1:19" ht="26.25" x14ac:dyDescent="0.4">
      <c r="A1" s="53" t="s">
        <v>0</v>
      </c>
      <c r="D1" s="53" t="s">
        <v>1</v>
      </c>
    </row>
    <row r="2" spans="1:19" ht="13.5" thickBot="1" x14ac:dyDescent="0.25">
      <c r="A2" s="58" t="s">
        <v>2</v>
      </c>
      <c r="G2" s="54" t="s">
        <v>3</v>
      </c>
      <c r="H2" s="55"/>
      <c r="I2" s="55"/>
      <c r="J2" s="55"/>
      <c r="K2" s="55"/>
      <c r="L2" s="56"/>
      <c r="M2" s="55"/>
      <c r="Q2" t="s">
        <v>4</v>
      </c>
    </row>
    <row r="3" spans="1:19" ht="13.5" thickBot="1" x14ac:dyDescent="0.25">
      <c r="B3" s="8"/>
      <c r="C3" s="9"/>
      <c r="D3" s="8"/>
      <c r="E3" s="1"/>
      <c r="F3" s="7"/>
      <c r="G3" s="1" t="s">
        <v>5</v>
      </c>
      <c r="J3" s="2">
        <v>8</v>
      </c>
      <c r="K3" s="1" t="s">
        <v>6</v>
      </c>
      <c r="L3" t="s">
        <v>7</v>
      </c>
      <c r="M3">
        <f>1/(J3 * 1000000)*1000000</f>
        <v>0.125</v>
      </c>
      <c r="N3" t="s">
        <v>8</v>
      </c>
    </row>
    <row r="4" spans="1:19" ht="13.5" thickBot="1" x14ac:dyDescent="0.25"/>
    <row r="5" spans="1:19" ht="13.5" thickTop="1" x14ac:dyDescent="0.2">
      <c r="A5" s="59" t="s">
        <v>9</v>
      </c>
      <c r="B5" s="60"/>
      <c r="C5" s="60"/>
      <c r="D5" s="60"/>
      <c r="E5" s="60"/>
      <c r="F5" s="60"/>
      <c r="G5" s="60"/>
      <c r="H5" s="61"/>
      <c r="I5" s="59" t="s">
        <v>10</v>
      </c>
      <c r="J5" s="60"/>
      <c r="K5" s="61"/>
      <c r="L5" s="15" t="s">
        <v>11</v>
      </c>
      <c r="M5" s="46" t="s">
        <v>12</v>
      </c>
      <c r="N5" s="16" t="s">
        <v>13</v>
      </c>
      <c r="O5" s="15" t="s">
        <v>14</v>
      </c>
      <c r="P5" s="47"/>
      <c r="Q5" s="48" t="s">
        <v>15</v>
      </c>
      <c r="R5" s="47" t="s">
        <v>16</v>
      </c>
      <c r="S5" s="16" t="s">
        <v>17</v>
      </c>
    </row>
    <row r="6" spans="1:19" ht="13.5" thickBot="1" x14ac:dyDescent="0.25">
      <c r="A6" s="21" t="s">
        <v>18</v>
      </c>
      <c r="B6" s="33"/>
      <c r="C6" s="26" t="s">
        <v>19</v>
      </c>
      <c r="D6" s="25"/>
      <c r="E6" s="33"/>
      <c r="F6" s="26" t="s">
        <v>20</v>
      </c>
      <c r="G6" s="25"/>
      <c r="H6" s="29"/>
      <c r="I6" s="26" t="s">
        <v>21</v>
      </c>
      <c r="J6" s="36" t="s">
        <v>22</v>
      </c>
      <c r="K6" s="32" t="s">
        <v>23</v>
      </c>
      <c r="L6" s="27" t="s">
        <v>24</v>
      </c>
      <c r="M6" s="40" t="s">
        <v>24</v>
      </c>
      <c r="N6" s="28" t="s">
        <v>24</v>
      </c>
      <c r="O6" s="27"/>
      <c r="P6" s="41"/>
      <c r="Q6" s="28" t="s">
        <v>25</v>
      </c>
      <c r="R6" s="42" t="s">
        <v>24</v>
      </c>
      <c r="S6" s="28" t="s">
        <v>26</v>
      </c>
    </row>
    <row r="7" spans="1:19" ht="13.5" thickTop="1" x14ac:dyDescent="0.2">
      <c r="A7" s="17"/>
      <c r="B7" s="12"/>
      <c r="C7" s="11"/>
      <c r="D7" s="10"/>
      <c r="E7" s="12"/>
      <c r="F7" s="11"/>
      <c r="G7" s="10"/>
      <c r="H7" s="18"/>
      <c r="I7" s="10"/>
      <c r="J7" s="37"/>
      <c r="K7" s="18"/>
      <c r="L7" s="10"/>
      <c r="M7" s="37"/>
      <c r="N7" s="18"/>
      <c r="O7" s="10"/>
      <c r="P7" s="12"/>
      <c r="Q7" s="18"/>
      <c r="R7" s="43"/>
      <c r="S7" s="18"/>
    </row>
    <row r="8" spans="1:19" x14ac:dyDescent="0.2">
      <c r="A8" s="19"/>
      <c r="B8" s="49">
        <v>1</v>
      </c>
      <c r="C8" s="14" t="s">
        <v>27</v>
      </c>
      <c r="D8" s="50">
        <v>13</v>
      </c>
      <c r="E8" s="34" t="s">
        <v>28</v>
      </c>
      <c r="F8" s="14" t="s">
        <v>29</v>
      </c>
      <c r="G8" s="50">
        <v>2</v>
      </c>
      <c r="H8" s="30" t="s">
        <v>11</v>
      </c>
      <c r="I8" s="13">
        <f t="shared" ref="I8:I18" si="0">B8-1</f>
        <v>0</v>
      </c>
      <c r="J8" s="38">
        <f t="shared" ref="J8:J18" si="1">D8-1</f>
        <v>12</v>
      </c>
      <c r="K8" s="30">
        <f t="shared" ref="K8:K18" si="2">G8-1</f>
        <v>1</v>
      </c>
      <c r="L8" s="13">
        <f>(I8+1)*$M$3</f>
        <v>0.125</v>
      </c>
      <c r="M8" s="38">
        <f>L8*(J8+1)</f>
        <v>1.625</v>
      </c>
      <c r="N8" s="30">
        <f>L8*(K8+1)</f>
        <v>0.25</v>
      </c>
      <c r="O8" s="13">
        <f t="shared" ref="O8:O18" si="3">B8+D8+G8</f>
        <v>16</v>
      </c>
      <c r="P8" s="34" t="s">
        <v>11</v>
      </c>
      <c r="Q8" s="20">
        <f t="shared" ref="Q8:Q18" si="4">100*(D8+1)/(D8+G8+1)</f>
        <v>87.5</v>
      </c>
      <c r="R8" s="44">
        <f t="shared" ref="R8:R18" si="5">L8+M8+N8</f>
        <v>2</v>
      </c>
      <c r="S8" s="57">
        <f t="shared" ref="S8:S18" si="6">1/(R8/1000)</f>
        <v>500</v>
      </c>
    </row>
    <row r="9" spans="1:19" x14ac:dyDescent="0.2">
      <c r="A9" s="19"/>
      <c r="B9" s="49">
        <v>2</v>
      </c>
      <c r="C9" s="14" t="s">
        <v>27</v>
      </c>
      <c r="D9" s="50">
        <v>13</v>
      </c>
      <c r="E9" s="34" t="s">
        <v>11</v>
      </c>
      <c r="F9" s="14" t="s">
        <v>29</v>
      </c>
      <c r="G9" s="50">
        <v>2</v>
      </c>
      <c r="H9" s="30" t="s">
        <v>11</v>
      </c>
      <c r="I9" s="13">
        <f t="shared" si="0"/>
        <v>1</v>
      </c>
      <c r="J9" s="38">
        <f t="shared" si="1"/>
        <v>12</v>
      </c>
      <c r="K9" s="30">
        <f t="shared" si="2"/>
        <v>1</v>
      </c>
      <c r="L9" s="13">
        <f t="shared" ref="L9:L18" si="7">(I9+1)*$M$3</f>
        <v>0.25</v>
      </c>
      <c r="M9" s="38">
        <f t="shared" ref="M9:M18" si="8">L9*(J9+1)</f>
        <v>3.25</v>
      </c>
      <c r="N9" s="30">
        <f t="shared" ref="N9:N18" si="9">L9*(K9+1)</f>
        <v>0.5</v>
      </c>
      <c r="O9" s="13">
        <f t="shared" si="3"/>
        <v>17</v>
      </c>
      <c r="P9" s="34" t="s">
        <v>11</v>
      </c>
      <c r="Q9" s="20">
        <f t="shared" si="4"/>
        <v>87.5</v>
      </c>
      <c r="R9" s="44">
        <f t="shared" si="5"/>
        <v>4</v>
      </c>
      <c r="S9" s="57">
        <f t="shared" si="6"/>
        <v>250</v>
      </c>
    </row>
    <row r="10" spans="1:19" x14ac:dyDescent="0.2">
      <c r="A10" s="19"/>
      <c r="B10" s="49">
        <v>4</v>
      </c>
      <c r="C10" s="14" t="s">
        <v>27</v>
      </c>
      <c r="D10" s="50">
        <v>13</v>
      </c>
      <c r="E10" s="34" t="s">
        <v>11</v>
      </c>
      <c r="F10" s="14" t="s">
        <v>29</v>
      </c>
      <c r="G10" s="50">
        <v>2</v>
      </c>
      <c r="H10" s="30" t="s">
        <v>11</v>
      </c>
      <c r="I10" s="13">
        <f t="shared" si="0"/>
        <v>3</v>
      </c>
      <c r="J10" s="38">
        <f t="shared" si="1"/>
        <v>12</v>
      </c>
      <c r="K10" s="30">
        <f t="shared" si="2"/>
        <v>1</v>
      </c>
      <c r="L10" s="13">
        <f t="shared" si="7"/>
        <v>0.5</v>
      </c>
      <c r="M10" s="38">
        <f t="shared" si="8"/>
        <v>6.5</v>
      </c>
      <c r="N10" s="30">
        <f t="shared" si="9"/>
        <v>1</v>
      </c>
      <c r="O10" s="13">
        <f t="shared" si="3"/>
        <v>19</v>
      </c>
      <c r="P10" s="34" t="s">
        <v>11</v>
      </c>
      <c r="Q10" s="20">
        <f t="shared" si="4"/>
        <v>87.5</v>
      </c>
      <c r="R10" s="44">
        <f t="shared" si="5"/>
        <v>8</v>
      </c>
      <c r="S10" s="57">
        <f t="shared" si="6"/>
        <v>125</v>
      </c>
    </row>
    <row r="11" spans="1:19" x14ac:dyDescent="0.2">
      <c r="A11" s="19"/>
      <c r="B11" s="49">
        <v>8</v>
      </c>
      <c r="C11" s="14" t="s">
        <v>27</v>
      </c>
      <c r="D11" s="50">
        <v>13</v>
      </c>
      <c r="E11" s="34" t="s">
        <v>11</v>
      </c>
      <c r="F11" s="14" t="s">
        <v>29</v>
      </c>
      <c r="G11" s="50">
        <v>2</v>
      </c>
      <c r="H11" s="30" t="s">
        <v>11</v>
      </c>
      <c r="I11" s="13">
        <f t="shared" si="0"/>
        <v>7</v>
      </c>
      <c r="J11" s="38">
        <f t="shared" si="1"/>
        <v>12</v>
      </c>
      <c r="K11" s="30">
        <f t="shared" si="2"/>
        <v>1</v>
      </c>
      <c r="L11" s="13">
        <f t="shared" si="7"/>
        <v>1</v>
      </c>
      <c r="M11" s="38">
        <f t="shared" si="8"/>
        <v>13</v>
      </c>
      <c r="N11" s="30">
        <f t="shared" si="9"/>
        <v>2</v>
      </c>
      <c r="O11" s="13">
        <f t="shared" si="3"/>
        <v>23</v>
      </c>
      <c r="P11" s="34" t="s">
        <v>11</v>
      </c>
      <c r="Q11" s="20">
        <f t="shared" si="4"/>
        <v>87.5</v>
      </c>
      <c r="R11" s="44">
        <f t="shared" si="5"/>
        <v>16</v>
      </c>
      <c r="S11" s="57">
        <f t="shared" si="6"/>
        <v>62.5</v>
      </c>
    </row>
    <row r="12" spans="1:19" x14ac:dyDescent="0.2">
      <c r="A12" s="19"/>
      <c r="B12" s="49">
        <v>8</v>
      </c>
      <c r="C12" s="14" t="s">
        <v>27</v>
      </c>
      <c r="D12" s="50">
        <v>13</v>
      </c>
      <c r="E12" s="34" t="s">
        <v>11</v>
      </c>
      <c r="F12" s="14" t="s">
        <v>29</v>
      </c>
      <c r="G12" s="50">
        <v>2</v>
      </c>
      <c r="H12" s="30" t="s">
        <v>11</v>
      </c>
      <c r="I12" s="13">
        <f t="shared" si="0"/>
        <v>7</v>
      </c>
      <c r="J12" s="38">
        <f t="shared" si="1"/>
        <v>12</v>
      </c>
      <c r="K12" s="30">
        <f t="shared" si="2"/>
        <v>1</v>
      </c>
      <c r="L12" s="13">
        <f t="shared" si="7"/>
        <v>1</v>
      </c>
      <c r="M12" s="38">
        <f t="shared" si="8"/>
        <v>13</v>
      </c>
      <c r="N12" s="30">
        <f t="shared" si="9"/>
        <v>2</v>
      </c>
      <c r="O12" s="13">
        <f t="shared" si="3"/>
        <v>23</v>
      </c>
      <c r="P12" s="34" t="s">
        <v>11</v>
      </c>
      <c r="Q12" s="20">
        <f t="shared" si="4"/>
        <v>87.5</v>
      </c>
      <c r="R12" s="44">
        <f t="shared" si="5"/>
        <v>16</v>
      </c>
      <c r="S12" s="57">
        <f t="shared" si="6"/>
        <v>62.5</v>
      </c>
    </row>
    <row r="13" spans="1:19" x14ac:dyDescent="0.2">
      <c r="A13" s="19"/>
      <c r="B13" s="49">
        <v>10</v>
      </c>
      <c r="C13" s="14" t="s">
        <v>27</v>
      </c>
      <c r="D13" s="50">
        <v>13</v>
      </c>
      <c r="E13" s="34" t="s">
        <v>11</v>
      </c>
      <c r="F13" s="14" t="s">
        <v>29</v>
      </c>
      <c r="G13" s="50">
        <v>2</v>
      </c>
      <c r="H13" s="30" t="s">
        <v>11</v>
      </c>
      <c r="I13" s="13">
        <f t="shared" si="0"/>
        <v>9</v>
      </c>
      <c r="J13" s="38">
        <f t="shared" si="1"/>
        <v>12</v>
      </c>
      <c r="K13" s="30">
        <f t="shared" si="2"/>
        <v>1</v>
      </c>
      <c r="L13" s="13">
        <f t="shared" si="7"/>
        <v>1.25</v>
      </c>
      <c r="M13" s="38">
        <f t="shared" si="8"/>
        <v>16.25</v>
      </c>
      <c r="N13" s="30">
        <f t="shared" si="9"/>
        <v>2.5</v>
      </c>
      <c r="O13" s="13">
        <f t="shared" si="3"/>
        <v>25</v>
      </c>
      <c r="P13" s="34" t="s">
        <v>11</v>
      </c>
      <c r="Q13" s="20">
        <f t="shared" si="4"/>
        <v>87.5</v>
      </c>
      <c r="R13" s="44">
        <f t="shared" si="5"/>
        <v>20</v>
      </c>
      <c r="S13" s="57">
        <f t="shared" si="6"/>
        <v>50</v>
      </c>
    </row>
    <row r="14" spans="1:19" x14ac:dyDescent="0.2">
      <c r="A14" s="19"/>
      <c r="B14" s="49">
        <v>16</v>
      </c>
      <c r="C14" s="14" t="s">
        <v>27</v>
      </c>
      <c r="D14" s="50">
        <v>12</v>
      </c>
      <c r="E14" s="34" t="s">
        <v>11</v>
      </c>
      <c r="F14" s="14" t="s">
        <v>29</v>
      </c>
      <c r="G14" s="50">
        <v>5</v>
      </c>
      <c r="H14" s="30" t="s">
        <v>11</v>
      </c>
      <c r="I14" s="13">
        <f t="shared" si="0"/>
        <v>15</v>
      </c>
      <c r="J14" s="38">
        <f t="shared" si="1"/>
        <v>11</v>
      </c>
      <c r="K14" s="30">
        <f t="shared" si="2"/>
        <v>4</v>
      </c>
      <c r="L14" s="13">
        <f t="shared" si="7"/>
        <v>2</v>
      </c>
      <c r="M14" s="38">
        <f t="shared" si="8"/>
        <v>24</v>
      </c>
      <c r="N14" s="30">
        <f t="shared" si="9"/>
        <v>10</v>
      </c>
      <c r="O14" s="13">
        <f t="shared" si="3"/>
        <v>33</v>
      </c>
      <c r="P14" s="34" t="s">
        <v>11</v>
      </c>
      <c r="Q14" s="20">
        <f t="shared" si="4"/>
        <v>72.222222222222229</v>
      </c>
      <c r="R14" s="44">
        <f t="shared" si="5"/>
        <v>36</v>
      </c>
      <c r="S14" s="57">
        <f t="shared" si="6"/>
        <v>27.777777777777779</v>
      </c>
    </row>
    <row r="15" spans="1:19" x14ac:dyDescent="0.2">
      <c r="A15" s="19"/>
      <c r="B15" s="49">
        <v>20</v>
      </c>
      <c r="C15" s="14" t="s">
        <v>27</v>
      </c>
      <c r="D15" s="50">
        <v>12</v>
      </c>
      <c r="E15" s="34" t="s">
        <v>11</v>
      </c>
      <c r="F15" s="14" t="s">
        <v>29</v>
      </c>
      <c r="G15" s="50">
        <v>5</v>
      </c>
      <c r="H15" s="30" t="s">
        <v>11</v>
      </c>
      <c r="I15" s="13">
        <f t="shared" si="0"/>
        <v>19</v>
      </c>
      <c r="J15" s="38">
        <f t="shared" si="1"/>
        <v>11</v>
      </c>
      <c r="K15" s="30">
        <f t="shared" si="2"/>
        <v>4</v>
      </c>
      <c r="L15" s="13">
        <f t="shared" si="7"/>
        <v>2.5</v>
      </c>
      <c r="M15" s="38">
        <f t="shared" si="8"/>
        <v>30</v>
      </c>
      <c r="N15" s="30">
        <f t="shared" si="9"/>
        <v>12.5</v>
      </c>
      <c r="O15" s="13">
        <f t="shared" si="3"/>
        <v>37</v>
      </c>
      <c r="P15" s="34" t="s">
        <v>11</v>
      </c>
      <c r="Q15" s="20">
        <f t="shared" si="4"/>
        <v>72.222222222222229</v>
      </c>
      <c r="R15" s="44">
        <f t="shared" si="5"/>
        <v>45</v>
      </c>
      <c r="S15" s="57">
        <f t="shared" si="6"/>
        <v>22.222222222222221</v>
      </c>
    </row>
    <row r="16" spans="1:19" x14ac:dyDescent="0.2">
      <c r="A16" s="19"/>
      <c r="B16" s="49">
        <v>40</v>
      </c>
      <c r="C16" s="14" t="s">
        <v>27</v>
      </c>
      <c r="D16" s="50">
        <v>12</v>
      </c>
      <c r="E16" s="34" t="s">
        <v>11</v>
      </c>
      <c r="F16" s="14" t="s">
        <v>29</v>
      </c>
      <c r="G16" s="50">
        <v>5</v>
      </c>
      <c r="H16" s="30" t="s">
        <v>11</v>
      </c>
      <c r="I16" s="13">
        <f t="shared" si="0"/>
        <v>39</v>
      </c>
      <c r="J16" s="38">
        <f t="shared" si="1"/>
        <v>11</v>
      </c>
      <c r="K16" s="30">
        <f t="shared" si="2"/>
        <v>4</v>
      </c>
      <c r="L16" s="13">
        <f t="shared" si="7"/>
        <v>5</v>
      </c>
      <c r="M16" s="38">
        <f t="shared" si="8"/>
        <v>60</v>
      </c>
      <c r="N16" s="30">
        <f t="shared" si="9"/>
        <v>25</v>
      </c>
      <c r="O16" s="13">
        <f t="shared" si="3"/>
        <v>57</v>
      </c>
      <c r="P16" s="34" t="s">
        <v>11</v>
      </c>
      <c r="Q16" s="20">
        <f t="shared" si="4"/>
        <v>72.222222222222229</v>
      </c>
      <c r="R16" s="44">
        <f t="shared" si="5"/>
        <v>90</v>
      </c>
      <c r="S16" s="57">
        <f t="shared" si="6"/>
        <v>11.111111111111111</v>
      </c>
    </row>
    <row r="17" spans="1:19" x14ac:dyDescent="0.2">
      <c r="A17" s="19"/>
      <c r="B17" s="49">
        <v>80</v>
      </c>
      <c r="C17" s="14" t="s">
        <v>27</v>
      </c>
      <c r="D17" s="50">
        <v>12</v>
      </c>
      <c r="E17" s="34" t="s">
        <v>11</v>
      </c>
      <c r="F17" s="14" t="s">
        <v>29</v>
      </c>
      <c r="G17" s="50">
        <v>5</v>
      </c>
      <c r="H17" s="30" t="s">
        <v>11</v>
      </c>
      <c r="I17" s="13">
        <f t="shared" si="0"/>
        <v>79</v>
      </c>
      <c r="J17" s="38">
        <f t="shared" si="1"/>
        <v>11</v>
      </c>
      <c r="K17" s="30">
        <f t="shared" si="2"/>
        <v>4</v>
      </c>
      <c r="L17" s="13">
        <f t="shared" si="7"/>
        <v>10</v>
      </c>
      <c r="M17" s="38">
        <f t="shared" si="8"/>
        <v>120</v>
      </c>
      <c r="N17" s="30">
        <f t="shared" si="9"/>
        <v>50</v>
      </c>
      <c r="O17" s="13">
        <f t="shared" si="3"/>
        <v>97</v>
      </c>
      <c r="P17" s="34" t="s">
        <v>11</v>
      </c>
      <c r="Q17" s="20">
        <f t="shared" si="4"/>
        <v>72.222222222222229</v>
      </c>
      <c r="R17" s="44">
        <f t="shared" si="5"/>
        <v>180</v>
      </c>
      <c r="S17" s="57">
        <f t="shared" si="6"/>
        <v>5.5555555555555554</v>
      </c>
    </row>
    <row r="18" spans="1:19" x14ac:dyDescent="0.2">
      <c r="A18" s="19"/>
      <c r="B18" s="49">
        <v>200</v>
      </c>
      <c r="C18" s="14" t="s">
        <v>27</v>
      </c>
      <c r="D18" s="50">
        <v>12</v>
      </c>
      <c r="E18" s="34" t="s">
        <v>11</v>
      </c>
      <c r="F18" s="14" t="s">
        <v>29</v>
      </c>
      <c r="G18" s="50">
        <v>5</v>
      </c>
      <c r="H18" s="30" t="s">
        <v>11</v>
      </c>
      <c r="I18" s="13">
        <f t="shared" si="0"/>
        <v>199</v>
      </c>
      <c r="J18" s="38">
        <f t="shared" si="1"/>
        <v>11</v>
      </c>
      <c r="K18" s="30">
        <f t="shared" si="2"/>
        <v>4</v>
      </c>
      <c r="L18" s="13">
        <f t="shared" si="7"/>
        <v>25</v>
      </c>
      <c r="M18" s="38">
        <f t="shared" si="8"/>
        <v>300</v>
      </c>
      <c r="N18" s="30">
        <f t="shared" si="9"/>
        <v>125</v>
      </c>
      <c r="O18" s="13">
        <f t="shared" si="3"/>
        <v>217</v>
      </c>
      <c r="P18" s="34" t="s">
        <v>11</v>
      </c>
      <c r="Q18" s="20">
        <f t="shared" si="4"/>
        <v>72.222222222222229</v>
      </c>
      <c r="R18" s="44">
        <f t="shared" si="5"/>
        <v>450</v>
      </c>
      <c r="S18" s="57">
        <f t="shared" si="6"/>
        <v>2.2222222222222223</v>
      </c>
    </row>
    <row r="19" spans="1:19" x14ac:dyDescent="0.2">
      <c r="A19" s="19"/>
      <c r="B19" s="34"/>
      <c r="C19" s="14"/>
      <c r="D19" s="13"/>
      <c r="E19" s="34"/>
      <c r="F19" s="14"/>
      <c r="G19" s="13"/>
      <c r="H19" s="30"/>
      <c r="I19" s="13"/>
      <c r="J19" s="38"/>
      <c r="K19" s="30"/>
      <c r="L19" s="13"/>
      <c r="M19" s="38"/>
      <c r="N19" s="30"/>
      <c r="O19" s="13"/>
      <c r="P19" s="34"/>
      <c r="Q19" s="20"/>
      <c r="R19" s="44"/>
      <c r="S19" s="20"/>
    </row>
    <row r="20" spans="1:19" x14ac:dyDescent="0.2">
      <c r="A20" s="19"/>
      <c r="B20" s="34"/>
      <c r="C20" s="14"/>
      <c r="D20" s="13"/>
      <c r="E20" s="34"/>
      <c r="F20" s="14"/>
      <c r="G20" s="13"/>
      <c r="H20" s="30"/>
      <c r="I20" s="13"/>
      <c r="J20" s="38"/>
      <c r="K20" s="30"/>
      <c r="L20" s="13"/>
      <c r="M20" s="38"/>
      <c r="N20" s="30"/>
      <c r="O20" s="13"/>
      <c r="P20" s="34"/>
      <c r="Q20" s="20"/>
      <c r="R20" s="44"/>
      <c r="S20" s="20"/>
    </row>
    <row r="21" spans="1:19" ht="13.5" thickBot="1" x14ac:dyDescent="0.25">
      <c r="A21" s="21"/>
      <c r="B21" s="35"/>
      <c r="C21" s="23"/>
      <c r="D21" s="22"/>
      <c r="E21" s="35"/>
      <c r="F21" s="23"/>
      <c r="G21" s="22"/>
      <c r="H21" s="31"/>
      <c r="I21" s="22"/>
      <c r="J21" s="39"/>
      <c r="K21" s="31"/>
      <c r="L21" s="22"/>
      <c r="M21" s="39"/>
      <c r="N21" s="31"/>
      <c r="O21" s="22"/>
      <c r="P21" s="35"/>
      <c r="Q21" s="24"/>
      <c r="R21" s="45"/>
      <c r="S21" s="24"/>
    </row>
    <row r="22" spans="1:19" ht="13.5" thickTop="1" x14ac:dyDescent="0.2">
      <c r="B22" s="4"/>
      <c r="C22" s="6"/>
      <c r="D22" s="4"/>
      <c r="E22" s="4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5"/>
      <c r="R22" s="4"/>
      <c r="S22" s="5"/>
    </row>
    <row r="23" spans="1:19" x14ac:dyDescent="0.2">
      <c r="B23" s="4"/>
      <c r="C23" s="6"/>
      <c r="D23" s="4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5"/>
      <c r="R23" s="4"/>
      <c r="S23" s="5"/>
    </row>
    <row r="24" spans="1:19" x14ac:dyDescent="0.2">
      <c r="A24" s="51" t="s">
        <v>30</v>
      </c>
      <c r="B24" s="4"/>
      <c r="C24" s="6"/>
      <c r="D24" s="4"/>
      <c r="E24" s="4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5"/>
      <c r="R24" s="4"/>
      <c r="S24" s="5"/>
    </row>
    <row r="25" spans="1:19" x14ac:dyDescent="0.2">
      <c r="A25" t="s">
        <v>31</v>
      </c>
      <c r="B25" s="4"/>
      <c r="C25" s="6"/>
      <c r="D25" s="4"/>
      <c r="E25" s="4"/>
      <c r="F25" s="6"/>
      <c r="H25" s="4"/>
      <c r="I25" s="4"/>
      <c r="J25" s="4"/>
      <c r="K25" s="4"/>
      <c r="L25" s="4"/>
      <c r="M25" s="4"/>
      <c r="N25" s="4"/>
      <c r="O25" s="4"/>
      <c r="P25" s="4"/>
      <c r="Q25" s="5"/>
      <c r="R25" s="4"/>
      <c r="S25" s="5"/>
    </row>
    <row r="26" spans="1:19" x14ac:dyDescent="0.2">
      <c r="A26" t="s">
        <v>32</v>
      </c>
      <c r="B26" s="4"/>
      <c r="C26" s="6"/>
      <c r="D26" s="4"/>
      <c r="E26" s="4"/>
      <c r="F26" s="6"/>
      <c r="G26" s="52" t="s">
        <v>33</v>
      </c>
      <c r="H26" s="4"/>
      <c r="I26" s="4"/>
      <c r="J26" s="4"/>
      <c r="K26" s="4"/>
      <c r="L26" s="4"/>
      <c r="M26" s="4"/>
      <c r="N26" s="4"/>
      <c r="O26" s="4"/>
      <c r="P26" s="4"/>
      <c r="Q26" s="5"/>
      <c r="R26" s="4"/>
      <c r="S26" s="5"/>
    </row>
    <row r="27" spans="1:19" x14ac:dyDescent="0.2">
      <c r="A27" t="s">
        <v>34</v>
      </c>
      <c r="B27" s="4"/>
      <c r="C27" s="6"/>
      <c r="D27" s="4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5"/>
      <c r="R27" s="4"/>
      <c r="S27" s="5"/>
    </row>
    <row r="28" spans="1:19" x14ac:dyDescent="0.2">
      <c r="B28" s="4"/>
      <c r="C28" s="6"/>
      <c r="D28" s="4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  <c r="Q28" s="5"/>
      <c r="R28" s="4"/>
      <c r="S28" s="5"/>
    </row>
    <row r="29" spans="1:19" x14ac:dyDescent="0.2">
      <c r="B29" s="4"/>
      <c r="C29" s="6"/>
      <c r="D29" s="4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5"/>
      <c r="R29" s="4"/>
      <c r="S29" s="5"/>
    </row>
    <row r="30" spans="1:19" x14ac:dyDescent="0.2">
      <c r="B30" s="4"/>
      <c r="C30" s="6"/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5"/>
      <c r="R30" s="4"/>
      <c r="S30" s="5"/>
    </row>
    <row r="31" spans="1:19" x14ac:dyDescent="0.2">
      <c r="B31" s="4"/>
      <c r="C31" s="6"/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5"/>
      <c r="R31" s="4"/>
      <c r="S31" s="5"/>
    </row>
    <row r="32" spans="1:19" x14ac:dyDescent="0.2">
      <c r="B32" s="4"/>
      <c r="C32" s="6"/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5"/>
      <c r="R32" s="4"/>
      <c r="S32" s="5"/>
    </row>
    <row r="33" spans="2:19" x14ac:dyDescent="0.2">
      <c r="B33" s="4"/>
      <c r="C33" s="6"/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5"/>
      <c r="R33" s="4"/>
      <c r="S33" s="5"/>
    </row>
    <row r="34" spans="2:19" x14ac:dyDescent="0.2">
      <c r="B34" s="4"/>
      <c r="C34" s="6"/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5"/>
      <c r="R34" s="4"/>
      <c r="S34" s="5"/>
    </row>
  </sheetData>
  <mergeCells count="2">
    <mergeCell ref="I5:K5"/>
    <mergeCell ref="A5:H5"/>
  </mergeCells>
  <phoneticPr fontId="0" type="noConversion"/>
  <pageMargins left="0.59055118110236227" right="0.59055118110236227" top="0.39370078740157483" bottom="0.39370078740157483" header="0.51181102362204722" footer="0.51181102362204722"/>
  <pageSetup paperSize="9" scale="80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</dc:creator>
  <cp:keywords/>
  <dc:description/>
  <cp:lastModifiedBy>hrvoje</cp:lastModifiedBy>
  <cp:revision/>
  <dcterms:created xsi:type="dcterms:W3CDTF">2010-12-04T10:43:54Z</dcterms:created>
  <dcterms:modified xsi:type="dcterms:W3CDTF">2023-03-24T17:46:57Z</dcterms:modified>
  <cp:category/>
  <cp:contentStatus/>
</cp:coreProperties>
</file>