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wda\Google Drive\01-ejw-data-github\Public\Excel-VBA\excel-pivot-tables\"/>
    </mc:Choice>
  </mc:AlternateContent>
  <xr:revisionPtr revIDLastSave="0" documentId="13_ncr:1_{EF5F2993-E338-45BB-AEEE-B705EF31AC7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" sheetId="1" r:id="rId1"/>
    <sheet name="Analysis 1" sheetId="3" r:id="rId2"/>
    <sheet name="Analysis 2" sheetId="5" r:id="rId3"/>
    <sheet name="Analysis 3" sheetId="6" r:id="rId4"/>
    <sheet name="Outcomes" sheetId="7" r:id="rId5"/>
    <sheet name="Info" sheetId="10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" l="1"/>
  <c r="S2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3" i="1"/>
  <c r="S4" i="1"/>
  <c r="S5" i="1"/>
  <c r="S6" i="1"/>
  <c r="D13" i="7" l="1"/>
  <c r="E13" i="7"/>
  <c r="F13" i="7"/>
  <c r="D12" i="7"/>
  <c r="F2" i="7"/>
  <c r="E2" i="7"/>
  <c r="D2" i="7"/>
  <c r="G2" i="7" s="1"/>
  <c r="E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F3" i="7"/>
  <c r="D4" i="7"/>
  <c r="D5" i="7"/>
  <c r="D6" i="7"/>
  <c r="D7" i="7"/>
  <c r="D8" i="7"/>
  <c r="D9" i="7"/>
  <c r="D10" i="7"/>
  <c r="G10" i="7" s="1"/>
  <c r="D11" i="7"/>
  <c r="D3" i="7"/>
  <c r="C4" i="7"/>
  <c r="C5" i="7"/>
  <c r="C6" i="7"/>
  <c r="C7" i="7"/>
  <c r="C8" i="7"/>
  <c r="C9" i="7"/>
  <c r="C10" i="7"/>
  <c r="C11" i="7"/>
  <c r="C3" i="7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R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7" l="1"/>
  <c r="G4" i="7"/>
  <c r="G8" i="7"/>
  <c r="H8" i="7" s="1"/>
  <c r="G7" i="7"/>
  <c r="H7" i="7" s="1"/>
  <c r="G6" i="7"/>
  <c r="I6" i="7" s="1"/>
  <c r="G5" i="7"/>
  <c r="J5" i="7" s="1"/>
  <c r="G12" i="7"/>
  <c r="J12" i="7" s="1"/>
  <c r="H11" i="7"/>
  <c r="G11" i="7"/>
  <c r="G9" i="7"/>
  <c r="J9" i="7" s="1"/>
  <c r="G13" i="7"/>
  <c r="I13" i="7" s="1"/>
  <c r="J11" i="7"/>
  <c r="H10" i="7"/>
  <c r="I10" i="7"/>
  <c r="I7" i="7"/>
  <c r="I11" i="7"/>
  <c r="I4" i="7"/>
  <c r="J6" i="7"/>
  <c r="J8" i="7"/>
  <c r="H4" i="7"/>
  <c r="I8" i="7"/>
  <c r="J10" i="7"/>
  <c r="J4" i="7"/>
  <c r="H3" i="7"/>
  <c r="I3" i="7"/>
  <c r="J3" i="7"/>
  <c r="H2" i="7"/>
  <c r="J2" i="7"/>
  <c r="I2" i="7"/>
  <c r="I12" i="7" l="1"/>
  <c r="H12" i="7"/>
  <c r="H13" i="7"/>
  <c r="J13" i="7"/>
  <c r="J7" i="7"/>
  <c r="H5" i="7"/>
  <c r="H6" i="7"/>
  <c r="I5" i="7"/>
  <c r="I9" i="7"/>
  <c r="H9" i="7"/>
</calcChain>
</file>

<file path=xl/sharedStrings.xml><?xml version="1.0" encoding="utf-8"?>
<sst xmlns="http://schemas.openxmlformats.org/spreadsheetml/2006/main" count="24830" uniqueCount="8409">
  <si>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</si>
  <si>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</si>
  <si>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</si>
  <si>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</si>
  <si>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</si>
  <si>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</si>
  <si>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</si>
  <si>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</si>
  <si>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</si>
  <si>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</si>
  <si>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</si>
  <si>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</si>
  <si>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</si>
  <si>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</si>
  <si>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</si>
  <si>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</si>
  <si>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</si>
  <si>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</si>
  <si>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</si>
  <si>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</si>
  <si>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</si>
  <si>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</si>
  <si>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</si>
  <si>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</si>
  <si>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</si>
  <si>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</si>
  <si>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</si>
  <si>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</si>
  <si>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</si>
  <si>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</si>
  <si>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</si>
  <si>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</si>
  <si>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</si>
  <si>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</si>
  <si>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</si>
  <si>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</si>
  <si>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</si>
  <si>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</si>
  <si>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</si>
  <si>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</si>
  <si>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</si>
  <si>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</si>
  <si>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</si>
  <si>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</si>
  <si>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</si>
  <si>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</si>
  <si>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</si>
  <si>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</si>
  <si>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</si>
  <si>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</si>
  <si>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</si>
  <si>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</si>
  <si>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</si>
  <si>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</si>
  <si>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</si>
  <si>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</si>
  <si>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</si>
  <si>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</si>
  <si>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</si>
  <si>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</si>
  <si>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</si>
  <si>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</si>
  <si>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</si>
  <si>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</si>
  <si>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</si>
  <si>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</si>
  <si>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</si>
  <si>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</si>
  <si>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</si>
  <si>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</si>
  <si>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</si>
  <si>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</si>
  <si>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</si>
  <si>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</si>
  <si>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</si>
  <si>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</si>
  <si>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</si>
  <si>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</si>
  <si>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</si>
  <si>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</si>
  <si>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</si>
  <si>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</si>
  <si>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</si>
  <si>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</si>
  <si>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</si>
  <si>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</si>
  <si>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</si>
  <si>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</si>
  <si>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</si>
  <si>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</si>
  <si>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</si>
  <si>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</si>
  <si>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</si>
  <si>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</si>
  <si>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</si>
  <si>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</si>
  <si>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</si>
  <si>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</si>
  <si>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</si>
  <si>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</si>
  <si>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</si>
  <si>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</si>
  <si>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</si>
  <si>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</si>
  <si>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</si>
  <si>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</si>
  <si>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</si>
  <si>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</si>
  <si>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</si>
  <si>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</si>
  <si>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</si>
  <si>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</si>
  <si>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</si>
  <si>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</si>
  <si>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</si>
  <si>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</si>
  <si>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</si>
  <si>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</si>
  <si>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</si>
  <si>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</si>
  <si>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</si>
  <si>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</si>
  <si>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</si>
  <si>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</si>
  <si>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</si>
  <si>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</si>
  <si>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</si>
  <si>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</si>
  <si>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</si>
  <si>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</si>
  <si>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</si>
  <si>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</si>
  <si>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</si>
  <si>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</si>
  <si>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</si>
  <si>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</si>
  <si>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</si>
  <si>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</si>
  <si>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</si>
  <si>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</si>
  <si>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</si>
  <si>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</si>
  <si>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</si>
  <si>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</si>
  <si>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</si>
  <si>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</si>
  <si>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</si>
  <si>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</si>
  <si>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</si>
  <si>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</si>
  <si>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</si>
  <si>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</si>
  <si>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</si>
  <si>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</si>
  <si>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</si>
  <si>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</si>
  <si>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</si>
  <si>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</si>
  <si>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</si>
  <si>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</si>
  <si>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</si>
  <si>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</si>
  <si>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</si>
  <si>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</si>
  <si>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</si>
  <si>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</si>
  <si>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</si>
  <si>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</si>
  <si>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</si>
  <si>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</si>
  <si>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</si>
  <si>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</si>
  <si>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</si>
  <si>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</si>
  <si>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</si>
  <si>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</si>
  <si>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</si>
  <si>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</si>
  <si>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</si>
  <si>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</si>
  <si>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</si>
  <si>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</si>
  <si>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</si>
  <si>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</si>
  <si>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</si>
  <si>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</si>
  <si>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</si>
  <si>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</si>
  <si>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</si>
  <si>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</si>
  <si>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</si>
  <si>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</si>
  <si>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</si>
  <si>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</si>
  <si>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</si>
  <si>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</si>
  <si>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</si>
  <si>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</si>
  <si>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</si>
  <si>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</si>
  <si>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</si>
  <si>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</si>
  <si>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</si>
  <si>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</si>
  <si>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</si>
  <si>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</si>
  <si>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</si>
  <si>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</si>
  <si>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</si>
  <si>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</si>
  <si>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</si>
  <si>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</si>
  <si>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</si>
  <si>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</si>
  <si>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</si>
  <si>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</si>
  <si>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</si>
  <si>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</si>
  <si>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</si>
  <si>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</si>
  <si>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</si>
  <si>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</si>
  <si>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</si>
  <si>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</si>
  <si>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</si>
  <si>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</si>
  <si>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</si>
  <si>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</si>
  <si>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</si>
  <si>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</si>
  <si>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</si>
  <si>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</si>
  <si>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</si>
  <si>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</si>
  <si>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</si>
  <si>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</si>
  <si>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</si>
  <si>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</si>
  <si>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</si>
  <si>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</si>
  <si>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</si>
  <si>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</si>
  <si>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</si>
  <si>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</si>
  <si>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</si>
  <si>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</si>
  <si>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</si>
  <si>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</si>
  <si>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</si>
  <si>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</si>
  <si>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</si>
  <si>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</si>
  <si>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</si>
  <si>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</si>
  <si>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</si>
  <si>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</si>
  <si>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</si>
  <si>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</si>
  <si>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</si>
  <si>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</si>
  <si>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</si>
  <si>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</si>
  <si>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</si>
  <si>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</si>
  <si>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</si>
  <si>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</si>
  <si>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</si>
  <si>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</si>
  <si>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</si>
  <si>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</si>
  <si>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</si>
  <si>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</si>
  <si>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</si>
  <si>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</si>
  <si>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</si>
  <si>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</si>
  <si>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</si>
  <si>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</si>
  <si>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</si>
  <si>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</si>
  <si>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</si>
  <si>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</si>
  <si>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</si>
  <si>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</si>
  <si>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</si>
  <si>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</si>
  <si>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</si>
  <si>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</si>
  <si>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</si>
  <si>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</si>
  <si>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</si>
  <si>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</si>
  <si>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</si>
  <si>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</si>
  <si>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</si>
  <si>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</si>
  <si>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</si>
  <si>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</si>
  <si>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</si>
  <si>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</si>
  <si>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</si>
  <si>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</si>
  <si>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</si>
  <si>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</si>
  <si>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</si>
  <si>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</si>
  <si>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</si>
  <si>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</si>
  <si>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</si>
  <si>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</si>
  <si>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</si>
  <si>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</si>
  <si>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</si>
  <si>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</si>
  <si>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</si>
  <si>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</si>
  <si>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</si>
  <si>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</si>
  <si>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</si>
  <si>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</si>
  <si>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</si>
  <si>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</si>
  <si>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</si>
  <si>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</si>
  <si>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</si>
  <si>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</si>
  <si>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</si>
  <si>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</si>
  <si>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</si>
  <si>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</si>
  <si>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</si>
  <si>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</si>
  <si>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</si>
  <si>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</si>
  <si>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</si>
  <si>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</si>
  <si>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</si>
  <si>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</si>
  <si>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</si>
  <si>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</si>
  <si>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</si>
  <si>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</si>
  <si>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</si>
  <si>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</si>
  <si>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</si>
  <si>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</si>
  <si>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</si>
  <si>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</si>
  <si>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</si>
  <si>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</si>
  <si>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</si>
  <si>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</si>
  <si>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</si>
  <si>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</si>
  <si>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</si>
  <si>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</si>
  <si>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</si>
  <si>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</si>
  <si>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</si>
  <si>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</si>
  <si>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</si>
  <si>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</si>
  <si>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</si>
  <si>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</si>
  <si>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</si>
  <si>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</si>
  <si>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</si>
  <si>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</si>
  <si>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</si>
  <si>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</si>
  <si>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</si>
  <si>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</si>
  <si>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</si>
  <si>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</si>
  <si>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</si>
  <si>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</si>
  <si>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</si>
  <si>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</si>
  <si>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</si>
  <si>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</si>
  <si>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</si>
  <si>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</si>
  <si>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</si>
  <si>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</si>
  <si>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</si>
  <si>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</si>
  <si>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</si>
  <si>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</si>
  <si>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</si>
  <si>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</si>
  <si>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</si>
  <si>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</si>
  <si>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</si>
  <si>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</si>
  <si>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</si>
  <si>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</si>
  <si>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</si>
  <si>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</si>
  <si>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</si>
  <si>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</si>
  <si>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</si>
  <si>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</si>
  <si>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</si>
  <si>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</si>
  <si>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</si>
  <si>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</si>
  <si>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</si>
  <si>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</si>
  <si>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</si>
  <si>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</si>
  <si>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</si>
  <si>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</si>
  <si>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</si>
  <si>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</si>
  <si>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</si>
  <si>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</si>
  <si>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</si>
  <si>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</si>
  <si>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</si>
  <si>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</si>
  <si>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</si>
  <si>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</si>
  <si>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</si>
  <si>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</si>
  <si>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</si>
  <si>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</si>
  <si>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</si>
  <si>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</si>
  <si>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</si>
  <si>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</si>
  <si>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</si>
  <si>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</si>
  <si>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</si>
  <si>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</si>
  <si>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</si>
  <si>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</si>
  <si>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</si>
  <si>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</si>
  <si>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</si>
  <si>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</si>
  <si>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</si>
  <si>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</si>
  <si>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</si>
  <si>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</si>
  <si>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</si>
  <si>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</si>
  <si>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</si>
  <si>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</si>
  <si>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</si>
  <si>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</si>
  <si>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</si>
  <si>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</si>
  <si>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</si>
  <si>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</si>
  <si>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</si>
  <si>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</si>
  <si>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</si>
  <si>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</si>
  <si>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</si>
  <si>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</si>
  <si>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</si>
  <si>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</si>
  <si>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</si>
  <si>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</si>
  <si>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</si>
  <si>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</si>
  <si>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</si>
  <si>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</si>
  <si>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</si>
  <si>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</si>
  <si>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</si>
  <si>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</si>
  <si>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</si>
  <si>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</si>
  <si>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</si>
  <si>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</si>
  <si>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</si>
  <si>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</si>
  <si>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</si>
  <si>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</si>
  <si>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</si>
  <si>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</si>
  <si>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</si>
  <si>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</si>
  <si>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</si>
  <si>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</si>
  <si>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</si>
  <si>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</si>
  <si>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</si>
  <si>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</si>
  <si>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</si>
  <si>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</si>
  <si>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</si>
  <si>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</si>
  <si>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</si>
  <si>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</si>
  <si>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</si>
  <si>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</si>
  <si>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</si>
  <si>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</si>
  <si>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</si>
  <si>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</si>
  <si>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</si>
  <si>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</si>
  <si>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</si>
  <si>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</si>
  <si>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</si>
  <si>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</si>
  <si>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</si>
  <si>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</si>
  <si>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</si>
  <si>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</si>
  <si>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</si>
  <si>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</si>
  <si>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</si>
  <si>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</si>
  <si>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</si>
  <si>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</si>
  <si>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</si>
  <si>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</si>
  <si>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</si>
  <si>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</si>
  <si>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</si>
  <si>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</si>
  <si>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</si>
  <si>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</si>
  <si>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</si>
  <si>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</si>
  <si>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</si>
  <si>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</si>
  <si>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</si>
  <si>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</si>
  <si>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</si>
  <si>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</si>
  <si>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</si>
  <si>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</si>
  <si>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</si>
  <si>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</si>
  <si>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</si>
  <si>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</si>
  <si>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</si>
  <si>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</si>
  <si>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</si>
  <si>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</si>
  <si>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</si>
  <si>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</si>
  <si>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</si>
  <si>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</si>
  <si>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</si>
  <si>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</si>
  <si>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</si>
  <si>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</si>
  <si>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</si>
  <si>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</si>
  <si>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</si>
  <si>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</si>
  <si>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</si>
  <si>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</si>
  <si>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</si>
  <si>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</si>
  <si>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</si>
  <si>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</si>
  <si>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</si>
  <si>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</si>
  <si>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</si>
  <si>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</si>
  <si>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</si>
  <si>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</si>
  <si>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</si>
  <si>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</si>
  <si>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</si>
  <si>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</si>
  <si>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</si>
  <si>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</si>
  <si>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</si>
  <si>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</si>
  <si>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</si>
  <si>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</si>
  <si>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</si>
  <si>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</si>
  <si>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</si>
  <si>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</si>
  <si>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</si>
  <si>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</si>
  <si>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</si>
  <si>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</si>
  <si>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</si>
  <si>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</si>
  <si>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</si>
  <si>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</si>
  <si>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</si>
  <si>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</si>
  <si>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</si>
  <si>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</si>
  <si>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</si>
  <si>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</si>
  <si>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</si>
  <si>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</si>
  <si>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</si>
  <si>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</si>
  <si>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</si>
  <si>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</si>
  <si>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</si>
  <si>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</si>
  <si>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</si>
  <si>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</si>
  <si>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</si>
  <si>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</si>
  <si>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</si>
  <si>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</si>
  <si>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</si>
  <si>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</si>
  <si>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</si>
  <si>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</si>
  <si>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</si>
  <si>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</si>
  <si>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</si>
  <si>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</si>
  <si>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</si>
  <si>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</si>
  <si>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</si>
  <si>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</si>
  <si>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</si>
  <si>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</si>
  <si>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</si>
  <si>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</si>
  <si>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</si>
  <si>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</si>
  <si>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</si>
  <si>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</si>
  <si>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</si>
  <si>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</si>
  <si>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</si>
  <si>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</si>
  <si>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</si>
  <si>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</si>
  <si>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</si>
  <si>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</si>
  <si>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</si>
  <si>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</si>
  <si>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</si>
  <si>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</si>
  <si>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</si>
  <si>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</si>
  <si>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</si>
  <si>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</si>
  <si>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</si>
  <si>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</si>
  <si>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</si>
  <si>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</si>
  <si>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</si>
  <si>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</si>
  <si>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</si>
  <si>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</si>
  <si>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</si>
  <si>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</si>
  <si>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</si>
  <si>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</si>
  <si>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</si>
  <si>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</si>
  <si>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</si>
  <si>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</si>
  <si>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</si>
  <si>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</si>
  <si>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</si>
  <si>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</si>
  <si>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</si>
  <si>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</si>
  <si>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</si>
  <si>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</si>
  <si>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</si>
  <si>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</si>
  <si>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</si>
  <si>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</si>
  <si>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</si>
  <si>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</si>
  <si>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</si>
  <si>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</si>
  <si>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</si>
  <si>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</si>
  <si>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</si>
  <si>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</si>
  <si>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</si>
  <si>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</si>
  <si>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</si>
  <si>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</si>
  <si>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</si>
  <si>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</si>
  <si>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</si>
  <si>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</si>
  <si>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</si>
  <si>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</si>
  <si>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</si>
  <si>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</si>
  <si>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</si>
  <si>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</si>
  <si>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</si>
  <si>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</si>
  <si>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</si>
  <si>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</si>
  <si>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</si>
  <si>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</si>
  <si>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</si>
  <si>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</si>
  <si>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</si>
  <si>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</si>
  <si>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</si>
  <si>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</si>
  <si>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</si>
  <si>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</si>
  <si>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</si>
  <si>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</si>
  <si>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</si>
  <si>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</si>
  <si>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</si>
  <si>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</si>
  <si>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</si>
  <si>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</si>
  <si>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</si>
  <si>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</si>
  <si>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</si>
  <si>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</si>
  <si>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</si>
  <si>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</si>
  <si>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</si>
  <si>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</si>
  <si>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</si>
  <si>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</si>
  <si>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</si>
  <si>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</si>
  <si>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</si>
  <si>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</si>
  <si>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</si>
  <si>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</si>
  <si>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</si>
  <si>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</si>
  <si>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</si>
  <si>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</si>
  <si>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</si>
  <si>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</si>
  <si>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</si>
  <si>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</si>
  <si>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</si>
  <si>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</si>
  <si>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</si>
  <si>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</si>
  <si>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</si>
  <si>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</si>
  <si>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</si>
  <si>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</si>
  <si>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</si>
  <si>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</si>
  <si>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</si>
  <si>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</si>
  <si>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</si>
  <si>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</si>
  <si>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</si>
  <si>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</si>
  <si>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</si>
  <si>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</si>
  <si>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</si>
  <si>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</si>
  <si>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</si>
  <si>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</si>
  <si>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</si>
  <si>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</si>
  <si>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</si>
  <si>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</si>
  <si>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</si>
  <si>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</si>
  <si>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</si>
  <si>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</si>
  <si>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</si>
  <si>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</si>
  <si>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</si>
  <si>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</si>
  <si>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</si>
  <si>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</si>
  <si>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</si>
  <si>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</si>
  <si>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</si>
  <si>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</si>
  <si>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</si>
  <si>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</si>
  <si>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</si>
  <si>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</si>
  <si>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</si>
  <si>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</si>
  <si>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</si>
  <si>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</si>
  <si>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</si>
  <si>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</si>
  <si>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</si>
  <si>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</si>
  <si>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</si>
  <si>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</si>
  <si>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</si>
  <si>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</si>
  <si>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</si>
  <si>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</si>
  <si>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</si>
  <si>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</si>
  <si>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</si>
  <si>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</si>
  <si>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</si>
  <si>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</si>
  <si>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</si>
  <si>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</si>
  <si>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</si>
  <si>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</si>
  <si>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</si>
  <si>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</si>
  <si>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</si>
  <si>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</si>
  <si>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</si>
  <si>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</si>
  <si>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</si>
  <si>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</si>
  <si>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</si>
  <si>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</si>
  <si>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</si>
  <si>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</si>
  <si>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</si>
  <si>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</si>
  <si>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</si>
  <si>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</si>
  <si>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</si>
  <si>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</si>
  <si>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</si>
  <si>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</si>
  <si>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</si>
  <si>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</si>
  <si>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</si>
  <si>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</si>
  <si>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</si>
  <si>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</si>
  <si>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</si>
  <si>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</si>
  <si>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</si>
  <si>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</si>
  <si>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</si>
  <si>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</si>
  <si>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</si>
  <si>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</si>
  <si>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</si>
  <si>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</si>
  <si>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</si>
  <si>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</si>
  <si>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</si>
  <si>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</si>
  <si>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</si>
  <si>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</si>
  <si>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</si>
  <si>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</si>
  <si>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</si>
  <si>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</si>
  <si>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</si>
  <si>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</si>
  <si>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</si>
  <si>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</si>
  <si>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</si>
  <si>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</si>
  <si>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</si>
  <si>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</si>
  <si>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</si>
  <si>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</si>
  <si>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</si>
  <si>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</si>
  <si>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</si>
  <si>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</si>
  <si>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</si>
  <si>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</si>
  <si>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</si>
  <si>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</si>
  <si>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</si>
  <si>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</si>
  <si>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</si>
  <si>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</si>
  <si>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</si>
  <si>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</si>
  <si>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</si>
  <si>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</si>
  <si>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</si>
  <si>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</si>
  <si>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</si>
  <si>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</si>
  <si>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</si>
  <si>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</si>
  <si>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</si>
  <si>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</si>
  <si>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</si>
  <si>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</si>
  <si>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</si>
  <si>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</si>
  <si>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</si>
  <si>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</si>
  <si>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</si>
  <si>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</si>
  <si>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</si>
  <si>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</si>
  <si>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</si>
  <si>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</si>
  <si>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</si>
  <si>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</si>
  <si>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</si>
  <si>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</si>
  <si>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</si>
  <si>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</si>
  <si>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</si>
  <si>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</si>
  <si>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</si>
  <si>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</si>
  <si>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</si>
  <si>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</si>
  <si>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</si>
  <si>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</si>
  <si>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</si>
  <si>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</si>
  <si>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</si>
  <si>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</si>
  <si>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</si>
  <si>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</si>
  <si>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</si>
  <si>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</si>
  <si>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</si>
  <si>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</si>
  <si>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</si>
  <si>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</si>
  <si>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</si>
  <si>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</si>
  <si>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</si>
  <si>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</si>
  <si>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</si>
  <si>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</si>
  <si>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</si>
  <si>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</si>
  <si>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</si>
  <si>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</si>
  <si>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</si>
  <si>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</si>
  <si>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</si>
  <si>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</si>
  <si>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</si>
  <si>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</si>
  <si>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</si>
  <si>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</si>
  <si>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</si>
  <si>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</si>
  <si>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</si>
  <si>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</si>
  <si>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</si>
  <si>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</si>
  <si>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</si>
  <si>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</si>
  <si>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</si>
  <si>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</si>
  <si>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</si>
  <si>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</si>
  <si>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</si>
  <si>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</si>
  <si>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</si>
  <si>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</si>
  <si>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</si>
  <si>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</si>
  <si>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</si>
  <si>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</si>
  <si>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</si>
  <si>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</si>
  <si>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</si>
  <si>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</si>
  <si>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</si>
  <si>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</si>
  <si>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</si>
  <si>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</si>
  <si>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</si>
  <si>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</si>
  <si>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</si>
  <si>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</si>
  <si>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</si>
  <si>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</si>
  <si>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</si>
  <si>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</si>
  <si>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</si>
  <si>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</si>
  <si>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</si>
  <si>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</si>
  <si>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</si>
  <si>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</si>
  <si>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</si>
  <si>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</si>
  <si>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</si>
  <si>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</si>
  <si>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</si>
  <si>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</si>
  <si>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</si>
  <si>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</si>
  <si>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</si>
  <si>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</si>
  <si>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</si>
  <si>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</si>
  <si>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</si>
  <si>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</si>
  <si>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</si>
  <si>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</si>
  <si>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</si>
  <si>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</si>
  <si>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</si>
  <si>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</si>
  <si>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</si>
  <si>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</si>
  <si>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</si>
  <si>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</si>
  <si>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</si>
  <si>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</si>
  <si>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</si>
  <si>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</si>
  <si>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</si>
  <si>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</si>
  <si>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</si>
  <si>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</si>
  <si>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</si>
  <si>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</si>
  <si>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</si>
  <si>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</si>
  <si>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</si>
  <si>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</si>
  <si>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</si>
  <si>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</si>
  <si>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</si>
  <si>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</si>
  <si>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</si>
  <si>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</si>
  <si>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</si>
  <si>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</si>
  <si>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</si>
  <si>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</si>
  <si>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</si>
  <si>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</si>
  <si>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</si>
  <si>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</si>
  <si>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</si>
  <si>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</si>
  <si>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</si>
  <si>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</si>
  <si>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</si>
  <si>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</si>
  <si>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</si>
  <si>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</si>
  <si>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</si>
  <si>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</si>
  <si>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</si>
  <si>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</si>
  <si>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</si>
  <si>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</si>
  <si>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</si>
  <si>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</si>
  <si>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</si>
  <si>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</si>
  <si>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</si>
  <si>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</si>
  <si>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</si>
  <si>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</si>
  <si>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</si>
  <si>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</si>
  <si>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</si>
  <si>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</si>
  <si>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</si>
  <si>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</si>
  <si>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</si>
  <si>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</si>
  <si>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</si>
  <si>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</si>
  <si>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</si>
  <si>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</si>
  <si>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</si>
  <si>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</si>
  <si>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</si>
  <si>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</si>
  <si>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</si>
  <si>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</si>
  <si>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</si>
  <si>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</si>
  <si>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</si>
  <si>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</si>
  <si>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</si>
  <si>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</si>
  <si>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</si>
  <si>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</si>
  <si>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</si>
  <si>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</si>
  <si>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</si>
  <si>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</si>
  <si>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</si>
  <si>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</si>
  <si>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</si>
  <si>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</si>
  <si>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</si>
  <si>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</si>
  <si>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</si>
  <si>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</si>
  <si>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</si>
  <si>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</si>
  <si>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</si>
  <si>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</si>
  <si>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</si>
  <si>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</si>
  <si>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</si>
  <si>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</si>
  <si>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</si>
  <si>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</si>
  <si>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</si>
  <si>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</si>
  <si>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</si>
  <si>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</si>
  <si>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</si>
  <si>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</si>
  <si>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</si>
  <si>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</si>
  <si>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</si>
  <si>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</si>
  <si>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</si>
  <si>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</si>
  <si>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</si>
  <si>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</si>
  <si>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</si>
  <si>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</si>
  <si>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</si>
  <si>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</si>
  <si>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</si>
  <si>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</si>
  <si>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</si>
  <si>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</si>
  <si>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</si>
  <si>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</si>
  <si>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</si>
  <si>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</si>
  <si>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</si>
  <si>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</si>
  <si>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</si>
  <si>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</si>
  <si>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</si>
  <si>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</si>
  <si>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</si>
  <si>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</si>
  <si>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</si>
  <si>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</si>
  <si>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</si>
  <si>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</si>
  <si>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</si>
  <si>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</si>
  <si>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</si>
  <si>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</si>
  <si>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</si>
  <si>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</si>
  <si>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</si>
  <si>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</si>
  <si>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</si>
  <si>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</si>
  <si>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</si>
  <si>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</si>
  <si>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</si>
  <si>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</si>
  <si>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</si>
  <si>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</si>
  <si>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</si>
  <si>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</si>
  <si>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</si>
  <si>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</si>
  <si>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</si>
  <si>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</si>
  <si>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</si>
  <si>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</si>
  <si>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</si>
  <si>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</si>
  <si>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</si>
  <si>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</si>
  <si>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</si>
  <si>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</si>
  <si>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</si>
  <si>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</si>
  <si>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</si>
  <si>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</si>
  <si>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</si>
  <si>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</si>
  <si>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</si>
  <si>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</si>
  <si>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</si>
  <si>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</si>
  <si>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</si>
  <si>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</si>
  <si>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</si>
  <si>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</si>
  <si>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</si>
  <si>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</si>
  <si>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</si>
  <si>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</si>
  <si>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</si>
  <si>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</si>
  <si>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</si>
  <si>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</si>
  <si>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</si>
  <si>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</si>
  <si>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</si>
  <si>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</si>
  <si>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</si>
  <si>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</si>
  <si>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</si>
  <si>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</si>
  <si>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</si>
  <si>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</si>
  <si>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</si>
  <si>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</si>
  <si>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</si>
  <si>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</si>
  <si>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</si>
  <si>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</si>
  <si>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</si>
  <si>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</si>
  <si>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</si>
  <si>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</si>
  <si>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</si>
  <si>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</si>
  <si>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</si>
  <si>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</si>
  <si>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</si>
  <si>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</si>
  <si>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</si>
  <si>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</si>
  <si>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</si>
  <si>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</si>
  <si>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</si>
  <si>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</si>
  <si>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</si>
  <si>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</si>
  <si>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</si>
  <si>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</si>
  <si>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</si>
  <si>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</si>
  <si>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</si>
  <si>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</si>
  <si>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</si>
  <si>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</si>
  <si>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</si>
  <si>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</si>
  <si>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</si>
  <si>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</si>
  <si>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</si>
  <si>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</si>
  <si>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</si>
  <si>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</si>
  <si>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</si>
  <si>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</si>
  <si>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</si>
  <si>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</si>
  <si>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</si>
  <si>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</si>
  <si>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</si>
  <si>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</si>
  <si>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</si>
  <si>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</si>
  <si>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</si>
  <si>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</si>
  <si>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</si>
  <si>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</si>
  <si>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</si>
  <si>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</si>
  <si>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</si>
  <si>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</si>
  <si>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</si>
  <si>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</si>
  <si>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</si>
  <si>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</si>
  <si>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</si>
  <si>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</si>
  <si>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</si>
  <si>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</si>
  <si>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</si>
  <si>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</si>
  <si>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</si>
  <si>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</si>
  <si>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</si>
  <si>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</si>
  <si>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</si>
  <si>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</si>
  <si>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</si>
  <si>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</si>
  <si>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</si>
  <si>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</si>
  <si>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</si>
  <si>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</si>
  <si>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</si>
  <si>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</si>
  <si>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</si>
  <si>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</si>
  <si>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</si>
  <si>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</si>
  <si>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</si>
  <si>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</si>
  <si>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</si>
  <si>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</si>
  <si>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</si>
  <si>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</si>
  <si>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</si>
  <si>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</si>
  <si>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</si>
  <si>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</si>
  <si>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</si>
  <si>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</si>
  <si>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</si>
  <si>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</si>
  <si>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</si>
  <si>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</si>
  <si>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</si>
  <si>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</si>
  <si>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</si>
  <si>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</si>
  <si>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</si>
  <si>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</si>
  <si>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</si>
  <si>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</si>
  <si>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</si>
  <si>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</si>
  <si>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</si>
  <si>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</si>
  <si>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</si>
  <si>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</si>
  <si>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</si>
  <si>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</si>
  <si>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</si>
  <si>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</si>
  <si>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</si>
  <si>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</si>
  <si>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</si>
  <si>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</si>
  <si>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</si>
  <si>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</si>
  <si>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</si>
  <si>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</si>
  <si>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</si>
  <si>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</si>
  <si>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</si>
  <si>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</si>
  <si>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</si>
  <si>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</si>
  <si>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</si>
  <si>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</si>
  <si>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</si>
  <si>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</si>
  <si>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</si>
  <si>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</si>
  <si>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</si>
  <si>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</si>
  <si>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</si>
  <si>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</si>
  <si>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</si>
  <si>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</si>
  <si>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</si>
  <si>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</si>
  <si>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</si>
  <si>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</si>
  <si>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</si>
  <si>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</si>
  <si>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</si>
  <si>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</si>
  <si>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</si>
  <si>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</si>
  <si>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</si>
  <si>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</si>
  <si>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</si>
  <si>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</si>
  <si>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</si>
  <si>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</si>
  <si>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</si>
  <si>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</si>
  <si>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</si>
  <si>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</si>
  <si>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</si>
  <si>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</si>
  <si>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</si>
  <si>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</si>
  <si>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</si>
  <si>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</si>
  <si>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</si>
  <si>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</si>
  <si>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</si>
  <si>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</si>
  <si>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</si>
  <si>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</si>
  <si>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</si>
  <si>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</si>
  <si>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</si>
  <si>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</si>
  <si>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</si>
  <si>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</si>
  <si>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</si>
  <si>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</si>
  <si>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</si>
  <si>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</si>
  <si>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</si>
  <si>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</si>
  <si>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</si>
  <si>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</si>
  <si>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</si>
  <si>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</si>
  <si>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</si>
  <si>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</si>
  <si>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</si>
  <si>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</si>
  <si>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</si>
  <si>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</si>
  <si>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</si>
  <si>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</si>
  <si>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</si>
  <si>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</si>
  <si>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</si>
  <si>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</si>
  <si>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</si>
  <si>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</si>
  <si>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</si>
  <si>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</si>
  <si>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</si>
  <si>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</si>
  <si>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</si>
  <si>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</si>
  <si>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</si>
  <si>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</si>
  <si>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</si>
  <si>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</si>
  <si>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</si>
  <si>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</si>
  <si>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</si>
  <si>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</si>
  <si>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</si>
  <si>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</si>
  <si>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</si>
  <si>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</si>
  <si>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</si>
  <si>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</si>
  <si>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</si>
  <si>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</si>
  <si>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</si>
  <si>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</si>
  <si>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</si>
  <si>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</si>
  <si>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</si>
  <si>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</si>
  <si>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</si>
  <si>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</si>
  <si>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</si>
  <si>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</si>
  <si>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</si>
  <si>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</si>
  <si>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</si>
  <si>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</si>
  <si>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</si>
  <si>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</si>
  <si>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</si>
  <si>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</si>
  <si>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</si>
  <si>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</si>
  <si>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</si>
  <si>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</si>
  <si>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</si>
  <si>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</si>
  <si>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</si>
  <si>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</si>
  <si>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</si>
  <si>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</si>
  <si>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</si>
  <si>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</si>
  <si>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</si>
  <si>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</si>
  <si>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</si>
  <si>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</si>
  <si>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</si>
  <si>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</si>
  <si>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</si>
  <si>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</si>
  <si>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</si>
  <si>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</si>
  <si>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</si>
  <si>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</si>
  <si>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</si>
  <si>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</si>
  <si>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</si>
  <si>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</si>
  <si>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</si>
  <si>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</si>
  <si>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</si>
  <si>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</si>
  <si>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</si>
  <si>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</si>
  <si>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</si>
  <si>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</si>
  <si>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</si>
  <si>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</si>
  <si>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</si>
  <si>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</si>
  <si>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</si>
  <si>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</si>
  <si>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</si>
  <si>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</si>
  <si>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</si>
  <si>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</si>
  <si>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</si>
  <si>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</si>
  <si>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</si>
  <si>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</si>
  <si>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</si>
  <si>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</si>
  <si>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</si>
  <si>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</si>
  <si>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</si>
  <si>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</si>
  <si>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</si>
  <si>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</si>
  <si>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</si>
  <si>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</si>
  <si>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</si>
  <si>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</si>
  <si>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</si>
  <si>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</si>
  <si>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</si>
  <si>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</si>
  <si>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</si>
  <si>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</si>
  <si>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</si>
  <si>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</si>
  <si>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</si>
  <si>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</si>
  <si>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</si>
  <si>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</si>
  <si>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</si>
  <si>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</si>
  <si>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</si>
  <si>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</si>
  <si>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</si>
  <si>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</si>
  <si>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</si>
  <si>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</si>
  <si>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</si>
  <si>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</si>
  <si>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</si>
  <si>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</si>
  <si>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</si>
  <si>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</si>
  <si>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</si>
  <si>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</si>
  <si>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</si>
  <si>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</si>
  <si>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</si>
  <si>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</si>
  <si>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</si>
  <si>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</si>
  <si>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</si>
  <si>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</si>
  <si>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</si>
  <si>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</si>
  <si>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</si>
  <si>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</si>
  <si>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</si>
  <si>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</si>
  <si>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</si>
  <si>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</si>
  <si>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</si>
  <si>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</si>
  <si>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</si>
  <si>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</si>
  <si>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</si>
  <si>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</si>
  <si>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</si>
  <si>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</si>
  <si>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</si>
  <si>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</si>
  <si>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</si>
  <si>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</si>
  <si>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</si>
  <si>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</si>
  <si>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</si>
  <si>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</si>
  <si>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</si>
  <si>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</si>
  <si>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</si>
  <si>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</si>
  <si>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</si>
  <si>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</si>
  <si>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</si>
  <si>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</si>
  <si>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</si>
  <si>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</si>
  <si>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</si>
  <si>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</si>
  <si>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</si>
  <si>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</si>
  <si>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</si>
  <si>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</si>
  <si>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</si>
  <si>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</si>
  <si>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</si>
  <si>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</si>
  <si>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</si>
  <si>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</si>
  <si>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</si>
  <si>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</si>
  <si>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</si>
  <si>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</si>
  <si>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</si>
  <si>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</si>
  <si>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</si>
  <si>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</si>
  <si>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</si>
  <si>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</si>
  <si>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</si>
  <si>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</si>
  <si>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</si>
  <si>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</si>
  <si>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</si>
  <si>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</si>
  <si>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</si>
  <si>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</si>
  <si>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</si>
  <si>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</si>
  <si>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</si>
  <si>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</si>
  <si>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</si>
  <si>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</si>
  <si>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</si>
  <si>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</si>
  <si>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</si>
  <si>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</si>
  <si>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</si>
  <si>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</si>
  <si>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</si>
  <si>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</si>
  <si>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</si>
  <si>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</si>
  <si>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</si>
  <si>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</si>
  <si>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</si>
  <si>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</si>
  <si>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</si>
  <si>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</si>
  <si>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</si>
  <si>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</si>
  <si>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</si>
  <si>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</si>
  <si>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</si>
  <si>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</si>
  <si>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</si>
  <si>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</si>
  <si>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</si>
  <si>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</si>
  <si>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</si>
  <si>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</si>
  <si>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</si>
  <si>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</si>
  <si>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</si>
  <si>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</si>
  <si>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</si>
  <si>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</si>
  <si>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</si>
  <si>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</si>
  <si>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</si>
  <si>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</si>
  <si>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</si>
  <si>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</si>
  <si>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</si>
  <si>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</si>
  <si>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</si>
  <si>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</si>
  <si>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</si>
  <si>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</si>
  <si>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</si>
  <si>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</si>
  <si>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</si>
  <si>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</si>
  <si>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</si>
  <si>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</si>
  <si>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</si>
  <si>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</si>
  <si>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</si>
  <si>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</si>
  <si>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</si>
  <si>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</si>
  <si>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</si>
  <si>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</si>
  <si>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</si>
  <si>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</si>
  <si>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</si>
  <si>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</si>
  <si>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</si>
  <si>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</si>
  <si>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</si>
  <si>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</si>
  <si>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</si>
  <si>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</si>
  <si>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</si>
  <si>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</si>
  <si>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</si>
  <si>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</si>
  <si>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</si>
  <si>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</si>
  <si>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</si>
  <si>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</si>
  <si>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</si>
  <si>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</si>
  <si>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</si>
  <si>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</si>
  <si>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</si>
  <si>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</si>
  <si>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</si>
  <si>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</si>
  <si>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</si>
  <si>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</si>
  <si>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</si>
  <si>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</si>
  <si>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</si>
  <si>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</si>
  <si>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</si>
  <si>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</si>
  <si>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</si>
  <si>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</si>
  <si>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</si>
  <si>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</si>
  <si>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</si>
  <si>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</si>
  <si>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</si>
  <si>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</si>
  <si>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</si>
  <si>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</si>
  <si>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</si>
  <si>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</si>
  <si>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</si>
  <si>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</si>
  <si>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</si>
  <si>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</si>
  <si>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</si>
  <si>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</si>
  <si>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</si>
  <si>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</si>
  <si>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</si>
  <si>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</si>
  <si>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</si>
  <si>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</si>
  <si>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</si>
  <si>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</si>
  <si>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</si>
  <si>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</si>
  <si>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</si>
  <si>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</si>
  <si>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</si>
  <si>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</si>
  <si>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</si>
  <si>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</si>
  <si>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</si>
  <si>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</si>
  <si>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</si>
  <si>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</si>
  <si>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</si>
  <si>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</si>
  <si>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</si>
  <si>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</si>
  <si>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</si>
  <si>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</si>
  <si>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</si>
  <si>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</si>
  <si>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</si>
  <si>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</si>
  <si>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</si>
  <si>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</si>
  <si>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</si>
  <si>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</si>
  <si>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</si>
  <si>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</si>
  <si>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</si>
  <si>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</si>
  <si>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</si>
  <si>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</si>
  <si>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</si>
  <si>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</si>
  <si>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</si>
  <si>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</si>
  <si>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</si>
  <si>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</si>
  <si>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</si>
  <si>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</si>
  <si>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</si>
  <si>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</si>
  <si>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</si>
  <si>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</si>
  <si>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</si>
  <si>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</si>
  <si>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</si>
  <si>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</si>
  <si>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</si>
  <si>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</si>
  <si>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</si>
  <si>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</si>
  <si>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</si>
  <si>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</si>
  <si>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</si>
  <si>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</si>
  <si>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</si>
  <si>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</si>
  <si>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</si>
  <si>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</si>
  <si>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</si>
  <si>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</si>
  <si>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</si>
  <si>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</si>
  <si>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</si>
  <si>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</si>
  <si>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</si>
  <si>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</si>
  <si>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</si>
  <si>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</si>
  <si>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</si>
  <si>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</si>
  <si>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</si>
  <si>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</si>
  <si>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</si>
  <si>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</si>
  <si>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</si>
  <si>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</si>
  <si>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</si>
  <si>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</si>
  <si>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</si>
  <si>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</si>
  <si>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</si>
  <si>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</si>
  <si>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</si>
  <si>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</si>
  <si>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</si>
  <si>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</si>
  <si>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</si>
  <si>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</si>
  <si>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</si>
  <si>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</si>
  <si>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</si>
  <si>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</si>
  <si>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</si>
  <si>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</si>
  <si>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</si>
  <si>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</si>
  <si>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</si>
  <si>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</si>
  <si>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</si>
  <si>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</si>
  <si>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</si>
  <si>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</si>
  <si>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</si>
  <si>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</si>
  <si>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</si>
  <si>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</si>
  <si>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</si>
  <si>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</si>
  <si>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</si>
  <si>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</si>
  <si>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</si>
  <si>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</si>
  <si>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</si>
  <si>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</si>
  <si>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</si>
  <si>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</si>
  <si>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</si>
  <si>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</si>
  <si>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</si>
  <si>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</si>
  <si>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</si>
  <si>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</si>
  <si>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</si>
  <si>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</si>
  <si>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</si>
  <si>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</si>
  <si>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</si>
  <si>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</si>
  <si>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</si>
  <si>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</si>
  <si>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</si>
  <si>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</si>
  <si>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</si>
  <si>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</si>
  <si>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</si>
  <si>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</si>
  <si>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</si>
  <si>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</si>
  <si>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</si>
  <si>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</si>
  <si>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</si>
  <si>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</si>
  <si>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</si>
  <si>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</si>
  <si>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</si>
  <si>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</si>
  <si>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</si>
  <si>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</si>
  <si>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</si>
  <si>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</si>
  <si>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</si>
  <si>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</si>
  <si>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</si>
  <si>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</si>
  <si>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</si>
  <si>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</si>
  <si>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</si>
  <si>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</si>
  <si>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</si>
  <si>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</si>
  <si>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</si>
  <si>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</si>
  <si>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</si>
  <si>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</si>
  <si>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</si>
  <si>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</si>
  <si>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</si>
  <si>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</si>
  <si>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</si>
  <si>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</si>
  <si>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</si>
  <si>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</si>
  <si>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</si>
  <si>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</si>
  <si>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</si>
  <si>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</si>
  <si>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</si>
  <si>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</si>
  <si>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</si>
  <si>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</si>
  <si>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</si>
  <si>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</si>
  <si>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</si>
  <si>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</si>
  <si>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</si>
  <si>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</si>
  <si>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</si>
  <si>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</si>
  <si>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</si>
  <si>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</si>
  <si>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</si>
  <si>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</si>
  <si>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</si>
  <si>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</si>
  <si>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</si>
  <si>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</si>
  <si>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</si>
  <si>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</si>
  <si>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</si>
  <si>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</si>
  <si>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</si>
  <si>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</si>
  <si>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</si>
  <si>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</si>
  <si>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</si>
  <si>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</si>
  <si>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</si>
  <si>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</si>
  <si>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</si>
  <si>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</si>
  <si>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</si>
  <si>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</si>
  <si>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</si>
  <si>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</si>
  <si>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</si>
  <si>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</si>
  <si>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</si>
  <si>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</si>
  <si>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</si>
  <si>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</si>
  <si>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</si>
  <si>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</si>
  <si>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</si>
  <si>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</si>
  <si>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</si>
  <si>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</si>
  <si>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</si>
  <si>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</si>
  <si>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</si>
  <si>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</si>
  <si>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</si>
  <si>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</si>
  <si>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</si>
  <si>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</si>
  <si>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</si>
  <si>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</si>
  <si>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</si>
  <si>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</si>
  <si>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</si>
  <si>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</si>
  <si>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</si>
  <si>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</si>
  <si>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</si>
  <si>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</si>
  <si>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</si>
  <si>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</si>
  <si>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</si>
  <si>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</si>
  <si>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</si>
  <si>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</si>
  <si>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</si>
  <si>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</si>
  <si>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</si>
  <si>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</si>
  <si>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</si>
  <si>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</si>
  <si>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</si>
  <si>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</si>
  <si>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</si>
  <si>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</si>
  <si>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</si>
  <si>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</si>
  <si>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</si>
  <si>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</si>
  <si>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</si>
  <si>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</si>
  <si>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</si>
  <si>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</si>
  <si>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</si>
  <si>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</si>
  <si>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</si>
  <si>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</si>
  <si>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</si>
  <si>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</si>
  <si>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</si>
  <si>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</si>
  <si>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</si>
  <si>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</si>
  <si>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</si>
  <si>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</si>
  <si>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</si>
  <si>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</si>
  <si>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</si>
  <si>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</si>
  <si>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</si>
  <si>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</si>
  <si>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</si>
  <si>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</si>
  <si>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</si>
  <si>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</si>
  <si>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</si>
  <si>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</si>
  <si>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</si>
  <si>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</si>
  <si>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</si>
  <si>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</si>
  <si>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</si>
  <si>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</si>
  <si>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</si>
  <si>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</si>
  <si>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</si>
  <si>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</si>
  <si>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</si>
  <si>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</si>
  <si>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</si>
  <si>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</si>
  <si>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</si>
  <si>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</si>
  <si>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</si>
  <si>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</si>
  <si>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</si>
  <si>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</si>
  <si>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</si>
  <si>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</si>
  <si>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</si>
  <si>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</si>
  <si>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</si>
  <si>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</si>
  <si>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</si>
  <si>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</si>
  <si>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</si>
  <si>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</si>
  <si>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</si>
  <si>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</si>
  <si>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</si>
  <si>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</si>
  <si>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</si>
  <si>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</si>
  <si>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</si>
  <si>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</si>
  <si>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</si>
  <si>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</si>
  <si>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</si>
  <si>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</si>
  <si>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</si>
  <si>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</si>
  <si>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</si>
  <si>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</si>
  <si>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</si>
  <si>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</si>
  <si>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</si>
  <si>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</si>
  <si>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</si>
  <si>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</si>
  <si>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</si>
  <si>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</si>
  <si>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</si>
  <si>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</si>
  <si>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</si>
  <si>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</si>
  <si>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</si>
  <si>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</si>
  <si>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</si>
  <si>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</si>
  <si>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</si>
  <si>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</si>
  <si>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</si>
  <si>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</si>
  <si>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</si>
  <si>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</si>
  <si>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</si>
  <si>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</si>
  <si>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</si>
  <si>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</si>
  <si>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</si>
  <si>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</si>
  <si>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</si>
  <si>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</si>
  <si>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</si>
  <si>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</si>
  <si>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</si>
  <si>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</si>
  <si>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</si>
  <si>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</si>
  <si>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</si>
  <si>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</si>
  <si>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</si>
  <si>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</si>
  <si>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</si>
  <si>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</si>
  <si>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</si>
  <si>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</si>
  <si>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</si>
  <si>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</si>
  <si>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</si>
  <si>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</si>
  <si>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</si>
  <si>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</si>
  <si>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</si>
  <si>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</si>
  <si>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</si>
  <si>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</si>
  <si>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</si>
  <si>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</si>
  <si>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</si>
  <si>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</si>
  <si>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</si>
  <si>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</si>
  <si>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</si>
  <si>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</si>
  <si>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</si>
  <si>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</si>
  <si>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</si>
  <si>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</si>
  <si>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</si>
  <si>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</si>
  <si>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</si>
  <si>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</si>
  <si>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</si>
  <si>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</si>
  <si>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</si>
  <si>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</si>
  <si>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</si>
  <si>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</si>
  <si>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</si>
  <si>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</si>
  <si>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</si>
  <si>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</si>
  <si>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</si>
  <si>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</si>
  <si>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</si>
  <si>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</si>
  <si>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</si>
  <si>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</si>
  <si>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</si>
  <si>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</si>
  <si>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</si>
  <si>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</si>
  <si>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</si>
  <si>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</si>
  <si>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</si>
  <si>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</si>
  <si>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</si>
  <si>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</si>
  <si>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</si>
  <si>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</si>
  <si>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</si>
  <si>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</si>
  <si>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</si>
  <si>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</si>
  <si>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</si>
  <si>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</si>
  <si>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</si>
  <si>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</si>
  <si>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</si>
  <si>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</si>
  <si>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</si>
  <si>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</si>
  <si>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</si>
  <si>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</si>
  <si>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</si>
  <si>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</si>
  <si>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</si>
  <si>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</si>
  <si>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</si>
  <si>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</si>
  <si>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</si>
  <si>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</si>
  <si>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</si>
  <si>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</si>
  <si>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</si>
  <si>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</si>
  <si>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</si>
  <si>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</si>
  <si>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</si>
  <si>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</si>
  <si>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</si>
  <si>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</si>
  <si>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</si>
  <si>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</si>
  <si>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</si>
  <si>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</si>
  <si>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</si>
  <si>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</si>
  <si>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</si>
  <si>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</si>
  <si>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</si>
  <si>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</si>
  <si>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</si>
  <si>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</si>
  <si>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</si>
  <si>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</si>
  <si>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</si>
  <si>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</si>
  <si>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</si>
  <si>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</si>
  <si>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</si>
  <si>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</si>
  <si>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</si>
  <si>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</si>
  <si>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</si>
  <si>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</si>
  <si>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</si>
  <si>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</si>
  <si>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</si>
  <si>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</si>
  <si>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</si>
  <si>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</si>
  <si>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</si>
  <si>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</si>
  <si>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</si>
  <si>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</si>
  <si>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</si>
  <si>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</si>
  <si>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</si>
  <si>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</si>
  <si>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</si>
  <si>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</si>
  <si>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</si>
  <si>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</si>
  <si>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</si>
  <si>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</si>
  <si>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</si>
  <si>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</si>
  <si>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</si>
  <si>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</si>
  <si>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</si>
  <si>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</si>
  <si>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</si>
  <si>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</si>
  <si>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</si>
  <si>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</si>
  <si>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</si>
  <si>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</si>
  <si>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</si>
  <si>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</si>
  <si>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</si>
  <si>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</si>
  <si>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</si>
  <si>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</si>
  <si>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</si>
  <si>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</si>
  <si>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</si>
  <si>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</si>
  <si>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</si>
  <si>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</si>
  <si>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</si>
  <si>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</si>
  <si>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</si>
  <si>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</si>
  <si>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</si>
  <si>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</si>
  <si>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</si>
  <si>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</si>
  <si>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</si>
  <si>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</si>
  <si>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</si>
  <si>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</si>
  <si>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</si>
  <si>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</si>
  <si>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</si>
  <si>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</si>
  <si>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</si>
  <si>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</si>
  <si>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</si>
  <si>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</si>
  <si>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</si>
  <si>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</si>
  <si>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</si>
  <si>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</si>
  <si>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</si>
  <si>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</si>
  <si>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</si>
  <si>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</si>
  <si>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</si>
  <si>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</si>
  <si>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</si>
  <si>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</si>
  <si>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</si>
  <si>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</si>
  <si>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</si>
  <si>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</si>
  <si>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</si>
  <si>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</si>
  <si>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</si>
  <si>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</si>
  <si>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</si>
  <si>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</si>
  <si>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</si>
  <si>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</si>
  <si>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</si>
  <si>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</si>
  <si>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</si>
  <si>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</si>
  <si>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</si>
  <si>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</si>
  <si>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</si>
  <si>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</si>
  <si>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</si>
  <si>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</si>
  <si>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</si>
  <si>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</si>
  <si>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</si>
  <si>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</si>
  <si>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</si>
  <si>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</si>
  <si>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</si>
  <si>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</si>
  <si>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</si>
  <si>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</si>
  <si>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</si>
  <si>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</si>
  <si>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</si>
  <si>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</si>
  <si>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</si>
  <si>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</si>
  <si>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</si>
  <si>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</si>
  <si>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</si>
  <si>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</si>
  <si>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</si>
  <si>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</si>
  <si>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</si>
  <si>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</si>
  <si>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</si>
  <si>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</si>
  <si>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</si>
  <si>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</si>
  <si>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</si>
  <si>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</si>
  <si>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</si>
  <si>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</si>
  <si>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</si>
  <si>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</si>
  <si>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</si>
  <si>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</si>
  <si>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</si>
  <si>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</si>
  <si>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</si>
  <si>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</si>
  <si>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</si>
  <si>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</si>
  <si>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</si>
  <si>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</si>
  <si>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</si>
  <si>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</si>
  <si>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</si>
  <si>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</si>
  <si>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</si>
  <si>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</si>
  <si>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</si>
  <si>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</si>
  <si>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</si>
  <si>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</si>
  <si>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</si>
  <si>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</si>
  <si>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</si>
  <si>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</si>
  <si>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</si>
  <si>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</si>
  <si>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</si>
  <si>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</si>
  <si>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</si>
  <si>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</si>
  <si>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</si>
  <si>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</si>
  <si>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</si>
  <si>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</si>
  <si>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</si>
  <si>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</si>
  <si>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</si>
  <si>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</si>
  <si>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</si>
  <si>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</si>
  <si>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</si>
  <si>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</si>
  <si>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</si>
  <si>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</si>
  <si>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</si>
  <si>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</si>
  <si>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</si>
  <si>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</si>
  <si>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</si>
  <si>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</si>
  <si>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</si>
  <si>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</si>
  <si>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</si>
  <si>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</si>
  <si>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</si>
  <si>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</si>
  <si>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</si>
  <si>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</si>
  <si>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</si>
  <si>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</si>
  <si>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</si>
  <si>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</si>
  <si>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</si>
  <si>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</si>
  <si>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</si>
  <si>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</si>
  <si>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</si>
  <si>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</si>
  <si>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</si>
  <si>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</si>
  <si>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</si>
  <si>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</si>
  <si>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</si>
  <si>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</si>
  <si>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</si>
  <si>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</si>
  <si>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</si>
  <si>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</si>
  <si>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</si>
  <si>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</si>
  <si>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</si>
  <si>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</si>
  <si>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</si>
  <si>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</si>
  <si>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</si>
  <si>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</si>
  <si>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</si>
  <si>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</si>
  <si>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</si>
  <si>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</si>
  <si>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</si>
  <si>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</si>
  <si>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</si>
  <si>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</si>
  <si>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</si>
  <si>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</si>
  <si>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</si>
  <si>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</si>
  <si>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</si>
  <si>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</si>
  <si>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</si>
  <si>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</si>
  <si>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</si>
  <si>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</si>
  <si>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</si>
  <si>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</si>
  <si>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</si>
  <si>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</si>
  <si>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</si>
  <si>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</si>
  <si>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</si>
  <si>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</si>
  <si>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</si>
  <si>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</si>
  <si>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</si>
  <si>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</si>
  <si>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</si>
  <si>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</si>
  <si>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</si>
  <si>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</si>
  <si>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</si>
  <si>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</si>
  <si>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</si>
  <si>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</si>
  <si>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</si>
  <si>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</si>
  <si>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</si>
  <si>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</si>
  <si>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</si>
  <si>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</si>
  <si>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</si>
  <si>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</si>
  <si>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</si>
  <si>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</si>
  <si>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</si>
  <si>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</si>
  <si>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</si>
  <si>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</si>
  <si>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</si>
  <si>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</si>
  <si>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</si>
  <si>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</si>
  <si>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</si>
  <si>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</si>
  <si>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</si>
  <si>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</si>
  <si>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</si>
  <si>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</si>
  <si>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</si>
  <si>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</si>
  <si>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</si>
  <si>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</si>
  <si>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</si>
  <si>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</si>
  <si>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</si>
  <si>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</si>
  <si>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</si>
  <si>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</si>
  <si>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</si>
  <si>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</si>
  <si>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</si>
  <si>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</si>
  <si>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</si>
  <si>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</si>
  <si>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</si>
  <si>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</si>
  <si>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</si>
  <si>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</si>
  <si>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</si>
  <si>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</si>
  <si>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</si>
  <si>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</si>
  <si>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</si>
  <si>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</si>
  <si>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</si>
  <si>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</si>
  <si>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</si>
  <si>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</si>
  <si>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</si>
  <si>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</si>
  <si>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</si>
  <si>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</si>
  <si>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</si>
  <si>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</si>
  <si>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</si>
  <si>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</si>
  <si>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</si>
  <si>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</si>
  <si>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</si>
  <si>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</si>
  <si>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</si>
  <si>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</si>
  <si>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</si>
  <si>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</si>
  <si>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</si>
  <si>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</si>
  <si>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</si>
  <si>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</si>
  <si>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</si>
  <si>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</si>
  <si>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</si>
  <si>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</si>
  <si>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</si>
  <si>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</si>
  <si>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</si>
  <si>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</si>
  <si>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</si>
  <si>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</si>
  <si>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</si>
  <si>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</si>
  <si>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</si>
  <si>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</si>
  <si>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</si>
  <si>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</si>
  <si>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</si>
  <si>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</si>
  <si>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</si>
  <si>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</si>
  <si>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</si>
  <si>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</si>
  <si>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</si>
  <si>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</si>
  <si>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</si>
  <si>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</si>
  <si>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</si>
  <si>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</si>
  <si>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</si>
  <si>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</si>
  <si>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</si>
  <si>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</si>
  <si>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</si>
  <si>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</si>
  <si>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</si>
  <si>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</si>
  <si>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</si>
  <si>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</si>
  <si>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</si>
  <si>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</si>
  <si>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</si>
  <si>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</si>
  <si>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</si>
  <si>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</si>
  <si>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</si>
  <si>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</si>
  <si>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</si>
  <si>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</si>
  <si>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</si>
  <si>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</si>
  <si>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</si>
  <si>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</si>
  <si>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</si>
  <si>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</si>
  <si>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</si>
  <si>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</si>
  <si>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</si>
  <si>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</si>
  <si>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</si>
  <si>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</si>
  <si>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</si>
  <si>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</si>
  <si>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</si>
  <si>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</si>
  <si>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</si>
  <si>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</si>
  <si>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</si>
  <si>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</si>
  <si>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</si>
  <si>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</si>
  <si>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</si>
  <si>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</si>
  <si>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</si>
  <si>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</si>
  <si>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</si>
  <si>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</si>
  <si>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</si>
  <si>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</si>
  <si>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</si>
  <si>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</si>
  <si>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</si>
  <si>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</si>
  <si>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</si>
  <si>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</si>
  <si>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</si>
  <si>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</si>
  <si>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</si>
  <si>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</si>
  <si>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</si>
  <si>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</si>
  <si>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</si>
  <si>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</si>
  <si>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</si>
  <si>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</si>
  <si>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</si>
  <si>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</si>
  <si>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</si>
  <si>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</si>
  <si>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</si>
  <si>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</si>
  <si>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</si>
  <si>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</si>
  <si>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</si>
  <si>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</si>
  <si>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</si>
  <si>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</si>
  <si>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</si>
  <si>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</si>
  <si>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</si>
  <si>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</si>
  <si>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</si>
  <si>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</si>
  <si>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</si>
  <si>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</si>
  <si>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</si>
  <si>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</si>
  <si>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</si>
  <si>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</si>
  <si>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</si>
  <si>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</si>
  <si>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</si>
  <si>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</si>
  <si>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</si>
  <si>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</si>
  <si>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</si>
  <si>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</si>
  <si>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</si>
  <si>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</si>
  <si>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</si>
  <si>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</si>
  <si>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</si>
  <si>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</si>
  <si>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</si>
  <si>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</si>
  <si>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</si>
  <si>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</si>
  <si>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</si>
  <si>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</si>
  <si>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</si>
  <si>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</si>
  <si>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</si>
  <si>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</si>
  <si>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</si>
  <si>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</si>
  <si>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</si>
  <si>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</si>
  <si>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</si>
  <si>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</si>
  <si>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</si>
  <si>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</si>
  <si>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</si>
  <si>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</si>
  <si>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</si>
  <si>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</si>
  <si>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</si>
  <si>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</si>
  <si>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</si>
  <si>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</si>
  <si>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</si>
  <si>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</si>
  <si>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</si>
  <si>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</si>
  <si>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</si>
  <si>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</si>
  <si>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</si>
  <si>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</si>
  <si>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</si>
  <si>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</si>
  <si>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</si>
  <si>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</si>
  <si>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</si>
  <si>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</si>
  <si>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</si>
  <si>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</si>
  <si>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</si>
  <si>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</si>
  <si>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</si>
  <si>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</si>
  <si>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</si>
  <si>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</si>
  <si>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</si>
  <si>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</si>
  <si>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</si>
  <si>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</si>
  <si>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</si>
  <si>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</si>
  <si>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</si>
  <si>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</si>
  <si>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</si>
  <si>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</si>
  <si>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</si>
  <si>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</si>
  <si>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</si>
  <si>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</si>
  <si>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</si>
  <si>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</si>
  <si>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</si>
  <si>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</si>
  <si>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</si>
  <si>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</si>
  <si>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</si>
  <si>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</si>
  <si>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</si>
  <si>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</si>
  <si>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</si>
  <si>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</si>
  <si>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</si>
  <si>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</si>
  <si>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</si>
  <si>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</si>
  <si>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</si>
  <si>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</si>
  <si>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</si>
  <si>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</si>
  <si>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</si>
  <si>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</si>
  <si>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</si>
  <si>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</si>
  <si>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</si>
  <si>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</si>
  <si>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</si>
  <si>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</si>
  <si>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</si>
  <si>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</si>
  <si>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</si>
  <si>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</si>
  <si>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</si>
  <si>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</si>
  <si>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</si>
  <si>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</si>
  <si>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</si>
  <si>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</si>
  <si>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</si>
  <si>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</si>
  <si>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</si>
  <si>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</si>
  <si>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</si>
  <si>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</si>
  <si>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</si>
  <si>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</si>
  <si>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</si>
  <si>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</si>
  <si>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</si>
  <si>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</si>
  <si>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</si>
  <si>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</si>
  <si>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</si>
  <si>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</si>
  <si>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</si>
  <si>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</si>
  <si>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</si>
  <si>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</si>
  <si>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</si>
  <si>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</si>
  <si>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</si>
  <si>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</si>
  <si>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</si>
  <si>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</si>
  <si>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</si>
  <si>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</si>
  <si>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</si>
  <si>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</si>
  <si>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</si>
  <si>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</si>
  <si>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</si>
  <si>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</si>
  <si>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</si>
  <si>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</si>
  <si>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</si>
  <si>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</si>
  <si>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</si>
  <si>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</si>
  <si>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</si>
  <si>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</si>
  <si>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</si>
  <si>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</si>
  <si>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</si>
  <si>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</si>
  <si>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</si>
  <si>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</si>
  <si>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</si>
  <si>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</si>
  <si>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</si>
  <si>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</si>
  <si>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</si>
  <si>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</si>
  <si>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</si>
  <si>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</si>
  <si>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</si>
  <si>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</si>
  <si>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</si>
  <si>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</si>
  <si>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</si>
  <si>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</si>
  <si>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</si>
  <si>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</si>
  <si>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</si>
  <si>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</si>
  <si>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</si>
  <si>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</si>
  <si>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</si>
  <si>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</si>
  <si>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</si>
  <si>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</si>
  <si>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</si>
  <si>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</si>
  <si>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</si>
  <si>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</si>
  <si>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</si>
  <si>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</si>
  <si>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</si>
  <si>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</si>
  <si>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</si>
  <si>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</si>
  <si>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</si>
  <si>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</si>
  <si>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</si>
  <si>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</si>
  <si>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</si>
  <si>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</si>
  <si>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</si>
  <si>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</si>
  <si>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</si>
  <si>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</si>
  <si>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</si>
  <si>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</si>
  <si>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</si>
  <si>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</si>
  <si>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</si>
  <si>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</si>
  <si>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</si>
  <si>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</si>
  <si>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</si>
  <si>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</si>
  <si>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</si>
  <si>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</si>
  <si>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</si>
  <si>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</si>
  <si>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</si>
  <si>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</si>
  <si>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</si>
  <si>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</si>
  <si>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</si>
  <si>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</si>
  <si>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</si>
  <si>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</si>
  <si>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</si>
  <si>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</si>
  <si>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</si>
  <si>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</si>
  <si>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</si>
  <si>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</si>
  <si>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</si>
  <si>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</si>
  <si>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</si>
  <si>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</si>
  <si>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</si>
  <si>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</si>
  <si>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</si>
  <si>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</si>
  <si>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</si>
  <si>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</si>
  <si>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</si>
  <si>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</si>
  <si>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</si>
  <si>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</si>
  <si>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</si>
  <si>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</si>
  <si>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</si>
  <si>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</si>
  <si>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</si>
  <si>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</si>
  <si>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</si>
  <si>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</si>
  <si>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</si>
  <si>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</si>
  <si>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</si>
  <si>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</si>
  <si>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</si>
  <si>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</si>
  <si>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</si>
  <si>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</si>
  <si>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</si>
  <si>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</si>
  <si>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</si>
  <si>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</si>
  <si>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</si>
  <si>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</si>
  <si>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</si>
  <si>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</si>
  <si>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</si>
  <si>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</si>
  <si>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</si>
  <si>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</si>
  <si>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</si>
  <si>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</si>
  <si>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</si>
  <si>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</si>
  <si>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</si>
  <si>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</si>
  <si>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</si>
  <si>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</si>
  <si>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</si>
  <si>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</si>
  <si>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</si>
  <si>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</si>
  <si>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</si>
  <si>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</si>
  <si>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</si>
  <si>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</si>
  <si>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</si>
  <si>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</si>
  <si>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</si>
  <si>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</si>
  <si>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</si>
  <si>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</si>
  <si>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</si>
  <si>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</si>
  <si>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</si>
  <si>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</si>
  <si>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</si>
  <si>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</si>
  <si>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</si>
  <si>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</si>
  <si>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</si>
  <si>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</si>
  <si>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</si>
  <si>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</si>
  <si>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</si>
  <si>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</si>
  <si>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</si>
  <si>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</si>
  <si>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</si>
  <si>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</si>
  <si>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</si>
  <si>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</si>
  <si>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</si>
  <si>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</si>
  <si>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</si>
  <si>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</si>
  <si>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</si>
  <si>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</si>
  <si>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</si>
  <si>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</si>
  <si>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</si>
  <si>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</si>
  <si>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</si>
  <si>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</si>
  <si>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</si>
  <si>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</si>
  <si>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</si>
  <si>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</si>
  <si>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</si>
  <si>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</si>
  <si>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</si>
  <si>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</si>
  <si>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</si>
  <si>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</si>
  <si>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</si>
  <si>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</si>
  <si>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</si>
  <si>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</si>
  <si>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</si>
  <si>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</si>
  <si>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</si>
  <si>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</si>
  <si>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</si>
  <si>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</si>
  <si>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</si>
  <si>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</si>
  <si>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</si>
  <si>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</si>
  <si>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</si>
  <si>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</si>
  <si>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</si>
  <si>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</si>
  <si>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</si>
  <si>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</si>
  <si>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</si>
  <si>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</si>
  <si>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</si>
  <si>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</si>
  <si>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</si>
  <si>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</si>
  <si>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</si>
  <si>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</si>
  <si>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</si>
  <si>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</si>
  <si>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</si>
  <si>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</si>
  <si>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</si>
  <si>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</si>
  <si>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</si>
  <si>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</si>
  <si>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</si>
  <si>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</si>
  <si>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</si>
  <si>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</si>
  <si>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</si>
  <si>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</si>
  <si>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</si>
  <si>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</si>
  <si>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</si>
  <si>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</si>
  <si>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</si>
  <si>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</si>
  <si>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</si>
  <si>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</si>
  <si>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</si>
  <si>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</si>
  <si>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</si>
  <si>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</si>
  <si>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</si>
  <si>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</si>
  <si>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</si>
  <si>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</si>
  <si>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</si>
  <si>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</si>
  <si>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</si>
  <si>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</si>
  <si>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</si>
  <si>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</si>
  <si>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</si>
  <si>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</si>
  <si>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</si>
  <si>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</si>
  <si>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</si>
  <si>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</si>
  <si>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</si>
  <si>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</si>
  <si>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</si>
  <si>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</si>
  <si>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</si>
  <si>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</si>
  <si>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</si>
  <si>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</si>
  <si>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</si>
  <si>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</si>
  <si>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</si>
  <si>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</si>
  <si>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</si>
  <si>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</si>
  <si>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</si>
  <si>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</si>
  <si>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</si>
  <si>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</si>
  <si>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</si>
  <si>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</si>
  <si>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</si>
  <si>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</si>
  <si>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</si>
  <si>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</si>
  <si>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</si>
  <si>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</si>
  <si>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</si>
  <si>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</si>
  <si>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</si>
  <si>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</si>
  <si>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</si>
  <si>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</si>
  <si>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</si>
  <si>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</si>
  <si>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</si>
  <si>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</si>
  <si>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</si>
  <si>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</si>
  <si>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</si>
  <si>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</si>
  <si>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</si>
  <si>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</si>
  <si>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</si>
  <si>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</si>
  <si>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</si>
  <si>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</si>
  <si>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</si>
  <si>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</si>
  <si>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</si>
  <si>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</si>
  <si>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</si>
  <si>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</si>
  <si>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</si>
  <si>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</si>
  <si>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</si>
  <si>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</si>
  <si>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</si>
  <si>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</si>
  <si>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</si>
  <si>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</si>
  <si>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</si>
  <si>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</si>
  <si>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</si>
  <si>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</si>
  <si>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</si>
  <si>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</si>
  <si>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</si>
  <si>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</si>
  <si>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</si>
  <si>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</si>
  <si>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</si>
  <si>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</si>
  <si>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</si>
  <si>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</si>
  <si>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</si>
  <si>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</si>
  <si>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</si>
  <si>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</si>
  <si>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</si>
  <si>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</si>
  <si>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</si>
  <si>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</si>
  <si>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</si>
  <si>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</si>
  <si>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</si>
  <si>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</si>
  <si>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</si>
  <si>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</si>
  <si>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</si>
  <si>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</si>
  <si>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</si>
  <si>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</si>
  <si>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</si>
  <si>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</si>
  <si>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</si>
  <si>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</si>
  <si>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</si>
  <si>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</si>
  <si>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</si>
  <si>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</si>
  <si>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</si>
  <si>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</si>
  <si>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</si>
  <si>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</si>
  <si>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</si>
  <si>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</si>
  <si>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</si>
  <si>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</si>
  <si>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</si>
  <si>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</si>
  <si>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</si>
  <si>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</si>
  <si>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</si>
  <si>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</si>
  <si>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</si>
  <si>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</si>
  <si>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</si>
  <si>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</si>
  <si>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</si>
  <si>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</si>
  <si>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</si>
  <si>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</si>
  <si>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</si>
  <si>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</si>
  <si>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</si>
  <si>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</si>
  <si>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</si>
  <si>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</si>
  <si>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</si>
  <si>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</si>
  <si>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</si>
  <si>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</si>
  <si>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</si>
  <si>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</si>
  <si>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</si>
  <si>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</si>
  <si>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</si>
  <si>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</si>
  <si>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</si>
  <si>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</si>
  <si>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</si>
  <si>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</si>
  <si>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</si>
  <si>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</si>
  <si>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</si>
  <si>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</si>
  <si>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</si>
  <si>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</si>
  <si>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</si>
  <si>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</si>
  <si>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</si>
  <si>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</si>
  <si>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</si>
  <si>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</si>
  <si>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</si>
  <si>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</si>
  <si>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</si>
  <si>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</si>
  <si>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</si>
  <si>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</si>
  <si>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</si>
  <si>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</si>
  <si>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</si>
  <si>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</si>
  <si>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</si>
  <si>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</si>
  <si>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</si>
  <si>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</si>
  <si>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</si>
  <si>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</si>
  <si>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</si>
  <si>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</si>
  <si>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</si>
  <si>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</si>
  <si>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</si>
  <si>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</si>
  <si>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</si>
  <si>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</si>
  <si>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</si>
  <si>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</si>
  <si>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</si>
  <si>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</si>
  <si>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</si>
  <si>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</si>
  <si>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</si>
  <si>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</si>
  <si>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</si>
  <si>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</si>
  <si>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</si>
  <si>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</si>
  <si>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</si>
  <si>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</si>
  <si>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</si>
  <si>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</si>
  <si>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</si>
  <si>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</si>
  <si>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</si>
  <si>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</si>
  <si>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</si>
  <si>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</si>
  <si>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</si>
  <si>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</si>
  <si>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</si>
  <si>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</si>
  <si>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</si>
  <si>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</si>
  <si>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</si>
  <si>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</si>
  <si>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</si>
  <si>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</si>
  <si>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</si>
  <si>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</si>
  <si>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</si>
  <si>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</si>
  <si>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</si>
  <si>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</si>
  <si>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</si>
  <si>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</si>
  <si>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</si>
  <si>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</si>
  <si>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</si>
  <si>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</si>
  <si>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</si>
  <si>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</si>
  <si>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</si>
  <si>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</si>
  <si>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</si>
  <si>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</si>
  <si>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</si>
  <si>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</si>
  <si>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</si>
  <si>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</si>
  <si>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</si>
  <si>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</si>
  <si>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</si>
  <si>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</si>
  <si>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</si>
  <si>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</si>
  <si>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</si>
  <si>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</si>
  <si>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</si>
  <si>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</si>
  <si>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</si>
  <si>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</si>
  <si>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</si>
  <si>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</si>
  <si>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</si>
  <si>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</si>
  <si>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</si>
  <si>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</si>
  <si>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</si>
  <si>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</si>
  <si>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</si>
  <si>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</si>
  <si>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</si>
  <si>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</si>
  <si>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</si>
  <si>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</si>
  <si>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</si>
  <si>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</si>
  <si>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</si>
  <si>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</si>
  <si>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</si>
  <si>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</si>
  <si>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</si>
  <si>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</si>
  <si>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</si>
  <si>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</si>
  <si>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</si>
  <si>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</si>
  <si>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</si>
  <si>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</si>
  <si>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</si>
  <si>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</si>
  <si>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</si>
  <si>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</si>
  <si>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</si>
  <si>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</si>
  <si>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</si>
  <si>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</si>
  <si>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</si>
  <si>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</si>
  <si>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</si>
  <si>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</si>
  <si>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</si>
  <si>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</si>
  <si>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</si>
  <si>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</si>
  <si>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</si>
  <si>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</si>
  <si>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</si>
  <si>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</si>
  <si>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</si>
  <si>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</si>
  <si>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</si>
  <si>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</si>
  <si>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</si>
  <si>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</si>
  <si>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</si>
  <si>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</si>
  <si>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</si>
  <si>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</si>
  <si>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</si>
  <si>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</si>
  <si>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</si>
  <si>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</si>
  <si>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</si>
  <si>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</si>
  <si>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</si>
  <si>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</si>
  <si>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</si>
  <si>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</si>
  <si>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</si>
  <si>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</si>
  <si>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</si>
  <si>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</si>
  <si>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</si>
  <si>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</si>
  <si>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</si>
  <si>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</si>
  <si>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</si>
  <si>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</si>
  <si>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</si>
  <si>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</si>
  <si>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</si>
  <si>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</si>
  <si>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</si>
  <si>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</si>
  <si>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</si>
  <si>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</si>
  <si>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</si>
  <si>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</si>
  <si>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</si>
  <si>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</si>
  <si>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</si>
  <si>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</si>
  <si>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</si>
  <si>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</si>
  <si>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</si>
  <si>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</si>
  <si>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</si>
  <si>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</si>
  <si>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</si>
  <si>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</si>
  <si>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</si>
  <si>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</si>
  <si>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</si>
  <si>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</si>
  <si>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</si>
  <si>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</si>
  <si>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</si>
  <si>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</si>
  <si>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</si>
  <si>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</si>
  <si>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</si>
  <si>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</si>
  <si>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</si>
  <si>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</si>
  <si>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</si>
  <si>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</si>
  <si>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</si>
  <si>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</si>
  <si>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</si>
  <si>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</si>
  <si>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</si>
  <si>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</si>
  <si>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</si>
  <si>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</si>
  <si>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</si>
  <si>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</si>
  <si>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</si>
  <si>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</si>
  <si>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</si>
  <si>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</si>
  <si>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</si>
  <si>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</si>
  <si>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</si>
  <si>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</si>
  <si>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</si>
  <si>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</si>
  <si>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</si>
  <si>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</si>
  <si>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</si>
  <si>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</si>
  <si>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</si>
  <si>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</si>
  <si>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</si>
  <si>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</si>
  <si>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</si>
  <si>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</si>
  <si>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</si>
  <si>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</si>
  <si>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</si>
  <si>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</si>
  <si>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</si>
  <si>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</si>
  <si>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</si>
  <si>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</si>
  <si>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</si>
  <si>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</si>
  <si>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</si>
  <si>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</si>
  <si>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</si>
  <si>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</si>
  <si>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</si>
  <si>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</si>
  <si>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</si>
  <si>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</si>
  <si>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</si>
  <si>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</si>
  <si>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</si>
  <si>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</si>
  <si>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</si>
  <si>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</si>
  <si>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</si>
  <si>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</si>
  <si>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</si>
  <si>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</si>
  <si>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</si>
  <si>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</si>
  <si>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</si>
  <si>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</si>
  <si>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</si>
  <si>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</si>
  <si>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</si>
  <si>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</si>
  <si>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</si>
  <si>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</si>
  <si>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</si>
  <si>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</si>
  <si>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</si>
  <si>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</si>
  <si>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</si>
  <si>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</si>
  <si>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</si>
  <si>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</si>
  <si>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</si>
  <si>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</si>
  <si>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</si>
  <si>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</si>
  <si>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</si>
  <si>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</si>
  <si>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</si>
  <si>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</si>
  <si>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</si>
  <si>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</si>
  <si>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</si>
  <si>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</si>
  <si>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</si>
  <si>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</si>
  <si>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</si>
  <si>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</si>
  <si>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</si>
  <si>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</si>
  <si>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</si>
  <si>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</si>
  <si>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</si>
  <si>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</si>
  <si>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</si>
  <si>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</si>
  <si>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</si>
  <si>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</si>
  <si>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</si>
  <si>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</si>
  <si>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</si>
  <si>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</si>
  <si>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</si>
  <si>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</si>
  <si>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</si>
  <si>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</si>
  <si>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</si>
  <si>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</si>
  <si>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</si>
  <si>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</si>
  <si>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</si>
  <si>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</si>
  <si>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</si>
  <si>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</si>
  <si>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</si>
  <si>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</si>
  <si>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</si>
  <si>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</si>
  <si>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</si>
  <si>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</si>
  <si>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</si>
  <si>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</si>
  <si>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</si>
  <si>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</si>
  <si>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</si>
  <si>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</si>
  <si>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</si>
  <si>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</si>
  <si>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</si>
  <si>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</si>
  <si>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</si>
  <si>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</si>
  <si>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</si>
  <si>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</si>
  <si>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</si>
  <si>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</si>
  <si>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</si>
  <si>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</si>
  <si>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</si>
  <si>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</si>
  <si>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</si>
  <si>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</si>
  <si>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</si>
  <si>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</si>
  <si>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</si>
  <si>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</si>
  <si>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</si>
  <si>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</si>
  <si>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</si>
  <si>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</si>
  <si>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</si>
  <si>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</si>
  <si>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</si>
  <si>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</si>
  <si>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</si>
  <si>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</si>
  <si>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</si>
  <si>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</si>
  <si>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</si>
  <si>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</si>
  <si>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</si>
  <si>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</si>
  <si>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</si>
  <si>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</si>
  <si>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</si>
  <si>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</si>
  <si>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</si>
  <si>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</si>
  <si>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</si>
  <si>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</si>
  <si>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</si>
  <si>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</si>
  <si>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</si>
  <si>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</si>
  <si>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</si>
  <si>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</si>
  <si>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</si>
  <si>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</si>
  <si>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</si>
  <si>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</si>
  <si>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</si>
  <si>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</si>
  <si>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</si>
  <si>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</si>
  <si>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</si>
  <si>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</si>
  <si>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</si>
  <si>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</si>
  <si>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</si>
  <si>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</si>
  <si>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</si>
  <si>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</si>
  <si>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</si>
  <si>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</si>
  <si>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</si>
  <si>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</si>
  <si>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</si>
  <si>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</si>
  <si>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</si>
  <si>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</si>
  <si>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</si>
  <si>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</si>
  <si>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</si>
  <si>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</si>
  <si>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</si>
  <si>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</si>
  <si>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</si>
  <si>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</si>
  <si>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</si>
  <si>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</si>
  <si>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</si>
  <si>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</si>
  <si>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</si>
  <si>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</si>
  <si>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</si>
  <si>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</si>
  <si>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</si>
  <si>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</si>
  <si>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</si>
  <si>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</si>
  <si>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</si>
  <si>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</si>
  <si>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</si>
  <si>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</si>
  <si>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</si>
  <si>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</si>
  <si>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</si>
  <si>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</si>
  <si>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</si>
  <si>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</si>
  <si>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</si>
  <si>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</si>
  <si>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</si>
  <si>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</si>
  <si>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</si>
  <si>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</si>
  <si>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</si>
  <si>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</si>
  <si>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</si>
  <si>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</si>
  <si>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</si>
  <si>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</si>
  <si>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</si>
  <si>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</si>
  <si>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</si>
  <si>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</si>
  <si>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</si>
  <si>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</si>
  <si>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</si>
  <si>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</si>
  <si>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</si>
  <si>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</si>
  <si>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</si>
  <si>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</si>
  <si>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</si>
  <si>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</si>
  <si>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</si>
  <si>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</si>
  <si>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</si>
  <si>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</si>
  <si>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</si>
  <si>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</si>
  <si>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</si>
  <si>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</si>
  <si>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</si>
  <si>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</si>
  <si>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</si>
  <si>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</si>
  <si>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</si>
  <si>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</si>
  <si>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</si>
  <si>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</si>
  <si>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</si>
  <si>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</si>
  <si>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</si>
  <si>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</si>
  <si>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</si>
  <si>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</si>
  <si>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</si>
  <si>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</si>
  <si>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</si>
  <si>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</si>
  <si>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</si>
  <si>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</si>
  <si>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</si>
  <si>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</si>
  <si>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</si>
  <si>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</si>
  <si>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</si>
  <si>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</si>
  <si>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</si>
  <si>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</si>
  <si>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</si>
  <si>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</si>
  <si>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</si>
  <si>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</si>
  <si>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</si>
  <si>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</si>
  <si>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</si>
  <si>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</si>
  <si>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</si>
  <si>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</si>
  <si>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</si>
  <si>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</si>
  <si>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</si>
  <si>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</si>
  <si>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</si>
  <si>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</si>
  <si>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</si>
  <si>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</si>
  <si>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</si>
  <si>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</si>
  <si>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</si>
  <si>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</si>
  <si>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</si>
  <si>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</si>
  <si>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</si>
  <si>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</si>
  <si>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</si>
  <si>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</si>
  <si>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</si>
  <si>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</si>
  <si>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</si>
  <si>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</si>
  <si>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</si>
  <si>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</si>
  <si>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</si>
  <si>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</si>
  <si>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</si>
  <si>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</si>
  <si>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</si>
  <si>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</si>
  <si>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</si>
  <si>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</si>
  <si>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</si>
  <si>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</si>
  <si>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</si>
  <si>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</si>
  <si>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</si>
  <si>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</si>
  <si>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</si>
  <si>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</si>
  <si>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</si>
  <si>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</si>
  <si>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</si>
  <si>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</si>
  <si>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</si>
  <si>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</si>
  <si>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</si>
  <si>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</si>
  <si>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</si>
  <si>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</si>
  <si>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</si>
  <si>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</si>
  <si>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</si>
  <si>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</si>
  <si>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</si>
  <si>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</si>
  <si>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</si>
  <si>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</si>
  <si>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</si>
  <si>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</si>
  <si>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</si>
  <si>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</si>
  <si>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</si>
  <si>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</si>
  <si>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</si>
  <si>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</si>
  <si>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</si>
  <si>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</si>
  <si>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</si>
  <si>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</si>
  <si>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</si>
  <si>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</si>
  <si>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</si>
  <si>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</si>
  <si>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</si>
  <si>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</si>
  <si>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</si>
  <si>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</si>
  <si>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</si>
  <si>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</si>
  <si>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</si>
  <si>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</si>
  <si>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</si>
  <si>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</si>
  <si>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</si>
  <si>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</si>
  <si>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</si>
  <si>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</si>
  <si>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</si>
  <si>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</si>
  <si>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</si>
  <si>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</si>
  <si>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</si>
  <si>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</si>
  <si>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</si>
  <si>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</si>
  <si>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</si>
  <si>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</si>
  <si>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</si>
  <si>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</si>
  <si>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</si>
  <si>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</si>
  <si>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</si>
  <si>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</si>
  <si>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</si>
  <si>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</si>
  <si>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</si>
  <si>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</si>
  <si>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</si>
  <si>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</si>
  <si>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</si>
  <si>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</si>
  <si>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</si>
  <si>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</si>
  <si>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</si>
  <si>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</si>
  <si>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</si>
  <si>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</si>
  <si>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</si>
  <si>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</si>
  <si>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</si>
  <si>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</si>
  <si>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</si>
  <si>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</si>
  <si>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</si>
  <si>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</si>
  <si>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</si>
  <si>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</si>
  <si>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</si>
  <si>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</si>
  <si>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</si>
  <si>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</si>
  <si>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</si>
  <si>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</si>
  <si>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</si>
  <si>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</si>
  <si>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</si>
  <si>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</si>
  <si>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</si>
  <si>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</si>
  <si>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</si>
  <si>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</si>
  <si>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</si>
  <si>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</si>
  <si>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</si>
  <si>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</si>
  <si>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</si>
  <si>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</si>
  <si>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</si>
  <si>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</si>
  <si>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</si>
  <si>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</si>
  <si>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</si>
  <si>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</si>
  <si>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</si>
  <si>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</si>
  <si>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</si>
  <si>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</si>
  <si>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</si>
  <si>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</si>
  <si>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</si>
  <si>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</si>
  <si>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</si>
  <si>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</si>
  <si>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</si>
  <si>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</si>
  <si>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</si>
  <si>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</si>
  <si>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</si>
  <si>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</si>
  <si>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</si>
  <si>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</si>
  <si>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</si>
  <si>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</si>
  <si>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</si>
  <si>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</si>
  <si>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</si>
  <si>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</si>
  <si>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</si>
  <si>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</si>
  <si>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</si>
  <si>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</si>
  <si>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</si>
  <si>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</si>
  <si>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</si>
  <si>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</si>
  <si>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</si>
  <si>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</si>
  <si>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</si>
  <si>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</si>
  <si>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</si>
  <si>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</si>
  <si>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</si>
  <si>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</si>
  <si>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</si>
  <si>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</si>
  <si>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</si>
  <si>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</si>
  <si>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</si>
  <si>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</si>
  <si>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</si>
  <si>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</si>
  <si>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</si>
  <si>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</si>
  <si>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</si>
  <si>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</si>
  <si>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</si>
  <si>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</si>
  <si>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</si>
  <si>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</si>
  <si>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</si>
  <si>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</si>
  <si>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</si>
  <si>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</si>
  <si>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</si>
  <si>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</si>
  <si>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</si>
  <si>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</si>
  <si>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</si>
  <si>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</si>
  <si>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</si>
  <si>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</si>
  <si>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</si>
  <si>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</si>
  <si>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</si>
  <si>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</si>
  <si>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</si>
  <si>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</si>
  <si>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</si>
  <si>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</si>
  <si>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</si>
  <si>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</si>
  <si>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</si>
  <si>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</si>
  <si>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</si>
  <si>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</si>
  <si>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</si>
  <si>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</si>
  <si>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</si>
  <si>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</si>
  <si>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</si>
  <si>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</si>
  <si>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</si>
  <si>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</si>
  <si>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</si>
  <si>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</si>
  <si>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</si>
  <si>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</si>
  <si>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</si>
  <si>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</si>
  <si>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</si>
  <si>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</si>
  <si>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</si>
  <si>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</si>
  <si>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</si>
  <si>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</si>
  <si>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</si>
  <si>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</si>
  <si>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</si>
  <si>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</si>
  <si>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</si>
  <si>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</si>
  <si>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</si>
  <si>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</si>
  <si>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</si>
  <si>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</si>
  <si>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</si>
  <si>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</si>
  <si>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</si>
  <si>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</si>
  <si>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</si>
  <si>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</si>
  <si>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</si>
  <si>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</si>
  <si>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</si>
  <si>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</si>
  <si>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</si>
  <si>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</si>
  <si>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</si>
  <si>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</si>
  <si>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</si>
  <si>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</si>
  <si>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</si>
  <si>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</si>
  <si>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</si>
  <si>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</si>
  <si>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</si>
  <si>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</si>
  <si>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</si>
  <si>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</si>
  <si>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</si>
  <si>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</si>
  <si>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</si>
  <si>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</si>
  <si>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</si>
  <si>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</si>
  <si>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</si>
  <si>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</si>
  <si>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</si>
  <si>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</si>
  <si>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</si>
  <si>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</si>
  <si>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</si>
  <si>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</si>
  <si>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</si>
  <si>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</si>
  <si>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</si>
  <si>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</si>
  <si>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</si>
  <si>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</si>
  <si>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</si>
  <si>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</si>
  <si>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</si>
  <si>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</si>
  <si>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</si>
  <si>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</si>
  <si>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</si>
  <si>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</si>
  <si>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</si>
  <si>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</si>
  <si>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</si>
  <si>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</si>
  <si>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</si>
  <si>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</si>
  <si>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</si>
  <si>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</si>
  <si>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</si>
  <si>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</si>
  <si>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</si>
  <si>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</si>
  <si>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</si>
  <si>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</si>
  <si>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</si>
  <si>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</si>
  <si>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</si>
  <si>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</si>
  <si>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</si>
  <si>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</si>
  <si>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</si>
  <si>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</si>
  <si>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</si>
  <si>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</si>
  <si>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</si>
  <si>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</si>
  <si>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</si>
  <si>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</si>
  <si>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</si>
  <si>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</si>
  <si>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</si>
  <si>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</si>
  <si>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</si>
  <si>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</si>
  <si>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</si>
  <si>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</si>
  <si>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</si>
  <si>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</si>
  <si>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</si>
  <si>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</si>
  <si>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</si>
  <si>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</si>
  <si>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</si>
  <si>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</si>
  <si>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</si>
  <si>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</si>
  <si>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</si>
  <si>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</si>
  <si>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</si>
  <si>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</si>
  <si>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</si>
  <si>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</si>
  <si>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</si>
  <si>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</si>
  <si>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</si>
  <si>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</si>
  <si>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</si>
  <si>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</si>
  <si>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</si>
  <si>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</si>
  <si>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</si>
  <si>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</si>
  <si>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</si>
  <si>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</si>
  <si>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</si>
  <si>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</si>
  <si>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</si>
  <si>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</si>
  <si>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</si>
  <si>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</si>
  <si>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</si>
  <si>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</si>
  <si>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</si>
  <si>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</si>
  <si>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</si>
  <si>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</si>
  <si>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</si>
  <si>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</si>
  <si>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</si>
  <si>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</si>
  <si>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</si>
  <si>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</si>
  <si>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</si>
  <si>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</si>
  <si>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</si>
  <si>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</si>
  <si>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</si>
  <si>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</si>
  <si>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</si>
  <si>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</si>
  <si>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</si>
  <si>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</si>
  <si>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</si>
  <si>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</si>
  <si>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</si>
  <si>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</si>
  <si>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</si>
  <si>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</si>
  <si>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</si>
  <si>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</si>
  <si>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</si>
  <si>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</si>
  <si>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</si>
  <si>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</si>
  <si>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</si>
  <si>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</si>
  <si>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</si>
  <si>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</si>
  <si>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</si>
  <si>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</si>
  <si>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</si>
  <si>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</si>
  <si>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</si>
  <si>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</si>
  <si>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</si>
  <si>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</si>
  <si>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</si>
  <si>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</si>
  <si>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</si>
  <si>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</si>
  <si>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</si>
  <si>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</si>
  <si>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</si>
  <si>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</si>
  <si>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</si>
  <si>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</si>
  <si>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</si>
  <si>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</si>
  <si>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</si>
  <si>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</si>
  <si>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</si>
  <si>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</si>
  <si>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</si>
  <si>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</si>
  <si>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</si>
  <si>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</si>
  <si>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</si>
  <si>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</si>
  <si>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</si>
  <si>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</si>
  <si>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</si>
  <si>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</si>
  <si>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</si>
  <si>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</si>
  <si>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</si>
  <si>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</si>
  <si>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</si>
  <si>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</si>
  <si>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</si>
  <si>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</si>
  <si>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</si>
  <si>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</si>
  <si>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</si>
  <si>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</si>
  <si>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</si>
  <si>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</si>
  <si>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</si>
  <si>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</si>
  <si>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</si>
  <si>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</si>
  <si>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</si>
  <si>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</si>
  <si>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</si>
  <si>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</si>
  <si>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</si>
  <si>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</si>
  <si>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</si>
  <si>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</si>
  <si>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</si>
  <si>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</si>
  <si>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</si>
  <si>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</si>
  <si>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</si>
  <si>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</si>
  <si>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</si>
  <si>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</si>
  <si>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</si>
  <si>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</si>
  <si>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</si>
  <si>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</si>
  <si>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</si>
  <si>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</si>
  <si>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</si>
  <si>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</si>
  <si>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</si>
  <si>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</si>
  <si>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</si>
  <si>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</si>
  <si>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</si>
  <si>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</si>
  <si>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</si>
  <si>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</si>
  <si>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</si>
  <si>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</si>
  <si>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</si>
  <si>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</si>
  <si>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</si>
  <si>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</si>
  <si>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</si>
  <si>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</si>
  <si>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</si>
  <si>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</si>
  <si>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</si>
  <si>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</si>
  <si>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</si>
  <si>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</si>
  <si>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</si>
  <si>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</si>
  <si>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</si>
  <si>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</si>
  <si>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</si>
  <si>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</si>
  <si>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</si>
  <si>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</si>
  <si>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</si>
  <si>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</si>
  <si>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</si>
  <si>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</si>
  <si>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</si>
  <si>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</si>
  <si>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</si>
  <si>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</si>
  <si>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</si>
  <si>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</si>
  <si>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</si>
  <si>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</si>
  <si>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</si>
  <si>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</si>
  <si>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</si>
  <si>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</si>
  <si>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</si>
  <si>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</si>
  <si>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</si>
  <si>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</si>
  <si>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</si>
  <si>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</si>
  <si>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</si>
  <si>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</si>
  <si>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</si>
  <si>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</si>
  <si>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</si>
  <si>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</si>
  <si>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</si>
  <si>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</si>
  <si>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</si>
  <si>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</si>
  <si>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</si>
  <si>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</si>
  <si>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</si>
  <si>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</si>
  <si>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</si>
  <si>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</si>
  <si>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</si>
  <si>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</si>
  <si>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</si>
  <si>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</si>
  <si>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</si>
  <si>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</si>
  <si>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</si>
  <si>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</si>
  <si>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</si>
  <si>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</si>
  <si>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</si>
  <si>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</si>
  <si>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</si>
  <si>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</si>
  <si>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</si>
  <si>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</si>
  <si>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</si>
  <si>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</si>
  <si>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</si>
  <si>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</si>
  <si>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</si>
  <si>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</si>
  <si>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</si>
  <si>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</si>
  <si>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</si>
  <si>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</si>
  <si>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</si>
  <si>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</si>
  <si>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</si>
  <si>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</si>
  <si>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</si>
  <si>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</si>
  <si>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</si>
  <si>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</si>
  <si>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</si>
  <si>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</si>
  <si>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</si>
  <si>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</si>
  <si>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</si>
  <si>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</si>
  <si>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</si>
  <si>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</si>
  <si>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</si>
  <si>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</si>
  <si>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</si>
  <si>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</si>
  <si>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</si>
  <si>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</si>
  <si>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</si>
  <si>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</si>
  <si>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</si>
  <si>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</si>
  <si>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</si>
  <si>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</si>
  <si>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</si>
  <si>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</si>
  <si>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</si>
  <si>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</si>
  <si>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</si>
  <si>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</si>
  <si>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</si>
  <si>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</si>
  <si>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</si>
  <si>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</si>
  <si>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</si>
  <si>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</si>
  <si>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</si>
  <si>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</si>
  <si>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</si>
  <si>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</si>
  <si>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</si>
  <si>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</si>
  <si>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</si>
  <si>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</si>
  <si>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</si>
  <si>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</si>
  <si>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</si>
  <si>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</si>
  <si>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</si>
  <si>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</si>
  <si>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</si>
  <si>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</si>
  <si>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</si>
  <si>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</si>
  <si>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</si>
  <si>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</si>
  <si>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</si>
  <si>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</si>
  <si>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</si>
  <si>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</si>
  <si>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</si>
  <si>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</si>
  <si>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</si>
  <si>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</si>
  <si>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</si>
  <si>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</si>
  <si>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</si>
  <si>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</si>
  <si>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</si>
  <si>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</si>
  <si>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</si>
  <si>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</si>
  <si>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</si>
  <si>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</si>
  <si>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</si>
  <si>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</si>
  <si>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</si>
  <si>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</si>
  <si>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</si>
  <si>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</si>
  <si>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</si>
  <si>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</si>
  <si>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</si>
  <si>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</si>
  <si>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</si>
  <si>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</si>
  <si>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</si>
  <si>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</si>
  <si>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</si>
  <si>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</si>
  <si>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</si>
  <si>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</si>
  <si>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</si>
  <si>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</si>
  <si>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</si>
  <si>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</si>
  <si>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</si>
  <si>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</si>
  <si>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</si>
  <si>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</si>
  <si>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</si>
  <si>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</si>
  <si>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</si>
  <si>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</si>
  <si>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</si>
  <si>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</si>
  <si>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</si>
  <si>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</si>
  <si>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</si>
  <si>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</si>
  <si>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</si>
  <si>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</si>
  <si>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</si>
  <si>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</si>
  <si>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</si>
  <si>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</si>
  <si>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</si>
  <si>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</si>
  <si>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</si>
  <si>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</si>
  <si>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</si>
  <si>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</si>
  <si>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</si>
  <si>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</si>
  <si>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</si>
  <si>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</si>
  <si>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</si>
  <si>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</si>
  <si>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</si>
  <si>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</si>
  <si>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</si>
  <si>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</si>
  <si>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</si>
  <si>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</si>
  <si>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</si>
  <si>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</si>
  <si>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</si>
  <si>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</si>
  <si>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</si>
  <si>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</si>
  <si>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</si>
  <si>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</si>
  <si>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</si>
  <si>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</si>
  <si>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</si>
  <si>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</si>
  <si>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</si>
  <si>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</si>
  <si>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</si>
  <si>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</si>
  <si>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</si>
  <si>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</si>
  <si>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</si>
  <si>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</si>
  <si>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</si>
  <si>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</si>
  <si>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</si>
  <si>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</si>
  <si>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</si>
  <si>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</si>
  <si>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</si>
  <si>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</si>
  <si>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</si>
  <si>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</si>
  <si>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</si>
  <si>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</si>
  <si>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</si>
  <si>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</si>
  <si>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</si>
  <si>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</si>
  <si>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</si>
  <si>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</si>
  <si>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</si>
  <si>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</si>
  <si>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</si>
  <si>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</si>
  <si>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</si>
  <si>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</si>
  <si>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</si>
  <si>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</si>
  <si>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</si>
  <si>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</si>
  <si>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</si>
  <si>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</si>
  <si>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</si>
  <si>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</si>
  <si>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</si>
  <si>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</si>
  <si>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</si>
  <si>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</si>
  <si>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</si>
  <si>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</si>
  <si>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</si>
  <si>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</si>
  <si>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</si>
  <si>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</si>
  <si>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</si>
  <si>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</si>
  <si>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</si>
  <si>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</si>
  <si>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</si>
  <si>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</si>
  <si>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</si>
  <si>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</si>
  <si>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</si>
  <si>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</si>
  <si>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</si>
  <si>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</si>
  <si>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</si>
  <si>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</si>
  <si>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</si>
  <si>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</si>
  <si>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</si>
  <si>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</si>
  <si>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</si>
  <si>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</si>
  <si>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</si>
  <si>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</si>
  <si>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</si>
  <si>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</si>
  <si>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</si>
  <si>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</si>
  <si>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</si>
  <si>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</si>
  <si>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</si>
  <si>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</si>
  <si>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</si>
  <si>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</si>
  <si>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</si>
  <si>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</si>
  <si>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</si>
  <si>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</si>
  <si>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</si>
  <si>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</si>
  <si>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</si>
  <si>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</si>
  <si>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</si>
  <si>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</si>
  <si>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</si>
  <si>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</si>
  <si>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</si>
  <si>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</si>
  <si>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</si>
  <si>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</si>
  <si>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</si>
  <si>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</si>
  <si>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</si>
  <si>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</si>
  <si>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</si>
  <si>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</si>
  <si>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</si>
  <si>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</si>
  <si>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</si>
  <si>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</si>
  <si>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</si>
  <si>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</si>
  <si>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</si>
  <si>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</si>
  <si>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</si>
  <si>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</si>
  <si>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</si>
  <si>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</si>
  <si>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</si>
  <si>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</si>
  <si>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</si>
  <si>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</si>
  <si>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</si>
  <si>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</si>
  <si>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</si>
  <si>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</si>
  <si>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</si>
  <si>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</si>
  <si>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</si>
  <si>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</si>
  <si>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</si>
  <si>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</si>
  <si>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</si>
  <si>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</si>
  <si>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</si>
  <si>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</si>
  <si>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</si>
  <si>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</si>
  <si>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</si>
  <si>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</si>
  <si>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</si>
  <si>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</si>
  <si>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</si>
  <si>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</si>
  <si>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</si>
  <si>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</si>
  <si>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</si>
  <si>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</si>
  <si>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</si>
  <si>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</si>
  <si>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</si>
  <si>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</si>
  <si>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</si>
  <si>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</si>
  <si>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</si>
  <si>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</si>
  <si>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</si>
  <si>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</si>
  <si>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</si>
  <si>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</si>
  <si>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</si>
  <si>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</si>
  <si>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</si>
  <si>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</si>
  <si>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</si>
  <si>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</si>
  <si>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</si>
  <si>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</si>
  <si>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</si>
  <si>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</si>
  <si>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</si>
  <si>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</si>
  <si>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</si>
  <si>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</si>
  <si>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</si>
  <si>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</si>
  <si>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</si>
  <si>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</si>
  <si>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</si>
  <si>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</si>
  <si>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</si>
  <si>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</si>
  <si>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</si>
  <si>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</si>
  <si>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</si>
  <si>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</si>
  <si>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</si>
  <si>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</si>
  <si>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</si>
  <si>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</si>
  <si>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</si>
  <si>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</si>
  <si>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</si>
  <si>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</si>
  <si>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</si>
  <si>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</si>
  <si>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</si>
  <si>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</si>
  <si>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</si>
  <si>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</si>
  <si>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</si>
  <si>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</si>
  <si>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</si>
  <si>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</si>
  <si>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</si>
  <si>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</si>
  <si>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</si>
  <si>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</si>
  <si>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</si>
  <si>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</si>
  <si>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</si>
  <si>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</si>
  <si>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</si>
  <si>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</si>
  <si>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</si>
  <si>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</si>
  <si>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</si>
  <si>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</si>
  <si>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</si>
  <si>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</si>
  <si>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</si>
  <si>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</si>
  <si>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</si>
  <si>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</si>
  <si>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</si>
  <si>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</si>
  <si>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</si>
  <si>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</si>
  <si>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</si>
  <si>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</si>
  <si>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</si>
  <si>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</si>
  <si>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</si>
  <si>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</si>
  <si>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</si>
  <si>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</si>
  <si>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</si>
  <si>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</si>
  <si>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</si>
  <si>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</si>
  <si>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</si>
  <si>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</si>
  <si>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</si>
  <si>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</si>
  <si>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</si>
  <si>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</si>
  <si>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</si>
  <si>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</si>
  <si>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</si>
  <si>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</si>
  <si>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</si>
  <si>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</si>
  <si>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</si>
  <si>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</si>
  <si>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</si>
  <si>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</si>
  <si>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</si>
  <si>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</si>
  <si>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</si>
  <si>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</si>
  <si>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</si>
  <si>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</si>
  <si>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</si>
  <si>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</si>
  <si>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</si>
  <si>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</si>
  <si>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</si>
  <si>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</si>
  <si>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</si>
  <si>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</si>
  <si>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</si>
  <si>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</si>
  <si>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</si>
  <si>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</si>
  <si>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</si>
  <si>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</si>
  <si>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</si>
  <si>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</si>
  <si>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</si>
  <si>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</si>
  <si>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</si>
  <si>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</si>
  <si>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</si>
  <si>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</si>
  <si>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</si>
  <si>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</si>
  <si>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</si>
  <si>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</si>
  <si>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</si>
  <si>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</si>
  <si>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</si>
  <si>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</si>
  <si>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</si>
  <si>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</si>
  <si>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</si>
  <si>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</si>
  <si>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</si>
  <si>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</si>
  <si>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</si>
  <si>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</si>
  <si>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</si>
  <si>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</si>
  <si>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</si>
  <si>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</si>
  <si>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</si>
  <si>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</si>
  <si>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</si>
  <si>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</si>
  <si>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</si>
  <si>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</si>
  <si>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</si>
  <si>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</si>
  <si>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</si>
  <si>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</si>
  <si>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</si>
  <si>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</si>
  <si>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</si>
  <si>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</si>
  <si>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</si>
  <si>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</si>
  <si>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</si>
  <si>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</si>
  <si>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</si>
  <si>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</si>
  <si>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</si>
  <si>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</si>
  <si>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</si>
  <si>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</si>
  <si>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</si>
  <si>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</si>
  <si>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</si>
  <si>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</si>
  <si>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</si>
  <si>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</si>
  <si>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</si>
  <si>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</si>
  <si>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</si>
  <si>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</si>
  <si>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</si>
  <si>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</si>
  <si>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</si>
  <si>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</si>
  <si>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</si>
  <si>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</si>
  <si>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</si>
  <si>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</si>
  <si>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</si>
  <si>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</si>
  <si>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</si>
  <si>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</si>
  <si>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</si>
  <si>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</si>
  <si>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</si>
  <si>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</si>
  <si>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</si>
  <si>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</si>
  <si>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</si>
  <si>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</si>
  <si>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</si>
  <si>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</si>
  <si>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</si>
  <si>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</si>
  <si>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</si>
  <si>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</si>
  <si>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</si>
  <si>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</si>
  <si>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</si>
  <si>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</si>
  <si>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</si>
  <si>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</si>
  <si>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</si>
  <si>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</si>
  <si>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</si>
  <si>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</si>
  <si>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</si>
  <si>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</si>
  <si>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</si>
  <si>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</si>
  <si>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</si>
  <si>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</si>
  <si>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</si>
  <si>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</si>
  <si>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</si>
  <si>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</si>
  <si>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</si>
  <si>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</si>
  <si>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</si>
  <si>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</si>
  <si>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</si>
  <si>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</si>
  <si>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</si>
  <si>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</si>
  <si>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</si>
  <si>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</si>
  <si>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</si>
  <si>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</si>
  <si>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</si>
  <si>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</si>
  <si>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</si>
  <si>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</si>
  <si>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</si>
  <si>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</si>
  <si>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</si>
  <si>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</si>
  <si>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</si>
  <si>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</si>
  <si>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</si>
  <si>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</si>
  <si>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</si>
  <si>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</si>
  <si>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</si>
  <si>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</si>
  <si>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</si>
  <si>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</si>
  <si>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</si>
  <si>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</si>
  <si>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</si>
  <si>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</si>
  <si>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</si>
  <si>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</si>
  <si>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</si>
  <si>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</si>
  <si>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</si>
  <si>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</si>
  <si>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</si>
  <si>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</si>
  <si>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</si>
  <si>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</si>
  <si>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</si>
  <si>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</si>
  <si>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</si>
  <si>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</si>
  <si>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</si>
  <si>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</si>
  <si>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</si>
  <si>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</si>
  <si>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</si>
  <si>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</si>
  <si>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</si>
  <si>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</si>
  <si>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</si>
  <si>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</si>
  <si>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</si>
  <si>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</si>
  <si>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</si>
  <si>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</si>
  <si>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</si>
  <si>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</si>
  <si>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</si>
  <si>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</si>
  <si>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</si>
  <si>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</si>
  <si>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</si>
  <si>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</si>
  <si>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</si>
  <si>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</si>
  <si>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</si>
  <si>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</si>
  <si>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</si>
  <si>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</si>
  <si>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</si>
  <si>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</si>
  <si>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</si>
  <si>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</si>
  <si>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</si>
  <si>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</si>
  <si>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</si>
  <si>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</si>
  <si>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</si>
  <si>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</si>
  <si>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</si>
  <si>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</si>
  <si>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</si>
  <si>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</si>
  <si>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</si>
  <si>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</si>
  <si>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</si>
  <si>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</si>
  <si>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</si>
  <si>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</si>
  <si>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</si>
  <si>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</si>
  <si>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</si>
  <si>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</si>
  <si>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</si>
  <si>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</si>
  <si>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</si>
  <si>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</si>
  <si>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</si>
  <si>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</si>
  <si>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</si>
  <si>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</si>
  <si>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</si>
  <si>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</si>
  <si>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</si>
  <si>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</si>
  <si>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</si>
  <si>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</si>
  <si>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</si>
  <si>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</si>
  <si>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</si>
  <si>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</si>
  <si>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</si>
  <si>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</si>
  <si>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</si>
  <si>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</si>
  <si>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</si>
  <si>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</si>
  <si>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</si>
  <si>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</si>
  <si>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</si>
  <si>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</si>
  <si>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</si>
  <si>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</si>
  <si>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</si>
  <si>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</si>
  <si>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</si>
  <si>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</si>
  <si>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</si>
  <si>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</si>
  <si>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</si>
  <si>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</si>
  <si>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</si>
  <si>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</si>
  <si>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</si>
  <si>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</si>
  <si>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</si>
  <si>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</si>
  <si>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</si>
  <si>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</si>
  <si>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</si>
  <si>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</si>
  <si>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</si>
  <si>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</si>
  <si>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</si>
  <si>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</si>
  <si>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</si>
  <si>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</si>
  <si>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</si>
  <si>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</si>
  <si>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</si>
  <si>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</si>
  <si>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</si>
  <si>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</si>
  <si>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</si>
  <si>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</si>
  <si>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</si>
  <si>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</si>
  <si>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</si>
  <si>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</si>
  <si>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</si>
  <si>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</si>
  <si>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</si>
  <si>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</si>
  <si>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</si>
  <si>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</si>
  <si>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</si>
  <si>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</si>
  <si>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</si>
  <si>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</si>
  <si>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</si>
  <si>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</si>
  <si>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</si>
  <si>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</si>
  <si>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</si>
  <si>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</si>
  <si>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</si>
  <si>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</si>
  <si>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</si>
  <si>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</si>
  <si>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</si>
  <si>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</si>
  <si>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</si>
  <si>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</si>
  <si>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</si>
  <si>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</si>
  <si>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</si>
  <si>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</si>
  <si>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</si>
  <si>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</si>
  <si>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</si>
  <si>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</si>
  <si>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</si>
  <si>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</si>
  <si>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</si>
  <si>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</si>
  <si>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</si>
  <si>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</si>
  <si>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</si>
  <si>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</si>
  <si>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</si>
  <si>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</si>
  <si>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</si>
  <si>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</si>
  <si>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</si>
  <si>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</si>
  <si>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</si>
  <si>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</si>
  <si>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</si>
  <si>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</si>
  <si>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</si>
  <si>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</si>
  <si>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</si>
  <si>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</si>
  <si>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</si>
  <si>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</si>
  <si>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</si>
  <si>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</si>
  <si>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</si>
  <si>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</si>
  <si>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</si>
  <si>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</si>
  <si>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</si>
  <si>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</si>
  <si>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</si>
  <si>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</si>
  <si>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</si>
  <si>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</si>
  <si>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</si>
  <si>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</si>
  <si>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</si>
  <si>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</si>
  <si>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</si>
  <si>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</si>
  <si>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</si>
  <si>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</si>
  <si>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</si>
  <si>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</si>
  <si>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</si>
  <si>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</si>
  <si>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</si>
  <si>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</si>
  <si>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</si>
  <si>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</si>
  <si>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</si>
  <si>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</si>
  <si>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</si>
  <si>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</si>
  <si>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</si>
  <si>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</si>
  <si>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</si>
  <si>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</si>
  <si>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</si>
  <si>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</si>
  <si>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</si>
  <si>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</si>
  <si>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</si>
  <si>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</si>
  <si>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</si>
  <si>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</si>
  <si>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</si>
  <si>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</si>
  <si>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</si>
  <si>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</si>
  <si>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</si>
  <si>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</si>
  <si>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</si>
  <si>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</si>
  <si>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</si>
  <si>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</si>
  <si>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</si>
  <si>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</si>
  <si>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</si>
  <si>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</si>
  <si>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</si>
  <si>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</si>
  <si>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</si>
  <si>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</si>
  <si>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</si>
  <si>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</si>
  <si>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</si>
  <si>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</si>
  <si>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</si>
  <si>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</si>
  <si>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</si>
  <si>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</si>
  <si>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</si>
  <si>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</si>
  <si>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</si>
  <si>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</si>
  <si>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</si>
  <si>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</si>
  <si>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</si>
  <si>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</si>
  <si>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</si>
  <si>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</si>
  <si>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</si>
  <si>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</si>
  <si>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</si>
  <si>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</si>
  <si>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</si>
  <si>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</si>
  <si>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</si>
  <si>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</si>
  <si>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</si>
  <si>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</si>
  <si>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</si>
  <si>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</si>
  <si>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</si>
  <si>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</si>
  <si>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</si>
  <si>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</si>
  <si>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</si>
  <si>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</si>
  <si>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</si>
  <si>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</si>
  <si>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</si>
  <si>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</si>
  <si>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</si>
  <si>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</si>
  <si>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</si>
  <si>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</si>
  <si>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</si>
  <si>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</si>
  <si>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</si>
  <si>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</si>
  <si>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</si>
  <si>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</si>
  <si>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</si>
  <si>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</si>
  <si>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</si>
  <si>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</si>
  <si>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</si>
  <si>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</si>
  <si>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</si>
  <si>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</si>
  <si>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</si>
  <si>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</si>
  <si>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</si>
  <si>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</si>
  <si>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</si>
  <si>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</si>
  <si>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</si>
  <si>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</si>
  <si>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</si>
  <si>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</si>
  <si>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</si>
  <si>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</si>
  <si>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</si>
  <si>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</si>
  <si>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</si>
  <si>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</si>
  <si>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</si>
  <si>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</si>
  <si>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</si>
  <si>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</si>
  <si>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</si>
  <si>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</si>
  <si>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</si>
  <si>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</si>
  <si>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</si>
  <si>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</si>
  <si>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</si>
  <si>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</si>
  <si>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</si>
  <si>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</si>
  <si>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</si>
  <si>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</si>
  <si>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</si>
  <si>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</si>
  <si>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</si>
  <si>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</si>
  <si>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</si>
  <si>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</si>
  <si>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</si>
  <si>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</si>
  <si>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</si>
  <si>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</si>
  <si>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</si>
  <si>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</si>
  <si>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</si>
  <si>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</si>
  <si>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</si>
  <si>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</si>
  <si>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</si>
  <si>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</si>
  <si>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</si>
  <si>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</si>
  <si>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</si>
  <si>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</si>
  <si>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</si>
  <si>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</si>
  <si>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</si>
  <si>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</si>
  <si>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</si>
  <si>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</si>
  <si>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</si>
  <si>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</si>
  <si>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</si>
  <si>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</si>
  <si>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</si>
  <si>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</si>
  <si>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</si>
  <si>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</si>
  <si>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</si>
  <si>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</si>
  <si>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</si>
  <si>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</si>
  <si>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</si>
  <si>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</si>
  <si>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</si>
  <si>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</si>
  <si>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</si>
  <si>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</si>
  <si>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</si>
  <si>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</si>
  <si>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</si>
  <si>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</si>
  <si>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</si>
  <si>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</si>
  <si>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</si>
  <si>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</si>
  <si>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</si>
  <si>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</si>
  <si>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</si>
  <si>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</si>
  <si>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</si>
  <si>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</si>
  <si>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</si>
  <si>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</si>
  <si>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</si>
  <si>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</si>
  <si>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</si>
  <si>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</si>
  <si>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</si>
  <si>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</si>
  <si>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</si>
  <si>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</si>
  <si>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</si>
  <si>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</si>
  <si>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</si>
  <si>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</si>
  <si>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</si>
  <si>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</si>
  <si>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</si>
  <si>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</si>
  <si>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</si>
  <si>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</si>
  <si>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</si>
  <si>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</si>
  <si>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</si>
  <si>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</si>
  <si>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</si>
  <si>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</si>
  <si>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</si>
  <si>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</si>
  <si>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</si>
  <si>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</si>
  <si>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</si>
  <si>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</si>
  <si>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</si>
  <si>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</si>
  <si>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</si>
  <si>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</si>
  <si>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</si>
  <si>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</si>
  <si>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</si>
  <si>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</si>
  <si>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</si>
  <si>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</si>
  <si>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</si>
  <si>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</si>
  <si>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</si>
  <si>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</si>
  <si>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</si>
  <si>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</si>
  <si>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</si>
  <si>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</si>
  <si>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</si>
  <si>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</si>
  <si>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</si>
  <si>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</si>
  <si>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</si>
  <si>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</si>
  <si>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</si>
  <si>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</si>
  <si>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</si>
  <si>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</si>
  <si>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</si>
  <si>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</si>
  <si>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</si>
  <si>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</si>
  <si>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</si>
  <si>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</si>
  <si>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</si>
  <si>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</si>
  <si>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</si>
  <si>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</si>
  <si>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</si>
  <si>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</si>
  <si>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</si>
  <si>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</si>
  <si>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</si>
  <si>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</si>
  <si>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</si>
  <si>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</si>
  <si>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</si>
  <si>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</si>
  <si>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</si>
  <si>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</si>
  <si>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</si>
  <si>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</si>
  <si>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</si>
  <si>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</si>
  <si>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</si>
  <si>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</si>
  <si>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</si>
  <si>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</si>
  <si>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</si>
  <si>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</si>
  <si>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</si>
  <si>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</si>
  <si>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</si>
  <si>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</si>
  <si>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</si>
  <si>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</si>
  <si>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</si>
  <si>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</si>
  <si>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</si>
  <si>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</si>
  <si>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</si>
  <si>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</si>
  <si>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</si>
  <si>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</si>
  <si>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</si>
  <si>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</si>
  <si>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</si>
  <si>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</si>
  <si>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</si>
  <si>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</si>
  <si>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</si>
  <si>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</si>
  <si>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</si>
  <si>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</si>
  <si>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</si>
  <si>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</si>
  <si>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</si>
  <si>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</si>
  <si>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</si>
  <si>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</si>
  <si>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</si>
  <si>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</si>
  <si>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</si>
  <si>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</si>
  <si>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</si>
  <si>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</si>
  <si>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</si>
  <si>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</si>
  <si>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</si>
  <si>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</si>
  <si>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</si>
  <si>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</si>
  <si>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</si>
  <si>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</si>
  <si>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</si>
  <si>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</si>
  <si>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</si>
  <si>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</si>
  <si>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</si>
  <si>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</si>
  <si>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</si>
  <si>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</si>
  <si>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</si>
  <si>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</si>
  <si>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</si>
  <si>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</si>
  <si>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</si>
  <si>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</si>
  <si>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</si>
  <si>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</si>
  <si>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</si>
  <si>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</si>
  <si>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</si>
  <si>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</si>
  <si>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</si>
  <si>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</si>
  <si>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</si>
  <si>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</si>
  <si>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</si>
  <si>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</si>
  <si>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</si>
  <si>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</si>
  <si>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</si>
  <si>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</si>
  <si>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</si>
  <si>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</si>
  <si>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</si>
  <si>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</si>
  <si>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</si>
  <si>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</si>
  <si>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</si>
  <si>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</si>
  <si>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</si>
  <si>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</si>
  <si>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</si>
  <si>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</si>
  <si>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</si>
  <si>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</si>
  <si>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</si>
  <si>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</si>
  <si>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</si>
  <si>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</si>
  <si>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</si>
  <si>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</si>
  <si>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</si>
  <si>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</si>
  <si>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</si>
  <si>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</si>
  <si>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</si>
  <si>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</si>
  <si>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</si>
  <si>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</si>
  <si>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</si>
  <si>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</si>
  <si>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</si>
  <si>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</si>
  <si>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</si>
  <si>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</si>
  <si>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</si>
  <si>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</si>
  <si>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</si>
  <si>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</si>
  <si>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</si>
  <si>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</si>
  <si>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</si>
  <si>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</si>
  <si>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</si>
  <si>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</si>
  <si>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</si>
  <si>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</si>
  <si>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</si>
  <si>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</si>
  <si>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</si>
  <si>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</si>
  <si>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</si>
  <si>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</si>
  <si>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</si>
  <si>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</si>
  <si>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</si>
  <si>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</si>
  <si>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</si>
  <si>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</si>
  <si>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</si>
  <si>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</si>
  <si>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</si>
  <si>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</si>
  <si>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</si>
  <si>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</si>
  <si>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</si>
  <si>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</si>
  <si>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</si>
  <si>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</si>
  <si>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</si>
  <si>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</si>
  <si>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</si>
  <si>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</si>
  <si>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</si>
  <si>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</si>
  <si>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</si>
  <si>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</si>
  <si>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</si>
  <si>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</si>
  <si>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</si>
  <si>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</si>
  <si>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</si>
  <si>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</si>
  <si>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</si>
  <si>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</si>
  <si>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</si>
  <si>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</si>
  <si>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</si>
  <si>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</si>
  <si>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</si>
  <si>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</si>
  <si>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</si>
  <si>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</si>
  <si>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</si>
  <si>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</si>
  <si>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</si>
  <si>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</si>
  <si>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</si>
  <si>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</si>
  <si>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</si>
  <si>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</si>
  <si>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</si>
  <si>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</si>
  <si>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</si>
  <si>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</si>
  <si>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</si>
  <si>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</si>
  <si>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</si>
  <si>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</si>
  <si>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</si>
  <si>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</si>
  <si>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</si>
  <si>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</si>
  <si>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</si>
  <si>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</si>
  <si>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</si>
  <si>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</si>
  <si>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</si>
  <si>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</si>
  <si>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</si>
  <si>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</si>
  <si>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</si>
  <si>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</si>
  <si>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</si>
  <si>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</si>
  <si>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</si>
  <si>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</si>
  <si>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</si>
  <si>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</si>
  <si>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</si>
  <si>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</si>
  <si>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</si>
  <si>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</si>
  <si>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</si>
  <si>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</si>
  <si>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</si>
  <si>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</si>
  <si>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</si>
  <si>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</si>
  <si>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</si>
  <si>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</si>
  <si>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</si>
  <si>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</si>
  <si>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</si>
  <si>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</si>
  <si>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</si>
  <si>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</si>
  <si>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</si>
  <si>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</si>
  <si>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</si>
  <si>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</si>
  <si>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</si>
  <si>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</si>
  <si>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</si>
  <si>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</si>
  <si>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</si>
  <si>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</si>
  <si>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</si>
  <si>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</si>
  <si>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</si>
  <si>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</si>
  <si>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</si>
  <si>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</si>
  <si>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</si>
  <si>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</si>
  <si>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</si>
  <si>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</si>
  <si>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</si>
  <si>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</si>
  <si>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</si>
  <si>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</si>
  <si>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</si>
  <si>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</si>
  <si>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</si>
  <si>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</si>
  <si>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</si>
  <si>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</si>
  <si>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</si>
  <si>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</si>
  <si>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</si>
  <si>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</si>
  <si>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</si>
  <si>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</si>
  <si>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</si>
  <si>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</si>
  <si>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</si>
  <si>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</si>
  <si>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</si>
  <si>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</si>
  <si>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</si>
  <si>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</si>
  <si>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</si>
  <si>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</si>
  <si>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</si>
  <si>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</si>
  <si>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</si>
  <si>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</si>
  <si>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</si>
  <si>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</si>
  <si>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</si>
  <si>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</si>
  <si>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</si>
  <si>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</si>
  <si>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</si>
  <si>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</si>
  <si>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</si>
  <si>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</si>
  <si>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</si>
  <si>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</si>
  <si>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</si>
  <si>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</si>
  <si>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</si>
  <si>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</si>
  <si>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</si>
  <si>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</si>
  <si>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</si>
  <si>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</si>
  <si>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</si>
  <si>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</si>
  <si>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</si>
  <si>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</si>
  <si>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</si>
  <si>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</si>
  <si>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</si>
  <si>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</si>
  <si>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</si>
  <si>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</si>
  <si>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</si>
  <si>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</si>
  <si>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</si>
  <si>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</si>
  <si>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</si>
  <si>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</si>
  <si>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</si>
  <si>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</si>
  <si>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</si>
  <si>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</si>
  <si>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</si>
  <si>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</si>
  <si>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</si>
  <si>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</si>
  <si>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</si>
  <si>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</si>
  <si>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</si>
  <si>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</si>
  <si>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</si>
  <si>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</si>
  <si>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</si>
  <si>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</si>
  <si>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</si>
  <si>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</si>
  <si>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</si>
  <si>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</si>
  <si>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</si>
  <si>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</si>
  <si>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</si>
  <si>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</si>
  <si>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</si>
  <si>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</si>
  <si>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</si>
  <si>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</si>
  <si>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</si>
  <si>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</si>
  <si>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</si>
  <si>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</si>
  <si>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</si>
  <si>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</si>
  <si>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</si>
  <si>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</si>
  <si>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</si>
  <si>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</si>
  <si>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</si>
  <si>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</si>
  <si>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</si>
  <si>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</si>
  <si>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</si>
  <si>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</si>
  <si>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</si>
  <si>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</si>
  <si>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</si>
  <si>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</si>
  <si>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</si>
  <si>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</si>
  <si>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</si>
  <si>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</si>
  <si>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</si>
  <si>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</si>
  <si>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</si>
  <si>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</si>
  <si>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</si>
  <si>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</si>
  <si>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</si>
  <si>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</si>
  <si>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</si>
  <si>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</si>
  <si>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</si>
  <si>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</si>
  <si>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</si>
  <si>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</si>
  <si>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</si>
  <si>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</si>
  <si>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</si>
  <si>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</si>
  <si>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</si>
  <si>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</si>
  <si>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</si>
  <si>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</si>
  <si>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</si>
  <si>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</si>
  <si>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</si>
  <si>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</si>
  <si>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</si>
  <si>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</si>
  <si>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</si>
  <si>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</si>
  <si>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</si>
  <si>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</si>
  <si>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</si>
  <si>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</si>
  <si>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</si>
  <si>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</si>
  <si>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</si>
  <si>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</si>
  <si>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</si>
  <si>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</si>
  <si>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</si>
  <si>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</si>
  <si>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</si>
  <si>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</si>
  <si>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</si>
  <si>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</si>
  <si>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</si>
  <si>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</si>
  <si>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</si>
  <si>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</si>
  <si>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</si>
  <si>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</si>
  <si>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</si>
  <si>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</si>
  <si>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</si>
  <si>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</si>
  <si>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</si>
  <si>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</si>
  <si>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</si>
  <si>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</si>
  <si>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</si>
  <si>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</si>
  <si>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</si>
  <si>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</si>
  <si>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</si>
  <si>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</si>
  <si>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</si>
  <si>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</si>
  <si>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</si>
  <si>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</si>
  <si>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</si>
  <si>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</si>
  <si>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</si>
  <si>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</si>
  <si>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</si>
  <si>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</si>
  <si>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</si>
  <si>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</si>
  <si>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</si>
  <si>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</si>
  <si>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</si>
  <si>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</si>
  <si>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</si>
  <si>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</si>
  <si>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</si>
  <si>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</si>
  <si>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</si>
  <si>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</si>
  <si>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</si>
  <si>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</si>
  <si>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</si>
  <si>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</si>
  <si>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</si>
  <si>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</si>
  <si>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</si>
  <si>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</si>
  <si>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</si>
  <si>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</si>
  <si>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</si>
  <si>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</si>
  <si>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</si>
  <si>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</si>
  <si>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</si>
  <si>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</si>
  <si>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</si>
  <si>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</si>
  <si>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</si>
  <si>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</si>
  <si>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</si>
  <si>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</si>
  <si>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</si>
  <si>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</si>
  <si>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</si>
  <si>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</si>
  <si>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</si>
  <si>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</si>
  <si>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</si>
  <si>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</si>
  <si>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</si>
  <si>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</si>
  <si>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</si>
  <si>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</si>
  <si>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</si>
  <si>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</si>
  <si>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</si>
  <si>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</si>
  <si>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</si>
  <si>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</si>
  <si>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</si>
  <si>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</si>
  <si>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</si>
  <si>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</si>
  <si>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</si>
  <si>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</si>
  <si>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</si>
  <si>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</si>
  <si>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</si>
  <si>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</si>
  <si>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</si>
  <si>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</si>
  <si>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</si>
  <si>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</si>
  <si>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</si>
  <si>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</si>
  <si>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</si>
  <si>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</si>
  <si>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</si>
  <si>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</si>
  <si>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</si>
  <si>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</si>
  <si>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</si>
  <si>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</si>
  <si>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</si>
  <si>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</si>
  <si>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</si>
  <si>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</si>
  <si>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</si>
  <si>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</si>
  <si>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</si>
  <si>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</si>
  <si>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</si>
  <si>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</si>
  <si>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</si>
  <si>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</si>
  <si>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</si>
  <si>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</si>
  <si>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</si>
  <si>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</si>
  <si>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</si>
  <si>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</si>
  <si>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</si>
  <si>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</si>
  <si>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</si>
  <si>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</si>
  <si>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</si>
  <si>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</si>
  <si>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</si>
  <si>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</si>
  <si>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</si>
  <si>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</si>
  <si>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</si>
  <si>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</si>
  <si>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</si>
  <si>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</si>
  <si>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</si>
  <si>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</si>
  <si>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</si>
  <si>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</si>
  <si>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</si>
  <si>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</si>
  <si>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</si>
  <si>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</si>
  <si>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</si>
  <si>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</si>
  <si>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</si>
  <si>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</si>
  <si>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</si>
  <si>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</si>
  <si>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</si>
  <si>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</si>
  <si>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</si>
  <si>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</si>
  <si>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</si>
  <si>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</si>
  <si>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</si>
  <si>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</si>
  <si>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</si>
  <si>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</si>
  <si>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</si>
  <si>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</si>
  <si>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</si>
  <si>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</si>
  <si>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</si>
  <si>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</si>
  <si>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</si>
  <si>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</si>
  <si>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</si>
  <si>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</si>
  <si>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</si>
  <si>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</si>
  <si>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</si>
  <si>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</si>
  <si>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</si>
  <si>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</si>
  <si>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</si>
  <si>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</si>
  <si>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</si>
  <si>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</si>
  <si>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</si>
  <si>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</si>
  <si>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</si>
  <si>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</si>
  <si>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</si>
  <si>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</si>
  <si>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</si>
  <si>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</si>
  <si>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</si>
  <si>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</si>
  <si>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</si>
  <si>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</si>
  <si>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</si>
  <si>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</si>
  <si>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</si>
  <si>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</si>
  <si>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</si>
  <si>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</si>
  <si>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</si>
  <si>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</si>
  <si>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</si>
  <si>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</si>
  <si>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</si>
  <si>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</si>
  <si>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</si>
  <si>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</si>
  <si>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</si>
  <si>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</si>
  <si>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</si>
  <si>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</si>
  <si>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</si>
  <si>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</si>
  <si>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</si>
  <si>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</si>
  <si>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</si>
  <si>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</si>
  <si>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</si>
  <si>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</si>
  <si>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</si>
  <si>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</si>
  <si>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</si>
  <si>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</si>
  <si>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</si>
  <si>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</si>
  <si>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</si>
  <si>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</si>
  <si>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</si>
  <si>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</si>
  <si>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</si>
  <si>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</si>
  <si>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</si>
  <si>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</si>
  <si>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</si>
  <si>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</si>
  <si>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</si>
  <si>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</si>
  <si>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</si>
  <si>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</si>
  <si>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</si>
  <si>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</si>
  <si>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</si>
  <si>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</si>
  <si>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</si>
  <si>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</si>
  <si>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</si>
  <si>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</si>
  <si>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</si>
  <si>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</si>
  <si>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</si>
  <si>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</si>
  <si>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</si>
  <si>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</si>
  <si>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</si>
  <si>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</si>
  <si>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</si>
  <si>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</si>
  <si>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</si>
  <si>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</si>
  <si>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</si>
  <si>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</si>
  <si>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</si>
  <si>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</si>
  <si>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</si>
  <si>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</si>
  <si>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</si>
  <si>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</si>
  <si>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</si>
  <si>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</si>
  <si>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</si>
  <si>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</si>
  <si>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</si>
  <si>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</si>
  <si>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</si>
  <si>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</si>
  <si>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</si>
  <si>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</si>
  <si>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</si>
  <si>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</si>
  <si>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</si>
  <si>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</si>
  <si>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</si>
  <si>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</si>
  <si>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</si>
  <si>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</si>
  <si>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</si>
  <si>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</si>
  <si>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</si>
  <si>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</si>
  <si>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</si>
  <si>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</si>
  <si>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</si>
  <si>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</si>
  <si>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</si>
  <si>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</si>
  <si>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</si>
  <si>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</si>
  <si>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</si>
  <si>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</si>
  <si>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</si>
  <si>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</si>
  <si>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</si>
  <si>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</si>
  <si>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</si>
  <si>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</si>
  <si>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</si>
  <si>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</si>
  <si>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</si>
  <si>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</si>
  <si>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</si>
  <si>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</si>
  <si>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</si>
  <si>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</si>
  <si>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</si>
  <si>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</si>
  <si>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</si>
  <si>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</si>
  <si>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</si>
  <si>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</si>
  <si>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</si>
  <si>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</si>
  <si>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</si>
  <si>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</si>
  <si>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</si>
  <si>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</si>
  <si>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</si>
  <si>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</si>
  <si>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</si>
  <si>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</si>
  <si>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</si>
  <si>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</si>
  <si>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</si>
  <si>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</si>
  <si>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</si>
  <si>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</si>
  <si>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</si>
  <si>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</si>
  <si>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</si>
  <si>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</si>
  <si>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</si>
  <si>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</si>
  <si>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</si>
  <si>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</si>
  <si>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</si>
  <si>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</si>
  <si>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</si>
  <si>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</si>
  <si>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</si>
  <si>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</si>
  <si>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</si>
  <si>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</si>
  <si>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</si>
  <si>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</si>
  <si>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</si>
  <si>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</si>
  <si>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</si>
  <si>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</si>
  <si>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</si>
  <si>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</si>
  <si>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</si>
  <si>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</si>
  <si>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</si>
  <si>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</si>
  <si>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</si>
  <si>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</si>
  <si>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</si>
  <si>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</si>
  <si>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</si>
  <si>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</si>
  <si>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</si>
  <si>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</si>
  <si>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</si>
  <si>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</si>
  <si>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</si>
  <si>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</si>
  <si>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</si>
  <si>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</si>
  <si>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</si>
  <si>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</si>
  <si>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</si>
  <si>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</si>
  <si>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</si>
  <si>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</si>
  <si>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</si>
  <si>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</si>
  <si>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</si>
  <si>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</si>
  <si>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</si>
  <si>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</si>
  <si>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</si>
  <si>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</si>
  <si>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</si>
  <si>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</si>
  <si>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</si>
  <si>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</si>
  <si>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</si>
  <si>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</si>
  <si>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</si>
  <si>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</si>
  <si>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</si>
  <si>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</si>
  <si>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</si>
  <si>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</si>
  <si>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</si>
  <si>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</si>
  <si>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</si>
  <si>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</si>
  <si>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</si>
  <si>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</si>
  <si>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</si>
  <si>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</si>
  <si>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</si>
  <si>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</si>
  <si>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</si>
  <si>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</si>
  <si>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</si>
  <si>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</si>
  <si>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</si>
  <si>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</si>
  <si>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</si>
  <si>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</si>
  <si>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</si>
  <si>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</si>
  <si>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</si>
  <si>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</si>
  <si>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</si>
  <si>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</si>
  <si>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</si>
  <si>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</si>
  <si>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</si>
  <si>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</si>
  <si>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</si>
  <si>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</si>
  <si>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</si>
  <si>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</si>
  <si>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</si>
  <si>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</si>
  <si>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</si>
  <si>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</si>
  <si>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</si>
  <si>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</si>
  <si>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</si>
  <si>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</si>
  <si>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</si>
  <si>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</si>
  <si>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</si>
  <si>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</si>
  <si>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</si>
  <si>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</si>
  <si>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</si>
  <si>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</si>
  <si>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</si>
  <si>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</si>
  <si>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</si>
  <si>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</si>
  <si>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</si>
  <si>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</si>
  <si>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</si>
  <si>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</si>
  <si>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</si>
  <si>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</si>
  <si>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</si>
  <si>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</si>
  <si>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</si>
  <si>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</si>
  <si>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</si>
  <si>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</si>
  <si>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</si>
  <si>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</si>
  <si>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</si>
  <si>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</si>
  <si>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</si>
  <si>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</si>
  <si>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</si>
  <si>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</si>
  <si>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</si>
  <si>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</si>
  <si>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</si>
  <si>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</si>
  <si>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</si>
  <si>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</si>
  <si>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</si>
  <si>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</si>
  <si>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</si>
  <si>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</si>
  <si>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</si>
  <si>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</si>
  <si>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</si>
  <si>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</si>
  <si>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</si>
  <si>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</si>
  <si>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</si>
  <si>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</si>
  <si>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</si>
  <si>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</si>
  <si>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</si>
  <si>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</si>
  <si>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</si>
  <si>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</si>
  <si>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</si>
  <si>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</si>
  <si>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</si>
  <si>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</si>
  <si>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</si>
  <si>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</si>
  <si>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</si>
  <si>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</si>
  <si>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</si>
  <si>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</si>
  <si>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</si>
  <si>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</si>
  <si>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</si>
  <si>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</si>
  <si>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</si>
  <si>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</si>
  <si>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</si>
  <si>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</si>
  <si>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</si>
  <si>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</si>
  <si>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</si>
  <si>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</si>
  <si>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</si>
  <si>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</si>
  <si>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</si>
  <si>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</si>
  <si>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</si>
  <si>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</si>
  <si>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</si>
  <si>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</si>
  <si>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</si>
  <si>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</si>
  <si>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</si>
  <si>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</si>
  <si>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</si>
  <si>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</si>
  <si>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</si>
  <si>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</si>
  <si>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</si>
  <si>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</si>
  <si>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</si>
  <si>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</si>
  <si>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</si>
  <si>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</si>
  <si>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</si>
  <si>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</si>
  <si>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</si>
  <si>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</si>
  <si>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</si>
  <si>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</si>
  <si>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</si>
  <si>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</si>
  <si>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</si>
  <si>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</si>
  <si>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</si>
  <si>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</si>
  <si>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</si>
  <si>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</si>
  <si>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</si>
  <si>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</si>
  <si>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</si>
  <si>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</si>
  <si>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</si>
  <si>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</si>
  <si>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</si>
  <si>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</si>
  <si>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</si>
  <si>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</si>
  <si>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</si>
  <si>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</si>
  <si>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</si>
  <si>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</si>
  <si>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</si>
  <si>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</si>
  <si>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</si>
  <si>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</si>
  <si>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</si>
  <si>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</si>
  <si>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</si>
  <si>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</si>
  <si>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</si>
  <si>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</si>
  <si>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</si>
  <si>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</si>
  <si>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</si>
  <si>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</si>
  <si>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</si>
  <si>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</si>
  <si>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</si>
  <si>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</si>
  <si>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</si>
  <si>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</si>
  <si>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</si>
  <si>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</si>
  <si>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</si>
  <si>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</si>
  <si>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</si>
  <si>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</si>
  <si>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</si>
  <si>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</si>
  <si>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</si>
  <si>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</si>
  <si>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</si>
  <si>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</si>
  <si>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</si>
  <si>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</si>
  <si>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</si>
  <si>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</si>
  <si>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</si>
  <si>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</si>
  <si>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</si>
  <si>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</si>
  <si>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</si>
  <si>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</si>
  <si>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</si>
  <si>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</si>
  <si>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</si>
  <si>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</si>
  <si>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</si>
  <si>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</si>
  <si>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</si>
  <si>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</si>
  <si>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</si>
  <si>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</si>
  <si>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</si>
  <si>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</si>
  <si>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</si>
  <si>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</si>
  <si>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</si>
  <si>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</si>
  <si>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</si>
  <si>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</si>
  <si>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</si>
  <si>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</si>
  <si>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</si>
  <si>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</si>
  <si>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</si>
  <si>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</si>
  <si>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</si>
  <si>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</si>
  <si>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</si>
  <si>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</si>
  <si>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</si>
  <si>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</si>
  <si>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</si>
  <si>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</si>
  <si>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</si>
  <si>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</si>
  <si>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</si>
  <si>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</si>
  <si>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</si>
  <si>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</si>
  <si>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</si>
  <si>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</si>
  <si>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</si>
  <si>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</si>
  <si>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</si>
  <si>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</si>
  <si>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</si>
  <si>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</si>
  <si>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</si>
  <si>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</si>
  <si>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</si>
  <si>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</si>
  <si>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</si>
  <si>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</si>
  <si>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</si>
  <si>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</si>
  <si>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</si>
  <si>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</si>
  <si>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</si>
  <si>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</si>
  <si>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</si>
  <si>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</si>
  <si>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</si>
  <si>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</si>
  <si>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</si>
  <si>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</si>
  <si>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</si>
  <si>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</si>
  <si>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</si>
  <si>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</si>
  <si>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</si>
  <si>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</si>
  <si>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</si>
  <si>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</si>
  <si>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</si>
  <si>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</si>
  <si>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</si>
  <si>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</si>
  <si>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</si>
  <si>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</si>
  <si>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</si>
  <si>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</si>
  <si>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</si>
  <si>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</si>
  <si>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</si>
  <si>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</si>
  <si>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</si>
  <si>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</si>
  <si>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</si>
  <si>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</si>
  <si>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</si>
  <si>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</si>
  <si>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</si>
  <si>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</si>
  <si>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</si>
  <si>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</si>
  <si>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</si>
  <si>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</si>
  <si>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</si>
  <si>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</si>
  <si>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</si>
  <si>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</si>
  <si>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</si>
  <si>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</si>
  <si>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</si>
  <si>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</si>
  <si>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</si>
  <si>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</si>
  <si>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</si>
  <si>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</si>
  <si>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</si>
  <si>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</si>
  <si>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</si>
  <si>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</si>
  <si>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</si>
  <si>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</si>
  <si>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</si>
  <si>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</si>
  <si>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</si>
  <si>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</si>
  <si>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</si>
  <si>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</si>
  <si>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</si>
  <si>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</si>
  <si>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</si>
  <si>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</si>
  <si>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</si>
  <si>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</si>
  <si>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</si>
  <si>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</si>
  <si>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</si>
  <si>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</si>
  <si>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</si>
  <si>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</si>
  <si>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</si>
  <si>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</si>
  <si>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</si>
  <si>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</si>
  <si>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</si>
  <si>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</si>
  <si>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</si>
  <si>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</si>
  <si>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</si>
  <si>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</si>
  <si>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</si>
  <si>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</si>
  <si>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</si>
  <si>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</si>
  <si>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</si>
  <si>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</si>
  <si>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</si>
  <si>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</si>
  <si>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</si>
  <si>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</si>
  <si>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</si>
  <si>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</si>
  <si>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</si>
  <si>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</si>
  <si>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</si>
  <si>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</si>
  <si>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</si>
  <si>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</si>
  <si>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</si>
  <si>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</si>
  <si>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</si>
  <si>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</si>
  <si>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</si>
  <si>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</si>
  <si>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</si>
  <si>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</si>
  <si>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</si>
  <si>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</si>
  <si>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</si>
  <si>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</si>
  <si>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</si>
  <si>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</si>
  <si>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</si>
  <si>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</si>
  <si>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</si>
  <si>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</si>
  <si>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</si>
  <si>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</si>
  <si>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</si>
  <si>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</si>
  <si>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</si>
  <si>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</si>
  <si>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</si>
  <si>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</si>
  <si>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</si>
  <si>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</si>
  <si>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</si>
  <si>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</si>
  <si>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</si>
  <si>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</si>
  <si>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</si>
  <si>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</si>
  <si>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</si>
  <si>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</si>
  <si>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</si>
  <si>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</si>
  <si>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</si>
  <si>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</si>
  <si>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</si>
  <si>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</si>
  <si>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</si>
  <si>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</si>
  <si>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</si>
  <si>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</si>
  <si>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</si>
  <si>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</si>
  <si>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</si>
  <si>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</si>
  <si>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</si>
  <si>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</si>
  <si>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</si>
  <si>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</si>
  <si>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</si>
  <si>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</si>
  <si>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</si>
  <si>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</si>
  <si>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</si>
  <si>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</si>
  <si>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</si>
  <si>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</si>
  <si>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</si>
  <si>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</si>
  <si>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</si>
  <si>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</si>
  <si>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</si>
  <si>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</si>
  <si>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</si>
  <si>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</si>
  <si>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</si>
  <si>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</si>
  <si>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</si>
  <si>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</si>
  <si>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</si>
  <si>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</si>
  <si>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</si>
  <si>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</si>
  <si>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</si>
  <si>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</si>
  <si>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</si>
  <si>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</si>
  <si>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</si>
  <si>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</si>
  <si>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</si>
  <si>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</si>
  <si>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</si>
  <si>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</si>
  <si>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</si>
  <si>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</si>
  <si>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</si>
  <si>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</si>
  <si>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</si>
  <si>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</si>
  <si>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</si>
  <si>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</si>
  <si>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</si>
  <si>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</si>
  <si>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</si>
  <si>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</si>
  <si>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</si>
  <si>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</si>
  <si>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</si>
  <si>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</si>
  <si>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</si>
  <si>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</si>
  <si>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</si>
  <si>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</si>
  <si>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</si>
  <si>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</si>
  <si>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</si>
  <si>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</si>
  <si>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</si>
  <si>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</si>
  <si>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</si>
  <si>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</si>
  <si>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</si>
  <si>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</si>
  <si>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</si>
  <si>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</si>
  <si>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</si>
  <si>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</si>
  <si>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</si>
  <si>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</si>
  <si>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</si>
  <si>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</si>
  <si>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</si>
  <si>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</si>
  <si>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</si>
  <si>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</si>
  <si>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</si>
  <si>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</si>
  <si>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</si>
  <si>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</si>
  <si>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</si>
  <si>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</si>
  <si>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</si>
  <si>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</si>
  <si>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</si>
  <si>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</si>
  <si>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</si>
  <si>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</si>
  <si>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</si>
  <si>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</si>
  <si>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</si>
  <si>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</si>
  <si>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</si>
  <si>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</si>
  <si>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</si>
  <si>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</si>
  <si>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</si>
  <si>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</si>
  <si>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</si>
  <si>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</si>
  <si>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</si>
  <si>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</si>
  <si>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</si>
  <si>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</si>
  <si>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</si>
  <si>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</si>
  <si>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</si>
  <si>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</si>
  <si>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</si>
  <si>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</si>
  <si>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</si>
  <si>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</si>
  <si>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</si>
  <si>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</si>
  <si>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</si>
  <si>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</si>
  <si>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</si>
  <si>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</si>
  <si>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</si>
  <si>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</si>
  <si>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</si>
  <si>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</si>
  <si>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</si>
  <si>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</si>
  <si>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</si>
  <si>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</si>
  <si>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</si>
  <si>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</si>
  <si>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</si>
  <si>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</si>
  <si>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</si>
  <si>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</si>
  <si>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</si>
  <si>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</si>
  <si>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</si>
  <si>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</si>
  <si>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</si>
  <si>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</si>
  <si>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</si>
  <si>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</si>
  <si>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</si>
  <si>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</si>
  <si>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</si>
  <si>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</si>
  <si>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</si>
  <si>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</si>
  <si>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</si>
  <si>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</si>
  <si>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</si>
  <si>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</si>
  <si>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</si>
  <si>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</si>
  <si>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</si>
  <si>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</si>
  <si>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</si>
  <si>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</si>
  <si>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</si>
  <si>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</si>
  <si>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</si>
  <si>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</si>
  <si>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</si>
  <si>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</si>
  <si>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</si>
  <si>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</si>
  <si>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</si>
  <si>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</si>
  <si>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</si>
  <si>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</si>
  <si>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</si>
  <si>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</si>
  <si>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</si>
  <si>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</si>
  <si>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</si>
  <si>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</si>
  <si>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</si>
  <si>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</si>
  <si>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</si>
  <si>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</si>
  <si>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</si>
  <si>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</si>
  <si>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</si>
  <si>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</si>
  <si>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</si>
  <si>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</si>
  <si>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</si>
  <si>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</si>
  <si>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</si>
  <si>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</si>
  <si>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</si>
  <si>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</si>
  <si>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</si>
  <si>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</si>
  <si>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</si>
  <si>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</si>
  <si>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</si>
  <si>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</si>
  <si>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</si>
  <si>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</si>
  <si>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</si>
  <si>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</si>
  <si>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</si>
  <si>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</si>
  <si>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</si>
  <si>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</si>
  <si>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</si>
  <si>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</si>
  <si>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</si>
  <si>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</si>
  <si>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</si>
  <si>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</si>
  <si>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</si>
  <si>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</si>
  <si>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</si>
  <si>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</si>
  <si>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</si>
  <si>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</si>
  <si>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</si>
  <si>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</si>
  <si>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</si>
  <si>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</si>
  <si>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</si>
  <si>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</si>
  <si>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</si>
  <si>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</si>
  <si>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</si>
  <si>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</si>
  <si>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</si>
  <si>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</si>
  <si>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</si>
  <si>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</si>
  <si>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</si>
  <si>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</si>
  <si>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</si>
  <si>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</si>
  <si>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</si>
  <si>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</si>
  <si>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</si>
  <si>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</si>
  <si>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</si>
  <si>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</si>
  <si>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</si>
  <si>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</si>
  <si>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</si>
  <si>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</si>
  <si>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</si>
  <si>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</si>
  <si>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</si>
  <si>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</si>
  <si>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</si>
  <si>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</si>
  <si>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</si>
  <si>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</si>
  <si>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</si>
  <si>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</si>
  <si>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</si>
  <si>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</si>
  <si>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</si>
  <si>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</si>
  <si>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</si>
  <si>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</si>
  <si>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</si>
  <si>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</si>
  <si>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</si>
  <si>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</si>
  <si>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</si>
  <si>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</si>
  <si>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</si>
  <si>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</si>
  <si>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</si>
  <si>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</si>
  <si>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</si>
  <si>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</si>
  <si>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</si>
  <si>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</si>
  <si>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</si>
  <si>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</si>
  <si>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</si>
  <si>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</si>
  <si>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</si>
  <si>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</si>
  <si>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</si>
  <si>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</si>
  <si>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</si>
  <si>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</si>
  <si>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</si>
  <si>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</si>
  <si>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</si>
  <si>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</si>
  <si>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</si>
  <si>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</si>
  <si>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</si>
  <si>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</si>
  <si>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</si>
  <si>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</si>
  <si>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</si>
  <si>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</si>
  <si>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</si>
  <si>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</si>
  <si>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</si>
  <si>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</si>
  <si>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</si>
  <si>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</si>
  <si>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</si>
  <si>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</si>
  <si>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</si>
  <si>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</si>
  <si>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</si>
  <si>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</si>
  <si>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</si>
  <si>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</si>
  <si>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</si>
  <si>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</si>
  <si>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</si>
  <si>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</si>
  <si>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</si>
  <si>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</si>
  <si>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</si>
  <si>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</si>
  <si>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</si>
  <si>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</si>
  <si>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</si>
  <si>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</si>
  <si>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</si>
  <si>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</si>
  <si>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</si>
  <si>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</si>
  <si>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</si>
  <si>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</si>
  <si>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</si>
  <si>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</si>
  <si>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</si>
  <si>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</si>
  <si>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</si>
  <si>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</si>
  <si>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</si>
  <si>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</si>
  <si>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</si>
  <si>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</si>
  <si>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</si>
  <si>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</si>
  <si>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</si>
  <si>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</si>
  <si>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</si>
  <si>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</si>
  <si>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</si>
  <si>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</si>
  <si>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</si>
  <si>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</si>
  <si>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</si>
  <si>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</si>
  <si>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</si>
  <si>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</si>
  <si>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</si>
  <si>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</si>
  <si>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</si>
  <si>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</si>
  <si>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</si>
  <si>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</si>
  <si>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</si>
  <si>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</si>
  <si>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</si>
  <si>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</si>
  <si>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</si>
  <si>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</si>
  <si>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</si>
  <si>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</si>
  <si>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</si>
  <si>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</si>
  <si>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</si>
  <si>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</si>
  <si>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</si>
  <si>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</si>
  <si>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</si>
  <si>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</si>
  <si>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</si>
  <si>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</si>
  <si>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</si>
  <si>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</si>
  <si>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</si>
  <si>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</si>
  <si>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</si>
  <si>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</si>
  <si>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</si>
  <si>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</si>
  <si>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</si>
  <si>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</si>
  <si>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</si>
  <si>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</si>
  <si>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</si>
  <si>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</si>
  <si>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</si>
  <si>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</si>
  <si>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</si>
  <si>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</si>
  <si>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</si>
  <si>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</si>
  <si>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</si>
  <si>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</si>
  <si>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</si>
  <si>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</si>
  <si>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</si>
  <si>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</si>
  <si>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</si>
  <si>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</si>
  <si>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</si>
  <si>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</si>
  <si>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</si>
  <si>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</si>
  <si>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</si>
  <si>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</si>
  <si>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</si>
  <si>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</si>
  <si>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</si>
  <si>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</si>
  <si>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</si>
  <si>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</si>
  <si>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</si>
  <si>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</si>
  <si>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</si>
  <si>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</si>
  <si>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</si>
  <si>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</si>
  <si>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</si>
  <si>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</si>
  <si>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</si>
  <si>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</si>
  <si>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</si>
  <si>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</si>
  <si>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</si>
  <si>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</si>
  <si>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</si>
  <si>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</si>
  <si>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</si>
  <si>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</si>
  <si>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</si>
  <si>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</si>
  <si>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</si>
  <si>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</si>
  <si>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</si>
  <si>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</si>
  <si>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</si>
  <si>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</si>
  <si>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</si>
  <si>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</si>
  <si>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</si>
  <si>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</si>
  <si>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</si>
  <si>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</si>
  <si>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</si>
  <si>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</si>
  <si>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</si>
  <si>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</si>
  <si>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</si>
  <si>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</si>
  <si>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</si>
  <si>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</si>
  <si>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</si>
  <si>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</si>
  <si>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</si>
  <si>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</si>
  <si>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</si>
  <si>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</si>
  <si>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</si>
  <si>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</si>
  <si>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</si>
  <si>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</si>
  <si>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</si>
  <si>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</si>
  <si>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</si>
  <si>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</si>
  <si>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</si>
  <si>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</si>
  <si>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</si>
  <si>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</si>
  <si>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</si>
  <si>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</si>
  <si>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</si>
  <si>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</si>
  <si>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</si>
  <si>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</si>
  <si>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</si>
  <si>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</si>
  <si>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</si>
  <si>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</si>
  <si>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</si>
  <si>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</si>
  <si>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</si>
  <si>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</si>
  <si>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</si>
  <si>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</si>
  <si>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</si>
  <si>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</si>
  <si>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</si>
  <si>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</si>
  <si>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</si>
  <si>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</si>
  <si>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</si>
  <si>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</si>
  <si>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</si>
  <si>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</si>
  <si>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</si>
  <si>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</si>
  <si>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</si>
  <si>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</si>
  <si>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</si>
  <si>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</si>
  <si>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</si>
  <si>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</si>
  <si>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</si>
  <si>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</si>
  <si>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</si>
  <si>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</si>
  <si>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</si>
  <si>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</si>
  <si>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</si>
  <si>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</si>
  <si>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</si>
  <si>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</si>
  <si>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</si>
  <si>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</si>
  <si>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</si>
  <si>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</si>
  <si>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</si>
  <si>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</si>
  <si>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</si>
  <si>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</si>
  <si>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</si>
  <si>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</si>
  <si>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</si>
  <si>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</si>
  <si>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</si>
  <si>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</si>
  <si>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</si>
  <si>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</si>
  <si>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</si>
  <si>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</si>
  <si>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</si>
  <si>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</si>
  <si>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</si>
  <si>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</si>
  <si>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</si>
  <si>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</si>
  <si>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</si>
  <si>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</si>
  <si>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</si>
  <si>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</si>
  <si>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</si>
  <si>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</si>
  <si>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</si>
  <si>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</si>
  <si>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</si>
  <si>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</si>
  <si>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</si>
  <si>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</si>
  <si>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</si>
  <si>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</si>
  <si>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</si>
  <si>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</si>
  <si>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</si>
  <si>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</si>
  <si>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</si>
  <si>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</si>
  <si>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</si>
  <si>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</si>
  <si>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</si>
  <si>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</si>
  <si>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</si>
  <si>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</si>
  <si>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</si>
  <si>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</si>
  <si>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</si>
  <si>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</si>
  <si>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</si>
  <si>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</si>
  <si>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</si>
  <si>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</si>
  <si>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</si>
  <si>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</si>
  <si>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</si>
  <si>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</si>
  <si>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</si>
  <si>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</si>
  <si>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</si>
  <si>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</si>
  <si>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</si>
  <si>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</si>
  <si>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</si>
  <si>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</si>
  <si>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</si>
  <si>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</si>
  <si>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</si>
  <si>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</si>
  <si>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</si>
  <si>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</si>
  <si>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</si>
  <si>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</si>
  <si>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</si>
  <si>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</si>
  <si>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</si>
  <si>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</si>
  <si>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</si>
  <si>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</si>
  <si>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</si>
  <si>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</si>
  <si>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</si>
  <si>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</si>
  <si>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</si>
  <si>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</si>
  <si>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</si>
  <si>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</si>
  <si>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</si>
  <si>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</si>
  <si>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</si>
  <si>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</si>
  <si>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</si>
  <si>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</si>
  <si>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</si>
  <si>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</si>
  <si>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</si>
  <si>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</si>
  <si>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</si>
  <si>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</si>
  <si>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</si>
  <si>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</si>
  <si>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</si>
  <si>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</si>
  <si>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</si>
  <si>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</si>
  <si>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</si>
  <si>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</si>
  <si>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</si>
  <si>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</si>
  <si>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</si>
  <si>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</si>
  <si>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</si>
  <si>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</si>
  <si>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</si>
  <si>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</si>
  <si>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</si>
  <si>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</si>
  <si>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</si>
  <si>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</si>
  <si>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</si>
  <si>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</si>
  <si>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</si>
  <si>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</si>
  <si>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</si>
  <si>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</si>
  <si>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</si>
  <si>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</si>
  <si>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</si>
  <si>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</si>
  <si>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</si>
  <si>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</si>
  <si>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</si>
  <si>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</si>
  <si>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</si>
  <si>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</si>
  <si>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</si>
  <si>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</si>
  <si>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</si>
  <si>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</si>
  <si>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</si>
  <si>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</si>
  <si>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</si>
  <si>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</si>
  <si>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</si>
  <si>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</si>
  <si>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</si>
  <si>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</si>
  <si>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</si>
  <si>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</si>
  <si>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</si>
  <si>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</si>
  <si>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</si>
  <si>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</si>
  <si>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</si>
  <si>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</si>
  <si>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</si>
  <si>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</si>
  <si>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</si>
  <si>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</si>
  <si>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</si>
  <si>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</si>
  <si>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</si>
  <si>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</si>
  <si>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</si>
  <si>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</si>
  <si>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</si>
  <si>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</si>
  <si>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</si>
  <si>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</si>
  <si>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</si>
  <si>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</si>
  <si>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</si>
  <si>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</si>
  <si>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</si>
  <si>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</si>
  <si>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</si>
  <si>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</si>
  <si>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</si>
  <si>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</si>
  <si>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</si>
  <si>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</si>
  <si>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</si>
  <si>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</si>
  <si>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</si>
  <si>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</si>
  <si>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</si>
  <si>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</si>
  <si>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</si>
  <si>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</si>
  <si>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</si>
  <si>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</si>
  <si>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</si>
  <si>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</si>
  <si>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</si>
  <si>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</si>
  <si>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</si>
  <si>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</si>
  <si>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</si>
  <si>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</si>
  <si>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</si>
  <si>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</si>
  <si>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</si>
  <si>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</si>
  <si>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</si>
  <si>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</si>
  <si>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</si>
  <si>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</si>
  <si>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</si>
  <si>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</si>
  <si>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</si>
  <si>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</si>
  <si>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</si>
  <si>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</si>
  <si>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</si>
  <si>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</si>
  <si>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</si>
  <si>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</si>
  <si>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</si>
  <si>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</si>
  <si>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</si>
  <si>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</si>
  <si>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</si>
  <si>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</si>
  <si>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</si>
  <si>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</si>
  <si>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</si>
  <si>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</si>
  <si>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</si>
  <si>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</si>
  <si>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</si>
  <si>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</si>
  <si>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</si>
  <si>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</si>
  <si>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</si>
  <si>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</si>
  <si>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</si>
  <si>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</si>
  <si>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</si>
  <si>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</si>
  <si>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</si>
  <si>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</si>
  <si>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</si>
  <si>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</si>
  <si>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</si>
  <si>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</si>
  <si>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</si>
  <si>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</si>
  <si>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</si>
  <si>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</si>
  <si>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</si>
  <si>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</si>
  <si>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</si>
  <si>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</si>
  <si>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</si>
  <si>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</si>
  <si>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</si>
  <si>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</si>
  <si>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</si>
  <si>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</si>
  <si>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</si>
  <si>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</si>
  <si>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</si>
  <si>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</si>
  <si>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</si>
  <si>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</si>
  <si>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</si>
  <si>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</si>
  <si>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</si>
  <si>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</si>
  <si>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</si>
  <si>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</si>
  <si>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</si>
  <si>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</si>
  <si>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</si>
  <si>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</si>
  <si>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</si>
  <si>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</si>
  <si>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</si>
  <si>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</si>
  <si>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</si>
  <si>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</si>
  <si>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</si>
  <si>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</si>
  <si>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</si>
  <si>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</si>
  <si>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</si>
  <si>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</si>
  <si>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</si>
  <si>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</si>
  <si>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</si>
  <si>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</si>
  <si>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</si>
  <si>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</si>
  <si>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</si>
  <si>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</si>
  <si>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</si>
  <si>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</si>
  <si>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</si>
  <si>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</si>
  <si>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</si>
  <si>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</si>
  <si>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</si>
  <si>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</si>
  <si>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</si>
  <si>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</si>
  <si>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</si>
  <si>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</si>
  <si>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</si>
  <si>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</si>
  <si>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</si>
  <si>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</si>
  <si>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</si>
  <si>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</si>
  <si>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</si>
  <si>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</si>
  <si>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</si>
  <si>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</si>
  <si>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</si>
  <si>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</si>
  <si>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</si>
  <si>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</si>
  <si>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</si>
  <si>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</si>
  <si>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</si>
  <si>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</si>
  <si>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</si>
  <si>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</si>
  <si>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</si>
  <si>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</si>
  <si>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</si>
  <si>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</si>
  <si>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</si>
  <si>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</si>
  <si>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</si>
  <si>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</si>
  <si>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</si>
  <si>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</si>
  <si>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</si>
  <si>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</si>
  <si>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</si>
  <si>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</si>
  <si>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</si>
  <si>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</si>
  <si>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</si>
  <si>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</si>
  <si>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</si>
  <si>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</si>
  <si>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</si>
  <si>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</si>
  <si>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</si>
  <si>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</si>
  <si>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</si>
  <si>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</si>
  <si>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</si>
  <si>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</si>
  <si>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</si>
  <si>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</si>
  <si>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</si>
  <si>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</si>
  <si>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</si>
  <si>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</si>
  <si>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</si>
  <si>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</si>
  <si>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</si>
  <si>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</si>
  <si>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</si>
  <si>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</si>
  <si>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</si>
  <si>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</si>
  <si>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</si>
  <si>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</si>
  <si>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</si>
  <si>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</si>
  <si>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</si>
  <si>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</si>
  <si>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</si>
  <si>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</si>
  <si>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</si>
  <si>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</si>
  <si>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</si>
  <si>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</si>
  <si>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</si>
  <si>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</si>
  <si>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</si>
  <si>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</si>
  <si>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</si>
  <si>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</si>
  <si>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</si>
  <si>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</si>
  <si>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</si>
  <si>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</si>
  <si>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</si>
  <si>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</si>
  <si>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</si>
  <si>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</si>
  <si>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</si>
  <si>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</si>
  <si>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</si>
  <si>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</si>
  <si>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</si>
  <si>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</si>
  <si>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</si>
  <si>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</si>
  <si>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</si>
  <si>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</si>
  <si>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</si>
  <si>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</si>
  <si>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</si>
  <si>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</si>
  <si>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</si>
  <si>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</si>
  <si>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</si>
  <si>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</si>
  <si>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</si>
  <si>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</si>
  <si>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</si>
  <si>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</si>
  <si>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</si>
  <si>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</si>
  <si>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</si>
  <si>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</si>
  <si>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</si>
  <si>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</si>
  <si>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</si>
  <si>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</si>
  <si>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</si>
  <si>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</si>
  <si>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</si>
  <si>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</si>
  <si>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</si>
  <si>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</si>
  <si>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</si>
  <si>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</si>
  <si>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</si>
  <si>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</si>
  <si>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</si>
  <si>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</si>
  <si>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</si>
  <si>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</si>
  <si>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</si>
  <si>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</si>
  <si>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</si>
  <si>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</si>
  <si>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</si>
  <si>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</si>
  <si>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</si>
  <si>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</si>
  <si>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</si>
  <si>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</si>
  <si>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</si>
  <si>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</si>
  <si>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</si>
  <si>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</si>
  <si>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</si>
  <si>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</si>
  <si>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</si>
  <si>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</si>
  <si>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</si>
  <si>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</si>
  <si>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</si>
  <si>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</si>
  <si>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</si>
  <si>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</si>
  <si>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</si>
  <si>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</si>
  <si>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</si>
  <si>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</si>
  <si>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</si>
  <si>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</si>
  <si>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</si>
  <si>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</si>
  <si>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</si>
  <si>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</si>
  <si>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</si>
  <si>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</si>
  <si>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</si>
  <si>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</si>
  <si>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</si>
  <si>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</si>
  <si>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</si>
  <si>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</si>
  <si>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</si>
  <si>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</si>
  <si>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</si>
  <si>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</si>
  <si>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</si>
  <si>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</si>
  <si>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</si>
  <si>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</si>
  <si>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</si>
  <si>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</si>
  <si>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</si>
  <si>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</si>
  <si>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</si>
  <si>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</si>
  <si>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</si>
  <si>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</si>
  <si>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</si>
  <si>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</si>
  <si>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</si>
  <si>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</si>
  <si>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</si>
  <si>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</si>
  <si>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</si>
  <si>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</si>
  <si>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</si>
  <si>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</si>
  <si>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</si>
  <si>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</si>
  <si>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</si>
  <si>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</si>
  <si>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</si>
  <si>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</si>
  <si>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</si>
  <si>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</si>
  <si>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</si>
  <si>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</si>
  <si>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</si>
  <si>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</si>
  <si>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</si>
  <si>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</si>
  <si>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</si>
  <si>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</si>
  <si>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</si>
  <si>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</si>
  <si>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</si>
  <si>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</si>
  <si>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</si>
  <si>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</si>
  <si>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</si>
  <si>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</si>
  <si>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</si>
  <si>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</si>
  <si>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</si>
  <si>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</si>
  <si>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</si>
  <si>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</si>
  <si>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</si>
  <si>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</si>
  <si>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</si>
  <si>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</si>
  <si>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</si>
  <si>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</si>
  <si>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</si>
  <si>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</si>
  <si>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</si>
  <si>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</si>
  <si>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</si>
  <si>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</si>
  <si>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</si>
  <si>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</si>
  <si>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</si>
  <si>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</si>
  <si>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</si>
  <si>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</si>
  <si>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</si>
  <si>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</si>
  <si>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</si>
  <si>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</si>
  <si>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</si>
  <si>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</si>
  <si>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</si>
  <si>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</si>
  <si>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</si>
  <si>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</si>
  <si>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</si>
  <si>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</si>
  <si>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</si>
  <si>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</si>
  <si>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</si>
  <si>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</si>
  <si>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</si>
  <si>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</si>
  <si>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</si>
  <si>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</si>
  <si>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</si>
  <si>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</si>
  <si>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</si>
  <si>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</si>
  <si>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</si>
  <si>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</si>
  <si>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</si>
  <si>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</si>
  <si>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</si>
  <si>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</si>
  <si>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</si>
  <si>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</si>
  <si>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</si>
  <si>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</si>
  <si>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</si>
  <si>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</si>
  <si>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</si>
  <si>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</si>
  <si>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</si>
  <si>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</si>
  <si>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</si>
  <si>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</si>
  <si>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</si>
  <si>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</si>
  <si>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</si>
  <si>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</si>
  <si>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</si>
  <si>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</si>
  <si>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</si>
  <si>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</si>
  <si>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</si>
  <si>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</si>
  <si>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</si>
  <si>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</si>
  <si>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</si>
  <si>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</si>
  <si>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</si>
  <si>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</si>
  <si>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</si>
  <si>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</si>
  <si>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</si>
  <si>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</si>
  <si>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</si>
  <si>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</si>
  <si>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</si>
  <si>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</si>
  <si>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</si>
  <si>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</si>
  <si>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</si>
  <si>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</si>
  <si>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</si>
  <si>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</si>
  <si>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</si>
  <si>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</si>
  <si>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</si>
  <si>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</si>
  <si>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</si>
  <si>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</si>
  <si>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</si>
  <si>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</si>
  <si>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</si>
  <si>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</si>
  <si>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</si>
  <si>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</si>
  <si>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</si>
  <si>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</si>
  <si>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</si>
  <si>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</si>
  <si>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</si>
  <si>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</si>
  <si>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</si>
  <si>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</si>
  <si>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</si>
  <si>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</si>
  <si>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</si>
  <si>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</si>
  <si>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</si>
  <si>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</si>
  <si>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</si>
  <si>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</si>
  <si>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</si>
  <si>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</si>
  <si>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</si>
  <si>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</si>
  <si>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</si>
  <si>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</si>
  <si>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</si>
  <si>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</si>
  <si>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</si>
  <si>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</si>
  <si>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</si>
  <si>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</si>
  <si>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</si>
  <si>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</si>
  <si>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</si>
  <si>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</si>
  <si>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</si>
  <si>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</si>
  <si>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</si>
  <si>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</si>
  <si>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</si>
  <si>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</si>
  <si>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</si>
  <si>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</si>
  <si>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</si>
  <si>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</si>
  <si>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</si>
  <si>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</si>
  <si>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</si>
  <si>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</si>
  <si>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</si>
  <si>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</si>
  <si>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</si>
  <si>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</si>
  <si>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</si>
  <si>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</si>
  <si>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</si>
  <si>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</si>
  <si>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</si>
  <si>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</si>
  <si>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</si>
  <si>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</si>
  <si>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</si>
  <si>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</si>
  <si>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</si>
  <si>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</si>
  <si>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</si>
  <si>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</si>
  <si>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</si>
  <si>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</si>
  <si>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</si>
  <si>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</si>
  <si>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</si>
  <si>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</si>
  <si>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</si>
  <si>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</si>
  <si>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</si>
  <si>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</si>
  <si>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</si>
  <si>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</si>
  <si>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</si>
  <si>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</si>
  <si>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</si>
  <si>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</si>
  <si>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</si>
  <si>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</si>
  <si>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</si>
  <si>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</si>
  <si>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</si>
  <si>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</si>
  <si>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</si>
  <si>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</si>
  <si>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</si>
  <si>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</si>
  <si>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</si>
  <si>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</si>
  <si>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</si>
  <si>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</si>
  <si>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</si>
  <si>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</si>
  <si>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</si>
  <si>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</si>
  <si>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</si>
  <si>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</si>
  <si>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</si>
  <si>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</si>
  <si>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</si>
  <si>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</si>
  <si>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</si>
  <si>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</si>
  <si>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</si>
  <si>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</si>
  <si>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</si>
  <si>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</si>
  <si>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</si>
  <si>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</si>
  <si>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</si>
  <si>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</si>
  <si>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</si>
  <si>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</si>
  <si>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</si>
  <si>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</si>
  <si>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</si>
  <si>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</si>
  <si>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</si>
  <si>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</si>
  <si>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</si>
  <si>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</si>
  <si>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</si>
  <si>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</si>
  <si>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</si>
  <si>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</si>
  <si>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</si>
  <si>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</si>
  <si>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</si>
  <si>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</si>
  <si>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</si>
  <si>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</si>
  <si>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</si>
  <si>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</si>
  <si>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</si>
  <si>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</si>
  <si>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</si>
  <si>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</si>
  <si>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</si>
  <si>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</si>
  <si>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</si>
  <si>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</si>
  <si>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</si>
  <si>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</si>
  <si>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</si>
  <si>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</si>
  <si>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</si>
  <si>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</si>
  <si>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</si>
  <si>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</si>
  <si>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</si>
  <si>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</si>
  <si>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</si>
  <si>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</si>
  <si>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</si>
  <si>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</si>
  <si>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</si>
  <si>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</si>
  <si>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</si>
  <si>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</si>
  <si>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</si>
  <si>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</si>
  <si>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</si>
  <si>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</si>
  <si>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</si>
  <si>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</si>
  <si>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</si>
  <si>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</si>
  <si>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</si>
  <si>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</si>
  <si>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</si>
  <si>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</si>
  <si>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</si>
  <si>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</si>
  <si>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</si>
  <si>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</si>
  <si>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</si>
  <si>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</si>
  <si>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</si>
  <si>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</si>
  <si>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</si>
  <si>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</si>
  <si>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</si>
  <si>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</si>
  <si>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</si>
  <si>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</si>
  <si>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</si>
  <si>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</si>
  <si>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</si>
  <si>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</si>
  <si>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</si>
  <si>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</si>
  <si>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</si>
  <si>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</si>
  <si>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</si>
  <si>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</si>
  <si>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</si>
  <si>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</si>
  <si>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</si>
  <si>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</si>
  <si>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</si>
  <si>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</si>
  <si>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</si>
  <si>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</si>
  <si>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</si>
  <si>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</si>
  <si>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</si>
  <si>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</si>
  <si>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</si>
  <si>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</si>
  <si>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</si>
  <si>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</si>
  <si>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</si>
  <si>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</si>
  <si>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</si>
  <si>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</si>
  <si>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</si>
  <si>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</si>
  <si>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</si>
  <si>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</si>
  <si>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</si>
  <si>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</si>
  <si>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</si>
  <si>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</si>
  <si>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</si>
  <si>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</si>
  <si>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</si>
  <si>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</si>
  <si>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</si>
  <si>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</si>
  <si>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</si>
  <si>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</si>
  <si>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</si>
  <si>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</si>
  <si>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</si>
  <si>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</si>
  <si>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</si>
  <si>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</si>
  <si>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</si>
  <si>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</si>
  <si>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</si>
  <si>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</si>
  <si>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</si>
  <si>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</si>
  <si>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</si>
  <si>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</si>
  <si>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</si>
  <si>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</si>
  <si>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</si>
  <si>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</si>
  <si>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</si>
  <si>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</si>
  <si>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</si>
  <si>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</si>
  <si>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</si>
  <si>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</si>
  <si>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</si>
  <si>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</si>
  <si>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</si>
  <si>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</si>
  <si>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</si>
  <si>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</si>
  <si>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</si>
  <si>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</si>
  <si>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</si>
  <si>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</si>
  <si>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</si>
  <si>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</si>
  <si>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</si>
  <si>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</si>
  <si>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</si>
  <si>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</si>
  <si>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</si>
  <si>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</si>
  <si>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</si>
  <si>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</si>
  <si>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</si>
  <si>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</si>
  <si>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</si>
  <si>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</si>
  <si>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</si>
  <si>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</si>
  <si>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</si>
  <si>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</si>
  <si>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</si>
  <si>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</si>
  <si>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</si>
  <si>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</si>
  <si>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</si>
  <si>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</si>
  <si>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</si>
  <si>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</si>
  <si>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</si>
  <si>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</si>
  <si>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</si>
  <si>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</si>
  <si>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</si>
  <si>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</si>
  <si>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</si>
  <si>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</si>
  <si>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</si>
  <si>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</si>
  <si>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</si>
  <si>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</si>
  <si>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</si>
  <si>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</si>
  <si>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</si>
  <si>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</si>
  <si>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</si>
  <si>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</si>
  <si>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</si>
  <si>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</si>
  <si>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</si>
  <si>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</si>
  <si>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</si>
  <si>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</si>
  <si>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</si>
  <si>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</si>
  <si>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</si>
  <si>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</si>
  <si>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</si>
  <si>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</si>
  <si>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</si>
  <si>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</si>
  <si>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</si>
  <si>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</si>
  <si>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</si>
  <si>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</si>
  <si>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</si>
  <si>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</si>
  <si>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</si>
  <si>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</si>
  <si>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</si>
  <si>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</si>
  <si>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</si>
  <si>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</si>
  <si>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</si>
  <si>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</si>
  <si>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</si>
  <si>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</si>
  <si>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</si>
  <si>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</si>
  <si>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</si>
  <si>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</si>
  <si>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</si>
  <si>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</si>
  <si>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</si>
  <si>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</si>
  <si>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</si>
  <si>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</si>
  <si>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</si>
  <si>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</si>
  <si>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</si>
  <si>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</si>
  <si>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</si>
  <si>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</si>
  <si>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</si>
  <si>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</si>
  <si>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</si>
  <si>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</si>
  <si>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</si>
  <si>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</si>
  <si>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</si>
  <si>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</si>
  <si>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</si>
  <si>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</si>
  <si>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</si>
  <si>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</si>
  <si>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</si>
  <si>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</si>
  <si>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</si>
  <si>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</si>
  <si>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</si>
  <si>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</si>
  <si>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</si>
  <si>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</si>
  <si>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</si>
  <si>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</si>
  <si>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</si>
  <si>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</si>
  <si>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</si>
  <si>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</si>
  <si>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</si>
  <si>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</si>
  <si>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</si>
  <si>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</si>
  <si>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</si>
  <si>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</si>
  <si>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</si>
  <si>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</si>
  <si>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</si>
  <si>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</si>
  <si>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</si>
  <si>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</si>
  <si>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</si>
  <si>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</si>
  <si>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</si>
  <si>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</si>
  <si>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</si>
  <si>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</si>
  <si>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</si>
  <si>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</si>
  <si>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</si>
  <si>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</si>
  <si>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</si>
  <si>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</si>
  <si>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</si>
  <si>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</si>
  <si>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</si>
  <si>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</si>
  <si>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</si>
  <si>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</si>
  <si>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</si>
  <si>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</si>
  <si>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</si>
  <si>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</si>
  <si>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</si>
  <si>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</si>
  <si>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</si>
  <si>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</si>
  <si>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</si>
  <si>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</si>
  <si>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</si>
  <si>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</si>
  <si>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</si>
  <si>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</si>
  <si>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</si>
  <si>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</si>
  <si>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</si>
  <si>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</si>
  <si>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</si>
  <si>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</si>
  <si>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</si>
  <si>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</si>
  <si>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</si>
  <si>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</si>
  <si>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</si>
  <si>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</si>
  <si>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</si>
  <si>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</si>
  <si>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</si>
  <si>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</si>
  <si>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</si>
  <si>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</si>
  <si>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</si>
  <si>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</si>
  <si>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</si>
  <si>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</si>
  <si>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</si>
  <si>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</si>
  <si>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</si>
  <si>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</si>
  <si>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</si>
  <si>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</si>
  <si>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</si>
  <si>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</si>
  <si>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</si>
  <si>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</si>
  <si>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</si>
  <si>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</si>
  <si>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</si>
  <si>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</si>
  <si>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</si>
  <si>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</si>
  <si>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</si>
  <si>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</si>
  <si>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</si>
  <si>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</si>
  <si>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</si>
  <si>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</si>
  <si>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</si>
  <si>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</si>
  <si>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</si>
  <si>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</si>
  <si>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</si>
  <si>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</si>
  <si>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</si>
  <si>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</si>
  <si>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</si>
  <si>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</si>
  <si>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</si>
  <si>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</si>
  <si>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</si>
  <si>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</si>
  <si>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</si>
  <si>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</si>
  <si>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</si>
  <si>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</si>
  <si>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</si>
  <si>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</si>
  <si>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</si>
  <si>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</si>
  <si>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</si>
  <si>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</si>
  <si>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</si>
  <si>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</si>
  <si>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</si>
  <si>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</si>
  <si>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</si>
  <si>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</si>
  <si>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</si>
  <si>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</si>
  <si>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</si>
  <si>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</si>
  <si>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</si>
  <si>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</si>
  <si>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</si>
  <si>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art books</t>
  </si>
  <si>
    <t>children's books</t>
  </si>
  <si>
    <t>fiction</t>
  </si>
  <si>
    <t>nonfiction</t>
  </si>
  <si>
    <t>radio &amp; podcasts</t>
  </si>
  <si>
    <t>translations</t>
  </si>
  <si>
    <t>(All)</t>
  </si>
  <si>
    <t>Count of state</t>
  </si>
  <si>
    <t>Column Labels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</si>
  <si>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</si>
  <si>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</si>
  <si>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</si>
  <si>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</si>
  <si>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</si>
  <si>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</si>
  <si>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</si>
  <si>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</si>
  <si>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</si>
  <si>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</si>
  <si>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</si>
  <si>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</si>
  <si>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</si>
  <si>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</si>
  <si>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</si>
  <si>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</si>
  <si>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</si>
  <si>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</si>
  <si>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</si>
  <si>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</si>
  <si>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</si>
  <si>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</si>
  <si>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</si>
  <si>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</si>
  <si>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</si>
  <si>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</si>
  <si>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</si>
  <si>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</si>
  <si>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</si>
  <si>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</si>
  <si>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</si>
  <si>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</si>
  <si>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Range Max</t>
  </si>
  <si>
    <t>Range Min</t>
  </si>
  <si>
    <t>Greater than 50000</t>
  </si>
  <si>
    <t>Date Ended Conversion
(Launch Date Conversion)</t>
  </si>
  <si>
    <t>Date Created Conversion
(Deadline Date Conversion)</t>
  </si>
  <si>
    <t>Note:  I usually calculate the total by pulling the data like the other columns.</t>
  </si>
  <si>
    <t>In this case I summed it to match the instructions but there is a slight difference.</t>
  </si>
  <si>
    <t>Author:</t>
  </si>
  <si>
    <t xml:space="preserve">Email: </t>
  </si>
  <si>
    <t>ejw.data@gmail.com</t>
  </si>
  <si>
    <t>Erin J. Wills</t>
  </si>
  <si>
    <t>Date: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</si>
  <si>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</si>
  <si>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</si>
  <si>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</si>
  <si>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</si>
  <si>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</si>
  <si>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</si>
  <si>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</si>
  <si>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</si>
  <si>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</si>
  <si>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</si>
  <si>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</si>
  <si>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</si>
  <si>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</si>
  <si>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</si>
  <si>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</si>
  <si>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</si>
  <si>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</si>
  <si>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</si>
  <si>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photobooks</t>
  </si>
  <si>
    <t>places</t>
  </si>
  <si>
    <t>plays</t>
  </si>
  <si>
    <t>pop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</si>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</sst>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5">
    <dxf>
      <font>
        <color theme="5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553AC405-44FB-4DED-93D0-E93EC618D433}"/>
  </tableStyles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[kickstart-campaigns.xlsx]Analysis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'Analysis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A-40E4-9E80-ECF76834C789}"/>
            </c:ext>
          </c:extLst>
        </c:ser>
        <c:ser>
          <c:idx val="1"/>
          <c:order val="1"/>
          <c:tx>
            <c:strRef>
              <c:f>'Analysis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A-40E4-9E80-ECF76834C789}"/>
            </c:ext>
          </c:extLst>
        </c:ser>
        <c:ser>
          <c:idx val="2"/>
          <c:order val="2"/>
          <c:tx>
            <c:strRef>
              <c:f>'Analysis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A-40E4-9E80-ECF76834C789}"/>
            </c:ext>
          </c:extLst>
        </c:ser>
        <c:ser>
          <c:idx val="3"/>
          <c:order val="3"/>
          <c:tx>
            <c:strRef>
              <c:f>'Analysis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'Analysis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3A-40E4-9E80-ECF76834C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773648"/>
        <c:axId val="185381920"/>
      </c:barChart>
      <c:catAx>
        <c:axId val="6807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81920"/>
        <c:crosses val="autoZero"/>
        <c:auto val="1"/>
        <c:lblAlgn val="ctr"/>
        <c:lblOffset val="100"/>
        <c:noMultiLvlLbl val="0"/>
      </c:catAx>
      <c:valAx>
        <c:axId val="1853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[kickstart-campaigns.xlsx]Analysis 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2'!$B$5:$B$6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'Analysis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2'!$B$7:$B$48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D-4E8E-87B1-15E5353BB8EC}"/>
            </c:ext>
          </c:extLst>
        </c:ser>
        <c:ser>
          <c:idx val="1"/>
          <c:order val="1"/>
          <c:tx>
            <c:strRef>
              <c:f>'Analysis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6D-4E8E-87B1-15E5353BB8EC}"/>
            </c:ext>
          </c:extLst>
        </c:ser>
        <c:ser>
          <c:idx val="2"/>
          <c:order val="2"/>
          <c:tx>
            <c:strRef>
              <c:f>'Analysis 2'!$D$5:$D$6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2'!$D$7:$D$48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6D-4E8E-87B1-15E5353BB8EC}"/>
            </c:ext>
          </c:extLst>
        </c:ser>
        <c:ser>
          <c:idx val="3"/>
          <c:order val="3"/>
          <c:tx>
            <c:strRef>
              <c:f>'Analysis 2'!$E$5:$E$6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'Analysis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2'!$E$7:$E$48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B2-49E8-B378-E17C1D4A2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2254528"/>
        <c:axId val="797786336"/>
      </c:barChart>
      <c:catAx>
        <c:axId val="7922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786336"/>
        <c:crosses val="autoZero"/>
        <c:auto val="1"/>
        <c:lblAlgn val="ctr"/>
        <c:lblOffset val="100"/>
        <c:noMultiLvlLbl val="0"/>
      </c:catAx>
      <c:valAx>
        <c:axId val="79778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5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[kickstart-campaigns.xlsx]Analysis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'Analysis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3'!$B$7:$B$19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1-4882-A698-D91471B4C17D}"/>
            </c:ext>
          </c:extLst>
        </c:ser>
        <c:ser>
          <c:idx val="1"/>
          <c:order val="1"/>
          <c:tx>
            <c:strRef>
              <c:f>'Analysis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'Analysis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3'!$C$7:$C$19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1-4882-A698-D91471B4C17D}"/>
            </c:ext>
          </c:extLst>
        </c:ser>
        <c:ser>
          <c:idx val="2"/>
          <c:order val="2"/>
          <c:tx>
            <c:strRef>
              <c:f>'Analysis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'Analysis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3'!$D$7:$D$19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1-4882-A698-D91471B4C17D}"/>
            </c:ext>
          </c:extLst>
        </c:ser>
        <c:ser>
          <c:idx val="3"/>
          <c:order val="3"/>
          <c:tx>
            <c:strRef>
              <c:f>'Analysis 3'!$E$5:$E$6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'Analysis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3'!$E$7:$E$19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C1-4882-A698-D91471B4C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123168"/>
        <c:axId val="185388992"/>
      </c:lineChart>
      <c:catAx>
        <c:axId val="7971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88992"/>
        <c:crosses val="autoZero"/>
        <c:auto val="1"/>
        <c:lblAlgn val="ctr"/>
        <c:lblOffset val="100"/>
        <c:noMultiLvlLbl val="0"/>
      </c:catAx>
      <c:valAx>
        <c:axId val="185388992"/>
        <c:scaling>
          <c:orientation val="minMax"/>
          <c:max val="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1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B-4D63-88DA-354DF2663D6E}"/>
            </c:ext>
          </c:extLst>
        </c:ser>
        <c:ser>
          <c:idx val="1"/>
          <c:order val="1"/>
          <c:tx>
            <c:strRef>
              <c:f>Outcomes!$I$1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B-4D63-88DA-354DF2663D6E}"/>
            </c:ext>
          </c:extLst>
        </c:ser>
        <c:ser>
          <c:idx val="2"/>
          <c:order val="2"/>
          <c:tx>
            <c:strRef>
              <c:f>Outcomes!$J$1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9B-4D63-88DA-354DF2663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751087"/>
        <c:axId val="1593580815"/>
      </c:lineChart>
      <c:catAx>
        <c:axId val="169375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580815"/>
        <c:crosses val="autoZero"/>
        <c:auto val="1"/>
        <c:lblAlgn val="ctr"/>
        <c:lblOffset val="100"/>
        <c:noMultiLvlLbl val="0"/>
      </c:catAx>
      <c:valAx>
        <c:axId val="159358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5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0</xdr:row>
      <xdr:rowOff>100011</xdr:rowOff>
    </xdr:from>
    <xdr:to>
      <xdr:col>18</xdr:col>
      <xdr:colOff>571500</xdr:colOff>
      <xdr:row>25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B3145D-44EE-441E-AE9F-67E9B3FC0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4</xdr:row>
      <xdr:rowOff>33337</xdr:rowOff>
    </xdr:from>
    <xdr:to>
      <xdr:col>23</xdr:col>
      <xdr:colOff>561975</xdr:colOff>
      <xdr:row>30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529BAF-5C98-4C80-9F3B-9FA8A4457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771524</xdr:colOff>
      <xdr:row>1</xdr:row>
      <xdr:rowOff>14286</xdr:rowOff>
    </xdr:from>
    <xdr:to>
      <xdr:col>20</xdr:col>
      <xdr:colOff>47625</xdr:colOff>
      <xdr:row>26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A0E2A-85B9-4681-B1E6-FDBCE6716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582930</xdr:colOff>
      <xdr:row>14</xdr:row>
      <xdr:rowOff>170497</xdr:rowOff>
    </xdr:from>
    <xdr:to>
      <xdr:col>11</xdr:col>
      <xdr:colOff>476250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23BA8-93F6-46D2-9CC1-644B5EAA5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jw.data@gmail.com" refreshedDate="43701.691341319442" createdVersion="6" refreshedVersion="6" minRefreshableVersion="3" recordCount="4114" xr:uid="{262F43CD-A382-41CF-AC71-F4D9003B0B6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_x000a_(Deadline Date Conversion)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_x000a_(Launch Date Conversion)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6-21T19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5-25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6-01T12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5-18T11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8-27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03T13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04T02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1-29T07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6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06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3-26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7-15T14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0-28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2-12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4-25T12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1-11-14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3-11T15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3-04T09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5-19T16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01T14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6-11-18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4-19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7-21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7-06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0-27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6-12-07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7-05T13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7-05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0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1-19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09-01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3-03T18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3-16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7-10T10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3-09T18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6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5-11-12T21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6-01T13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4-18T16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1-16T17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2-28T15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0-3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2-12-18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1-07T10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08T16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0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0-03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3-12-26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09-14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4-2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5-11T23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4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1-12-05T06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3-12-12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1-1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1-17T23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5-13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5-12-02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3-21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2-20T12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2-14T12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09-18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3-07T11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6-24T11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7-28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5-11-20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1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5-17T02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1-27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1-27T18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1-24T09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09-16T10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2-16T13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6-23T22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09-2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1-01T11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0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6-12-21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7-15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1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0-28T10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7-20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1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06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4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1-21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5-27T14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8-08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1-18T21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0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16T12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7-30T16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3-13T00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2-20T07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1-11-22T11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4-06T05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2-24T04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0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0-11-25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1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6-08T19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2-10T03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1-13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6-12-28T15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5-12-18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4-20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1-04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09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6-27T15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2-09T12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1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8-15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1-13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2-12T16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3-03T01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3-12-04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6-03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2-13T11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5-16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3-25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1-21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1-14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0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7-07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0-31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5-17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8-07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4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0-26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5-22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2-06T13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1-26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01T10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1-06T06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01T12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1-0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7-07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7-03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6-12-04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0-31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1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1-18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7-03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2-14T12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4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1-12T00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7-17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5-06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3-04T11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1-31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1-16T22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1-28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0-29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09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0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7-12T11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0-03T16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09-17T10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2-21T16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5-12-01T23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09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6-26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4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08-24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5-23T12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7"/>
    <d v="2014-11-18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0"/>
    <d v="2015-11-17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4"/>
    <d v="2016-12-03T16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6"/>
    <d v="2014-11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8"/>
    <d v="2015-09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0"/>
    <d v="2016-03-04T12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1"/>
    <d v="2015-02-10T2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09"/>
    <d v="2012-11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6"/>
    <d v="2013-09-29T10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6"/>
    <d v="2009-11-05T13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39"/>
    <d v="2010-07-20T00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3"/>
    <d v="2012-03-19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69"/>
    <d v="2010-05-15T17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8"/>
    <d v="2011-06-28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7"/>
    <d v="2017-03-10T07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0"/>
    <d v="2014-12-16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6"/>
    <d v="2016-03-31T18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29"/>
    <d v="2015-09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4"/>
    <d v="2016-07-08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6"/>
    <d v="2015-06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39"/>
    <d v="2015-06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6"/>
    <d v="2015-10-15T05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0"/>
    <d v="2015-02-17T13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7"/>
    <d v="2016-05-15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59"/>
    <d v="2016-02-0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0"/>
    <d v="2015-07-24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89"/>
    <d v="2015-01-06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7"/>
    <d v="2015-12-06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0"/>
    <d v="2015-11-13T10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5"/>
    <d v="2014-08-26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8"/>
    <d v="2015-01-25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2"/>
    <d v="2012-09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4"/>
    <d v="2013-06-18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2"/>
    <d v="2013-01-28T20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4"/>
    <d v="2016-03-01T11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39"/>
    <d v="2013-04-17T21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7"/>
    <d v="2011-10-16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8"/>
    <d v="2016-02-13T10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2"/>
    <d v="2011-03-30T17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5"/>
    <d v="2016-10-13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19"/>
    <d v="2015-09-23T16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5"/>
    <d v="2010-10-05T17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2"/>
    <d v="2012-02-01T23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5"/>
    <d v="2015-03-04T17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5"/>
    <d v="2016-02-13T05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6"/>
    <d v="2015-01-30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0"/>
    <d v="2015-06-12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8"/>
    <d v="2016-10-18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7"/>
    <d v="2010-02-06T17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8"/>
    <d v="2016-11-01T05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7"/>
    <d v="2013-04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6"/>
    <d v="2016-01-27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7"/>
    <d v="2010-08-05T12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7"/>
    <d v="2012-02-06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1"/>
    <d v="2011-04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1"/>
    <d v="2013-04-01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6"/>
    <d v="2015-10-12T20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5"/>
    <d v="2014-11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8"/>
    <d v="2016-02-08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2"/>
    <d v="2010-06-03T16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5"/>
    <d v="2016-01-28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8"/>
    <d v="2010-06-25T19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5"/>
    <d v="2013-08-02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59"/>
    <d v="2012-04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2"/>
    <d v="2015-04-17T16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3"/>
    <d v="2016-02-25T13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4"/>
    <d v="2015-07-12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7"/>
    <d v="2015-10-15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3"/>
    <d v="2014-01-07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5"/>
    <d v="2015-08-05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6"/>
    <d v="2016-05-15T17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2"/>
    <d v="2012-03-09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5"/>
    <d v="2012-01-19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299"/>
    <d v="2012-06-14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0"/>
    <d v="2014-03-18T10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1"/>
    <d v="2017-03-13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48"/>
    <d v="2016-12-04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3"/>
    <d v="2015-04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0"/>
    <d v="2015-03-24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6"/>
    <d v="2015-07-27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399"/>
    <d v="2016-01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5"/>
    <d v="2014-07-11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18"/>
    <d v="2014-09-10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19"/>
    <d v="2015-01-22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1"/>
    <d v="2014-12-0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5"/>
    <d v="2016-02-12T0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28"/>
    <d v="2016-01-12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38"/>
    <d v="2016-01-14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59"/>
    <d v="2012-06-2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3"/>
    <d v="2014-10-01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5"/>
    <d v="2012-12-14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88"/>
    <d v="2010-12-30T15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3"/>
    <d v="2015-09-11T02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5"/>
    <d v="2015-08-01T15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1"/>
    <d v="2009-11-10T11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3"/>
    <d v="2012-11-09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59"/>
    <d v="2016-08-12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2"/>
    <d v="2014-12-12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78"/>
    <d v="2015-10-17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2"/>
    <d v="2014-06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1"/>
    <d v="2014-07-08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599"/>
    <d v="2014-10-03T12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4"/>
    <d v="2014-09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4"/>
    <d v="2015-10-27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4"/>
    <d v="2016-02-08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0"/>
    <d v="2015-02-20T09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4"/>
    <d v="2016-06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3"/>
    <d v="2016-01-11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5"/>
    <d v="2015-01-28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3"/>
    <d v="2015-05-30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86"/>
    <d v="2015-04-18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0"/>
    <d v="2017-02-21T15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5"/>
    <d v="2016-08-29T22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09"/>
    <d v="2015-11-1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1"/>
    <d v="2017-01-10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36"/>
    <d v="2015-02-09T19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4"/>
    <d v="2016-08-03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2"/>
    <d v="2013-12-12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58"/>
    <d v="2012-01-18T19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5"/>
    <d v="2015-10-23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1"/>
    <d v="2016-07-06T23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4"/>
    <d v="2016-06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796"/>
    <d v="2014-11-05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2"/>
    <d v="2015-06-30T01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5"/>
    <d v="2016-05-05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28"/>
    <d v="2014-10-26T12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59"/>
    <d v="2014-07-11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67"/>
    <d v="2014-12-0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0"/>
    <d v="2014-11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88"/>
    <d v="2014-08-18T12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89"/>
    <d v="2014-11-10T13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09"/>
    <d v="2014-07-08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2"/>
    <d v="2014-09-30T10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67"/>
    <d v="2014-08-0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4"/>
    <d v="2016-05-21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88"/>
    <d v="2016-09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1"/>
    <d v="2014-11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29"/>
    <d v="2016-10-01T07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35"/>
    <d v="2015-06-22T14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55"/>
    <d v="2015-08-29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57"/>
    <d v="2015-09-01T07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58"/>
    <d v="2016-09-17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0"/>
    <d v="2016-06-29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1"/>
    <d v="2015-05-04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15"/>
    <d v="2014-07-28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18"/>
    <d v="2014-12-04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24"/>
    <d v="2017-03-14T10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25"/>
    <d v="2017-03-09T08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0"/>
    <d v="2012-04-27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1"/>
    <d v="2014-07-09T13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59"/>
    <d v="2014-10-28T11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1"/>
    <d v="2014-05-12T21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04"/>
    <d v="2014-07-14T09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2"/>
    <d v="2015-02-15T18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0"/>
    <d v="2016-12-18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39"/>
    <d v="2015-06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43"/>
    <d v="2015-05-22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55"/>
    <d v="2015-10-07T07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62"/>
    <d v="2015-06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76"/>
    <d v="2016-01-11T16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293"/>
    <d v="2016-06-17T12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0"/>
    <d v="2016-03-2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09"/>
    <d v="2016-05-08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1"/>
    <d v="2017-01-10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84"/>
    <d v="2014-06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20"/>
    <d v="2016-01-11T08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34"/>
    <d v="2015-01-12T14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54"/>
    <d v="2016-02-19T19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57"/>
    <d v="2016-03-29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17"/>
    <d v="2016-03-13T09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49"/>
    <d v="2016-07-04T11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57"/>
    <d v="2014-09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58"/>
    <d v="2015-05-22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71"/>
    <d v="2014-11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80"/>
    <d v="2016-08-09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85"/>
    <d v="2015-08-04T14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592"/>
    <d v="2016-07-15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08"/>
    <d v="2014-08-26T00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20"/>
    <d v="2016-11-26T22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33"/>
    <d v="2016-08-16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43"/>
    <d v="2016-05-09T10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51"/>
    <d v="2015-10-17T14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77"/>
    <d v="2015-01-16T11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85"/>
    <d v="2014-09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696"/>
    <d v="2015-03-09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03"/>
    <d v="2015-01-28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04"/>
    <d v="2015-05-23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07"/>
    <d v="2016-01-12T11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19"/>
    <d v="2015-03-26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21"/>
    <d v="2015-02-13T12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27"/>
    <d v="2014-08-07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30"/>
    <d v="2014-07-11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31"/>
    <d v="2016-09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42"/>
    <d v="2014-11-1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43"/>
    <d v="2014-04-18T06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54"/>
    <d v="2015-05-14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56"/>
    <d v="2016-11-08T09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61"/>
    <d v="2014-09-04T21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73"/>
    <d v="2016-10-23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74"/>
    <d v="2014-05-07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785"/>
    <d v="2015-09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17"/>
    <d v="2016-07-02T17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30"/>
    <d v="2015-05-12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34"/>
    <d v="2014-07-28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41"/>
    <d v="2014-07-13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42"/>
    <d v="2014-10-02T09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48"/>
    <d v="2016-05-19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65"/>
    <d v="2016-04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70"/>
    <d v="2015-06-16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883"/>
    <d v="2015-06-30T19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67"/>
    <d v="2014-05-0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79"/>
    <d v="2014-07-22T14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3982"/>
    <d v="2015-01-16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3996"/>
    <d v="2014-08-05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13"/>
    <d v="2015-03-04T17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19"/>
    <d v="2015-05-20T00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64"/>
    <d v="2015-10-27T17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0E817-60EF-49B6-8BA4-F05B43F4479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C4A93-3C36-40A0-A048-F4C4033068C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9F3C4-73CD-44B1-83EE-325845C0B96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ejw.data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5" zoomScaleNormal="65" workbookViewId="0">
      <selection activeCell="G16" sqref="G1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style="6" bestFit="1" customWidth="1"/>
    <col min="16" max="16" width="22.140625" style="8" bestFit="1" customWidth="1"/>
    <col min="17" max="17" width="21.28515625" bestFit="1" customWidth="1"/>
    <col min="18" max="18" width="17.7109375" bestFit="1" customWidth="1"/>
    <col min="19" max="19" width="36" bestFit="1" customWidth="1"/>
    <col min="20" max="20" width="34.42578125" bestFit="1" customWidth="1"/>
  </cols>
  <sheetData>
    <row r="1" spans="1:20" ht="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2" t="s">
        <v>8366</v>
      </c>
      <c r="T1" s="2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IFERROR(E2/L2,0)</f>
        <v>63.917582417582416</v>
      </c>
      <c r="Q2" t="str">
        <f t="shared" ref="Q2:Q65" si="2">IFERROR(LEFT(N2,FIND("/",N2)-1),N2)</f>
        <v>film &amp; video</v>
      </c>
      <c r="R2" t="str">
        <f t="shared" ref="R2:R65" si="3">IFERROR(RIGHT(N2,LEN(N2)-FIND("/",N2)),"None")</f>
        <v>television</v>
      </c>
      <c r="S2" s="11">
        <f t="shared" ref="S2:S65" si="4">(I2/86400)+25569+(-5/24)</f>
        <v>42207.916666666664</v>
      </c>
      <c r="T2" s="11">
        <f t="shared" ref="T2:T65" si="5">(J2/86400)+25569+(-5/24)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42796.392164351848</v>
      </c>
      <c r="T3" s="11">
        <f t="shared" si="5"/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42555.838738425919</v>
      </c>
      <c r="T9" s="11">
        <f t="shared" si="5"/>
        <v>42515.838738425919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41899.333981481475</v>
      </c>
      <c r="T20" s="11">
        <f t="shared" si="5"/>
        <v>41869.333981481475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42260.549907407403</v>
      </c>
      <c r="T22" s="11">
        <f t="shared" si="5"/>
        <v>42200.549907407403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42262.610416666663</v>
      </c>
      <c r="T26" s="11">
        <f t="shared" si="5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42316.494224537033</v>
      </c>
      <c r="T35" s="11">
        <f t="shared" si="5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41404.84888888889</v>
      </c>
      <c r="T40" s="11">
        <f t="shared" si="5"/>
        <v>41374.84888888889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41918.890474537031</v>
      </c>
      <c r="T46" s="11">
        <f t="shared" si="5"/>
        <v>41873.890474537031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42353.756643518514</v>
      </c>
      <c r="T48" s="11">
        <f t="shared" si="5"/>
        <v>42323.756643518514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</v>
      </c>
      <c r="T53" s="11">
        <f t="shared" si="5"/>
        <v>42196.72033564814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42149.340555555558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42230.027499999997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41431.605983796289</v>
      </c>
      <c r="T63" s="11">
        <f t="shared" si="5"/>
        <v>41409.605983796289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IFERROR(E66/L66,0)</f>
        <v>86.666666666666671</v>
      </c>
      <c r="Q66" t="str">
        <f t="shared" ref="Q66:Q129" si="8">IFERROR(LEFT(N66,FIND("/",N66)-1),N66)</f>
        <v>film &amp; video</v>
      </c>
      <c r="R66" t="str">
        <f t="shared" ref="R66:R129" si="9">IFERROR(RIGHT(N66,LEN(N66)-FIND("/",N66)),"None")</f>
        <v>shorts</v>
      </c>
      <c r="S66" s="11">
        <f t="shared" ref="S66:S129" si="10">(I66/86400)+25569+(-5/24)</f>
        <v>41462.809965277775</v>
      </c>
      <c r="T66" s="11">
        <f t="shared" ref="T66:T129" si="11">(J66/86400)+25569+(-5/24)</f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41862.040972222218</v>
      </c>
      <c r="T67" s="11">
        <f t="shared" si="11"/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40996.936539351846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41103.918055555558</v>
      </c>
      <c r="T83" s="11">
        <f t="shared" si="11"/>
        <v>41099.950543981475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40331.861805555549</v>
      </c>
      <c r="T89" s="11">
        <f t="shared" si="11"/>
        <v>40322.331053240741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41427.543888888882</v>
      </c>
      <c r="T91" s="11">
        <f t="shared" si="11"/>
        <v>41402.543888888882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41214.586504629631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41001.568298611106</v>
      </c>
      <c r="T108" s="11">
        <f t="shared" si="11"/>
        <v>40987.568298611106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41717.834699074076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40943.530601851853</v>
      </c>
      <c r="T117" s="11">
        <f t="shared" si="11"/>
        <v>40918.530601851853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IFERROR(E130/L130,0)</f>
        <v>311.16666666666669</v>
      </c>
      <c r="Q130" t="str">
        <f t="shared" ref="Q130:Q193" si="14">IFERROR(LEFT(N130,FIND("/",N130)-1),N130)</f>
        <v>film &amp; video</v>
      </c>
      <c r="R130" t="str">
        <f t="shared" ref="R130:R193" si="15">IFERROR(RIGHT(N130,LEN(N130)-FIND("/",N130)),"None")</f>
        <v>science fiction</v>
      </c>
      <c r="S130" s="11">
        <f t="shared" ref="S130:S193" si="16">(I130/86400)+25569+(-5/24)</f>
        <v>42663.019594907404</v>
      </c>
      <c r="T130" s="11">
        <f t="shared" ref="T130:T193" si="17">(J130/86400)+25569+(-5/24)</f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41942.728969907403</v>
      </c>
      <c r="T131" s="11">
        <f t="shared" si="17"/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41778.707083333335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41904.869212962956</v>
      </c>
      <c r="T154" s="11">
        <f t="shared" si="17"/>
        <v>41874.869212962956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</v>
      </c>
      <c r="T162" s="11">
        <f t="shared" si="17"/>
        <v>42171.70475694444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42082.144942129627</v>
      </c>
      <c r="T174" s="11">
        <f t="shared" si="17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IFERROR(E194/L194,0)</f>
        <v>5.666666666666667</v>
      </c>
      <c r="Q194" t="str">
        <f t="shared" ref="Q194:Q257" si="20">IFERROR(LEFT(N194,FIND("/",N194)-1),N194)</f>
        <v>film &amp; video</v>
      </c>
      <c r="R194" t="str">
        <f t="shared" ref="R194:R257" si="21">IFERROR(RIGHT(N194,LEN(N194)-FIND("/",N194)),"None")</f>
        <v>drama</v>
      </c>
      <c r="S194" s="11">
        <f t="shared" ref="S194:S257" si="22">(I194/86400)+25569+(-5/24)</f>
        <v>41929.583703703705</v>
      </c>
      <c r="T194" s="11">
        <f t="shared" ref="T194:T257" si="23">(J194/86400)+25569+(-5/24)</f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>
        <f t="shared" si="19"/>
        <v>0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41971.768124999995</v>
      </c>
      <c r="T195" s="11">
        <f t="shared" si="23"/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41896.875034722216</v>
      </c>
      <c r="T202" s="11">
        <f t="shared" si="23"/>
        <v>41866.875034722216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42265.951585648145</v>
      </c>
      <c r="T213" s="11">
        <f t="shared" si="23"/>
        <v>42235.951585648145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42236.629166666666</v>
      </c>
      <c r="T222" s="11">
        <f t="shared" si="23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42159.568877314814</v>
      </c>
      <c r="T232" s="11">
        <f t="shared" si="23"/>
        <v>42129.568877314814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</v>
      </c>
      <c r="T233" s="11">
        <f t="shared" si="23"/>
        <v>42341.75059027777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42320.876145833332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42713.754166666666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40253.087500000001</v>
      </c>
      <c r="T246" s="11">
        <f t="shared" si="23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40266.454374999994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42263.744328703702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IFERROR(E258/L258,0)</f>
        <v>65.756363636363631</v>
      </c>
      <c r="Q258" t="str">
        <f t="shared" ref="Q258:Q321" si="26">IFERROR(LEFT(N258,FIND("/",N258)-1),N258)</f>
        <v>film &amp; video</v>
      </c>
      <c r="R258" t="str">
        <f t="shared" ref="R258:R321" si="27">IFERROR(RIGHT(N258,LEN(N258)-FIND("/",N258)),"None")</f>
        <v>documentary</v>
      </c>
      <c r="S258" s="11">
        <f t="shared" ref="S258:S321" si="28">(I258/86400)+25569+(-5/24)</f>
        <v>41349.560960648145</v>
      </c>
      <c r="T258" s="11">
        <f t="shared" ref="T258:T321" si="29">(J258/86400)+25569+(-5/24)</f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42509.418541666666</v>
      </c>
      <c r="T259" s="11">
        <f t="shared" si="29"/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40637.658217592594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41611.891909722217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41789.382349537038</v>
      </c>
      <c r="T282" s="11">
        <f t="shared" si="29"/>
        <v>41744.382349537038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42089.519687499997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41061.862800925919</v>
      </c>
      <c r="T305" s="11">
        <f t="shared" si="29"/>
        <v>41031.862800925919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41353.587187499994</v>
      </c>
      <c r="T308" s="11">
        <f t="shared" si="2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41312.736122685186</v>
      </c>
      <c r="T309" s="11">
        <f t="shared" si="29"/>
        <v>41282.736122685186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IFERROR(E322/L322,0)</f>
        <v>134.91139240506328</v>
      </c>
      <c r="Q322" t="str">
        <f t="shared" ref="Q322:Q385" si="32">IFERROR(LEFT(N322,FIND("/",N322)-1),N322)</f>
        <v>film &amp; video</v>
      </c>
      <c r="R322" t="str">
        <f t="shared" ref="R322:R385" si="33">IFERROR(RIGHT(N322,LEN(N322)-FIND("/",N322)),"None")</f>
        <v>documentary</v>
      </c>
      <c r="S322" s="11">
        <f t="shared" ref="S322:S385" si="34">(I322/86400)+25569+(-5/24)</f>
        <v>42360.749999999993</v>
      </c>
      <c r="T322" s="11">
        <f t="shared" ref="T322:T385" si="35">(J322/86400)+25569+(-5/24)</f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42682.279930555553</v>
      </c>
      <c r="T323" s="11">
        <f t="shared" si="35"/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42291.291909722218</v>
      </c>
      <c r="T348" s="11">
        <f t="shared" si="35"/>
        <v>42261.291909722218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41049.584699074076</v>
      </c>
      <c r="T368" s="11">
        <f t="shared" si="35"/>
        <v>41019.584699074076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IFERROR(E386/L386,0)</f>
        <v>58.540469973890339</v>
      </c>
      <c r="Q386" t="str">
        <f t="shared" ref="Q386:Q449" si="38">IFERROR(LEFT(N386,FIND("/",N386)-1),N386)</f>
        <v>film &amp; video</v>
      </c>
      <c r="R386" t="str">
        <f t="shared" ref="R386:R449" si="39">IFERROR(RIGHT(N386,LEN(N386)-FIND("/",N386)),"None")</f>
        <v>documentary</v>
      </c>
      <c r="S386" s="11">
        <f t="shared" ref="S386:S449" si="40">(I386/86400)+25569+(-5/24)</f>
        <v>42010.573460648149</v>
      </c>
      <c r="T386" s="11">
        <f t="shared" ref="T386:T449" si="41">(J386/86400)+25569+(-5/24)</f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41964.41783564815</v>
      </c>
      <c r="T387" s="11">
        <f t="shared" si="41"/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</v>
      </c>
      <c r="T390" s="11">
        <f t="shared" si="41"/>
        <v>42548.86782407407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41673.854745370372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41097.356550925928</v>
      </c>
      <c r="T398" s="11">
        <f t="shared" si="41"/>
        <v>41082.356550925928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41675.75277777778</v>
      </c>
      <c r="T406" s="11">
        <f t="shared" si="41"/>
        <v>41646.419699074067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42173.773113425923</v>
      </c>
      <c r="T412" s="11">
        <f t="shared" si="41"/>
        <v>42113.773113425923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41360.762268518512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41893.052048611113</v>
      </c>
      <c r="T424" s="11">
        <f t="shared" si="41"/>
        <v>41863.052048611113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42285.700694444444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42556.662997685184</v>
      </c>
      <c r="T433" s="11">
        <f t="shared" si="41"/>
        <v>42526.662997685184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42288.421550925923</v>
      </c>
      <c r="T435" s="11">
        <f t="shared" si="41"/>
        <v>42228.421550925923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41929.553449074076</v>
      </c>
      <c r="T441" s="11">
        <f t="shared" si="41"/>
        <v>41919.553449074076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IFERROR(E450/L450,0)</f>
        <v>20.502500000000001</v>
      </c>
      <c r="Q450" t="str">
        <f t="shared" ref="Q450:Q513" si="44">IFERROR(LEFT(N450,FIND("/",N450)-1),N450)</f>
        <v>film &amp; video</v>
      </c>
      <c r="R450" t="str">
        <f t="shared" ref="R450:R513" si="45">IFERROR(RIGHT(N450,LEN(N450)-FIND("/",N450)),"None")</f>
        <v>animation</v>
      </c>
      <c r="S450" s="11">
        <f t="shared" ref="S450:S513" si="46">(I450/86400)+25569+(-5/24)</f>
        <v>41773.549710648142</v>
      </c>
      <c r="T450" s="11">
        <f t="shared" ref="T450:T513" si="47">(J450/86400)+25569+(-5/24)</f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41564.359780092593</v>
      </c>
      <c r="T451" s="11">
        <f t="shared" si="47"/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42137.49554398148</v>
      </c>
      <c r="T454" s="11">
        <f t="shared" si="47"/>
        <v>42107.49554398148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40970.794236111113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41547.486122685186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40764.918298611105</v>
      </c>
      <c r="T464" s="11">
        <f t="shared" si="47"/>
        <v>40704.918298611105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42508.640451388885</v>
      </c>
      <c r="T466" s="11">
        <f t="shared" si="47"/>
        <v>42488.640451388885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41040.959293981483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41495.29184027778</v>
      </c>
      <c r="T482" s="11">
        <f t="shared" si="47"/>
        <v>41465.29184027778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42447.688541666663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41411.297442129631</v>
      </c>
      <c r="T487" s="11">
        <f t="shared" si="47"/>
        <v>41381.297442129631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41143.760243055549</v>
      </c>
      <c r="T492" s="11">
        <f t="shared" si="47"/>
        <v>41113.760243055549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42396.774293981478</v>
      </c>
      <c r="T493" s="11">
        <f t="shared" si="47"/>
        <v>42366.774293981478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42144.517800925925</v>
      </c>
      <c r="T495" s="11">
        <f t="shared" si="47"/>
        <v>42114.517800925925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40247.677673611106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IFERROR(E514/L514,0)</f>
        <v>5.5</v>
      </c>
      <c r="Q514" t="str">
        <f t="shared" ref="Q514:Q577" si="50">IFERROR(LEFT(N514,FIND("/",N514)-1),N514)</f>
        <v>film &amp; video</v>
      </c>
      <c r="R514" t="str">
        <f t="shared" ref="R514:R577" si="51">IFERROR(RIGHT(N514,LEN(N514)-FIND("/",N514)),"None")</f>
        <v>animation</v>
      </c>
      <c r="S514" s="11">
        <f t="shared" ref="S514:S577" si="52">(I514/86400)+25569+(-5/24)</f>
        <v>42694.575543981475</v>
      </c>
      <c r="T514" s="11">
        <f t="shared" ref="T514:T577" si="53">(J514/86400)+25569+(-5/24)</f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42597.083333333336</v>
      </c>
      <c r="T515" s="11">
        <f t="shared" si="53"/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41248.183113425919</v>
      </c>
      <c r="T521" s="11">
        <f t="shared" si="53"/>
        <v>41218.183113425919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42741.336863425924</v>
      </c>
      <c r="T537" s="11">
        <f t="shared" si="53"/>
        <v>42711.336863425924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42179.136655092589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42722.180729166663</v>
      </c>
      <c r="T564" s="11">
        <f t="shared" si="53"/>
        <v>42692.180729166663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42195.576956018514</v>
      </c>
      <c r="T567" s="11">
        <f t="shared" si="53"/>
        <v>42165.576956018514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42418.589918981474</v>
      </c>
      <c r="T572" s="11">
        <f t="shared" si="53"/>
        <v>42388.589918981474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IFERROR(E578/L578,0)</f>
        <v>1</v>
      </c>
      <c r="Q578" t="str">
        <f t="shared" ref="Q578:Q641" si="56">IFERROR(LEFT(N578,FIND("/",N578)-1),N578)</f>
        <v>technology</v>
      </c>
      <c r="R578" t="str">
        <f t="shared" ref="R578:R641" si="57">IFERROR(RIGHT(N578,LEN(N578)-FIND("/",N578)),"None")</f>
        <v>web</v>
      </c>
      <c r="S578" s="11">
        <f t="shared" ref="S578:S641" si="58">(I578/86400)+25569+(-5/24)</f>
        <v>42091.221666666665</v>
      </c>
      <c r="T578" s="11">
        <f t="shared" ref="T578:T641" si="59">(J578/86400)+25569+(-5/24)</f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42510.380810185183</v>
      </c>
      <c r="T579" s="11">
        <f t="shared" si="59"/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42127.861550925925</v>
      </c>
      <c r="T597" s="11">
        <f t="shared" si="59"/>
        <v>42082.861550925925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42239.149398148147</v>
      </c>
      <c r="T607" s="11">
        <f t="shared" si="59"/>
        <v>42194.149398148147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42614.823449074072</v>
      </c>
      <c r="T614" s="11">
        <f t="shared" si="59"/>
        <v>42584.823449074072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42791.167905092589</v>
      </c>
      <c r="T618" s="11">
        <f t="shared" si="59"/>
        <v>42761.167905092589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42507.090995370367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IFERROR(E642/L642,0)</f>
        <v>50.5</v>
      </c>
      <c r="Q642" t="str">
        <f t="shared" ref="Q642:Q705" si="62">IFERROR(LEFT(N642,FIND("/",N642)-1),N642)</f>
        <v>technology</v>
      </c>
      <c r="R642" t="str">
        <f t="shared" ref="R642:R705" si="63">IFERROR(RIGHT(N642,LEN(N642)-FIND("/",N642)),"None")</f>
        <v>wearables</v>
      </c>
      <c r="S642" s="11">
        <f t="shared" ref="S642:S705" si="64">(I642/86400)+25569+(-5/24)</f>
        <v>42698.749999999993</v>
      </c>
      <c r="T642" s="11">
        <f t="shared" ref="T642:T705" si="65">(J642/86400)+25569+(-5/24)</f>
        <v>42683.211979166663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42229.361666666664</v>
      </c>
      <c r="T643" s="11">
        <f t="shared" si="65"/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42477.554618055554</v>
      </c>
      <c r="T658" s="11">
        <f t="shared" si="65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</v>
      </c>
      <c r="T662" s="11">
        <f t="shared" si="65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41868.623819444438</v>
      </c>
      <c r="T668" s="11">
        <f t="shared" si="65"/>
        <v>41838.623819444438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42042.559965277775</v>
      </c>
      <c r="T678" s="11">
        <f t="shared" si="65"/>
        <v>42012.559965277775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42808.515300925923</v>
      </c>
      <c r="T684" s="11">
        <f t="shared" si="65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42698.560034722221</v>
      </c>
      <c r="T704" s="11">
        <f t="shared" si="65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IFERROR(E706/L706,0)</f>
        <v>120.25</v>
      </c>
      <c r="Q706" t="str">
        <f t="shared" ref="Q706:Q769" si="68">IFERROR(LEFT(N706,FIND("/",N706)-1),N706)</f>
        <v>technology</v>
      </c>
      <c r="R706" t="str">
        <f t="shared" ref="R706:R769" si="69">IFERROR(RIGHT(N706,LEN(N706)-FIND("/",N706)),"None")</f>
        <v>wearables</v>
      </c>
      <c r="S706" s="11">
        <f t="shared" ref="S706:S769" si="70">(I706/86400)+25569+(-5/24)</f>
        <v>42785.984583333331</v>
      </c>
      <c r="T706" s="11">
        <f t="shared" ref="T706:T769" si="71">(J706/86400)+25569+(-5/24)</f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42756.283310185179</v>
      </c>
      <c r="T707" s="11">
        <f t="shared" si="71"/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42414.472592592589</v>
      </c>
      <c r="T714" s="11">
        <f t="shared" si="71"/>
        <v>42384.472592592589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41887.645856481475</v>
      </c>
      <c r="T719" s="11">
        <f t="shared" si="71"/>
        <v>41857.645856481475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42184.608206018514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42700.597372685188</v>
      </c>
      <c r="T762" s="11">
        <f t="shared" si="71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41501.238518518519</v>
      </c>
      <c r="T765" s="11">
        <f t="shared" si="71"/>
        <v>41471.238518518519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>
        <f t="shared" ref="P770:P833" si="73">IFERROR(E770/L770,0)</f>
        <v>0</v>
      </c>
      <c r="Q770" t="str">
        <f t="shared" ref="Q770:Q833" si="74">IFERROR(LEFT(N770,FIND("/",N770)-1),N770)</f>
        <v>publishing</v>
      </c>
      <c r="R770" t="str">
        <f t="shared" ref="R770:R833" si="75">IFERROR(RIGHT(N770,LEN(N770)-FIND("/",N770)),"None")</f>
        <v>fiction</v>
      </c>
      <c r="S770" s="11">
        <f t="shared" ref="S770:S833" si="76">(I770/86400)+25569+(-5/24)</f>
        <v>41623.998726851853</v>
      </c>
      <c r="T770" s="11">
        <f t="shared" ref="T770:T833" si="77">(J770/86400)+25569+(-5/24)</f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41634.788124999999</v>
      </c>
      <c r="T771" s="11">
        <f t="shared" si="77"/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41329.791307870364</v>
      </c>
      <c r="T772" s="11">
        <f t="shared" si="77"/>
        <v>41289.791307870364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42100.527604166666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41432.792523148142</v>
      </c>
      <c r="T783" s="11">
        <f t="shared" si="77"/>
        <v>41402.792523148142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41333.38559027778</v>
      </c>
      <c r="T787" s="11">
        <f t="shared" si="77"/>
        <v>41303.38559027778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41040.449305555558</v>
      </c>
      <c r="T788" s="11">
        <f t="shared" si="77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41555.665312499994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41122.813935185179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41072.842384259253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IFERROR(E834/L834,0)</f>
        <v>97.993896103896105</v>
      </c>
      <c r="Q834" t="str">
        <f t="shared" ref="Q834:Q897" si="80">IFERROR(LEFT(N834,FIND("/",N834)-1),N834)</f>
        <v>music</v>
      </c>
      <c r="R834" t="str">
        <f t="shared" ref="R834:R897" si="81">IFERROR(RIGHT(N834,LEN(N834)-FIND("/",N834)),"None")</f>
        <v>rock</v>
      </c>
      <c r="S834" s="11">
        <f t="shared" ref="S834:S897" si="82">(I834/86400)+25569+(-5/24)</f>
        <v>40929.134027777771</v>
      </c>
      <c r="T834" s="11">
        <f t="shared" ref="T834:T897" si="83">(J834/86400)+25569+(-5/24)</f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41748.669849537036</v>
      </c>
      <c r="T835" s="11">
        <f t="shared" si="83"/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41953.672025462962</v>
      </c>
      <c r="T843" s="11">
        <f t="shared" si="83"/>
        <v>41923.630358796298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41526.384062499994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</v>
      </c>
      <c r="T849" s="11">
        <f t="shared" si="83"/>
        <v>42165.59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42574.916863425919</v>
      </c>
      <c r="T857" s="11">
        <f t="shared" si="83"/>
        <v>42544.916863425919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41290.564780092587</v>
      </c>
      <c r="T867" s="11">
        <f t="shared" si="83"/>
        <v>41230.564780092587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41342.637233796289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41607.394618055558</v>
      </c>
      <c r="T873" s="11">
        <f t="shared" si="83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41627.580555555549</v>
      </c>
      <c r="T879" s="11">
        <f t="shared" si="83"/>
        <v>41597.580555555549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42526.773263888885</v>
      </c>
      <c r="T896" s="11">
        <f t="shared" si="83"/>
        <v>42496.773263888885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IFERROR(E898/L898,0)</f>
        <v>44.444444444444443</v>
      </c>
      <c r="Q898" t="str">
        <f t="shared" ref="Q898:Q961" si="86">IFERROR(LEFT(N898,FIND("/",N898)-1),N898)</f>
        <v>music</v>
      </c>
      <c r="R898" t="str">
        <f t="shared" ref="R898:R961" si="87">IFERROR(RIGHT(N898,LEN(N898)-FIND("/",N898)),"None")</f>
        <v>indie rock</v>
      </c>
      <c r="S898" s="11">
        <f t="shared" ref="S898:S961" si="88">(I898/86400)+25569+(-5/24)</f>
        <v>42243.958333333336</v>
      </c>
      <c r="T898" s="11">
        <f t="shared" ref="T898:T961" si="89">(J898/86400)+25569+(-5/24)</f>
        <v>42218.66465277777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>
        <f t="shared" si="85"/>
        <v>0</v>
      </c>
      <c r="Q899" t="str">
        <f t="shared" si="86"/>
        <v>music</v>
      </c>
      <c r="R899" t="str">
        <f t="shared" si="87"/>
        <v>indie rock</v>
      </c>
      <c r="S899" s="11">
        <f t="shared" si="88"/>
        <v>41241.52208333333</v>
      </c>
      <c r="T899" s="11">
        <f t="shared" si="89"/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41253.942673611113</v>
      </c>
      <c r="T914" s="11">
        <f t="shared" si="89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41146.554942129624</v>
      </c>
      <c r="T916" s="11">
        <f t="shared" si="89"/>
        <v>41116.554942129624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41562.463217592587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41318.734594907401</v>
      </c>
      <c r="T926" s="11">
        <f t="shared" si="89"/>
        <v>41288.734594907401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41770.960752314808</v>
      </c>
      <c r="T935" s="11">
        <f t="shared" si="89"/>
        <v>41710.960752314808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41581.631446759253</v>
      </c>
      <c r="T939" s="11">
        <f t="shared" si="8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42418.634953703702</v>
      </c>
      <c r="T944" s="11">
        <f t="shared" si="89"/>
        <v>42382.634953703702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42525.445277777777</v>
      </c>
      <c r="T953" s="11">
        <f t="shared" si="89"/>
        <v>42480.445277777777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</v>
      </c>
      <c r="T954" s="11">
        <f t="shared" si="8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IFERROR(E962/L962,0)</f>
        <v>136.46276595744681</v>
      </c>
      <c r="Q962" t="str">
        <f t="shared" ref="Q962:Q1025" si="92">IFERROR(LEFT(N962,FIND("/",N962)-1),N962)</f>
        <v>technology</v>
      </c>
      <c r="R962" t="str">
        <f t="shared" ref="R962:R1025" si="93">IFERROR(RIGHT(N962,LEN(N962)-FIND("/",N962)),"None")</f>
        <v>wearables</v>
      </c>
      <c r="S962" s="11">
        <f t="shared" ref="S962:S1025" si="94">(I962/86400)+25569+(-5/24)</f>
        <v>42808.376793981479</v>
      </c>
      <c r="T962" s="11">
        <f t="shared" ref="T962:T1025" si="95">(J962/86400)+25569+(-5/24)</f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42786.583333333336</v>
      </c>
      <c r="T963" s="11">
        <f t="shared" si="95"/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42506.208657407406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42574.459317129622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</v>
      </c>
      <c r="T986" s="11">
        <f t="shared" si="95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42748.851388888885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42307.41646990741</v>
      </c>
      <c r="T1007" s="11">
        <f t="shared" si="95"/>
        <v>42276.41646990741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42466.857129629629</v>
      </c>
      <c r="T1018" s="11">
        <f t="shared" si="95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42156.824305555558</v>
      </c>
      <c r="T1022" s="11">
        <f t="shared" si="95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42293.958333333336</v>
      </c>
      <c r="T1023" s="11">
        <f t="shared" si="95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42141.438391203701</v>
      </c>
      <c r="T1024" s="11">
        <f t="shared" si="95"/>
        <v>42111.438391203701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42175.711354166669</v>
      </c>
      <c r="T1025" s="11">
        <f t="shared" si="95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IFERROR(E1026/L1026,0)</f>
        <v>388.9762295081967</v>
      </c>
      <c r="Q1026" t="str">
        <f t="shared" ref="Q1026:Q1089" si="98">IFERROR(LEFT(N1026,FIND("/",N1026)-1),N1026)</f>
        <v>music</v>
      </c>
      <c r="R1026" t="str">
        <f t="shared" ref="R1026:R1089" si="99">IFERROR(RIGHT(N1026,LEN(N1026)-FIND("/",N1026)),"None")</f>
        <v>electronic music</v>
      </c>
      <c r="S1026" s="11">
        <f t="shared" ref="S1026:S1089" si="100">(I1026/86400)+25569+(-5/24)</f>
        <v>42400.372256944444</v>
      </c>
      <c r="T1026" s="11">
        <f t="shared" ref="T1026:T1089" si="101">(J1026/86400)+25569+(-5/24)</f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42079.583761574067</v>
      </c>
      <c r="T1027" s="11">
        <f t="shared" si="101"/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42460.157592592594</v>
      </c>
      <c r="T1028" s="11">
        <f t="shared" si="101"/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41934.825775462959</v>
      </c>
      <c r="T1029" s="11">
        <f t="shared" si="101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42800.624999999993</v>
      </c>
      <c r="T1030" s="11">
        <f t="shared" si="101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42098.707638888889</v>
      </c>
      <c r="T1031" s="11">
        <f t="shared" si="101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42625.274872685179</v>
      </c>
      <c r="T1032" s="11">
        <f t="shared" si="101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42354.555671296293</v>
      </c>
      <c r="T1033" s="11">
        <f t="shared" si="101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42544.458622685182</v>
      </c>
      <c r="T1034" s="11">
        <f t="shared" si="101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42716.52407407407</v>
      </c>
      <c r="T1035" s="11">
        <f t="shared" si="101"/>
        <v>42688.52407407407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42586.957638888889</v>
      </c>
      <c r="T1036" s="11">
        <f t="shared" si="101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42046.43310185185</v>
      </c>
      <c r="T1037" s="11">
        <f t="shared" si="101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41281.125</v>
      </c>
      <c r="T1038" s="11">
        <f t="shared" si="101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42141.999999999993</v>
      </c>
      <c r="T1039" s="11">
        <f t="shared" si="101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42447.981747685182</v>
      </c>
      <c r="T1040" s="11">
        <f t="shared" si="101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42717.124305555553</v>
      </c>
      <c r="T1041" s="11">
        <f t="shared" si="101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41850.851759259254</v>
      </c>
      <c r="T1043" s="11">
        <f t="shared" si="101"/>
        <v>41830.851759259254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41874.666087962956</v>
      </c>
      <c r="T1047" s="11">
        <f t="shared" si="101"/>
        <v>41844.666087962956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42118.469641203701</v>
      </c>
      <c r="T1058" s="11">
        <f t="shared" si="101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41490.754421296289</v>
      </c>
      <c r="T1068" s="11">
        <f t="shared" si="101"/>
        <v>41445.754421296289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42440.162777777776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42504.358055555553</v>
      </c>
      <c r="T1081" s="11">
        <f t="shared" si="101"/>
        <v>42479.358055555553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41131.697777777772</v>
      </c>
      <c r="T1084" s="11">
        <f t="shared" si="101"/>
        <v>41101.697777777772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41805.505636574067</v>
      </c>
      <c r="T1089" s="11">
        <f t="shared" si="101"/>
        <v>41775.505636574067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IFERROR(E1090/L1090,0)</f>
        <v>43.41727891156463</v>
      </c>
      <c r="Q1090" t="str">
        <f t="shared" ref="Q1090:Q1153" si="104">IFERROR(LEFT(N1090,FIND("/",N1090)-1),N1090)</f>
        <v>games</v>
      </c>
      <c r="R1090" t="str">
        <f t="shared" ref="R1090:R1153" si="105">IFERROR(RIGHT(N1090,LEN(N1090)-FIND("/",N1090)),"None")</f>
        <v>video games</v>
      </c>
      <c r="S1090" s="11">
        <f t="shared" ref="S1090:S1153" si="106">(I1090/86400)+25569+(-5/24)</f>
        <v>41753.591053240736</v>
      </c>
      <c r="T1090" s="11">
        <f t="shared" ref="T1090:T1153" si="107">(J1090/86400)+25569+(-5/24)</f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42180.981192129628</v>
      </c>
      <c r="T1091" s="11">
        <f t="shared" si="107"/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42470.570277777777</v>
      </c>
      <c r="T1093" s="11">
        <f t="shared" si="107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40825.505011574074</v>
      </c>
      <c r="T1096" s="11">
        <f t="shared" si="107"/>
        <v>40795.505011574074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42376.995254629626</v>
      </c>
      <c r="T1113" s="11">
        <f t="shared" si="107"/>
        <v>42346.995254629626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41069.638981481483</v>
      </c>
      <c r="T1118" s="11">
        <f t="shared" si="107"/>
        <v>41009.638981481483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42565.119143518517</v>
      </c>
      <c r="T1128" s="11">
        <f t="shared" si="107"/>
        <v>42535.119143518517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42588.781180555554</v>
      </c>
      <c r="T1137" s="11">
        <f t="shared" si="107"/>
        <v>42558.781180555554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42357.46329861111</v>
      </c>
      <c r="T1138" s="11">
        <f t="shared" si="107"/>
        <v>42327.46329861111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42005.139189814814</v>
      </c>
      <c r="T1141" s="11">
        <f t="shared" si="107"/>
        <v>41975.139189814814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42051.797766203701</v>
      </c>
      <c r="T1144" s="11">
        <f t="shared" si="107"/>
        <v>42021.797766203701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41914.539259259254</v>
      </c>
      <c r="T1147" s="11">
        <f t="shared" si="107"/>
        <v>41854.539259259254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42253.894247685188</v>
      </c>
      <c r="T1153" s="11">
        <f t="shared" si="107"/>
        <v>42223.894247685188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IFERROR(E1154/L1154,0)</f>
        <v>60.733333333333334</v>
      </c>
      <c r="Q1154" t="str">
        <f t="shared" ref="Q1154:Q1217" si="110">IFERROR(LEFT(N1154,FIND("/",N1154)-1),N1154)</f>
        <v>food</v>
      </c>
      <c r="R1154" t="str">
        <f t="shared" ref="R1154:R1217" si="111">IFERROR(RIGHT(N1154,LEN(N1154)-FIND("/",N1154)),"None")</f>
        <v>food trucks</v>
      </c>
      <c r="S1154" s="11">
        <f t="shared" ref="S1154:S1217" si="112">(I1154/86400)+25569+(-5/24)</f>
        <v>42139.501296296294</v>
      </c>
      <c r="T1154" s="11">
        <f t="shared" ref="T1154:T1217" si="113">(J1154/86400)+25569+(-5/24)</f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42173.505844907406</v>
      </c>
      <c r="T1155" s="11">
        <f t="shared" si="113"/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</v>
      </c>
      <c r="T1159" s="11">
        <f t="shared" si="113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42090.904930555553</v>
      </c>
      <c r="T1162" s="11">
        <f t="shared" si="113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41826.00613425926</v>
      </c>
      <c r="T1167" s="11">
        <f t="shared" si="113"/>
        <v>41792.00613425926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41871.473981481475</v>
      </c>
      <c r="T1174" s="11">
        <f t="shared" si="113"/>
        <v>41841.473981481475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42449.353703703702</v>
      </c>
      <c r="T1193" s="11">
        <f t="shared" si="113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42182.08048611111</v>
      </c>
      <c r="T1204" s="11">
        <f t="shared" si="113"/>
        <v>42152.08048611111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IFERROR(E1218/L1218,0)</f>
        <v>91.882882882882882</v>
      </c>
      <c r="Q1218" t="str">
        <f t="shared" ref="Q1218:Q1281" si="116">IFERROR(LEFT(N1218,FIND("/",N1218)-1),N1218)</f>
        <v>photography</v>
      </c>
      <c r="R1218" t="str">
        <f t="shared" ref="R1218:R1281" si="117">IFERROR(RIGHT(N1218,LEN(N1218)-FIND("/",N1218)),"None")</f>
        <v>photobooks</v>
      </c>
      <c r="S1218" s="11">
        <f t="shared" ref="S1218:S1281" si="118">(I1218/86400)+25569+(-5/24)</f>
        <v>42279.752083333333</v>
      </c>
      <c r="T1218" s="11">
        <f t="shared" ref="T1218:T1281" si="119">(J1218/86400)+25569+(-5/24)</f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42565.6011574074</v>
      </c>
      <c r="T1219" s="11">
        <f t="shared" si="119"/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42663.253622685188</v>
      </c>
      <c r="T1221" s="11">
        <f t="shared" si="119"/>
        <v>42633.253622685188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41553.639699074069</v>
      </c>
      <c r="T1234" s="11">
        <f t="shared" si="119"/>
        <v>41506.639699074069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41355.617164351854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41804.391597222224</v>
      </c>
      <c r="T1247" s="11">
        <f t="shared" si="119"/>
        <v>41774.391597222224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41097.532534722217</v>
      </c>
      <c r="T1251" s="11">
        <f t="shared" si="119"/>
        <v>41067.532534722217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40951.711006944439</v>
      </c>
      <c r="T1258" s="11">
        <f t="shared" si="119"/>
        <v>40921.711006944439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42445.614722222221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40933.648634259254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IFERROR(E1282/L1282,0)</f>
        <v>127.97523076923076</v>
      </c>
      <c r="Q1282" t="str">
        <f t="shared" ref="Q1282:Q1345" si="122">IFERROR(LEFT(N1282,FIND("/",N1282)-1),N1282)</f>
        <v>music</v>
      </c>
      <c r="R1282" t="str">
        <f t="shared" ref="R1282:R1345" si="123">IFERROR(RIGHT(N1282,LEN(N1282)-FIND("/",N1282)),"None")</f>
        <v>rock</v>
      </c>
      <c r="S1282" s="11">
        <f t="shared" ref="S1282:S1345" si="124">(I1282/86400)+25569+(-5/24)</f>
        <v>40603.54923611111</v>
      </c>
      <c r="T1282" s="11">
        <f t="shared" ref="T1282:T1345" si="125">(J1282/86400)+25569+(-5/24)</f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41483.535138888888</v>
      </c>
      <c r="T1283" s="11">
        <f t="shared" si="125"/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42738.926446759258</v>
      </c>
      <c r="T1291" s="11">
        <f t="shared" si="125"/>
        <v>42708.926446759258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42322.534386574072</v>
      </c>
      <c r="T1295" s="11">
        <f t="shared" si="125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42488.472592592589</v>
      </c>
      <c r="T1300" s="11">
        <f t="shared" si="125"/>
        <v>42458.472592592589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42417.294895833336</v>
      </c>
      <c r="T1309" s="11">
        <f t="shared" si="125"/>
        <v>42387.294895833336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42428.753576388888</v>
      </c>
      <c r="T1318" s="11">
        <f t="shared" si="125"/>
        <v>42393.753576388888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42019.583657407406</v>
      </c>
      <c r="T1328" s="11">
        <f t="shared" si="125"/>
        <v>41974.583657407406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42202.608090277776</v>
      </c>
      <c r="T1344" s="11">
        <f t="shared" si="125"/>
        <v>42172.608090277776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IFERROR(E1346/L1346,0)</f>
        <v>40.762589928057551</v>
      </c>
      <c r="Q1346" t="str">
        <f t="shared" ref="Q1346:Q1409" si="128">IFERROR(LEFT(N1346,FIND("/",N1346)-1),N1346)</f>
        <v>publishing</v>
      </c>
      <c r="R1346" t="str">
        <f t="shared" ref="R1346:R1409" si="129">IFERROR(RIGHT(N1346,LEN(N1346)-FIND("/",N1346)),"None")</f>
        <v>nonfiction</v>
      </c>
      <c r="S1346" s="11">
        <f t="shared" ref="S1346:S1409" si="130">(I1346/86400)+25569+(-5/24)</f>
        <v>42551.581469907404</v>
      </c>
      <c r="T1346" s="11">
        <f t="shared" ref="T1346:T1409" si="131">(J1346/86400)+25569+(-5/24)</f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41834.606006944443</v>
      </c>
      <c r="T1347" s="11">
        <f t="shared" si="131"/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41991.297835648147</v>
      </c>
      <c r="T1350" s="11">
        <f t="shared" si="131"/>
        <v>41963.297835648147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41459.830555555549</v>
      </c>
      <c r="T1358" s="11">
        <f t="shared" si="131"/>
        <v>41429.830555555549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42583.551041666666</v>
      </c>
      <c r="T1380" s="11">
        <f t="shared" si="131"/>
        <v>42568.551041666666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42160.283287037033</v>
      </c>
      <c r="T1381" s="11">
        <f t="shared" si="131"/>
        <v>42130.283287037033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42087.594976851855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42124.803368055553</v>
      </c>
      <c r="T1404" s="11">
        <f t="shared" si="131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IFERROR(E1410/L1410,0)</f>
        <v>12</v>
      </c>
      <c r="Q1410" t="str">
        <f t="shared" ref="Q1410:Q1473" si="134">IFERROR(LEFT(N1410,FIND("/",N1410)-1),N1410)</f>
        <v>publishing</v>
      </c>
      <c r="R1410" t="str">
        <f t="shared" ref="R1410:R1473" si="135">IFERROR(RIGHT(N1410,LEN(N1410)-FIND("/",N1410)),"None")</f>
        <v>translations</v>
      </c>
      <c r="S1410" s="11">
        <f t="shared" ref="S1410:S1473" si="136">(I1410/86400)+25569+(-5/24)</f>
        <v>42321.705509259256</v>
      </c>
      <c r="T1410" s="11">
        <f t="shared" ref="T1410:T1473" si="137">(J1410/86400)+25569+(-5/24)</f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42004.966840277775</v>
      </c>
      <c r="T1411" s="11">
        <f t="shared" si="137"/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42262.257638888885</v>
      </c>
      <c r="T1419" s="11">
        <f t="shared" si="137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42103.852337962962</v>
      </c>
      <c r="T1431" s="11">
        <f t="shared" si="137"/>
        <v>42073.852337962962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41992.605185185188</v>
      </c>
      <c r="T1432" s="11">
        <f t="shared" si="137"/>
        <v>41961.605185185188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42070.621539351851</v>
      </c>
      <c r="T1441" s="11">
        <f t="shared" si="137"/>
        <v>42040.621539351851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41932.791666666664</v>
      </c>
      <c r="T1463" s="11">
        <f t="shared" si="137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41374.454525462963</v>
      </c>
      <c r="T1464" s="11">
        <f t="shared" si="137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41371.661319444444</v>
      </c>
      <c r="T1465" s="11">
        <f t="shared" si="137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41321.453217592592</v>
      </c>
      <c r="T1466" s="11">
        <f t="shared" si="137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40989.916666666664</v>
      </c>
      <c r="T1467" s="11">
        <f t="shared" si="137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42380.999999999993</v>
      </c>
      <c r="T1468" s="11">
        <f t="shared" si="137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40993.55190972222</v>
      </c>
      <c r="T1469" s="11">
        <f t="shared" si="137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40705.806122685179</v>
      </c>
      <c r="T1470" s="11">
        <f t="shared" si="137"/>
        <v>40645.806122685179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41320.390150462961</v>
      </c>
      <c r="T1471" s="11">
        <f t="shared" si="137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41271.618784722217</v>
      </c>
      <c r="T1472" s="11">
        <f t="shared" si="137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42103.749236111107</v>
      </c>
      <c r="T1473" s="11">
        <f t="shared" si="137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IFERROR(E1474/L1474,0)</f>
        <v>103.20238095238095</v>
      </c>
      <c r="Q1474" t="str">
        <f t="shared" ref="Q1474:Q1537" si="140">IFERROR(LEFT(N1474,FIND("/",N1474)-1),N1474)</f>
        <v>publishing</v>
      </c>
      <c r="R1474" t="str">
        <f t="shared" ref="R1474:R1537" si="141">IFERROR(RIGHT(N1474,LEN(N1474)-FIND("/",N1474)),"None")</f>
        <v>radio &amp; podcasts</v>
      </c>
      <c r="S1474" s="11">
        <f t="shared" ref="S1474:S1537" si="142">(I1474/86400)+25569+(-5/24)</f>
        <v>41563.33452546296</v>
      </c>
      <c r="T1474" s="11">
        <f t="shared" ref="T1474:T1537" si="143">(J1474/86400)+25569+(-5/24)</f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40969.771284722221</v>
      </c>
      <c r="T1475" s="11">
        <f t="shared" si="143"/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41530.519583333335</v>
      </c>
      <c r="T1476" s="11">
        <f t="shared" si="143"/>
        <v>41500.519583333335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41992.999305555553</v>
      </c>
      <c r="T1477" s="11">
        <f t="shared" si="143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40795.833587962959</v>
      </c>
      <c r="T1478" s="11">
        <f t="shared" si="143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40899.916666666664</v>
      </c>
      <c r="T1479" s="11">
        <f t="shared" si="143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41408.663344907407</v>
      </c>
      <c r="T1480" s="11">
        <f t="shared" si="143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41768.957638888889</v>
      </c>
      <c r="T1481" s="11">
        <f t="shared" si="143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41481.5</v>
      </c>
      <c r="T1482" s="11">
        <f t="shared" si="143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41159.118750000001</v>
      </c>
      <c r="T1484" s="11">
        <f t="shared" si="143"/>
        <v>41136.649722222217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41441.658275462956</v>
      </c>
      <c r="T1495" s="11">
        <f t="shared" si="143"/>
        <v>41411.658275462956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40254.242002314808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41839.176828703705</v>
      </c>
      <c r="T1512" s="11">
        <f t="shared" si="143"/>
        <v>41809.176828703705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42808.350532407407</v>
      </c>
      <c r="T1529" s="11">
        <f t="shared" si="143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42300.558969907404</v>
      </c>
      <c r="T1532" s="11">
        <f t="shared" si="143"/>
        <v>42275.558969907404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42251.465995370367</v>
      </c>
      <c r="T1536" s="11">
        <f t="shared" si="143"/>
        <v>42221.465995370367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IFERROR(E1538/L1538,0)</f>
        <v>66.015406593406595</v>
      </c>
      <c r="Q1538" t="str">
        <f t="shared" ref="Q1538:Q1601" si="146">IFERROR(LEFT(N1538,FIND("/",N1538)-1),N1538)</f>
        <v>photography</v>
      </c>
      <c r="R1538" t="str">
        <f t="shared" ref="R1538:R1601" si="147">IFERROR(RIGHT(N1538,LEN(N1538)-FIND("/",N1538)),"None")</f>
        <v>photobooks</v>
      </c>
      <c r="S1538" s="11">
        <f t="shared" ref="S1538:S1601" si="148">(I1538/86400)+25569+(-5/24)</f>
        <v>42243.593865740739</v>
      </c>
      <c r="T1538" s="11">
        <f t="shared" ref="T1538:T1601" si="149">(J1538/86400)+25569+(-5/24)</f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42588.541666666664</v>
      </c>
      <c r="T1539" s="11">
        <f t="shared" si="149"/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42738.710868055554</v>
      </c>
      <c r="T1541" s="11">
        <f t="shared" si="149"/>
        <v>42705.710868055554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42316.715509259258</v>
      </c>
      <c r="T1550" s="11">
        <f t="shared" si="14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42122.844895833332</v>
      </c>
      <c r="T1561" s="11">
        <f t="shared" si="149"/>
        <v>42107.844895833332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41584.875034722216</v>
      </c>
      <c r="T1563" s="11">
        <f t="shared" si="149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41671.728530092594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</v>
      </c>
      <c r="T1573" s="11">
        <f t="shared" si="149"/>
        <v>42144.56114583333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41829.315925925919</v>
      </c>
      <c r="T1577" s="11">
        <f t="shared" si="149"/>
        <v>41799.315925925919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41114.639444444438</v>
      </c>
      <c r="T1579" s="11">
        <f t="shared" si="149"/>
        <v>41054.639444444438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41049.841736111106</v>
      </c>
      <c r="T1582" s="11">
        <f t="shared" si="149"/>
        <v>40989.841736111106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42068.896087962959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42505.472916666666</v>
      </c>
      <c r="T1596" s="11">
        <f t="shared" si="14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41808.634027777771</v>
      </c>
      <c r="T1597" s="11">
        <f t="shared" si="149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IFERROR(E1602/L1602,0)</f>
        <v>40.777777777777779</v>
      </c>
      <c r="Q1602" t="str">
        <f t="shared" ref="Q1602:Q1665" si="152">IFERROR(LEFT(N1602,FIND("/",N1602)-1),N1602)</f>
        <v>photography</v>
      </c>
      <c r="R1602" t="str">
        <f t="shared" ref="R1602:R1665" si="153">IFERROR(RIGHT(N1602,LEN(N1602)-FIND("/",N1602)),"None")</f>
        <v>places</v>
      </c>
      <c r="S1602" s="11">
        <f t="shared" ref="S1602:S1665" si="154">(I1602/86400)+25569+(-5/24)</f>
        <v>41835.007638888885</v>
      </c>
      <c r="T1602" s="11">
        <f t="shared" ref="T1602:T1665" si="155">(J1602/86400)+25569+(-5/24)</f>
        <v>41790.848981481475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40667.884641203702</v>
      </c>
      <c r="T1603" s="11">
        <f t="shared" si="155"/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40985.595312500001</v>
      </c>
      <c r="T1606" s="11">
        <f t="shared" si="155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41640.018055555549</v>
      </c>
      <c r="T1610" s="11">
        <f t="shared" si="155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41794.772789351853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41896.977847222217</v>
      </c>
      <c r="T1621" s="11">
        <f t="shared" si="155"/>
        <v>41875.977847222217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41950.086504629631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41579.639664351846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40810.132569444446</v>
      </c>
      <c r="T1634" s="11">
        <f t="shared" si="155"/>
        <v>40750.132569444446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40178.777083333327</v>
      </c>
      <c r="T1639" s="11">
        <f t="shared" si="155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41234.893055555549</v>
      </c>
      <c r="T1646" s="11">
        <f t="shared" si="155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41535.40902777778</v>
      </c>
      <c r="T1647" s="11">
        <f t="shared" si="155"/>
        <v>41521.40902777778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41865.549305555549</v>
      </c>
      <c r="T1648" s="11">
        <f t="shared" si="155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IFERROR(E1666/L1666,0)</f>
        <v>34.384494382022467</v>
      </c>
      <c r="Q1666" t="str">
        <f t="shared" ref="Q1666:Q1729" si="158">IFERROR(LEFT(N1666,FIND("/",N1666)-1),N1666)</f>
        <v>music</v>
      </c>
      <c r="R1666" t="str">
        <f t="shared" ref="R1666:R1729" si="159">IFERROR(RIGHT(N1666,LEN(N1666)-FIND("/",N1666)),"None")</f>
        <v>pop</v>
      </c>
      <c r="S1666" s="11">
        <f t="shared" ref="S1666:S1729" si="160">(I1666/86400)+25569+(-5/24)</f>
        <v>40983.957638888889</v>
      </c>
      <c r="T1666" s="11">
        <f t="shared" ref="T1666:T1729" si="161">(J1666/86400)+25569+(-5/24)</f>
        <v>40939.553449074076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40595.916666666664</v>
      </c>
      <c r="T1667" s="11">
        <f t="shared" si="161"/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40973.517905092587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42247.073344907403</v>
      </c>
      <c r="T1705" s="11">
        <f t="shared" si="161"/>
        <v>42187.073344907403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41841.355486111112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42341.382962962962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42713.410868055558</v>
      </c>
      <c r="T1718" s="11">
        <f t="shared" si="161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42460.773587962962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IFERROR(E1730/L1730,0)</f>
        <v>122.14285714285714</v>
      </c>
      <c r="Q1730" t="str">
        <f t="shared" ref="Q1730:Q1793" si="164">IFERROR(LEFT(N1730,FIND("/",N1730)-1),N1730)</f>
        <v>music</v>
      </c>
      <c r="R1730" t="str">
        <f t="shared" ref="R1730:R1793" si="165">IFERROR(RIGHT(N1730,LEN(N1730)-FIND("/",N1730)),"None")</f>
        <v>faith</v>
      </c>
      <c r="S1730" s="11">
        <f t="shared" ref="S1730:S1793" si="166">(I1730/86400)+25569+(-5/24)</f>
        <v>42298.417523148142</v>
      </c>
      <c r="T1730" s="11">
        <f t="shared" ref="T1730:T1793" si="167">(J1730/86400)+25569+(-5/24)</f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>
        <f t="shared" si="163"/>
        <v>0</v>
      </c>
      <c r="Q1731" t="str">
        <f t="shared" si="164"/>
        <v>music</v>
      </c>
      <c r="R1731" t="str">
        <f t="shared" si="165"/>
        <v>faith</v>
      </c>
      <c r="S1731" s="11">
        <f t="shared" si="166"/>
        <v>42530.843819444439</v>
      </c>
      <c r="T1731" s="11">
        <f t="shared" si="167"/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42301.879432870366</v>
      </c>
      <c r="T1732" s="11">
        <f t="shared" si="167"/>
        <v>42271.879432870366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42589.605844907404</v>
      </c>
      <c r="T1737" s="11">
        <f t="shared" si="167"/>
        <v>42559.605844907404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42205.740648148145</v>
      </c>
      <c r="T1739" s="11">
        <f t="shared" si="167"/>
        <v>42175.740648148145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42201.609050925923</v>
      </c>
      <c r="T1742" s="11">
        <f t="shared" si="167"/>
        <v>42171.609050925923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41935.771296296291</v>
      </c>
      <c r="T1773" s="11">
        <f t="shared" si="167"/>
        <v>41905.771296296291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41936.768055555549</v>
      </c>
      <c r="T1777" s="11">
        <f t="shared" si="167"/>
        <v>41891.768055555549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42553.392476851848</v>
      </c>
      <c r="T1782" s="11">
        <f t="shared" si="167"/>
        <v>42493.392476851848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42040.466180555552</v>
      </c>
      <c r="T1792" s="11">
        <f t="shared" si="167"/>
        <v>42010.466180555552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IFERROR(E1794/L1794,0)</f>
        <v>109.93525179856115</v>
      </c>
      <c r="Q1794" t="str">
        <f t="shared" ref="Q1794:Q1857" si="170">IFERROR(LEFT(N1794,FIND("/",N1794)-1),N1794)</f>
        <v>photography</v>
      </c>
      <c r="R1794" t="str">
        <f t="shared" ref="R1794:R1857" si="171">IFERROR(RIGHT(N1794,LEN(N1794)-FIND("/",N1794)),"None")</f>
        <v>photobooks</v>
      </c>
      <c r="S1794" s="11">
        <f t="shared" ref="S1794:S1857" si="172">(I1794/86400)+25569+(-5/24)</f>
        <v>42226.082638888889</v>
      </c>
      <c r="T1794" s="11">
        <f t="shared" ref="T1794:T1857" si="173">(J1794/86400)+25569+(-5/24)</f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41970.724999999999</v>
      </c>
      <c r="T1795" s="11">
        <f t="shared" si="173"/>
        <v>41940.683333333327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42048.863217592589</v>
      </c>
      <c r="T1805" s="11">
        <f t="shared" si="173"/>
        <v>42017.863217592589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42186.698344907403</v>
      </c>
      <c r="T1817" s="11">
        <f t="shared" si="173"/>
        <v>42172.698344907403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42064.876041666663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41634.588680555556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IFERROR(E1858/L1858,0)</f>
        <v>53.289473684210527</v>
      </c>
      <c r="Q1858" t="str">
        <f t="shared" ref="Q1858:Q1921" si="176">IFERROR(LEFT(N1858,FIND("/",N1858)-1),N1858)</f>
        <v>music</v>
      </c>
      <c r="R1858" t="str">
        <f t="shared" ref="R1858:R1921" si="177">IFERROR(RIGHT(N1858,LEN(N1858)-FIND("/",N1858)),"None")</f>
        <v>rock</v>
      </c>
      <c r="S1858" s="11">
        <f t="shared" ref="S1858:S1921" si="178">(I1858/86400)+25569+(-5/24)</f>
        <v>41838.64666666666</v>
      </c>
      <c r="T1858" s="11">
        <f t="shared" ref="T1858:T1921" si="179">(J1858/86400)+25569+(-5/24)</f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41894.560335648144</v>
      </c>
      <c r="T1859" s="11">
        <f t="shared" si="179"/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41676.500972222224</v>
      </c>
      <c r="T1862" s="11">
        <f t="shared" si="179"/>
        <v>41655.500972222224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42755.284421296295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42680.200775462959</v>
      </c>
      <c r="T1867" s="11">
        <f t="shared" si="179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41806.07644675926</v>
      </c>
      <c r="T1878" s="11">
        <f t="shared" si="179"/>
        <v>41776.07644675926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40951.696562499994</v>
      </c>
      <c r="T1896" s="11">
        <f t="shared" si="179"/>
        <v>40920.696562499994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41680.375069444439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42143.667233796295</v>
      </c>
      <c r="T1921" s="11">
        <f t="shared" si="179"/>
        <v>42113.667233796295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IFERROR(E1922/L1922,0)</f>
        <v>40.980952380952381</v>
      </c>
      <c r="Q1922" t="str">
        <f t="shared" ref="Q1922:Q1985" si="182">IFERROR(LEFT(N1922,FIND("/",N1922)-1),N1922)</f>
        <v>technology</v>
      </c>
      <c r="R1922" t="str">
        <f t="shared" ref="R1922:R1985" si="183">IFERROR(RIGHT(N1922,LEN(N1922)-FIND("/",N1922)),"None")</f>
        <v>gadgets</v>
      </c>
      <c r="S1922" s="11">
        <f t="shared" ref="S1922:S1985" si="184">(I1922/86400)+25569+(-5/24)</f>
        <v>42298.749999999993</v>
      </c>
      <c r="T1922" s="11">
        <f t="shared" ref="T1922:T1985" si="185">(J1922/86400)+25569+(-5/24)</f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41104.013229166667</v>
      </c>
      <c r="T1923" s="11">
        <f t="shared" si="185"/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41401.439745370364</v>
      </c>
      <c r="T1930" s="11">
        <f t="shared" si="185"/>
        <v>41371.439745370364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40932.601539351854</v>
      </c>
      <c r="T1934" s="11">
        <f t="shared" si="185"/>
        <v>40911.601539351854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41773.724201388883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42197.043495370366</v>
      </c>
      <c r="T1947" s="11">
        <f t="shared" si="185"/>
        <v>42157.043495370366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41830.21471064815</v>
      </c>
      <c r="T1951" s="11">
        <f t="shared" si="185"/>
        <v>41800.21471064815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41208.890196759261</v>
      </c>
      <c r="T1959" s="11">
        <f t="shared" si="185"/>
        <v>41178.890196759261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41871.637268518512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41383.943298611106</v>
      </c>
      <c r="T1972" s="11">
        <f t="shared" si="185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IFERROR(E1986/L1986,0)</f>
        <v>453.14285714285717</v>
      </c>
      <c r="Q1986" t="str">
        <f t="shared" ref="Q1986:Q2049" si="188">IFERROR(LEFT(N1986,FIND("/",N1986)-1),N1986)</f>
        <v>photography</v>
      </c>
      <c r="R1986" t="str">
        <f t="shared" ref="R1986:R2049" si="189">IFERROR(RIGHT(N1986,LEN(N1986)-FIND("/",N1986)),"None")</f>
        <v>people</v>
      </c>
      <c r="S1986" s="11">
        <f t="shared" ref="S1986:S2049" si="190">(I1986/86400)+25569+(-5/24)</f>
        <v>41973.623622685183</v>
      </c>
      <c r="T1986" s="11">
        <f t="shared" ref="T1986:T2049" si="191">(J1986/86400)+25569+(-5/24)</f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42584.749999999993</v>
      </c>
      <c r="T1987" s="11">
        <f t="shared" si="191"/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42413.225497685184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42359.380057870367</v>
      </c>
      <c r="T1995" s="11">
        <f t="shared" si="191"/>
        <v>42329.380057870367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41342.672442129631</v>
      </c>
      <c r="T2018" s="11">
        <f t="shared" si="191"/>
        <v>41312.672442129631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41773.75277777778</v>
      </c>
      <c r="T2022" s="11">
        <f t="shared" si="191"/>
        <v>41736.889166666668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42048.605543981474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41768.656469907401</v>
      </c>
      <c r="T2038" s="11">
        <f t="shared" si="191"/>
        <v>41738.656469907401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41578.718784722216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41098.880173611113</v>
      </c>
      <c r="T2047" s="11">
        <f t="shared" si="191"/>
        <v>41068.880173611113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IFERROR(E2050/L2050,0)</f>
        <v>91.82989803350327</v>
      </c>
      <c r="Q2050" t="str">
        <f t="shared" ref="Q2050:Q2113" si="194">IFERROR(LEFT(N2050,FIND("/",N2050)-1),N2050)</f>
        <v>technology</v>
      </c>
      <c r="R2050" t="str">
        <f t="shared" ref="R2050:R2113" si="195">IFERROR(RIGHT(N2050,LEN(N2050)-FIND("/",N2050)),"None")</f>
        <v>hardware</v>
      </c>
      <c r="S2050" s="11">
        <f t="shared" ref="S2050:S2113" si="196">(I2050/86400)+25569+(-5/24)</f>
        <v>41417.443182870367</v>
      </c>
      <c r="T2050" s="11">
        <f t="shared" ref="T2050:T2113" si="197">(J2050/86400)+25569+(-5/24)</f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41610.749305555553</v>
      </c>
      <c r="T2051" s="11">
        <f t="shared" si="197"/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41003.948553240734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40870.953657407408</v>
      </c>
      <c r="T2084" s="11">
        <f t="shared" si="197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40395.506388888891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41329.173090277771</v>
      </c>
      <c r="T2092" s="11">
        <f t="shared" si="197"/>
        <v>41299.173090277771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40555.114328703705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40818.525150462963</v>
      </c>
      <c r="T2097" s="11">
        <f t="shared" si="197"/>
        <v>40758.525150462963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IFERROR(E2114/L2114,0)</f>
        <v>27.272727272727273</v>
      </c>
      <c r="Q2114" t="str">
        <f t="shared" ref="Q2114:Q2177" si="200">IFERROR(LEFT(N2114,FIND("/",N2114)-1),N2114)</f>
        <v>music</v>
      </c>
      <c r="R2114" t="str">
        <f t="shared" ref="R2114:R2177" si="201">IFERROR(RIGHT(N2114,LEN(N2114)-FIND("/",N2114)),"None")</f>
        <v>indie rock</v>
      </c>
      <c r="S2114" s="11">
        <f t="shared" ref="S2114:S2177" si="202">(I2114/86400)+25569+(-5/24)</f>
        <v>41379.719826388886</v>
      </c>
      <c r="T2114" s="11">
        <f t="shared" ref="T2114:T2177" si="203">(J2114/86400)+25569+(-5/24)</f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41905.657129629624</v>
      </c>
      <c r="T2115" s="11">
        <f t="shared" si="203"/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42045.297025462962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41186.755011574074</v>
      </c>
      <c r="T2137" s="11">
        <f t="shared" si="203"/>
        <v>41156.755011574074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42550.639050925922</v>
      </c>
      <c r="T2153" s="11">
        <f t="shared" si="203"/>
        <v>42520.639050925922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40740.522847222222</v>
      </c>
      <c r="T2161" s="11">
        <f t="shared" si="203"/>
        <v>40710.522847222222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42270.644201388888</v>
      </c>
      <c r="T2163" s="11">
        <f t="shared" si="203"/>
        <v>42240.644201388888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42112.371759259258</v>
      </c>
      <c r="T2174" s="11">
        <f t="shared" si="203"/>
        <v>42082.371759259258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IFERROR(E2178/L2178,0)</f>
        <v>88.74647887323944</v>
      </c>
      <c r="Q2178" t="str">
        <f t="shared" ref="Q2178:Q2241" si="206">IFERROR(LEFT(N2178,FIND("/",N2178)-1),N2178)</f>
        <v>music</v>
      </c>
      <c r="R2178" t="str">
        <f t="shared" ref="R2178:R2241" si="207">IFERROR(RIGHT(N2178,LEN(N2178)-FIND("/",N2178)),"None")</f>
        <v>rock</v>
      </c>
      <c r="S2178" s="11">
        <f t="shared" ref="S2178:S2241" si="208">(I2178/86400)+25569+(-5/24)</f>
        <v>42126.424872685187</v>
      </c>
      <c r="T2178" s="11">
        <f t="shared" ref="T2178:T2241" si="209">(J2178/86400)+25569+(-5/24)</f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42527.042442129627</v>
      </c>
      <c r="T2179" s="11">
        <f t="shared" si="209"/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41359.141655092586</v>
      </c>
      <c r="T2187" s="11">
        <f t="shared" si="209"/>
        <v>41319.141655092586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41290.638483796291</v>
      </c>
      <c r="T2203" s="11">
        <f t="shared" si="209"/>
        <v>41276.638483796291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41214.640833333331</v>
      </c>
      <c r="T2204" s="11">
        <f t="shared" si="209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42271.651412037034</v>
      </c>
      <c r="T2205" s="11">
        <f t="shared" si="20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41342.103229166663</v>
      </c>
      <c r="T2206" s="11">
        <f t="shared" si="20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41061.613298611112</v>
      </c>
      <c r="T2207" s="11">
        <f t="shared" si="209"/>
        <v>41031.613298611112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41015.048888888887</v>
      </c>
      <c r="T2208" s="11">
        <f t="shared" si="20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41594.027465277773</v>
      </c>
      <c r="T2209" s="11">
        <f t="shared" si="209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41005.958333333328</v>
      </c>
      <c r="T2210" s="11">
        <f t="shared" si="209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41743.75</v>
      </c>
      <c r="T2211" s="11">
        <f t="shared" si="209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41013.525000000001</v>
      </c>
      <c r="T2212" s="11">
        <f t="shared" si="209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41739.082638888889</v>
      </c>
      <c r="T2213" s="11">
        <f t="shared" si="209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41581.833333333328</v>
      </c>
      <c r="T2214" s="11">
        <f t="shared" si="209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42139.617812499993</v>
      </c>
      <c r="T2215" s="11">
        <f t="shared" si="20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41676.58388888889</v>
      </c>
      <c r="T2216" s="11">
        <f t="shared" si="20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40981.082638888889</v>
      </c>
      <c r="T2217" s="11">
        <f t="shared" si="209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42208.543344907404</v>
      </c>
      <c r="T2218" s="11">
        <f t="shared" si="209"/>
        <v>42194.543344907404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42310.124999999993</v>
      </c>
      <c r="T2219" s="11">
        <f t="shared" si="20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41149.791666666664</v>
      </c>
      <c r="T2220" s="11">
        <f t="shared" si="20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42235.510555555556</v>
      </c>
      <c r="T2221" s="11">
        <f t="shared" si="20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41481.852268518516</v>
      </c>
      <c r="T2222" s="11">
        <f t="shared" si="20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42091.772118055553</v>
      </c>
      <c r="T2237" s="11">
        <f t="shared" si="209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IFERROR(E2242/L2242,0)</f>
        <v>140.97916666666666</v>
      </c>
      <c r="Q2242" t="str">
        <f t="shared" ref="Q2242:Q2305" si="212">IFERROR(LEFT(N2242,FIND("/",N2242)-1),N2242)</f>
        <v>games</v>
      </c>
      <c r="R2242" t="str">
        <f t="shared" ref="R2242:R2305" si="213">IFERROR(RIGHT(N2242,LEN(N2242)-FIND("/",N2242)),"None")</f>
        <v>tabletop games</v>
      </c>
      <c r="S2242" s="11">
        <f t="shared" ref="S2242:S2305" si="214">(I2242/86400)+25569+(-5/24)</f>
        <v>42482.617407407401</v>
      </c>
      <c r="T2242" s="11">
        <f t="shared" ref="T2242:T2305" si="215">(J2242/86400)+25569+(-5/24)</f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42796.619212962956</v>
      </c>
      <c r="T2243" s="11">
        <f t="shared" si="215"/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41604.918055555558</v>
      </c>
      <c r="T2244" s="11">
        <f t="shared" si="215"/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41660.500196759254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42805.874016203707</v>
      </c>
      <c r="T2270" s="11">
        <f t="shared" si="215"/>
        <v>42775.874016203707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42345.491157407407</v>
      </c>
      <c r="T2274" s="11">
        <f t="shared" si="215"/>
        <v>42315.491157407407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41995.408321759256</v>
      </c>
      <c r="T2277" s="11">
        <f t="shared" si="215"/>
        <v>41965.408321759256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42338.500775462962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42020.598368055558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41088.977349537039</v>
      </c>
      <c r="T2287" s="11">
        <f t="shared" si="215"/>
        <v>41058.977349537039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IFERROR(E2306/L2306,0)</f>
        <v>53.469203539823013</v>
      </c>
      <c r="Q2306" t="str">
        <f t="shared" ref="Q2306:Q2369" si="218">IFERROR(LEFT(N2306,FIND("/",N2306)-1),N2306)</f>
        <v>music</v>
      </c>
      <c r="R2306" t="str">
        <f t="shared" ref="R2306:R2369" si="219">IFERROR(RIGHT(N2306,LEN(N2306)-FIND("/",N2306)),"None")</f>
        <v>indie rock</v>
      </c>
      <c r="S2306" s="11">
        <f t="shared" ref="S2306:S2369" si="220">(I2306/86400)+25569+(-5/24)</f>
        <v>40543.999305555553</v>
      </c>
      <c r="T2306" s="11">
        <f t="shared" ref="T2306:T2369" si="221">(J2306/86400)+25569+(-5/24)</f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41859.541666666664</v>
      </c>
      <c r="T2307" s="11">
        <f t="shared" si="221"/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41004.594131944446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40156.558333333327</v>
      </c>
      <c r="T2318" s="11">
        <f t="shared" si="221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42814.546840277777</v>
      </c>
      <c r="T2325" s="11">
        <f t="shared" si="221"/>
        <v>42807.546840277777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41877.708796296291</v>
      </c>
      <c r="T2329" s="11">
        <f t="shared" si="221"/>
        <v>41842.708796296291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42169.573344907403</v>
      </c>
      <c r="T2330" s="11">
        <f t="shared" si="221"/>
        <v>42139.573344907403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41819.688472222224</v>
      </c>
      <c r="T2340" s="11">
        <f t="shared" si="221"/>
        <v>41789.688472222224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</v>
      </c>
      <c r="T2349" s="11">
        <f t="shared" si="221"/>
        <v>42577.39902777777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42126.709907407407</v>
      </c>
      <c r="T2357" s="11">
        <f t="shared" si="221"/>
        <v>42096.709907407407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42294.411782407406</v>
      </c>
      <c r="T2359" s="11">
        <f t="shared" si="221"/>
        <v>42264.411782407406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IFERROR(E2370/L2370,0)</f>
        <v>50</v>
      </c>
      <c r="Q2370" t="str">
        <f t="shared" ref="Q2370:Q2433" si="224">IFERROR(LEFT(N2370,FIND("/",N2370)-1),N2370)</f>
        <v>technology</v>
      </c>
      <c r="R2370" t="str">
        <f t="shared" ref="R2370:R2433" si="225">IFERROR(RIGHT(N2370,LEN(N2370)-FIND("/",N2370)),"None")</f>
        <v>web</v>
      </c>
      <c r="S2370" s="11">
        <f t="shared" ref="S2370:S2433" si="226">(I2370/86400)+25569+(-5/24)</f>
        <v>42108.471817129626</v>
      </c>
      <c r="T2370" s="11">
        <f t="shared" ref="T2370:T2433" si="227">(J2370/86400)+25569+(-5/24)</f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>
        <f t="shared" si="223"/>
        <v>0</v>
      </c>
      <c r="Q2371" t="str">
        <f t="shared" si="224"/>
        <v>technology</v>
      </c>
      <c r="R2371" t="str">
        <f t="shared" si="225"/>
        <v>web</v>
      </c>
      <c r="S2371" s="11">
        <f t="shared" si="226"/>
        <v>42410.60429398148</v>
      </c>
      <c r="T2371" s="11">
        <f t="shared" si="227"/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42245.453981481478</v>
      </c>
      <c r="T2375" s="11">
        <f t="shared" si="227"/>
        <v>42215.453981481478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42047.634953703702</v>
      </c>
      <c r="T2376" s="11">
        <f t="shared" si="227"/>
        <v>42017.634953703702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42053.529965277776</v>
      </c>
      <c r="T2421" s="11">
        <f t="shared" si="227"/>
        <v>41993.529965277776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42223.961712962962</v>
      </c>
      <c r="T2428" s="11">
        <f t="shared" si="227"/>
        <v>42163.961712962962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IFERROR(E2434/L2434,0)</f>
        <v>1</v>
      </c>
      <c r="Q2434" t="str">
        <f t="shared" ref="Q2434:Q2497" si="230">IFERROR(LEFT(N2434,FIND("/",N2434)-1),N2434)</f>
        <v>food</v>
      </c>
      <c r="R2434" t="str">
        <f t="shared" ref="R2434:R2497" si="231">IFERROR(RIGHT(N2434,LEN(N2434)-FIND("/",N2434)),"None")</f>
        <v>food trucks</v>
      </c>
      <c r="S2434" s="11">
        <f t="shared" ref="S2434:S2497" si="232">(I2434/86400)+25569+(-5/24)</f>
        <v>42071.010381944441</v>
      </c>
      <c r="T2434" s="11">
        <f t="shared" ref="T2434:T2497" si="233">(J2434/86400)+25569+(-5/24)</f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>
        <f t="shared" si="229"/>
        <v>0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42427.691469907404</v>
      </c>
      <c r="T2435" s="11">
        <f t="shared" si="233"/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42219.977708333332</v>
      </c>
      <c r="T2436" s="11">
        <f t="shared" si="233"/>
        <v>42179.977708333332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42282.069282407407</v>
      </c>
      <c r="T2437" s="11">
        <f t="shared" si="233"/>
        <v>42252.069282407407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42413.691122685188</v>
      </c>
      <c r="T2442" s="11">
        <f t="shared" si="233"/>
        <v>42383.691122685188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42052.458657407406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41939.924305555549</v>
      </c>
      <c r="T2452" s="11">
        <f t="shared" si="233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42804.993148148147</v>
      </c>
      <c r="T2456" s="11">
        <f t="shared" si="233"/>
        <v>42769.993148148147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41030.500034722216</v>
      </c>
      <c r="T2485" s="11">
        <f t="shared" si="233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41083.01939814815</v>
      </c>
      <c r="T2492" s="11">
        <f t="shared" si="233"/>
        <v>41023.01939814815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40558.868750000001</v>
      </c>
      <c r="T2493" s="11">
        <f t="shared" si="233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41052.436851851853</v>
      </c>
      <c r="T2496" s="11">
        <f t="shared" si="233"/>
        <v>41022.436851851853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IFERROR(E2498/L2498,0)</f>
        <v>600</v>
      </c>
      <c r="Q2498" t="str">
        <f t="shared" ref="Q2498:Q2561" si="236">IFERROR(LEFT(N2498,FIND("/",N2498)-1),N2498)</f>
        <v>music</v>
      </c>
      <c r="R2498" t="str">
        <f t="shared" ref="R2498:R2561" si="237">IFERROR(RIGHT(N2498,LEN(N2498)-FIND("/",N2498)),"None")</f>
        <v>indie rock</v>
      </c>
      <c r="S2498" s="11">
        <f t="shared" ref="S2498:S2561" si="238">(I2498/86400)+25569+(-5/24)</f>
        <v>41362.746435185181</v>
      </c>
      <c r="T2498" s="11">
        <f t="shared" ref="T2498:T2561" si="239">(J2498/86400)+25569+(-5/24)</f>
        <v>41327.788101851846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40760.670578703699</v>
      </c>
      <c r="T2499" s="11">
        <f t="shared" si="239"/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41226.440243055556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41083.564525462956</v>
      </c>
      <c r="T2502" s="11">
        <f t="shared" si="239"/>
        <v>41053.564525462956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42274.568333333336</v>
      </c>
      <c r="T2503" s="11">
        <f t="shared" si="239"/>
        <v>42244.568333333336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42138.789027777777</v>
      </c>
      <c r="T2512" s="11">
        <f t="shared" si="239"/>
        <v>42078.789027777777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42658.597916666666</v>
      </c>
      <c r="T2522" s="11">
        <f t="shared" si="239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41960.808935185181</v>
      </c>
      <c r="T2525" s="11">
        <f t="shared" si="239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41088.636238425919</v>
      </c>
      <c r="T2527" s="11">
        <f t="shared" si="239"/>
        <v>41058.636238425919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40127.492037037031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41543.240949074076</v>
      </c>
      <c r="T2543" s="11">
        <f t="shared" si="239"/>
        <v>41483.240949074076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41172.990821759253</v>
      </c>
      <c r="T2555" s="11">
        <f t="shared" si="239"/>
        <v>41112.990821759253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IFERROR(E2562/L2562,0)</f>
        <v>143</v>
      </c>
      <c r="Q2562" t="str">
        <f t="shared" ref="Q2562:Q2625" si="242">IFERROR(LEFT(N2562,FIND("/",N2562)-1),N2562)</f>
        <v>music</v>
      </c>
      <c r="R2562" t="str">
        <f t="shared" ref="R2562:R2625" si="243">IFERROR(RIGHT(N2562,LEN(N2562)-FIND("/",N2562)),"None")</f>
        <v>classical music</v>
      </c>
      <c r="S2562" s="11">
        <f t="shared" ref="S2562:S2625" si="244">(I2562/86400)+25569+(-5/24)</f>
        <v>42069.742754629631</v>
      </c>
      <c r="T2562" s="11">
        <f t="shared" ref="T2562:T2625" si="245">(J2562/86400)+25569+(-5/24)</f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>
        <f t="shared" si="241"/>
        <v>0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42290.320474537039</v>
      </c>
      <c r="T2563" s="11">
        <f t="shared" si="245"/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42015.900393518517</v>
      </c>
      <c r="T2577" s="11">
        <f t="shared" si="245"/>
        <v>41985.900393518517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42237.814571759256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42169.964918981474</v>
      </c>
      <c r="T2586" s="11">
        <f t="shared" si="245"/>
        <v>42139.964918981474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42119.636874999997</v>
      </c>
      <c r="T2595" s="11">
        <f t="shared" si="245"/>
        <v>42089.636874999997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41164.957638888889</v>
      </c>
      <c r="T2603" s="11">
        <f t="shared" si="245"/>
        <v>41150.693854166668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41955.680555555555</v>
      </c>
      <c r="T2604" s="11">
        <f t="shared" si="245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41631.704328703701</v>
      </c>
      <c r="T2605" s="11">
        <f t="shared" si="245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41027.842858796292</v>
      </c>
      <c r="T2606" s="11">
        <f t="shared" si="245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42538.33321759259</v>
      </c>
      <c r="T2607" s="11">
        <f t="shared" si="245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41758.504421296289</v>
      </c>
      <c r="T2608" s="11">
        <f t="shared" si="245"/>
        <v>41726.504421296289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42227.874999999993</v>
      </c>
      <c r="T2609" s="11">
        <f t="shared" si="245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42808.791666666664</v>
      </c>
      <c r="T2610" s="11">
        <f t="shared" si="245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41105.02952546296</v>
      </c>
      <c r="T2611" s="11">
        <f t="shared" si="245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42604.082638888889</v>
      </c>
      <c r="T2612" s="11">
        <f t="shared" si="245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42737.749305555553</v>
      </c>
      <c r="T2613" s="11">
        <f t="shared" si="245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42012.934837962959</v>
      </c>
      <c r="T2614" s="11">
        <f t="shared" si="245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41173.609884259255</v>
      </c>
      <c r="T2615" s="11">
        <f t="shared" si="245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</v>
      </c>
      <c r="T2616" s="11">
        <f t="shared" si="245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42490.291666666664</v>
      </c>
      <c r="T2617" s="11">
        <f t="shared" si="245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42241.786215277774</v>
      </c>
      <c r="T2618" s="11">
        <f t="shared" si="245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41932.666099537033</v>
      </c>
      <c r="T2619" s="11">
        <f t="shared" si="245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42339.625706018516</v>
      </c>
      <c r="T2620" s="11">
        <f t="shared" si="245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42300.249999999993</v>
      </c>
      <c r="T2621" s="11">
        <f t="shared" si="245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42287.833333333336</v>
      </c>
      <c r="T2622" s="11">
        <f t="shared" si="245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42145.539212962962</v>
      </c>
      <c r="T2623" s="11">
        <f t="shared" si="245"/>
        <v>42115.539212962962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42734.534907407404</v>
      </c>
      <c r="T2624" s="11">
        <f t="shared" si="245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42706.048217592594</v>
      </c>
      <c r="T2625" s="11">
        <f t="shared" si="245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IFERROR(E2626/L2626,0)</f>
        <v>31.820544982698959</v>
      </c>
      <c r="Q2626" t="str">
        <f t="shared" ref="Q2626:Q2689" si="248">IFERROR(LEFT(N2626,FIND("/",N2626)-1),N2626)</f>
        <v>technology</v>
      </c>
      <c r="R2626" t="str">
        <f t="shared" ref="R2626:R2689" si="249">IFERROR(RIGHT(N2626,LEN(N2626)-FIND("/",N2626)),"None")</f>
        <v>space exploration</v>
      </c>
      <c r="S2626" s="11">
        <f t="shared" ref="S2626:S2689" si="250">(I2626/86400)+25569+(-5/24)</f>
        <v>41165.213217592587</v>
      </c>
      <c r="T2626" s="11">
        <f t="shared" ref="T2626:T2689" si="251">(J2626/86400)+25569+(-5/24)</f>
        <v>41144.213217592587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42683.643611111103</v>
      </c>
      <c r="T2627" s="11">
        <f t="shared" si="251"/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42158.41978009259</v>
      </c>
      <c r="T2628" s="11">
        <f t="shared" si="251"/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42334.662743055553</v>
      </c>
      <c r="T2629" s="11">
        <f t="shared" si="251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41973.757719907408</v>
      </c>
      <c r="T2630" s="11">
        <f t="shared" si="251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42138.330115740733</v>
      </c>
      <c r="T2631" s="11">
        <f t="shared" si="251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42551.208333333336</v>
      </c>
      <c r="T2632" s="11">
        <f t="shared" si="251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42245.960960648146</v>
      </c>
      <c r="T2633" s="11">
        <f t="shared" si="251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42518.853460648148</v>
      </c>
      <c r="T2634" s="11">
        <f t="shared" si="251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41697.75</v>
      </c>
      <c r="T2635" s="11">
        <f t="shared" si="251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42642.448159722218</v>
      </c>
      <c r="T2636" s="11">
        <f t="shared" si="251"/>
        <v>42612.448159722218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42072.700937499998</v>
      </c>
      <c r="T2637" s="11">
        <f t="shared" si="251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42658.833333333336</v>
      </c>
      <c r="T2638" s="11">
        <f t="shared" si="251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42655.341145833336</v>
      </c>
      <c r="T2639" s="11">
        <f t="shared" si="251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42019.70480324074</v>
      </c>
      <c r="T2640" s="11">
        <f t="shared" si="251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42054.656805555554</v>
      </c>
      <c r="T2641" s="11">
        <f t="shared" si="251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42162.952245370368</v>
      </c>
      <c r="T2642" s="11">
        <f t="shared" si="251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41897.631249999999</v>
      </c>
      <c r="T2643" s="11">
        <f t="shared" si="251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42566.081249999996</v>
      </c>
      <c r="T2644" s="11">
        <f t="shared" si="251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42725.124305555553</v>
      </c>
      <c r="T2645" s="11">
        <f t="shared" si="251"/>
        <v>42689.374016203707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42804.583738425928</v>
      </c>
      <c r="T2646" s="11">
        <f t="shared" si="251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41951.675960648143</v>
      </c>
      <c r="T2647" s="11">
        <f t="shared" si="251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42256.10496527778</v>
      </c>
      <c r="T2648" s="11">
        <f t="shared" si="251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42230.053460648145</v>
      </c>
      <c r="T2649" s="11">
        <f t="shared" si="251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42438.506481481476</v>
      </c>
      <c r="T2650" s="11">
        <f t="shared" si="251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42401.788668981484</v>
      </c>
      <c r="T2651" s="11">
        <f t="shared" si="251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42725.416006944441</v>
      </c>
      <c r="T2652" s="11">
        <f t="shared" si="251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42355.597326388888</v>
      </c>
      <c r="T2653" s="11">
        <f t="shared" si="251"/>
        <v>42327.597326388888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41982.950520833336</v>
      </c>
      <c r="T2654" s="11">
        <f t="shared" si="251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41802.958333333328</v>
      </c>
      <c r="T2655" s="11">
        <f t="shared" si="251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42115.350995370369</v>
      </c>
      <c r="T2656" s="11">
        <f t="shared" si="251"/>
        <v>42055.392662037033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42409.624999999993</v>
      </c>
      <c r="T2657" s="11">
        <f t="shared" si="251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42806.583333333336</v>
      </c>
      <c r="T2658" s="11">
        <f t="shared" si="251"/>
        <v>42767.480185185188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42584.854166666664</v>
      </c>
      <c r="T2659" s="11">
        <f t="shared" si="251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42581.675856481474</v>
      </c>
      <c r="T2660" s="11">
        <f t="shared" si="251"/>
        <v>42551.675856481474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42111.861226851848</v>
      </c>
      <c r="T2661" s="11">
        <f t="shared" si="251"/>
        <v>42081.861226851848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42332.546504629623</v>
      </c>
      <c r="T2662" s="11">
        <f t="shared" si="251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42275.380381944444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42378.827499999992</v>
      </c>
      <c r="T2671" s="11">
        <f t="shared" si="251"/>
        <v>42318.827499999992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41822.821099537039</v>
      </c>
      <c r="T2679" s="11">
        <f t="shared" si="251"/>
        <v>41792.821099537039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41860.706307870372</v>
      </c>
      <c r="T2686" s="11">
        <f t="shared" si="251"/>
        <v>41820.706307870372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</v>
      </c>
      <c r="T2687" s="11">
        <f t="shared" si="251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IFERROR(E2690/L2690,0)</f>
        <v>5.2857142857142856</v>
      </c>
      <c r="Q2690" t="str">
        <f t="shared" ref="Q2690:Q2753" si="254">IFERROR(LEFT(N2690,FIND("/",N2690)-1),N2690)</f>
        <v>food</v>
      </c>
      <c r="R2690" t="str">
        <f t="shared" ref="R2690:R2753" si="255">IFERROR(RIGHT(N2690,LEN(N2690)-FIND("/",N2690)),"None")</f>
        <v>food trucks</v>
      </c>
      <c r="S2690" s="11">
        <f t="shared" ref="S2690:S2753" si="256">(I2690/86400)+25569+(-5/24)</f>
        <v>42058.916666666664</v>
      </c>
      <c r="T2690" s="11">
        <f t="shared" ref="T2690:T2753" si="257">(J2690/86400)+25569+(-5/24)</f>
        <v>42027.910532407404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42581.75335648148</v>
      </c>
      <c r="T2691" s="11">
        <f t="shared" si="257"/>
        <v>42551.75335648148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41900.666342592587</v>
      </c>
      <c r="T2702" s="11">
        <f t="shared" si="257"/>
        <v>41870.666342592587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42477.781180555554</v>
      </c>
      <c r="T2721" s="11">
        <f t="shared" si="257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41931.879861111105</v>
      </c>
      <c r="T2743" s="11">
        <f t="shared" si="257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41044.511423611111</v>
      </c>
      <c r="T2744" s="11">
        <f t="shared" si="257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42662.120451388888</v>
      </c>
      <c r="T2745" s="11">
        <f t="shared" si="257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40967.854143518518</v>
      </c>
      <c r="T2746" s="11">
        <f t="shared" si="257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41104.779722222222</v>
      </c>
      <c r="T2747" s="11">
        <f t="shared" si="257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41880.57304398148</v>
      </c>
      <c r="T2748" s="11">
        <f t="shared" si="257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41075.923611111109</v>
      </c>
      <c r="T2749" s="11">
        <f t="shared" si="257"/>
        <v>41044.439780092587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42615.502337962964</v>
      </c>
      <c r="T2750" s="11">
        <f t="shared" si="257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42098.549039351848</v>
      </c>
      <c r="T2751" s="11">
        <f t="shared" si="257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41090.625</v>
      </c>
      <c r="T2752" s="11">
        <f t="shared" si="257"/>
        <v>41078.691493055558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41807.678726851846</v>
      </c>
      <c r="T2753" s="11">
        <f t="shared" si="257"/>
        <v>41747.678726851846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IFERROR(E2754/L2754,0)</f>
        <v>39.285714285714285</v>
      </c>
      <c r="Q2754" t="str">
        <f t="shared" ref="Q2754:Q2817" si="260">IFERROR(LEFT(N2754,FIND("/",N2754)-1),N2754)</f>
        <v>publishing</v>
      </c>
      <c r="R2754" t="str">
        <f t="shared" ref="R2754:R2817" si="261">IFERROR(RIGHT(N2754,LEN(N2754)-FIND("/",N2754)),"None")</f>
        <v>children's books</v>
      </c>
      <c r="S2754" s="11">
        <f t="shared" ref="S2754:S2817" si="262">(I2754/86400)+25569+(-5/24)</f>
        <v>40895.556759259256</v>
      </c>
      <c r="T2754" s="11">
        <f t="shared" ref="T2754:T2817" si="263">(J2754/86400)+25569+(-5/24)</f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41147.692395833328</v>
      </c>
      <c r="T2755" s="11">
        <f t="shared" si="263"/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41893.427673611106</v>
      </c>
      <c r="T2756" s="11">
        <f t="shared" si="263"/>
        <v>41863.427673611106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42102.582488425927</v>
      </c>
      <c r="T2757" s="11">
        <f t="shared" si="263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41650.692141203697</v>
      </c>
      <c r="T2758" s="11">
        <f t="shared" si="263"/>
        <v>41620.692141203697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42588.448287037034</v>
      </c>
      <c r="T2759" s="11">
        <f t="shared" si="263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42653.23359953703</v>
      </c>
      <c r="T2760" s="11">
        <f t="shared" si="263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42567.158171296294</v>
      </c>
      <c r="T2761" s="11">
        <f t="shared" si="263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41445.252986111111</v>
      </c>
      <c r="T2762" s="11">
        <f t="shared" si="263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41276.85524305555</v>
      </c>
      <c r="T2763" s="11">
        <f t="shared" si="263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40986.786979166667</v>
      </c>
      <c r="T2764" s="11">
        <f t="shared" si="263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41418.371342592589</v>
      </c>
      <c r="T2765" s="11">
        <f t="shared" si="263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41059.583333333328</v>
      </c>
      <c r="T2766" s="11">
        <f t="shared" si="263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41210.370694444442</v>
      </c>
      <c r="T2767" s="11">
        <f t="shared" si="263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40766.459699074076</v>
      </c>
      <c r="T2768" s="11">
        <f t="shared" si="263"/>
        <v>40736.459699074076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42232.750578703701</v>
      </c>
      <c r="T2769" s="11">
        <f t="shared" si="263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40997.364849537036</v>
      </c>
      <c r="T2770" s="11">
        <f t="shared" si="263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41795.617939814816</v>
      </c>
      <c r="T2771" s="11">
        <f t="shared" si="263"/>
        <v>41745.617939814816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41716.455208333333</v>
      </c>
      <c r="T2772" s="11">
        <f t="shared" si="263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41306.5</v>
      </c>
      <c r="T2773" s="11">
        <f t="shared" si="263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41552.660810185182</v>
      </c>
      <c r="T2774" s="11">
        <f t="shared" si="263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42484.656493055554</v>
      </c>
      <c r="T2775" s="11">
        <f t="shared" si="263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41340.918148148143</v>
      </c>
      <c r="T2776" s="11">
        <f t="shared" si="263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40892.805023148147</v>
      </c>
      <c r="T2777" s="11">
        <f t="shared" si="263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42167.088842592588</v>
      </c>
      <c r="T2778" s="11">
        <f t="shared" si="263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42202.460694444446</v>
      </c>
      <c r="T2779" s="11">
        <f t="shared" si="263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41876.769745370366</v>
      </c>
      <c r="T2780" s="11">
        <f t="shared" si="263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42330.419224537036</v>
      </c>
      <c r="T2781" s="11">
        <f t="shared" si="263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42804.239444444444</v>
      </c>
      <c r="T2782" s="11">
        <f t="shared" si="263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42580.49355324074</v>
      </c>
      <c r="T2790" s="11">
        <f t="shared" si="263"/>
        <v>42550.49355324074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IFERROR(E2818/L2818,0)</f>
        <v>25.130177514792898</v>
      </c>
      <c r="Q2818" t="str">
        <f t="shared" ref="Q2818:Q2881" si="266">IFERROR(LEFT(N2818,FIND("/",N2818)-1),N2818)</f>
        <v>theater</v>
      </c>
      <c r="R2818" t="str">
        <f t="shared" ref="R2818:R2881" si="267">IFERROR(RIGHT(N2818,LEN(N2818)-FIND("/",N2818)),"None")</f>
        <v>plays</v>
      </c>
      <c r="S2818" s="11">
        <f t="shared" ref="S2818:S2881" si="268">(I2818/86400)+25569+(-5/24)</f>
        <v>42218.458333333336</v>
      </c>
      <c r="T2818" s="11">
        <f t="shared" ref="T2818:T2881" si="269">(J2818/86400)+25569+(-5/24)</f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42063.42664351852</v>
      </c>
      <c r="T2819" s="11">
        <f t="shared" si="269"/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42090.433935185181</v>
      </c>
      <c r="T2824" s="11">
        <f t="shared" si="269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41784.744155092594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42540.592314814814</v>
      </c>
      <c r="T2862" s="11">
        <f t="shared" si="269"/>
        <v>42480.592314814814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IFERROR(E2882/L2882,0)</f>
        <v>96.551724137931032</v>
      </c>
      <c r="Q2882" t="str">
        <f t="shared" ref="Q2882:Q2945" si="272">IFERROR(LEFT(N2882,FIND("/",N2882)-1),N2882)</f>
        <v>theater</v>
      </c>
      <c r="R2882" t="str">
        <f t="shared" ref="R2882:R2945" si="273">IFERROR(RIGHT(N2882,LEN(N2882)-FIND("/",N2882)),"None")</f>
        <v>plays</v>
      </c>
      <c r="S2882" s="11">
        <f t="shared" ref="S2882:S2945" si="274">(I2882/86400)+25569+(-5/24)</f>
        <v>42236.503472222219</v>
      </c>
      <c r="T2882" s="11">
        <f t="shared" ref="T2882:T2945" si="275">(J2882/86400)+25569+(-5/24)</f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>
        <f t="shared" si="271"/>
        <v>0</v>
      </c>
      <c r="Q2883" t="str">
        <f t="shared" si="272"/>
        <v>theater</v>
      </c>
      <c r="R2883" t="str">
        <f t="shared" si="273"/>
        <v>plays</v>
      </c>
      <c r="S2883" s="11">
        <f t="shared" si="274"/>
        <v>41976.430972222217</v>
      </c>
      <c r="T2883" s="11">
        <f t="shared" si="275"/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42504.669409722221</v>
      </c>
      <c r="T2909" s="11">
        <f t="shared" si="275"/>
        <v>42444.669409722221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42529.523368055554</v>
      </c>
      <c r="T2910" s="11">
        <f t="shared" si="275"/>
        <v>42499.523368055554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41893.375787037039</v>
      </c>
      <c r="T2927" s="11">
        <f t="shared" si="275"/>
        <v>41863.375787037039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IFERROR(E2946/L2946,0)</f>
        <v>100</v>
      </c>
      <c r="Q2946" t="str">
        <f t="shared" ref="Q2946:Q3009" si="278">IFERROR(LEFT(N2946,FIND("/",N2946)-1),N2946)</f>
        <v>theater</v>
      </c>
      <c r="R2946" t="str">
        <f t="shared" ref="R2946:R3009" si="279">IFERROR(RIGHT(N2946,LEN(N2946)-FIND("/",N2946)),"None")</f>
        <v>spaces</v>
      </c>
      <c r="S2946" s="11">
        <f t="shared" ref="S2946:S3009" si="280">(I2946/86400)+25569+(-5/24)</f>
        <v>42162.705995370365</v>
      </c>
      <c r="T2946" s="11">
        <f t="shared" ref="T2946:T3009" si="281">(J2946/86400)+25569+(-5/24)</f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>
        <f t="shared" si="277"/>
        <v>0</v>
      </c>
      <c r="Q2947" t="str">
        <f t="shared" si="278"/>
        <v>theater</v>
      </c>
      <c r="R2947" t="str">
        <f t="shared" si="279"/>
        <v>spaces</v>
      </c>
      <c r="S2947" s="11">
        <f t="shared" si="280"/>
        <v>42147.931250000001</v>
      </c>
      <c r="T2947" s="11">
        <f t="shared" si="281"/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42698.507638888885</v>
      </c>
      <c r="T2949" s="11">
        <f t="shared" si="281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42810.333368055552</v>
      </c>
      <c r="T2956" s="11">
        <f t="shared" si="281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42654.765370370369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42541.153715277775</v>
      </c>
      <c r="T2990" s="11">
        <f t="shared" si="281"/>
        <v>42511.153715277775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42150.704166666663</v>
      </c>
      <c r="T2998" s="11">
        <f t="shared" si="281"/>
        <v>42090.704166666663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</v>
      </c>
      <c r="T3008" s="11">
        <f t="shared" si="281"/>
        <v>41957.54850694444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IFERROR(E3010/L3010,0)</f>
        <v>116.73076923076923</v>
      </c>
      <c r="Q3010" t="str">
        <f t="shared" ref="Q3010:Q3073" si="284">IFERROR(LEFT(N3010,FIND("/",N3010)-1),N3010)</f>
        <v>theater</v>
      </c>
      <c r="R3010" t="str">
        <f t="shared" ref="R3010:R3073" si="285">IFERROR(RIGHT(N3010,LEN(N3010)-FIND("/",N3010)),"None")</f>
        <v>spaces</v>
      </c>
      <c r="S3010" s="11">
        <f t="shared" ref="S3010:S3073" si="286">(I3010/86400)+25569+(-5/24)</f>
        <v>42390.003692129627</v>
      </c>
      <c r="T3010" s="11">
        <f t="shared" ref="T3010:T3073" si="287">(J3010/86400)+25569+(-5/24)</f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41969.403240740743</v>
      </c>
      <c r="T3011" s="11">
        <f t="shared" si="287"/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41919.915277777771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42166.467430555553</v>
      </c>
      <c r="T3025" s="11">
        <f t="shared" si="287"/>
        <v>42121.467430555553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41975.692847222221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42774.207696759258</v>
      </c>
      <c r="T3053" s="11">
        <f t="shared" si="287"/>
        <v>42744.207696759258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42665.714560185188</v>
      </c>
      <c r="T3065" s="11">
        <f t="shared" si="287"/>
        <v>42630.714560185188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IFERROR(E3074/L3074,0)</f>
        <v>1</v>
      </c>
      <c r="Q3074" t="str">
        <f t="shared" ref="Q3074:Q3137" si="290">IFERROR(LEFT(N3074,FIND("/",N3074)-1),N3074)</f>
        <v>theater</v>
      </c>
      <c r="R3074" t="str">
        <f t="shared" ref="R3074:R3137" si="291">IFERROR(RIGHT(N3074,LEN(N3074)-FIND("/",N3074)),"None")</f>
        <v>spaces</v>
      </c>
      <c r="S3074" s="11">
        <f t="shared" ref="S3074:S3137" si="292">(I3074/86400)+25569+(-5/24)</f>
        <v>42672.865277777775</v>
      </c>
      <c r="T3074" s="11">
        <f t="shared" ref="T3074:T3137" si="293">(J3074/86400)+25569+(-5/24)</f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42169.59652777778</v>
      </c>
      <c r="T3075" s="11">
        <f t="shared" si="293"/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42439.362951388888</v>
      </c>
      <c r="T3076" s="11">
        <f t="shared" si="293"/>
        <v>42409.362951388888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42600.89398148148</v>
      </c>
      <c r="T3077" s="11">
        <f t="shared" si="293"/>
        <v>42550.89398148148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42276.675451388888</v>
      </c>
      <c r="T3087" s="11">
        <f t="shared" si="293"/>
        <v>42246.675451388888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41760.700706018521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42241.220787037033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42135.605914351851</v>
      </c>
      <c r="T3109" s="11">
        <f t="shared" si="293"/>
        <v>42128.605914351851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41916.386805555558</v>
      </c>
      <c r="T3113" s="11">
        <f t="shared" si="293"/>
        <v>41885.386805555558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42509.166203703702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42435.733749999992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42426.809745370367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42800.511793981474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IFERROR(E3138/L3138,0)</f>
        <v>29.045454545454547</v>
      </c>
      <c r="Q3138" t="str">
        <f t="shared" ref="Q3138:Q3201" si="296">IFERROR(LEFT(N3138,FIND("/",N3138)-1),N3138)</f>
        <v>theater</v>
      </c>
      <c r="R3138" t="str">
        <f t="shared" ref="R3138:R3201" si="297">IFERROR(RIGHT(N3138,LEN(N3138)-FIND("/",N3138)),"None")</f>
        <v>plays</v>
      </c>
      <c r="S3138" s="11">
        <f t="shared" ref="S3138:S3201" si="298">(I3138/86400)+25569+(-5/24)</f>
        <v>42825.749305555553</v>
      </c>
      <c r="T3138" s="11">
        <f t="shared" ref="T3138:T3201" si="299">(J3138/86400)+25569+(-5/24)</f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42858.591666666667</v>
      </c>
      <c r="T3139" s="11">
        <f t="shared" si="299"/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41909.761053240734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41477.631388888891</v>
      </c>
      <c r="T3160" s="11">
        <f t="shared" si="299"/>
        <v>41447.631388888891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41799.597395833327</v>
      </c>
      <c r="T3166" s="11">
        <f t="shared" si="299"/>
        <v>41766.597395833327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41908.670046296298</v>
      </c>
      <c r="T3175" s="11">
        <f t="shared" si="299"/>
        <v>41878.670046296298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41858.553449074076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IFERROR(E3202/L3202,0)</f>
        <v>1</v>
      </c>
      <c r="Q3202" t="str">
        <f t="shared" ref="Q3202:Q3265" si="302">IFERROR(LEFT(N3202,FIND("/",N3202)-1),N3202)</f>
        <v>theater</v>
      </c>
      <c r="R3202" t="str">
        <f t="shared" ref="R3202:R3265" si="303">IFERROR(RIGHT(N3202,LEN(N3202)-FIND("/",N3202)),"None")</f>
        <v>musical</v>
      </c>
      <c r="S3202" s="11">
        <f t="shared" ref="S3202:S3265" si="304">(I3202/86400)+25569+(-5/24)</f>
        <v>42490.023611111108</v>
      </c>
      <c r="T3202" s="11">
        <f t="shared" ref="T3202:T3265" si="305">(J3202/86400)+25569+(-5/24)</f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41882.558761574073</v>
      </c>
      <c r="T3203" s="11">
        <f t="shared" si="305"/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41834.378240740734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42236.627037037033</v>
      </c>
      <c r="T3225" s="11">
        <f t="shared" si="305"/>
        <v>42206.627037037033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IFERROR(E3266/L3266,0)</f>
        <v>52.551020408163268</v>
      </c>
      <c r="Q3266" t="str">
        <f t="shared" ref="Q3266:Q3329" si="308">IFERROR(LEFT(N3266,FIND("/",N3266)-1),N3266)</f>
        <v>theater</v>
      </c>
      <c r="R3266" t="str">
        <f t="shared" ref="R3266:R3329" si="309">IFERROR(RIGHT(N3266,LEN(N3266)-FIND("/",N3266)),"None")</f>
        <v>plays</v>
      </c>
      <c r="S3266" s="11">
        <f t="shared" ref="S3266:S3329" si="310">(I3266/86400)+25569+(-5/24)</f>
        <v>42032.708333333336</v>
      </c>
      <c r="T3266" s="11">
        <f t="shared" ref="T3266:T3329" si="311">(J3266/86400)+25569+(-5/24)</f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42341.499999999993</v>
      </c>
      <c r="T3267" s="11">
        <f t="shared" si="311"/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42136.327800925923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41931.474606481475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42538.527499999997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</v>
      </c>
      <c r="T3317" s="11">
        <f t="shared" si="311"/>
        <v>42466.09538194444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41859.370833333327</v>
      </c>
      <c r="T3318" s="11">
        <f t="shared" si="311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42528.831296296295</v>
      </c>
      <c r="T3319" s="11">
        <f t="shared" si="311"/>
        <v>42498.831296296295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IFERROR(E3330/L3330,0)</f>
        <v>292.77777777777777</v>
      </c>
      <c r="Q3330" t="str">
        <f t="shared" ref="Q3330:Q3393" si="314">IFERROR(LEFT(N3330,FIND("/",N3330)-1),N3330)</f>
        <v>theater</v>
      </c>
      <c r="R3330" t="str">
        <f t="shared" ref="R3330:R3393" si="315">IFERROR(RIGHT(N3330,LEN(N3330)-FIND("/",N3330)),"None")</f>
        <v>plays</v>
      </c>
      <c r="S3330" s="11">
        <f t="shared" ref="S3330:S3393" si="316">(I3330/86400)+25569+(-5/24)</f>
        <v>41824.833333333328</v>
      </c>
      <c r="T3330" s="11">
        <f t="shared" ref="T3330:T3393" si="317">(J3330/86400)+25569+(-5/24)</f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41847.75</v>
      </c>
      <c r="T3331" s="11">
        <f t="shared" si="317"/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42062.088078703702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42350.893425925919</v>
      </c>
      <c r="T3367" s="11">
        <f t="shared" si="317"/>
        <v>42320.893425925919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42053.524293981478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41972.786782407406</v>
      </c>
      <c r="T3382" s="11">
        <f t="shared" si="317"/>
        <v>41937.745115740741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41830.566493055558</v>
      </c>
      <c r="T3392" s="11">
        <f t="shared" si="317"/>
        <v>41815.566493055558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41859.727777777771</v>
      </c>
      <c r="T3393" s="11">
        <f t="shared" si="317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IFERROR(E3394/L3394,0)</f>
        <v>41.666666666666664</v>
      </c>
      <c r="Q3394" t="str">
        <f t="shared" ref="Q3394:Q3457" si="320">IFERROR(LEFT(N3394,FIND("/",N3394)-1),N3394)</f>
        <v>theater</v>
      </c>
      <c r="R3394" t="str">
        <f t="shared" ref="R3394:R3457" si="321">IFERROR(RIGHT(N3394,LEN(N3394)-FIND("/",N3394)),"None")</f>
        <v>plays</v>
      </c>
      <c r="S3394" s="11">
        <f t="shared" ref="S3394:S3457" si="322">(I3394/86400)+25569+(-5/24)</f>
        <v>42496.63721064815</v>
      </c>
      <c r="T3394" s="11">
        <f t="shared" ref="T3394:T3457" si="323">(J3394/86400)+25569+(-5/24)</f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41948.823611111111</v>
      </c>
      <c r="T3395" s="11">
        <f t="shared" si="323"/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41764.238298611112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41941.543703703697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42544.605995370366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41937.821527777771</v>
      </c>
      <c r="T3419" s="11">
        <f t="shared" si="323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41775.854803240734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41830.172094907401</v>
      </c>
      <c r="T3436" s="11">
        <f t="shared" si="323"/>
        <v>41800.172094907401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41872.477777777771</v>
      </c>
      <c r="T3438" s="11">
        <f t="shared" si="323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42100.719525462962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42154.632777777777</v>
      </c>
      <c r="T3444" s="11">
        <f t="shared" si="323"/>
        <v>42124.632777777777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IFERROR(E3458/L3458,0)</f>
        <v>358.6875</v>
      </c>
      <c r="Q3458" t="str">
        <f t="shared" ref="Q3458:Q3521" si="326">IFERROR(LEFT(N3458,FIND("/",N3458)-1),N3458)</f>
        <v>theater</v>
      </c>
      <c r="R3458" t="str">
        <f t="shared" ref="R3458:R3521" si="327">IFERROR(RIGHT(N3458,LEN(N3458)-FIND("/",N3458)),"None")</f>
        <v>plays</v>
      </c>
      <c r="S3458" s="11">
        <f t="shared" ref="S3458:S3521" si="328">(I3458/86400)+25569+(-5/24)</f>
        <v>41852.082638888889</v>
      </c>
      <c r="T3458" s="11">
        <f t="shared" ref="T3458:T3521" si="329">(J3458/86400)+25569+(-5/24)</f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42047.040972222218</v>
      </c>
      <c r="T3459" s="11">
        <f t="shared" si="329"/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41866.318888888891</v>
      </c>
      <c r="T3462" s="11">
        <f t="shared" si="329"/>
        <v>41852.318888888891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41811.64675925926</v>
      </c>
      <c r="T3481" s="11">
        <f t="shared" si="329"/>
        <v>41781.64675925926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42006.039212962962</v>
      </c>
      <c r="T3483" s="11">
        <f t="shared" si="329"/>
        <v>41989.039212962962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41915.554502314808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42419.711087962962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41794.609189814808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IFERROR(E3522/L3522,0)</f>
        <v>95.952380952380949</v>
      </c>
      <c r="Q3522" t="str">
        <f t="shared" ref="Q3522:Q3585" si="332">IFERROR(LEFT(N3522,FIND("/",N3522)-1),N3522)</f>
        <v>theater</v>
      </c>
      <c r="R3522" t="str">
        <f t="shared" ref="R3522:R3585" si="333">IFERROR(RIGHT(N3522,LEN(N3522)-FIND("/",N3522)),"None")</f>
        <v>plays</v>
      </c>
      <c r="S3522" s="11">
        <f t="shared" ref="S3522:S3585" si="334">(I3522/86400)+25569+(-5/24)</f>
        <v>42253.365972222215</v>
      </c>
      <c r="T3522" s="11">
        <f t="shared" ref="T3522:T3585" si="335">(J3522/86400)+25569+(-5/24)</f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41911.153009259258</v>
      </c>
      <c r="T3523" s="11">
        <f t="shared" si="335"/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42319.594525462962</v>
      </c>
      <c r="T3535" s="11">
        <f t="shared" si="335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42248.431828703702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41923.146018518521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42691.275393518517</v>
      </c>
      <c r="T3557" s="11">
        <f t="shared" si="335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42221.566666666666</v>
      </c>
      <c r="T3563" s="11">
        <f t="shared" si="335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42236.414918981478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41926.734351851854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IFERROR(E3586/L3586,0)</f>
        <v>30.9375</v>
      </c>
      <c r="Q3586" t="str">
        <f t="shared" ref="Q3586:Q3649" si="338">IFERROR(LEFT(N3586,FIND("/",N3586)-1),N3586)</f>
        <v>theater</v>
      </c>
      <c r="R3586" t="str">
        <f t="shared" ref="R3586:R3649" si="339">IFERROR(RIGHT(N3586,LEN(N3586)-FIND("/",N3586)),"None")</f>
        <v>plays</v>
      </c>
      <c r="S3586" s="11">
        <f t="shared" ref="S3586:S3649" si="340">(I3586/86400)+25569+(-5/24)</f>
        <v>42198.108148148145</v>
      </c>
      <c r="T3586" s="11">
        <f t="shared" ref="T3586:T3649" si="341">(J3586/86400)+25569+(-5/24)</f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41994.507986111108</v>
      </c>
      <c r="T3587" s="11">
        <f t="shared" si="341"/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42506.501041666663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42429.783391203702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41799.518645833326</v>
      </c>
      <c r="T3614" s="11">
        <f t="shared" si="341"/>
        <v>41789.518645833326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42660.923912037033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42605.56585648148</v>
      </c>
      <c r="T3626" s="11">
        <f t="shared" si="341"/>
        <v>42545.56585648148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42261.486446759256</v>
      </c>
      <c r="T3638" s="11">
        <f t="shared" si="341"/>
        <v>42226.486446759256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IFERROR(E3650/L3650,0)</f>
        <v>550.04109589041093</v>
      </c>
      <c r="Q3650" t="str">
        <f t="shared" ref="Q3650:Q3713" si="344">IFERROR(LEFT(N3650,FIND("/",N3650)-1),N3650)</f>
        <v>theater</v>
      </c>
      <c r="R3650" t="str">
        <f t="shared" ref="R3650:R3713" si="345">IFERROR(RIGHT(N3650,LEN(N3650)-FIND("/",N3650)),"None")</f>
        <v>plays</v>
      </c>
      <c r="S3650" s="11">
        <f t="shared" ref="S3650:S3713" si="346">(I3650/86400)+25569+(-5/24)</f>
        <v>41917.083854166667</v>
      </c>
      <c r="T3650" s="11">
        <f t="shared" ref="T3650:T3713" si="347">(J3650/86400)+25569+(-5/24)</f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41806.504560185182</v>
      </c>
      <c r="T3651" s="11">
        <f t="shared" si="347"/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42203.761793981474</v>
      </c>
      <c r="T3669" s="11">
        <f t="shared" si="347"/>
        <v>42173.761793981474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41802.365949074076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42648.245763888888</v>
      </c>
      <c r="T3682" s="11">
        <f t="shared" si="347"/>
        <v>42627.245763888888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41823.933865740742</v>
      </c>
      <c r="T3710" s="11">
        <f t="shared" si="347"/>
        <v>41809.933865740742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IFERROR(E3714/L3714,0)</f>
        <v>110.86538461538461</v>
      </c>
      <c r="Q3714" t="str">
        <f t="shared" ref="Q3714:Q3777" si="350">IFERROR(LEFT(N3714,FIND("/",N3714)-1),N3714)</f>
        <v>theater</v>
      </c>
      <c r="R3714" t="str">
        <f t="shared" ref="R3714:R3777" si="351">IFERROR(RIGHT(N3714,LEN(N3714)-FIND("/",N3714)),"None")</f>
        <v>plays</v>
      </c>
      <c r="S3714" s="11">
        <f t="shared" ref="S3714:S3777" si="352">(I3714/86400)+25569+(-5/24)</f>
        <v>42155.082638888889</v>
      </c>
      <c r="T3714" s="11">
        <f t="shared" ref="T3714:T3777" si="353">(J3714/86400)+25569+(-5/24)</f>
        <v>42133.963738425919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42525.529699074068</v>
      </c>
      <c r="T3715" s="11">
        <f t="shared" si="353"/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41943.544699074067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42465.283101851848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41861.489606481475</v>
      </c>
      <c r="T3747" s="11">
        <f t="shared" si="353"/>
        <v>41831.489606481475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42462.785567129627</v>
      </c>
      <c r="T3753" s="11">
        <f t="shared" si="353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42518.816666666666</v>
      </c>
      <c r="T3766" s="11">
        <f t="shared" si="353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IFERROR(E3778/L3778,0)</f>
        <v>90.819148936170208</v>
      </c>
      <c r="Q3778" t="str">
        <f t="shared" ref="Q3778:Q3841" si="356">IFERROR(LEFT(N3778,FIND("/",N3778)-1),N3778)</f>
        <v>theater</v>
      </c>
      <c r="R3778" t="str">
        <f t="shared" ref="R3778:R3841" si="357">IFERROR(RIGHT(N3778,LEN(N3778)-FIND("/",N3778)),"None")</f>
        <v>musical</v>
      </c>
      <c r="S3778" s="11">
        <f t="shared" ref="S3778:S3841" si="358">(I3778/86400)+25569+(-5/24)</f>
        <v>41851.833333333328</v>
      </c>
      <c r="T3778" s="11">
        <f t="shared" ref="T3778:T3841" si="359">(J3778/86400)+25569+(-5/24)</f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41908.958333333328</v>
      </c>
      <c r="T3779" s="11">
        <f t="shared" si="359"/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42455.485416666663</v>
      </c>
      <c r="T3781" s="11">
        <f t="shared" si="35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42198.629166666666</v>
      </c>
      <c r="T3782" s="11">
        <f t="shared" si="359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41861.514444444438</v>
      </c>
      <c r="T3800" s="11">
        <f t="shared" si="359"/>
        <v>41831.514444444438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</v>
      </c>
      <c r="T3830" s="11">
        <f t="shared" si="359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42214.934305555558</v>
      </c>
      <c r="T3841" s="11">
        <f t="shared" si="359"/>
        <v>42154.934305555558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IFERROR(E3842/L3842,0)</f>
        <v>21.666666666666668</v>
      </c>
      <c r="Q3842" t="str">
        <f t="shared" ref="Q3842:Q3905" si="362">IFERROR(LEFT(N3842,FIND("/",N3842)-1),N3842)</f>
        <v>theater</v>
      </c>
      <c r="R3842" t="str">
        <f t="shared" ref="R3842:R3905" si="363">IFERROR(RIGHT(N3842,LEN(N3842)-FIND("/",N3842)),"None")</f>
        <v>plays</v>
      </c>
      <c r="S3842" s="11">
        <f t="shared" ref="S3842:S3905" si="364">(I3842/86400)+25569+(-5/24)</f>
        <v>42457.45172453703</v>
      </c>
      <c r="T3842" s="11">
        <f t="shared" ref="T3842:T3905" si="365">(J3842/86400)+25569+(-5/24)</f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41840.57739583333</v>
      </c>
      <c r="T3843" s="11">
        <f t="shared" si="365"/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42278.418680555558</v>
      </c>
      <c r="T3847" s="11">
        <f t="shared" si="365"/>
        <v>42248.418680555558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41863.452662037038</v>
      </c>
      <c r="T3862" s="11">
        <f t="shared" si="365"/>
        <v>41833.452662037038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41890.45144675926</v>
      </c>
      <c r="T3870" s="11">
        <f t="shared" si="365"/>
        <v>41865.45144675926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41822.963865740741</v>
      </c>
      <c r="T3872" s="11">
        <f t="shared" si="365"/>
        <v>41792.963865740741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41867.443946759253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41863.566678240742</v>
      </c>
      <c r="T3901" s="11">
        <f t="shared" si="365"/>
        <v>41843.566678240742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42357.618043981478</v>
      </c>
      <c r="T3903" s="11">
        <f t="shared" si="365"/>
        <v>42317.618043981478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IFERROR(E3906/L3906,0)</f>
        <v>1.5</v>
      </c>
      <c r="Q3906" t="str">
        <f t="shared" ref="Q3906:Q3969" si="368">IFERROR(LEFT(N3906,FIND("/",N3906)-1),N3906)</f>
        <v>theater</v>
      </c>
      <c r="R3906" t="str">
        <f t="shared" ref="R3906:R3969" si="369">IFERROR(RIGHT(N3906,LEN(N3906)-FIND("/",N3906)),"None")</f>
        <v>plays</v>
      </c>
      <c r="S3906" s="11">
        <f t="shared" ref="S3906:S3969" si="370">(I3906/86400)+25569+(-5/24)</f>
        <v>42109.00277777778</v>
      </c>
      <c r="T3906" s="11">
        <f t="shared" ref="T3906:T3969" si="371">(J3906/86400)+25569+(-5/24)</f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42166.749999999993</v>
      </c>
      <c r="T3907" s="11">
        <f t="shared" si="371"/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42114.610601851855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42687.220601851848</v>
      </c>
      <c r="T3922" s="11">
        <f t="shared" si="371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42281.448449074072</v>
      </c>
      <c r="T3937" s="11">
        <f t="shared" si="371"/>
        <v>42221.448449074072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42182.697384259256</v>
      </c>
      <c r="T3940" s="11">
        <f t="shared" si="371"/>
        <v>42151.697384259256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41889.117164351854</v>
      </c>
      <c r="T3950" s="11">
        <f t="shared" si="371"/>
        <v>41829.117164351854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42559.76798611111</v>
      </c>
      <c r="T3959" s="11">
        <f t="shared" si="371"/>
        <v>42513.76798611111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IFERROR(E3970/L3970,0)</f>
        <v>47.909090909090907</v>
      </c>
      <c r="Q3970" t="str">
        <f t="shared" ref="Q3970:Q4033" si="374">IFERROR(LEFT(N3970,FIND("/",N3970)-1),N3970)</f>
        <v>theater</v>
      </c>
      <c r="R3970" t="str">
        <f t="shared" ref="R3970:R4033" si="375">IFERROR(RIGHT(N3970,LEN(N3970)-FIND("/",N3970)),"None")</f>
        <v>plays</v>
      </c>
      <c r="S3970" s="11">
        <f t="shared" ref="S3970:S4033" si="376">(I3970/86400)+25569+(-5/24)</f>
        <v>42512.60732638889</v>
      </c>
      <c r="T3970" s="11">
        <f t="shared" ref="T3970:T4033" si="377">(J3970/86400)+25569+(-5/24)</f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42610.954861111109</v>
      </c>
      <c r="T3971" s="11">
        <f t="shared" si="377"/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42477.655219907407</v>
      </c>
      <c r="T3972" s="11">
        <f t="shared" si="377"/>
        <v>42447.655219907407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41920.75513888889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41950.058611111112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41877.477777777771</v>
      </c>
      <c r="T4009" s="11">
        <f t="shared" si="377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42204.572488425925</v>
      </c>
      <c r="T4017" s="11">
        <f t="shared" si="377"/>
        <v>42174.572488425925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41990.375775462962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42408.791238425925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42351.816782407404</v>
      </c>
      <c r="T4031" s="11">
        <f t="shared" si="377"/>
        <v>42321.816782407404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42403.575694444444</v>
      </c>
      <c r="T4032" s="11">
        <f t="shared" si="377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IFERROR(E4034/L4034,0)</f>
        <v>59</v>
      </c>
      <c r="Q4034" t="str">
        <f t="shared" ref="Q4034:Q4097" si="380">IFERROR(LEFT(N4034,FIND("/",N4034)-1),N4034)</f>
        <v>theater</v>
      </c>
      <c r="R4034" t="str">
        <f t="shared" ref="R4034:R4097" si="381">IFERROR(RIGHT(N4034,LEN(N4034)-FIND("/",N4034)),"None")</f>
        <v>plays</v>
      </c>
      <c r="S4034" s="11">
        <f t="shared" ref="S4034:S4097" si="382">(I4034/86400)+25569+(-5/24)</f>
        <v>42353.642546296294</v>
      </c>
      <c r="T4034" s="11">
        <f t="shared" ref="T4034:T4097" si="383">(J4034/86400)+25569+(-5/24)</f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42645.166666666664</v>
      </c>
      <c r="T4035" s="11">
        <f t="shared" si="383"/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41933.674618055556</v>
      </c>
      <c r="T4037" s="11">
        <f t="shared" si="383"/>
        <v>41903.674618055556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41804.728750000002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42496.862442129626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41929.590393518512</v>
      </c>
      <c r="T4040" s="11">
        <f t="shared" si="383"/>
        <v>41869.590393518512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41761.601817129624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42078.136874999997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41933.618750000001</v>
      </c>
      <c r="T4078" s="11">
        <f t="shared" si="383"/>
        <v>41905.587372685179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42535.579166666663</v>
      </c>
      <c r="T4082" s="11">
        <f t="shared" si="383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42020.226388888885</v>
      </c>
      <c r="T4090" s="11">
        <f t="shared" si="383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42098.944988425923</v>
      </c>
      <c r="T4094" s="11">
        <f t="shared" si="383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IFERROR(E4098/L4098,0)</f>
        <v>80</v>
      </c>
      <c r="Q4098" t="str">
        <f t="shared" ref="Q4098:Q4115" si="386">IFERROR(LEFT(N4098,FIND("/",N4098)-1),N4098)</f>
        <v>theater</v>
      </c>
      <c r="R4098" t="str">
        <f t="shared" ref="R4098:R4115" si="387">IFERROR(RIGHT(N4098,LEN(N4098)-FIND("/",N4098)),"None")</f>
        <v>plays</v>
      </c>
      <c r="S4098" s="11">
        <f t="shared" ref="S4098:S4115" si="388">(I4098/86400)+25569+(-5/24)</f>
        <v>42794.160416666666</v>
      </c>
      <c r="T4098" s="11">
        <f t="shared" ref="T4098:T4115" si="389">(J4098/86400)+25569+(-5/24)</f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>
        <f t="shared" si="385"/>
        <v>0</v>
      </c>
      <c r="Q4099" t="str">
        <f t="shared" si="386"/>
        <v>theater</v>
      </c>
      <c r="R4099" t="str">
        <f t="shared" si="387"/>
        <v>plays</v>
      </c>
      <c r="S4099" s="11">
        <f t="shared" si="388"/>
        <v>42400.788194444445</v>
      </c>
      <c r="T4099" s="11">
        <f t="shared" si="389"/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42766.823344907403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42572.418414351851</v>
      </c>
      <c r="T4112" s="11">
        <f t="shared" si="389"/>
        <v>42512.418414351851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conditionalFormatting sqref="F2">
    <cfRule type="containsText" dxfId="4" priority="8" operator="containsText" text="successful">
      <formula>NOT(ISERROR(SEARCH("successful",F2)))</formula>
    </cfRule>
  </conditionalFormatting>
  <conditionalFormatting sqref="F1:F1048576">
    <cfRule type="containsText" dxfId="3" priority="4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F186">
    <cfRule type="containsText" dxfId="1" priority="5" operator="containsText" text="failed">
      <formula>NOT(ISERROR(SEARCH("failed",F186)))</formula>
    </cfRule>
  </conditionalFormatting>
  <conditionalFormatting sqref="O1:O4115">
    <cfRule type="colorScale" priority="9">
      <colorScale>
        <cfvo type="num" val="0"/>
        <cfvo type="num" val="1"/>
        <cfvo type="num" val="2"/>
        <color rgb="FFFF0000"/>
        <color rgb="FF00B050"/>
        <color theme="4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D5624F29-5303-4904-8F22-9D4D619F3F54}">
            <xm:f>NOT(ISERROR(SEARCH($F$122,F1)))</xm:f>
            <xm:f>$F$122</xm:f>
            <x14:dxf>
              <font>
                <color theme="5"/>
              </font>
              <fill>
                <patternFill>
                  <bgColor rgb="FFFFFF0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7728-1661-4D7C-B03A-3317BD454F68}">
  <dimension ref="A2:F15"/>
  <sheetViews>
    <sheetView workbookViewId="0">
      <selection activeCell="C23" sqref="C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2" spans="1:6" x14ac:dyDescent="0.25">
      <c r="A2" s="9" t="s">
        <v>8223</v>
      </c>
      <c r="B2" t="s">
        <v>8327</v>
      </c>
    </row>
    <row r="4" spans="1:6" x14ac:dyDescent="0.25">
      <c r="A4" s="9" t="s">
        <v>8328</v>
      </c>
      <c r="B4" s="9" t="s">
        <v>8329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8312</v>
      </c>
      <c r="B6">
        <v>300</v>
      </c>
      <c r="C6">
        <v>180</v>
      </c>
      <c r="D6">
        <v>40</v>
      </c>
      <c r="F6">
        <v>520</v>
      </c>
    </row>
    <row r="7" spans="1:6" x14ac:dyDescent="0.25">
      <c r="A7" s="10" t="s">
        <v>8313</v>
      </c>
      <c r="B7">
        <v>34</v>
      </c>
      <c r="C7">
        <v>140</v>
      </c>
      <c r="D7">
        <v>20</v>
      </c>
      <c r="E7">
        <v>6</v>
      </c>
      <c r="F7">
        <v>200</v>
      </c>
    </row>
    <row r="8" spans="1:6" x14ac:dyDescent="0.25">
      <c r="A8" s="10" t="s">
        <v>8314</v>
      </c>
      <c r="B8">
        <v>80</v>
      </c>
      <c r="C8">
        <v>140</v>
      </c>
      <c r="F8">
        <v>220</v>
      </c>
    </row>
    <row r="9" spans="1:6" x14ac:dyDescent="0.25">
      <c r="A9" s="10" t="s">
        <v>8315</v>
      </c>
      <c r="D9">
        <v>24</v>
      </c>
      <c r="F9">
        <v>24</v>
      </c>
    </row>
    <row r="10" spans="1:6" x14ac:dyDescent="0.25">
      <c r="A10" s="10" t="s">
        <v>8316</v>
      </c>
      <c r="B10">
        <v>540</v>
      </c>
      <c r="C10">
        <v>120</v>
      </c>
      <c r="D10">
        <v>20</v>
      </c>
      <c r="E10">
        <v>20</v>
      </c>
      <c r="F10">
        <v>700</v>
      </c>
    </row>
    <row r="11" spans="1:6" x14ac:dyDescent="0.25">
      <c r="A11" s="10" t="s">
        <v>8317</v>
      </c>
      <c r="B11">
        <v>103</v>
      </c>
      <c r="C11">
        <v>117</v>
      </c>
      <c r="F11">
        <v>220</v>
      </c>
    </row>
    <row r="12" spans="1:6" x14ac:dyDescent="0.25">
      <c r="A12" s="10" t="s">
        <v>8318</v>
      </c>
      <c r="B12">
        <v>80</v>
      </c>
      <c r="C12">
        <v>127</v>
      </c>
      <c r="D12">
        <v>30</v>
      </c>
      <c r="F12">
        <v>237</v>
      </c>
    </row>
    <row r="13" spans="1:6" x14ac:dyDescent="0.25">
      <c r="A13" s="10" t="s">
        <v>8319</v>
      </c>
      <c r="B13">
        <v>209</v>
      </c>
      <c r="C13">
        <v>213</v>
      </c>
      <c r="D13">
        <v>178</v>
      </c>
      <c r="F13">
        <v>600</v>
      </c>
    </row>
    <row r="14" spans="1:6" x14ac:dyDescent="0.25">
      <c r="A14" s="10" t="s">
        <v>8320</v>
      </c>
      <c r="B14">
        <v>839</v>
      </c>
      <c r="C14">
        <v>493</v>
      </c>
      <c r="D14">
        <v>37</v>
      </c>
      <c r="E14">
        <v>24</v>
      </c>
      <c r="F14">
        <v>1393</v>
      </c>
    </row>
    <row r="15" spans="1:6" x14ac:dyDescent="0.25">
      <c r="A15" s="10" t="s">
        <v>8311</v>
      </c>
      <c r="B15">
        <v>2185</v>
      </c>
      <c r="C15">
        <v>1530</v>
      </c>
      <c r="D15">
        <v>349</v>
      </c>
      <c r="E15">
        <v>50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FDBB-6B16-4824-A890-A30395FB5CB5}">
  <dimension ref="A2:F48"/>
  <sheetViews>
    <sheetView workbookViewId="0">
      <selection activeCell="O35" sqref="O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9" t="s">
        <v>8223</v>
      </c>
      <c r="B2" t="s">
        <v>8327</v>
      </c>
    </row>
    <row r="3" spans="1:6" x14ac:dyDescent="0.25">
      <c r="A3" s="9" t="s">
        <v>8308</v>
      </c>
      <c r="B3" t="s">
        <v>8327</v>
      </c>
    </row>
    <row r="5" spans="1:6" x14ac:dyDescent="0.25">
      <c r="A5" s="9" t="s">
        <v>8328</v>
      </c>
      <c r="B5" s="9" t="s">
        <v>8329</v>
      </c>
    </row>
    <row r="6" spans="1:6" x14ac:dyDescent="0.25">
      <c r="A6" s="9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8311</v>
      </c>
    </row>
    <row r="7" spans="1:6" x14ac:dyDescent="0.25">
      <c r="A7" s="10" t="s">
        <v>8374</v>
      </c>
      <c r="C7">
        <v>100</v>
      </c>
      <c r="F7">
        <v>100</v>
      </c>
    </row>
    <row r="8" spans="1:6" x14ac:dyDescent="0.25">
      <c r="A8" s="10" t="s">
        <v>8321</v>
      </c>
      <c r="D8">
        <v>20</v>
      </c>
      <c r="F8">
        <v>20</v>
      </c>
    </row>
    <row r="9" spans="1:6" x14ac:dyDescent="0.25">
      <c r="A9" s="10" t="s">
        <v>8375</v>
      </c>
      <c r="D9">
        <v>24</v>
      </c>
      <c r="F9">
        <v>24</v>
      </c>
    </row>
    <row r="10" spans="1:6" x14ac:dyDescent="0.25">
      <c r="A10" s="10" t="s">
        <v>8322</v>
      </c>
      <c r="C10">
        <v>40</v>
      </c>
      <c r="F10">
        <v>40</v>
      </c>
    </row>
    <row r="11" spans="1:6" x14ac:dyDescent="0.25">
      <c r="A11" s="10" t="s">
        <v>8376</v>
      </c>
      <c r="B11">
        <v>40</v>
      </c>
      <c r="F11">
        <v>40</v>
      </c>
    </row>
    <row r="12" spans="1:6" x14ac:dyDescent="0.25">
      <c r="A12" s="10" t="s">
        <v>8377</v>
      </c>
      <c r="B12">
        <v>180</v>
      </c>
      <c r="F12">
        <v>180</v>
      </c>
    </row>
    <row r="13" spans="1:6" x14ac:dyDescent="0.25">
      <c r="A13" s="10" t="s">
        <v>8378</v>
      </c>
      <c r="C13">
        <v>80</v>
      </c>
      <c r="F13">
        <v>80</v>
      </c>
    </row>
    <row r="14" spans="1:6" x14ac:dyDescent="0.25">
      <c r="A14" s="10" t="s">
        <v>8379</v>
      </c>
      <c r="B14">
        <v>40</v>
      </c>
      <c r="F14">
        <v>40</v>
      </c>
    </row>
    <row r="15" spans="1:6" x14ac:dyDescent="0.25">
      <c r="A15" s="10" t="s">
        <v>8380</v>
      </c>
      <c r="C15">
        <v>40</v>
      </c>
      <c r="E15">
        <v>20</v>
      </c>
      <c r="F15">
        <v>60</v>
      </c>
    </row>
    <row r="16" spans="1:6" x14ac:dyDescent="0.25">
      <c r="A16" s="10" t="s">
        <v>8323</v>
      </c>
      <c r="C16">
        <v>40</v>
      </c>
      <c r="F16">
        <v>40</v>
      </c>
    </row>
    <row r="17" spans="1:6" x14ac:dyDescent="0.25">
      <c r="A17" s="10" t="s">
        <v>8381</v>
      </c>
      <c r="C17">
        <v>120</v>
      </c>
      <c r="D17">
        <v>20</v>
      </c>
      <c r="F17">
        <v>140</v>
      </c>
    </row>
    <row r="18" spans="1:6" x14ac:dyDescent="0.25">
      <c r="A18" s="10" t="s">
        <v>8382</v>
      </c>
      <c r="C18">
        <v>20</v>
      </c>
      <c r="F18">
        <v>20</v>
      </c>
    </row>
    <row r="19" spans="1:6" x14ac:dyDescent="0.25">
      <c r="A19" s="10" t="s">
        <v>8383</v>
      </c>
      <c r="B19">
        <v>140</v>
      </c>
      <c r="F19">
        <v>140</v>
      </c>
    </row>
    <row r="20" spans="1:6" x14ac:dyDescent="0.25">
      <c r="A20" s="10" t="s">
        <v>8384</v>
      </c>
      <c r="B20">
        <v>140</v>
      </c>
      <c r="C20">
        <v>20</v>
      </c>
      <c r="F20">
        <v>160</v>
      </c>
    </row>
    <row r="21" spans="1:6" x14ac:dyDescent="0.25">
      <c r="A21" s="10" t="s">
        <v>8385</v>
      </c>
      <c r="C21">
        <v>60</v>
      </c>
      <c r="F21">
        <v>60</v>
      </c>
    </row>
    <row r="22" spans="1:6" x14ac:dyDescent="0.25">
      <c r="A22" s="10" t="s">
        <v>8386</v>
      </c>
      <c r="B22">
        <v>9</v>
      </c>
      <c r="C22">
        <v>11</v>
      </c>
      <c r="F22">
        <v>20</v>
      </c>
    </row>
    <row r="23" spans="1:6" x14ac:dyDescent="0.25">
      <c r="A23" s="10" t="s">
        <v>8387</v>
      </c>
      <c r="B23">
        <v>20</v>
      </c>
      <c r="F23">
        <v>20</v>
      </c>
    </row>
    <row r="24" spans="1:6" x14ac:dyDescent="0.25">
      <c r="A24" s="10" t="s">
        <v>8388</v>
      </c>
      <c r="C24">
        <v>40</v>
      </c>
      <c r="F24">
        <v>40</v>
      </c>
    </row>
    <row r="25" spans="1:6" x14ac:dyDescent="0.25">
      <c r="A25" s="10" t="s">
        <v>8389</v>
      </c>
      <c r="B25">
        <v>60</v>
      </c>
      <c r="C25">
        <v>60</v>
      </c>
      <c r="D25">
        <v>20</v>
      </c>
      <c r="F25">
        <v>140</v>
      </c>
    </row>
    <row r="26" spans="1:6" x14ac:dyDescent="0.25">
      <c r="A26" s="10" t="s">
        <v>8390</v>
      </c>
      <c r="C26">
        <v>20</v>
      </c>
      <c r="F26">
        <v>20</v>
      </c>
    </row>
    <row r="27" spans="1:6" x14ac:dyDescent="0.25">
      <c r="A27" s="10" t="s">
        <v>8324</v>
      </c>
      <c r="B27">
        <v>60</v>
      </c>
      <c r="F27">
        <v>60</v>
      </c>
    </row>
    <row r="28" spans="1:6" x14ac:dyDescent="0.25">
      <c r="A28" s="10" t="s">
        <v>8391</v>
      </c>
      <c r="C28">
        <v>20</v>
      </c>
      <c r="F28">
        <v>20</v>
      </c>
    </row>
    <row r="29" spans="1:6" x14ac:dyDescent="0.25">
      <c r="A29" s="10" t="s">
        <v>8392</v>
      </c>
      <c r="B29">
        <v>103</v>
      </c>
      <c r="C29">
        <v>57</v>
      </c>
      <c r="F29">
        <v>160</v>
      </c>
    </row>
    <row r="30" spans="1:6" x14ac:dyDescent="0.25">
      <c r="A30" s="10" t="s">
        <v>8393</v>
      </c>
      <c r="C30">
        <v>20</v>
      </c>
      <c r="F30">
        <v>20</v>
      </c>
    </row>
    <row r="31" spans="1:6" x14ac:dyDescent="0.25">
      <c r="A31" s="10" t="s">
        <v>8394</v>
      </c>
      <c r="B31">
        <v>694</v>
      </c>
      <c r="C31">
        <v>353</v>
      </c>
      <c r="E31">
        <v>19</v>
      </c>
      <c r="F31">
        <v>1066</v>
      </c>
    </row>
    <row r="32" spans="1:6" x14ac:dyDescent="0.25">
      <c r="A32" s="10" t="s">
        <v>8395</v>
      </c>
      <c r="B32">
        <v>40</v>
      </c>
      <c r="F32">
        <v>40</v>
      </c>
    </row>
    <row r="33" spans="1:6" x14ac:dyDescent="0.25">
      <c r="A33" s="10" t="s">
        <v>8325</v>
      </c>
      <c r="B33">
        <v>20</v>
      </c>
      <c r="F33">
        <v>20</v>
      </c>
    </row>
    <row r="34" spans="1:6" x14ac:dyDescent="0.25">
      <c r="A34" s="10" t="s">
        <v>8396</v>
      </c>
      <c r="C34">
        <v>20</v>
      </c>
      <c r="F34">
        <v>20</v>
      </c>
    </row>
    <row r="35" spans="1:6" x14ac:dyDescent="0.25">
      <c r="A35" s="10" t="s">
        <v>8397</v>
      </c>
      <c r="B35">
        <v>260</v>
      </c>
      <c r="F35">
        <v>260</v>
      </c>
    </row>
    <row r="36" spans="1:6" x14ac:dyDescent="0.25">
      <c r="A36" s="10" t="s">
        <v>8398</v>
      </c>
      <c r="D36">
        <v>40</v>
      </c>
      <c r="F36">
        <v>40</v>
      </c>
    </row>
    <row r="37" spans="1:6" x14ac:dyDescent="0.25">
      <c r="A37" s="10" t="s">
        <v>8399</v>
      </c>
      <c r="B37">
        <v>60</v>
      </c>
      <c r="F37">
        <v>60</v>
      </c>
    </row>
    <row r="38" spans="1:6" x14ac:dyDescent="0.25">
      <c r="A38" s="10" t="s">
        <v>8400</v>
      </c>
      <c r="B38">
        <v>34</v>
      </c>
      <c r="E38">
        <v>6</v>
      </c>
      <c r="F38">
        <v>40</v>
      </c>
    </row>
    <row r="39" spans="1:6" x14ac:dyDescent="0.25">
      <c r="A39" s="10" t="s">
        <v>8401</v>
      </c>
      <c r="B39">
        <v>40</v>
      </c>
      <c r="C39">
        <v>2</v>
      </c>
      <c r="D39">
        <v>18</v>
      </c>
      <c r="F39">
        <v>60</v>
      </c>
    </row>
    <row r="40" spans="1:6" x14ac:dyDescent="0.25">
      <c r="A40" s="10" t="s">
        <v>8402</v>
      </c>
      <c r="B40">
        <v>85</v>
      </c>
      <c r="C40">
        <v>80</v>
      </c>
      <c r="D40">
        <v>17</v>
      </c>
      <c r="E40">
        <v>5</v>
      </c>
      <c r="F40">
        <v>187</v>
      </c>
    </row>
    <row r="41" spans="1:6" x14ac:dyDescent="0.25">
      <c r="A41" s="10" t="s">
        <v>8403</v>
      </c>
      <c r="B41">
        <v>80</v>
      </c>
      <c r="F41">
        <v>80</v>
      </c>
    </row>
    <row r="42" spans="1:6" x14ac:dyDescent="0.25">
      <c r="A42" s="10" t="s">
        <v>8404</v>
      </c>
      <c r="B42">
        <v>60</v>
      </c>
      <c r="F42">
        <v>60</v>
      </c>
    </row>
    <row r="43" spans="1:6" x14ac:dyDescent="0.25">
      <c r="A43" s="10" t="s">
        <v>8326</v>
      </c>
      <c r="C43">
        <v>47</v>
      </c>
      <c r="D43">
        <v>10</v>
      </c>
      <c r="F43">
        <v>57</v>
      </c>
    </row>
    <row r="44" spans="1:6" x14ac:dyDescent="0.25">
      <c r="A44" s="10" t="s">
        <v>8405</v>
      </c>
      <c r="C44">
        <v>100</v>
      </c>
      <c r="F44">
        <v>100</v>
      </c>
    </row>
    <row r="45" spans="1:6" x14ac:dyDescent="0.25">
      <c r="A45" s="10" t="s">
        <v>8406</v>
      </c>
      <c r="B45">
        <v>20</v>
      </c>
      <c r="C45">
        <v>120</v>
      </c>
      <c r="D45">
        <v>60</v>
      </c>
      <c r="F45">
        <v>200</v>
      </c>
    </row>
    <row r="46" spans="1:6" x14ac:dyDescent="0.25">
      <c r="A46" s="10" t="s">
        <v>8407</v>
      </c>
      <c r="C46">
        <v>60</v>
      </c>
      <c r="D46">
        <v>100</v>
      </c>
      <c r="F46">
        <v>160</v>
      </c>
    </row>
    <row r="47" spans="1:6" x14ac:dyDescent="0.25">
      <c r="A47" s="10" t="s">
        <v>8408</v>
      </c>
      <c r="D47">
        <v>20</v>
      </c>
      <c r="F47">
        <v>20</v>
      </c>
    </row>
    <row r="48" spans="1:6" x14ac:dyDescent="0.25">
      <c r="A48" s="10" t="s">
        <v>8311</v>
      </c>
      <c r="B48">
        <v>2185</v>
      </c>
      <c r="C48">
        <v>1530</v>
      </c>
      <c r="D48">
        <v>349</v>
      </c>
      <c r="E48">
        <v>50</v>
      </c>
      <c r="F4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61CCE-15E9-494C-9C0F-B3F8675FF4D2}">
  <dimension ref="A2:F31"/>
  <sheetViews>
    <sheetView topLeftCell="A2" workbookViewId="0">
      <selection activeCell="G39" sqref="G3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" bestFit="1" customWidth="1"/>
    <col min="8" max="8" width="10" bestFit="1" customWidth="1"/>
    <col min="9" max="9" width="10.5703125" bestFit="1" customWidth="1"/>
    <col min="10" max="10" width="7.28515625" bestFit="1" customWidth="1"/>
    <col min="11" max="11" width="11" bestFit="1" customWidth="1"/>
  </cols>
  <sheetData>
    <row r="2" spans="1:6" x14ac:dyDescent="0.25">
      <c r="A2" s="9" t="s">
        <v>8308</v>
      </c>
      <c r="B2" t="s">
        <v>8327</v>
      </c>
    </row>
    <row r="3" spans="1:6" x14ac:dyDescent="0.25">
      <c r="A3" s="9" t="s">
        <v>8342</v>
      </c>
      <c r="B3" t="s">
        <v>8327</v>
      </c>
    </row>
    <row r="5" spans="1:6" x14ac:dyDescent="0.25">
      <c r="A5" s="9" t="s">
        <v>8328</v>
      </c>
      <c r="B5" s="9" t="s">
        <v>8329</v>
      </c>
    </row>
    <row r="6" spans="1:6" x14ac:dyDescent="0.25">
      <c r="A6" s="9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8311</v>
      </c>
    </row>
    <row r="7" spans="1:6" x14ac:dyDescent="0.25">
      <c r="A7" s="12" t="s">
        <v>8335</v>
      </c>
      <c r="B7">
        <v>133</v>
      </c>
      <c r="C7">
        <v>124</v>
      </c>
      <c r="D7">
        <v>25</v>
      </c>
      <c r="F7">
        <v>282</v>
      </c>
    </row>
    <row r="8" spans="1:6" x14ac:dyDescent="0.25">
      <c r="A8" s="12" t="s">
        <v>8336</v>
      </c>
      <c r="B8">
        <v>152</v>
      </c>
      <c r="C8">
        <v>128</v>
      </c>
      <c r="D8">
        <v>29</v>
      </c>
      <c r="F8">
        <v>309</v>
      </c>
    </row>
    <row r="9" spans="1:6" x14ac:dyDescent="0.25">
      <c r="A9" s="12" t="s">
        <v>8337</v>
      </c>
      <c r="B9">
        <v>208</v>
      </c>
      <c r="C9">
        <v>122</v>
      </c>
      <c r="D9">
        <v>29</v>
      </c>
      <c r="E9">
        <v>22</v>
      </c>
      <c r="F9">
        <v>381</v>
      </c>
    </row>
    <row r="10" spans="1:6" x14ac:dyDescent="0.25">
      <c r="A10" s="12" t="s">
        <v>8338</v>
      </c>
      <c r="B10">
        <v>186</v>
      </c>
      <c r="C10">
        <v>97</v>
      </c>
      <c r="D10">
        <v>28</v>
      </c>
      <c r="E10">
        <v>27</v>
      </c>
      <c r="F10">
        <v>338</v>
      </c>
    </row>
    <row r="11" spans="1:6" x14ac:dyDescent="0.25">
      <c r="A11" s="12" t="s">
        <v>8339</v>
      </c>
      <c r="B11">
        <v>208</v>
      </c>
      <c r="C11">
        <v>123</v>
      </c>
      <c r="D11">
        <v>28</v>
      </c>
      <c r="E11">
        <v>1</v>
      </c>
      <c r="F11">
        <v>360</v>
      </c>
    </row>
    <row r="12" spans="1:6" x14ac:dyDescent="0.25">
      <c r="A12" s="12" t="s">
        <v>8340</v>
      </c>
      <c r="B12">
        <v>215</v>
      </c>
      <c r="C12">
        <v>118</v>
      </c>
      <c r="D12">
        <v>23</v>
      </c>
      <c r="F12">
        <v>356</v>
      </c>
    </row>
    <row r="13" spans="1:6" x14ac:dyDescent="0.25">
      <c r="A13" s="12" t="s">
        <v>8341</v>
      </c>
      <c r="B13">
        <v>222</v>
      </c>
      <c r="C13">
        <v>137</v>
      </c>
      <c r="D13">
        <v>35</v>
      </c>
      <c r="F13">
        <v>394</v>
      </c>
    </row>
    <row r="14" spans="1:6" x14ac:dyDescent="0.25">
      <c r="A14" s="12" t="s">
        <v>8330</v>
      </c>
      <c r="B14">
        <v>198</v>
      </c>
      <c r="C14">
        <v>154</v>
      </c>
      <c r="D14">
        <v>37</v>
      </c>
      <c r="F14">
        <v>389</v>
      </c>
    </row>
    <row r="15" spans="1:6" x14ac:dyDescent="0.25">
      <c r="A15" s="12" t="s">
        <v>8331</v>
      </c>
      <c r="B15">
        <v>160</v>
      </c>
      <c r="C15">
        <v>137</v>
      </c>
      <c r="D15">
        <v>25</v>
      </c>
      <c r="F15">
        <v>322</v>
      </c>
    </row>
    <row r="16" spans="1:6" x14ac:dyDescent="0.25">
      <c r="A16" s="12" t="s">
        <v>8332</v>
      </c>
      <c r="B16">
        <v>158</v>
      </c>
      <c r="C16">
        <v>145</v>
      </c>
      <c r="D16">
        <v>33</v>
      </c>
      <c r="F16">
        <v>336</v>
      </c>
    </row>
    <row r="17" spans="1:6" x14ac:dyDescent="0.25">
      <c r="A17" s="12" t="s">
        <v>8333</v>
      </c>
      <c r="B17">
        <v>160</v>
      </c>
      <c r="C17">
        <v>132</v>
      </c>
      <c r="D17">
        <v>21</v>
      </c>
      <c r="F17">
        <v>313</v>
      </c>
    </row>
    <row r="18" spans="1:6" x14ac:dyDescent="0.25">
      <c r="A18" s="12" t="s">
        <v>8334</v>
      </c>
      <c r="B18">
        <v>185</v>
      </c>
      <c r="C18">
        <v>113</v>
      </c>
      <c r="D18">
        <v>36</v>
      </c>
      <c r="F18">
        <v>334</v>
      </c>
    </row>
    <row r="19" spans="1:6" x14ac:dyDescent="0.25">
      <c r="A19" s="12" t="s">
        <v>8311</v>
      </c>
      <c r="B19">
        <v>2185</v>
      </c>
      <c r="C19">
        <v>1530</v>
      </c>
      <c r="D19">
        <v>349</v>
      </c>
      <c r="E19">
        <v>50</v>
      </c>
      <c r="F19">
        <v>4114</v>
      </c>
    </row>
    <row r="22" spans="1:6" x14ac:dyDescent="0.25">
      <c r="A22" s="13"/>
    </row>
    <row r="27" spans="1:6" x14ac:dyDescent="0.25">
      <c r="A27" s="13"/>
    </row>
    <row r="31" spans="1:6" x14ac:dyDescent="0.25">
      <c r="A31" s="13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CE869-0439-4594-A1DF-56E58AA839EF}">
  <dimension ref="A1:L14"/>
  <sheetViews>
    <sheetView workbookViewId="0">
      <selection activeCell="L4" sqref="L4"/>
    </sheetView>
  </sheetViews>
  <sheetFormatPr defaultRowHeight="15" x14ac:dyDescent="0.25"/>
  <cols>
    <col min="1" max="1" width="27.28515625" bestFit="1" customWidth="1"/>
    <col min="2" max="2" width="13.85546875" customWidth="1"/>
    <col min="3" max="3" width="10.5703125" bestFit="1" customWidth="1"/>
    <col min="4" max="4" width="17.7109375" bestFit="1" customWidth="1"/>
    <col min="5" max="5" width="13.85546875" bestFit="1" customWidth="1"/>
    <col min="6" max="6" width="16.5703125" bestFit="1" customWidth="1"/>
    <col min="7" max="7" width="12.7109375" bestFit="1" customWidth="1"/>
    <col min="8" max="8" width="20.28515625" bestFit="1" customWidth="1"/>
    <col min="9" max="9" width="16.5703125" bestFit="1" customWidth="1"/>
    <col min="10" max="10" width="19.28515625" bestFit="1" customWidth="1"/>
  </cols>
  <sheetData>
    <row r="1" spans="1:12" x14ac:dyDescent="0.25">
      <c r="A1" t="s">
        <v>8343</v>
      </c>
      <c r="B1" t="s">
        <v>8363</v>
      </c>
      <c r="C1" t="s">
        <v>8362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  <c r="I1" t="s">
        <v>8349</v>
      </c>
      <c r="J1" t="s">
        <v>8350</v>
      </c>
    </row>
    <row r="2" spans="1:12" x14ac:dyDescent="0.25">
      <c r="A2" t="s">
        <v>8351</v>
      </c>
      <c r="B2">
        <v>0</v>
      </c>
      <c r="C2">
        <v>999</v>
      </c>
      <c r="D2">
        <f>COUNTIFS(Data!$D$2:$D$4115,"&gt;="&amp;$B2, Data!$D$2:$D$4115,"&lt;"&amp;$B3,Data!$F$2:$F$4115,"successful")</f>
        <v>322</v>
      </c>
      <c r="E2">
        <f>COUNTIFS(Data!$D$2:$D$4115,"&gt;="&amp;$B2, Data!$D$2:$D$4115,"&lt;"&amp;$B3,Data!$F$2:$F$4115,"failed")</f>
        <v>113</v>
      </c>
      <c r="F2">
        <f>COUNTIFS(Data!$D$2:$D$4115,"&gt;="&amp;$B2, Data!$D$2:$D$4115,"&lt;"&amp;$B3,Data!$F$2:$F$4115,"canceled")</f>
        <v>18</v>
      </c>
      <c r="G2">
        <f>SUM(D2:F2)</f>
        <v>453</v>
      </c>
      <c r="H2" s="6">
        <f>D2/$G2</f>
        <v>0.71081677704194257</v>
      </c>
      <c r="I2" s="6">
        <f>E2/$G2</f>
        <v>0.24944812362030905</v>
      </c>
      <c r="J2" s="6">
        <f>F2/$G2</f>
        <v>3.9735099337748346E-2</v>
      </c>
      <c r="L2" t="s">
        <v>8367</v>
      </c>
    </row>
    <row r="3" spans="1:12" x14ac:dyDescent="0.25">
      <c r="A3" t="s">
        <v>8352</v>
      </c>
      <c r="B3">
        <v>1000</v>
      </c>
      <c r="C3">
        <f>B4-1</f>
        <v>4999</v>
      </c>
      <c r="D3">
        <f>COUNTIFS(Data!$D$2:$D$4115,"&gt;="&amp;$B3, Data!$D$2:$D$4115,"&lt;"&amp;$B4,Data!$F$2:$F$4115,"successful")</f>
        <v>932</v>
      </c>
      <c r="E3">
        <f>COUNTIFS(Data!$D$2:$D$4115,"&gt;="&amp;$B3, Data!$D$2:$D$4115,"&lt;"&amp;$B4,Data!$F$2:$F$4115,"failed")</f>
        <v>420</v>
      </c>
      <c r="F3">
        <f>COUNTIFS(Data!$D$2:$D$4115,"&gt;="&amp;$B3, Data!$D$2:$D$4115,"&lt;"&amp;$B4,Data!$F$2:$F$4115,"canceled")</f>
        <v>60</v>
      </c>
      <c r="G3">
        <f t="shared" ref="G3:G13" si="0">SUM(D3:F3)</f>
        <v>1412</v>
      </c>
      <c r="H3" s="6">
        <f>D3/$G3</f>
        <v>0.66005665722379603</v>
      </c>
      <c r="I3" s="6">
        <f t="shared" ref="I3:J12" si="1">E3/$G3</f>
        <v>0.29745042492917845</v>
      </c>
      <c r="J3" s="6">
        <f t="shared" si="1"/>
        <v>4.2492917847025496E-2</v>
      </c>
      <c r="L3" t="s">
        <v>8368</v>
      </c>
    </row>
    <row r="4" spans="1:12" x14ac:dyDescent="0.25">
      <c r="A4" t="s">
        <v>8353</v>
      </c>
      <c r="B4">
        <v>5000</v>
      </c>
      <c r="C4">
        <f t="shared" ref="C4:C11" si="2">B5-1</f>
        <v>9999</v>
      </c>
      <c r="D4">
        <f>COUNTIFS(Data!$D$2:$D$4115,"&gt;="&amp;$B4, Data!$D$2:$D$4115,"&lt;"&amp;$B5,Data!$F$2:$F$4115,"successful")</f>
        <v>381</v>
      </c>
      <c r="E4">
        <f>COUNTIFS(Data!$D$2:$D$4115,"&gt;="&amp;$B4, Data!$D$2:$D$4115,"&lt;"&amp;$B5,Data!$F$2:$F$4115,"failed")</f>
        <v>283</v>
      </c>
      <c r="F4">
        <f>COUNTIFS(Data!$D$2:$D$4115,"&gt;="&amp;$B4, Data!$D$2:$D$4115,"&lt;"&amp;$B5,Data!$F$2:$F$4115,"canceled")</f>
        <v>52</v>
      </c>
      <c r="G4">
        <f t="shared" si="0"/>
        <v>716</v>
      </c>
      <c r="H4" s="6">
        <f t="shared" ref="H4:H12" si="3">D4/$G4</f>
        <v>0.53212290502793291</v>
      </c>
      <c r="I4" s="6">
        <f t="shared" si="1"/>
        <v>0.39525139664804471</v>
      </c>
      <c r="J4" s="6">
        <f t="shared" si="1"/>
        <v>7.2625698324022353E-2</v>
      </c>
    </row>
    <row r="5" spans="1:12" x14ac:dyDescent="0.25">
      <c r="A5" t="s">
        <v>8354</v>
      </c>
      <c r="B5">
        <v>10000</v>
      </c>
      <c r="C5">
        <f t="shared" si="2"/>
        <v>14999</v>
      </c>
      <c r="D5">
        <f>COUNTIFS(Data!$D$2:$D$4115,"&gt;="&amp;$B5, Data!$D$2:$D$4115,"&lt;"&amp;$B6,Data!$F$2:$F$4115,"successful")</f>
        <v>168</v>
      </c>
      <c r="E5">
        <f>COUNTIFS(Data!$D$2:$D$4115,"&gt;="&amp;$B5, Data!$D$2:$D$4115,"&lt;"&amp;$B6,Data!$F$2:$F$4115,"failed")</f>
        <v>144</v>
      </c>
      <c r="F5">
        <f>COUNTIFS(Data!$D$2:$D$4115,"&gt;="&amp;$B5, Data!$D$2:$D$4115,"&lt;"&amp;$B6,Data!$F$2:$F$4115,"canceled")</f>
        <v>40</v>
      </c>
      <c r="G5">
        <f t="shared" si="0"/>
        <v>352</v>
      </c>
      <c r="H5" s="6">
        <f t="shared" si="3"/>
        <v>0.47727272727272729</v>
      </c>
      <c r="I5" s="6">
        <f t="shared" si="1"/>
        <v>0.40909090909090912</v>
      </c>
      <c r="J5" s="6">
        <f t="shared" si="1"/>
        <v>0.11363636363636363</v>
      </c>
    </row>
    <row r="6" spans="1:12" x14ac:dyDescent="0.25">
      <c r="A6" t="s">
        <v>8355</v>
      </c>
      <c r="B6">
        <v>15000</v>
      </c>
      <c r="C6">
        <f t="shared" si="2"/>
        <v>19999</v>
      </c>
      <c r="D6">
        <f>COUNTIFS(Data!$D$2:$D$4115,"&gt;="&amp;$B6, Data!$D$2:$D$4115,"&lt;"&amp;$B7,Data!$F$2:$F$4115,"successful")</f>
        <v>94</v>
      </c>
      <c r="E6">
        <f>COUNTIFS(Data!$D$2:$D$4115,"&gt;="&amp;$B6, Data!$D$2:$D$4115,"&lt;"&amp;$B7,Data!$F$2:$F$4115,"failed")</f>
        <v>90</v>
      </c>
      <c r="F6">
        <f>COUNTIFS(Data!$D$2:$D$4115,"&gt;="&amp;$B6, Data!$D$2:$D$4115,"&lt;"&amp;$B7,Data!$F$2:$F$4115,"canceled")</f>
        <v>17</v>
      </c>
      <c r="G6">
        <f t="shared" si="0"/>
        <v>201</v>
      </c>
      <c r="H6" s="6">
        <f t="shared" si="3"/>
        <v>0.46766169154228854</v>
      </c>
      <c r="I6" s="6">
        <f t="shared" si="1"/>
        <v>0.44776119402985076</v>
      </c>
      <c r="J6" s="6">
        <f t="shared" si="1"/>
        <v>8.45771144278607E-2</v>
      </c>
    </row>
    <row r="7" spans="1:12" x14ac:dyDescent="0.25">
      <c r="A7" t="s">
        <v>8356</v>
      </c>
      <c r="B7">
        <v>20000</v>
      </c>
      <c r="C7">
        <f t="shared" si="2"/>
        <v>24999</v>
      </c>
      <c r="D7">
        <f>COUNTIFS(Data!$D$2:$D$4115,"&gt;="&amp;$B7, Data!$D$2:$D$4115,"&lt;"&amp;$B8,Data!$F$2:$F$4115,"successful")</f>
        <v>62</v>
      </c>
      <c r="E7">
        <f>COUNTIFS(Data!$D$2:$D$4115,"&gt;="&amp;$B7, Data!$D$2:$D$4115,"&lt;"&amp;$B8,Data!$F$2:$F$4115,"failed")</f>
        <v>72</v>
      </c>
      <c r="F7">
        <f>COUNTIFS(Data!$D$2:$D$4115,"&gt;="&amp;$B7, Data!$D$2:$D$4115,"&lt;"&amp;$B8,Data!$F$2:$F$4115,"canceled")</f>
        <v>14</v>
      </c>
      <c r="G7">
        <f t="shared" si="0"/>
        <v>148</v>
      </c>
      <c r="H7" s="6">
        <f t="shared" si="3"/>
        <v>0.41891891891891891</v>
      </c>
      <c r="I7" s="6">
        <f t="shared" si="1"/>
        <v>0.48648648648648651</v>
      </c>
      <c r="J7" s="6">
        <f t="shared" si="1"/>
        <v>9.45945945945946E-2</v>
      </c>
    </row>
    <row r="8" spans="1:12" x14ac:dyDescent="0.25">
      <c r="A8" t="s">
        <v>8357</v>
      </c>
      <c r="B8">
        <v>25000</v>
      </c>
      <c r="C8">
        <f t="shared" si="2"/>
        <v>29999</v>
      </c>
      <c r="D8">
        <f>COUNTIFS(Data!$D$2:$D$4115,"&gt;="&amp;$B8, Data!$D$2:$D$4115,"&lt;"&amp;$B9,Data!$F$2:$F$4115,"successful")</f>
        <v>55</v>
      </c>
      <c r="E8">
        <f>COUNTIFS(Data!$D$2:$D$4115,"&gt;="&amp;$B8, Data!$D$2:$D$4115,"&lt;"&amp;$B9,Data!$F$2:$F$4115,"failed")</f>
        <v>64</v>
      </c>
      <c r="F8">
        <f>COUNTIFS(Data!$D$2:$D$4115,"&gt;="&amp;$B8, Data!$D$2:$D$4115,"&lt;"&amp;$B9,Data!$F$2:$F$4115,"canceled")</f>
        <v>18</v>
      </c>
      <c r="G8">
        <f t="shared" si="0"/>
        <v>137</v>
      </c>
      <c r="H8" s="6">
        <f t="shared" si="3"/>
        <v>0.40145985401459855</v>
      </c>
      <c r="I8" s="6">
        <f t="shared" si="1"/>
        <v>0.46715328467153283</v>
      </c>
      <c r="J8" s="6">
        <f t="shared" si="1"/>
        <v>0.13138686131386862</v>
      </c>
    </row>
    <row r="9" spans="1:12" x14ac:dyDescent="0.25">
      <c r="A9" t="s">
        <v>8358</v>
      </c>
      <c r="B9">
        <v>30000</v>
      </c>
      <c r="C9">
        <f t="shared" si="2"/>
        <v>34999</v>
      </c>
      <c r="D9">
        <f>COUNTIFS(Data!$D$2:$D$4115,"&gt;="&amp;$B9, Data!$D$2:$D$4115,"&lt;"&amp;$B10,Data!$F$2:$F$4115,"successful")</f>
        <v>32</v>
      </c>
      <c r="E9">
        <f>COUNTIFS(Data!$D$2:$D$4115,"&gt;="&amp;$B9, Data!$D$2:$D$4115,"&lt;"&amp;$B10,Data!$F$2:$F$4115,"failed")</f>
        <v>37</v>
      </c>
      <c r="F9">
        <f>COUNTIFS(Data!$D$2:$D$4115,"&gt;="&amp;$B9, Data!$D$2:$D$4115,"&lt;"&amp;$B10,Data!$F$2:$F$4115,"canceled")</f>
        <v>13</v>
      </c>
      <c r="G9">
        <f t="shared" si="0"/>
        <v>82</v>
      </c>
      <c r="H9" s="6">
        <f t="shared" si="3"/>
        <v>0.3902439024390244</v>
      </c>
      <c r="I9" s="6">
        <f t="shared" si="1"/>
        <v>0.45121951219512196</v>
      </c>
      <c r="J9" s="6">
        <f t="shared" si="1"/>
        <v>0.15853658536585366</v>
      </c>
    </row>
    <row r="10" spans="1:12" x14ac:dyDescent="0.25">
      <c r="A10" t="s">
        <v>8359</v>
      </c>
      <c r="B10">
        <v>35000</v>
      </c>
      <c r="C10">
        <f t="shared" si="2"/>
        <v>39999</v>
      </c>
      <c r="D10">
        <f>COUNTIFS(Data!$D$2:$D$4115,"&gt;="&amp;$B10, Data!$D$2:$D$4115,"&lt;"&amp;$B11,Data!$F$2:$F$4115,"successful")</f>
        <v>26</v>
      </c>
      <c r="E10">
        <f>COUNTIFS(Data!$D$2:$D$4115,"&gt;="&amp;$B10, Data!$D$2:$D$4115,"&lt;"&amp;$B11,Data!$F$2:$F$4115,"failed")</f>
        <v>22</v>
      </c>
      <c r="F10">
        <f>COUNTIFS(Data!$D$2:$D$4115,"&gt;="&amp;$B10, Data!$D$2:$D$4115,"&lt;"&amp;$B11,Data!$F$2:$F$4115,"canceled")</f>
        <v>7</v>
      </c>
      <c r="G10">
        <f t="shared" si="0"/>
        <v>55</v>
      </c>
      <c r="H10" s="6">
        <f t="shared" si="3"/>
        <v>0.47272727272727272</v>
      </c>
      <c r="I10" s="6">
        <f t="shared" si="1"/>
        <v>0.4</v>
      </c>
      <c r="J10" s="6">
        <f t="shared" si="1"/>
        <v>0.12727272727272726</v>
      </c>
    </row>
    <row r="11" spans="1:12" x14ac:dyDescent="0.25">
      <c r="A11" t="s">
        <v>8360</v>
      </c>
      <c r="B11">
        <v>40000</v>
      </c>
      <c r="C11">
        <f t="shared" si="2"/>
        <v>44999</v>
      </c>
      <c r="D11">
        <f>COUNTIFS(Data!$D$2:$D$4115,"&gt;="&amp;$B11, Data!$D$2:$D$4115,"&lt;"&amp;$B12,Data!$F$2:$F$4115,"successful")</f>
        <v>21</v>
      </c>
      <c r="E11">
        <f>COUNTIFS(Data!$D$2:$D$4115,"&gt;="&amp;$B11, Data!$D$2:$D$4115,"&lt;"&amp;$B12,Data!$F$2:$F$4115,"failed")</f>
        <v>16</v>
      </c>
      <c r="F11">
        <f>COUNTIFS(Data!$D$2:$D$4115,"&gt;="&amp;$B11, Data!$D$2:$D$4115,"&lt;"&amp;$B12,Data!$F$2:$F$4115,"canceled")</f>
        <v>6</v>
      </c>
      <c r="G11">
        <f t="shared" si="0"/>
        <v>43</v>
      </c>
      <c r="H11" s="6">
        <f t="shared" si="3"/>
        <v>0.48837209302325579</v>
      </c>
      <c r="I11" s="6">
        <f t="shared" si="1"/>
        <v>0.37209302325581395</v>
      </c>
      <c r="J11" s="6">
        <f t="shared" si="1"/>
        <v>0.13953488372093023</v>
      </c>
    </row>
    <row r="12" spans="1:12" x14ac:dyDescent="0.25">
      <c r="A12" t="s">
        <v>8361</v>
      </c>
      <c r="B12">
        <v>45000</v>
      </c>
      <c r="C12">
        <v>49999</v>
      </c>
      <c r="D12">
        <f>COUNTIFS(Data!$D$2:$D$4115,"&gt;="&amp;$B12, Data!$D$2:$D$4115,"&lt;"&amp;$B13,Data!$F$2:$F$4115,"successful")</f>
        <v>6</v>
      </c>
      <c r="E12">
        <f>COUNTIFS(Data!$D$2:$D$4115,"&gt;="&amp;$B12, Data!$D$2:$D$4115,"&lt;"&amp;$B13,Data!$F$2:$F$4115,"failed")</f>
        <v>11</v>
      </c>
      <c r="F12">
        <f>COUNTIFS(Data!$D$2:$D$4115,"&gt;="&amp;$B12, Data!$D$2:$D$4115,"&lt;"&amp;$B13,Data!$F$2:$F$4115,"canceled")</f>
        <v>4</v>
      </c>
      <c r="G12">
        <f t="shared" si="0"/>
        <v>21</v>
      </c>
      <c r="H12" s="6">
        <f t="shared" si="3"/>
        <v>0.2857142857142857</v>
      </c>
      <c r="I12" s="6">
        <f t="shared" si="1"/>
        <v>0.52380952380952384</v>
      </c>
      <c r="J12" s="6">
        <f t="shared" si="1"/>
        <v>0.19047619047619047</v>
      </c>
    </row>
    <row r="13" spans="1:12" x14ac:dyDescent="0.25">
      <c r="A13" t="s">
        <v>8364</v>
      </c>
      <c r="B13">
        <v>50000</v>
      </c>
      <c r="C13">
        <v>99999999</v>
      </c>
      <c r="D13">
        <f>COUNTIFS(Data!$D$2:$D$4115,"&gt;="&amp;$B13, Data!$D$2:$D$4115,"&lt;"&amp;$B14,Data!$F$2:$F$4115,"successful")</f>
        <v>86</v>
      </c>
      <c r="E13">
        <f>COUNTIFS(Data!$D$2:$D$4115,"&gt;="&amp;$B13, Data!$D$2:$D$4115,"&lt;"&amp;$B14,Data!$F$2:$F$4115,"failed")</f>
        <v>258</v>
      </c>
      <c r="F13">
        <f>COUNTIFS(Data!$D$2:$D$4115,"&gt;="&amp;$B13, Data!$D$2:$D$4115,"&lt;"&amp;$B14,Data!$F$2:$F$4115,"canceled")</f>
        <v>100</v>
      </c>
      <c r="G13">
        <f t="shared" si="0"/>
        <v>444</v>
      </c>
      <c r="H13" s="6">
        <f t="shared" ref="H13" si="4">D13/$G13</f>
        <v>0.19369369369369369</v>
      </c>
      <c r="I13" s="6">
        <f t="shared" ref="I13" si="5">E13/$G13</f>
        <v>0.58108108108108103</v>
      </c>
      <c r="J13" s="6">
        <f t="shared" ref="J13" si="6">F13/$G13</f>
        <v>0.22522522522522523</v>
      </c>
    </row>
    <row r="14" spans="1:12" x14ac:dyDescent="0.25">
      <c r="B14">
        <v>1000000000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3CE2-1846-4FE5-9BE3-705F1EC38DF1}">
  <dimension ref="A1:B3"/>
  <sheetViews>
    <sheetView workbookViewId="0">
      <selection activeCell="B11" sqref="B11"/>
    </sheetView>
  </sheetViews>
  <sheetFormatPr defaultRowHeight="15" x14ac:dyDescent="0.25"/>
  <cols>
    <col min="2" max="2" width="20" bestFit="1" customWidth="1"/>
  </cols>
  <sheetData>
    <row r="1" spans="1:2" x14ac:dyDescent="0.25">
      <c r="A1" t="s">
        <v>8369</v>
      </c>
      <c r="B1" t="s">
        <v>8372</v>
      </c>
    </row>
    <row r="2" spans="1:2" x14ac:dyDescent="0.25">
      <c r="A2" t="s">
        <v>8370</v>
      </c>
      <c r="B2" s="14" t="s">
        <v>8371</v>
      </c>
    </row>
    <row r="3" spans="1:2" x14ac:dyDescent="0.25">
      <c r="A3" t="s">
        <v>8373</v>
      </c>
      <c r="B3" s="11">
        <v>43701</v>
      </c>
    </row>
  </sheetData>
  <hyperlinks>
    <hyperlink ref="B2" r:id="rId1" xr:uid="{D17CCA5C-20AF-4DCF-A5FC-C55D724CB26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Analysis 1</vt:lpstr>
      <vt:lpstr>Analysis 2</vt:lpstr>
      <vt:lpstr>Analysis 3</vt:lpstr>
      <vt:lpstr>Outcomes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ejw.data@gmail.com</cp:lastModifiedBy>
  <dcterms:created xsi:type="dcterms:W3CDTF">2017-04-20T15:17:24Z</dcterms:created>
  <dcterms:modified xsi:type="dcterms:W3CDTF">2023-05-06T02:09:45Z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9d21c9ce-16fa-407c-bc45-e742fbe96291</vt:lpwstr>
  </property>
</Properties>
</file>