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jwda\Google Drive\01-ejw-data-github\Public\Algorithms\algo-linear-programming\excel\"/>
    </mc:Choice>
  </mc:AlternateContent>
  <xr:revisionPtr revIDLastSave="0" documentId="13_ncr:1_{3EA395C0-FEA3-4957-8D19-4E2319461835}" xr6:coauthVersionLast="47" xr6:coauthVersionMax="47" xr10:uidLastSave="{00000000-0000-0000-0000-000000000000}"/>
  <bookViews>
    <workbookView xWindow="0" yWindow="690" windowWidth="28830" windowHeight="15510" activeTab="1" xr2:uid="{892D736E-9111-411A-81B5-8617378C0CEA}"/>
  </bookViews>
  <sheets>
    <sheet name="Starter_Template" sheetId="2" r:id="rId1"/>
    <sheet name="Executed_Solver" sheetId="5" r:id="rId2"/>
  </sheets>
  <definedNames>
    <definedName name="solver_adj" localSheetId="1" hidden="1">Executed_Solver!$I$4:$K$5,Executed_Solver!$J$11:$L$14,Executed_Solver!$J$18:$L$23,Executed_Solver!$O$4:$Q$5</definedName>
    <definedName name="solver_cvg" localSheetId="1" hidden="1">0.0001</definedName>
    <definedName name="solver_drv" localSheetId="1" hidden="1">1</definedName>
    <definedName name="solver_eng" localSheetId="1" hidden="1">2</definedName>
    <definedName name="solver_est" localSheetId="1" hidden="1">1</definedName>
    <definedName name="solver_itr" localSheetId="1" hidden="1">2147483647</definedName>
    <definedName name="solver_lhs1" localSheetId="1" hidden="1">Executed_Solver!$C$28:$E$30</definedName>
    <definedName name="solver_lhs2" localSheetId="1" hidden="1">Executed_Solver!$I$4:$K$5</definedName>
    <definedName name="solver_lhs3" localSheetId="1" hidden="1">Executed_Solver!$O$4:$Q$5</definedName>
    <definedName name="solver_lhs4" localSheetId="1" hidden="1">Executed_Solver!$O$9:$Q$10</definedName>
    <definedName name="solver_lhs5" localSheetId="1" hidden="1">Executed_Solver!$U$4:$U$19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5</definedName>
    <definedName name="solver_nwt" localSheetId="1" hidden="1">1</definedName>
    <definedName name="solver_opt" localSheetId="1" hidden="1">Executed_Solver!$U$23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el2" localSheetId="1" hidden="1">1</definedName>
    <definedName name="solver_rel3" localSheetId="1" hidden="1">5</definedName>
    <definedName name="solver_rel4" localSheetId="1" hidden="1">1</definedName>
    <definedName name="solver_rel5" localSheetId="1" hidden="1">2</definedName>
    <definedName name="solver_rhs1" localSheetId="1" hidden="1">Executed_Solver!$I$28:$K$30</definedName>
    <definedName name="solver_rhs2" localSheetId="1" hidden="1">Executed_Solver!$C$34:$E$35</definedName>
    <definedName name="solver_rhs3" localSheetId="1" hidden="1">"binary"</definedName>
    <definedName name="solver_rhs4" localSheetId="1" hidden="1">0</definedName>
    <definedName name="solver_rhs5" localSheetId="1" hidden="1">0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9" i="5" l="1"/>
  <c r="P10" i="5"/>
  <c r="Q10" i="5"/>
  <c r="P9" i="5"/>
  <c r="O10" i="5"/>
  <c r="O9" i="5"/>
  <c r="J28" i="5"/>
  <c r="I28" i="5"/>
  <c r="O49" i="5"/>
  <c r="O48" i="5"/>
  <c r="O47" i="5"/>
  <c r="O46" i="5"/>
  <c r="O45" i="5"/>
  <c r="O44" i="5"/>
  <c r="O43" i="5"/>
  <c r="U19" i="5" s="1"/>
  <c r="O42" i="5"/>
  <c r="O41" i="5"/>
  <c r="O40" i="5"/>
  <c r="O39" i="5"/>
  <c r="O38" i="5"/>
  <c r="O34" i="5"/>
  <c r="O33" i="5"/>
  <c r="U12" i="5" s="1"/>
  <c r="O32" i="5"/>
  <c r="O31" i="5"/>
  <c r="O30" i="5"/>
  <c r="K30" i="5"/>
  <c r="J30" i="5"/>
  <c r="I30" i="5"/>
  <c r="O29" i="5"/>
  <c r="K29" i="5"/>
  <c r="J29" i="5"/>
  <c r="I29" i="5"/>
  <c r="O28" i="5"/>
  <c r="K28" i="5"/>
  <c r="O27" i="5"/>
  <c r="U9" i="5" s="1"/>
  <c r="O26" i="5"/>
  <c r="U23" i="5"/>
  <c r="O22" i="5"/>
  <c r="U7" i="5" s="1"/>
  <c r="O21" i="5"/>
  <c r="O20" i="5"/>
  <c r="O19" i="5" a="1"/>
  <c r="O19" i="5" s="1"/>
  <c r="O18" i="5"/>
  <c r="O17" i="5"/>
  <c r="O16" i="5"/>
  <c r="O15" i="5"/>
  <c r="O49" i="2"/>
  <c r="O48" i="2"/>
  <c r="O47" i="2"/>
  <c r="O46" i="2"/>
  <c r="O45" i="2"/>
  <c r="O44" i="2"/>
  <c r="O38" i="2"/>
  <c r="P9" i="2"/>
  <c r="Q9" i="2"/>
  <c r="P10" i="2"/>
  <c r="Q10" i="2"/>
  <c r="O10" i="2"/>
  <c r="O9" i="2"/>
  <c r="O43" i="2"/>
  <c r="O42" i="2"/>
  <c r="U18" i="2" s="1"/>
  <c r="O41" i="2"/>
  <c r="O40" i="2"/>
  <c r="U16" i="2" s="1"/>
  <c r="O39" i="2"/>
  <c r="O34" i="2"/>
  <c r="O33" i="2"/>
  <c r="O32" i="2"/>
  <c r="O31" i="2"/>
  <c r="O30" i="2"/>
  <c r="O29" i="2"/>
  <c r="O28" i="2"/>
  <c r="O27" i="2"/>
  <c r="O26" i="2"/>
  <c r="O16" i="2"/>
  <c r="O15" i="2"/>
  <c r="O22" i="2"/>
  <c r="O21" i="2"/>
  <c r="O20" i="2"/>
  <c r="O19" i="2" a="1"/>
  <c r="O19" i="2" s="1"/>
  <c r="U6" i="2" s="1"/>
  <c r="O18" i="2"/>
  <c r="O17" i="2"/>
  <c r="U23" i="2"/>
  <c r="J30" i="2"/>
  <c r="K30" i="2"/>
  <c r="I30" i="2"/>
  <c r="J29" i="2"/>
  <c r="K29" i="2"/>
  <c r="I29" i="2"/>
  <c r="J28" i="2"/>
  <c r="K28" i="2"/>
  <c r="I28" i="2"/>
  <c r="U10" i="5" l="1"/>
  <c r="U18" i="5"/>
  <c r="U15" i="5"/>
  <c r="U16" i="5"/>
  <c r="U17" i="5"/>
  <c r="U6" i="5"/>
  <c r="U11" i="5"/>
  <c r="U5" i="5"/>
  <c r="U8" i="5"/>
  <c r="U14" i="5"/>
  <c r="U4" i="5"/>
  <c r="U13" i="5"/>
  <c r="U19" i="2"/>
  <c r="U15" i="2"/>
  <c r="U14" i="2"/>
  <c r="U17" i="2"/>
  <c r="U12" i="2"/>
  <c r="U4" i="2"/>
  <c r="U9" i="2"/>
  <c r="U10" i="2"/>
  <c r="U7" i="2"/>
  <c r="U8" i="2"/>
  <c r="U13" i="2"/>
  <c r="U5" i="2"/>
  <c r="U1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<sst xmlns="http://schemas.openxmlformats.org/spreadsheetml/2006/main" count="416" uniqueCount="99">
  <si>
    <t>Beds</t>
  </si>
  <si>
    <t>Chairs</t>
  </si>
  <si>
    <t>Brazil</t>
  </si>
  <si>
    <t>Australia</t>
  </si>
  <si>
    <t>Total</t>
  </si>
  <si>
    <t>Factory 2</t>
  </si>
  <si>
    <t>DC2</t>
  </si>
  <si>
    <t>DC1</t>
  </si>
  <si>
    <t>Tables</t>
  </si>
  <si>
    <t>Factory1</t>
  </si>
  <si>
    <t>Factory2</t>
  </si>
  <si>
    <t>Type</t>
  </si>
  <si>
    <t>Variable</t>
  </si>
  <si>
    <t>Fixed</t>
  </si>
  <si>
    <t>Cost</t>
  </si>
  <si>
    <t>Production Table</t>
  </si>
  <si>
    <t>Factory</t>
  </si>
  <si>
    <t>Dist. Center</t>
  </si>
  <si>
    <t>Country</t>
  </si>
  <si>
    <t>Sweden</t>
  </si>
  <si>
    <t>Objective</t>
  </si>
  <si>
    <t>Yellow Tables are variables that can be changed.</t>
  </si>
  <si>
    <t>Constraints</t>
  </si>
  <si>
    <t>Supply == Demand</t>
  </si>
  <si>
    <t>Production Cost Table</t>
  </si>
  <si>
    <t>DC Inbound Fees Table</t>
  </si>
  <si>
    <t>DC Outbound Fees Table</t>
  </si>
  <si>
    <t xml:space="preserve">Factory  </t>
  </si>
  <si>
    <t>DC Outbound Units Table</t>
  </si>
  <si>
    <t>DC Inbound Units Table</t>
  </si>
  <si>
    <t>Delivered Units Table</t>
  </si>
  <si>
    <t>Demand Forecast Table</t>
  </si>
  <si>
    <t>Production Capacity Table</t>
  </si>
  <si>
    <t>Description</t>
  </si>
  <si>
    <t>Minimal Supply Cost</t>
  </si>
  <si>
    <t>Objective Table</t>
  </si>
  <si>
    <t>Supply Flow</t>
  </si>
  <si>
    <t>DC1 Received</t>
  </si>
  <si>
    <t>DC2 Received</t>
  </si>
  <si>
    <t>Factory1  Sent</t>
  </si>
  <si>
    <t>Factory2 Sent</t>
  </si>
  <si>
    <t>DC1 Sent</t>
  </si>
  <si>
    <t>DC2 Sent</t>
  </si>
  <si>
    <t>Factory 1 Produce</t>
  </si>
  <si>
    <t>Factory 2 Produce</t>
  </si>
  <si>
    <t>Factory 1 Produced less Factory1 Sent</t>
  </si>
  <si>
    <t>Factory 2 Produced less Factory2 Sent</t>
  </si>
  <si>
    <t>Factory Chairs Produced</t>
  </si>
  <si>
    <t>Factory Tables Produced</t>
  </si>
  <si>
    <t>Factory Beds Produced</t>
  </si>
  <si>
    <t>DC Chairs Received</t>
  </si>
  <si>
    <t>DC Tables Received</t>
  </si>
  <si>
    <t>DC Beds Received</t>
  </si>
  <si>
    <t>DC Chairs Sent</t>
  </si>
  <si>
    <t>DC Beds Sent</t>
  </si>
  <si>
    <t>DC Tables Sent</t>
  </si>
  <si>
    <t>Total Transfer</t>
  </si>
  <si>
    <t>Product Transfer</t>
  </si>
  <si>
    <t>Tables Produced less DC Tables Received</t>
  </si>
  <si>
    <t>DC1 Received less DC1 Sent</t>
  </si>
  <si>
    <t>DC2 Received less DC2 Sent</t>
  </si>
  <si>
    <t>Chairs Producted less DC Chairs Received</t>
  </si>
  <si>
    <t>Beds Produced less DC Beds Received</t>
  </si>
  <si>
    <t xml:space="preserve">DC Chairs Received less DC Chairs Sent </t>
  </si>
  <si>
    <t>DC Tables Received less DC Tables Sent</t>
  </si>
  <si>
    <t>DC Beds Received less DC Beds Sent</t>
  </si>
  <si>
    <t>Total Logistics Supply Table</t>
  </si>
  <si>
    <t>DC1 Chairs Received</t>
  </si>
  <si>
    <t>DC1 Tables Received</t>
  </si>
  <si>
    <t>DC1 Beds Received</t>
  </si>
  <si>
    <t>DC2 Chairs Received</t>
  </si>
  <si>
    <t>DC2 Tables Received</t>
  </si>
  <si>
    <t>DC2 Beds Received</t>
  </si>
  <si>
    <t>Total Product Supply Table</t>
  </si>
  <si>
    <t>Total Distribution Center Supply Table</t>
  </si>
  <si>
    <t>DC Transfer</t>
  </si>
  <si>
    <t>DC1 Tables Sent</t>
  </si>
  <si>
    <t>DC1 Beds Sent</t>
  </si>
  <si>
    <t>DC2 Chairs Sent</t>
  </si>
  <si>
    <t>DC2 Tables Sent</t>
  </si>
  <si>
    <t>DC2 Beds Sent</t>
  </si>
  <si>
    <t>DC1 Chairs Sent</t>
  </si>
  <si>
    <t xml:space="preserve">DC1 Chairs Received less DC1 Chairs Sent </t>
  </si>
  <si>
    <t>DC1 Tables Received less DC1 Tables Sent</t>
  </si>
  <si>
    <t>DC1 Beds Received less DC1 Beds Sent</t>
  </si>
  <si>
    <t>DC2 Tables Received less DC2 Tables Sent</t>
  </si>
  <si>
    <t>DC2 Beds Received less DC2 Beds Sent</t>
  </si>
  <si>
    <t xml:space="preserve">DC2 Chairs Received less DC2 Chairs Sent </t>
  </si>
  <si>
    <t>Color Coding</t>
  </si>
  <si>
    <t>Minimizing Cost = (Production Variable Cost * Production Output) +  (Production Fixed Cost * Active Production) + Inbound DC Cost + Outbound DC Cost</t>
  </si>
  <si>
    <t>Factory Active (producing) is a binary</t>
  </si>
  <si>
    <t>Production  &lt; Production Capacity</t>
  </si>
  <si>
    <t>Demand Forecast &lt; Delivered Units (to Customers)</t>
  </si>
  <si>
    <t>Product Available Constraints (&lt;=0)</t>
  </si>
  <si>
    <t>Production Available is less than or equal to zero (considers if a plant is not in operation)</t>
  </si>
  <si>
    <t>Supply Constraints  must equal zero</t>
  </si>
  <si>
    <t>Supply Constraints (=0)</t>
  </si>
  <si>
    <t>Factory Active (producing) (binary)</t>
  </si>
  <si>
    <t>Yellow Tables are variables that can be changed by the solver and the contents can be deleted prior to running the solver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</si>
</sst>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right"/>
    </xf>
    <xf numFmtId="0" fontId="0" fillId="5" borderId="1" xfId="0" applyFill="1" applyBorder="1"/>
    <xf numFmtId="0" fontId="0" fillId="0" borderId="0" xfId="0" applyAlignment="1">
      <alignment horizontal="right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right"/>
    </xf>
    <xf numFmtId="0" fontId="0" fillId="6" borderId="0" xfId="0" applyFill="1" applyAlignment="1">
      <alignment horizontal="left" indent="1"/>
    </xf>
    <xf numFmtId="0" fontId="0" fillId="6" borderId="8" xfId="0" applyFill="1" applyBorder="1" applyAlignment="1">
      <alignment horizontal="left" indent="1"/>
    </xf>
    <xf numFmtId="0" fontId="2" fillId="6" borderId="7" xfId="0" applyFont="1" applyFill="1" applyBorder="1" applyAlignment="1">
      <alignment horizontal="left" indent="1"/>
    </xf>
    <xf numFmtId="0" fontId="0" fillId="6" borderId="7" xfId="0" applyFill="1" applyBorder="1" applyAlignment="1">
      <alignment horizontal="left" indent="2"/>
    </xf>
    <xf numFmtId="0" fontId="0" fillId="6" borderId="0" xfId="0" applyFill="1" applyAlignment="1">
      <alignment horizontal="left" indent="2"/>
    </xf>
    <xf numFmtId="0" fontId="0" fillId="6" borderId="8" xfId="0" applyFill="1" applyBorder="1" applyAlignment="1">
      <alignment horizontal="left" indent="2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 applyAlignment="1">
      <alignment horizontal="left" indent="1"/>
    </xf>
    <xf numFmtId="0" fontId="0" fillId="0" borderId="2" xfId="0" applyBorder="1" applyAlignment="1">
      <alignment horizontal="left" indent="1"/>
    </xf>
    <xf numFmtId="0" fontId="0" fillId="0" borderId="3" xfId="0" applyBorder="1" applyAlignment="1">
      <alignment horizontal="left" indent="1"/>
    </xf>
    <xf numFmtId="0" fontId="0" fillId="0" borderId="0" xfId="0"/>
    <xf numFmtId="0" fontId="2" fillId="6" borderId="7" xfId="0" applyFont="1" applyFill="1" applyBorder="1" applyAlignment="1">
      <alignment horizontal="left" indent="1"/>
    </xf>
    <xf numFmtId="0" fontId="2" fillId="6" borderId="0" xfId="0" applyFont="1" applyFill="1" applyAlignment="1">
      <alignment horizontal="left" indent="1"/>
    </xf>
    <xf numFmtId="0" fontId="2" fillId="6" borderId="8" xfId="0" applyFont="1" applyFill="1" applyBorder="1" applyAlignment="1">
      <alignment horizontal="left" indent="1"/>
    </xf>
    <xf numFmtId="0" fontId="0" fillId="6" borderId="7" xfId="0" applyFill="1" applyBorder="1" applyAlignment="1">
      <alignment horizontal="left" indent="2"/>
    </xf>
    <xf numFmtId="0" fontId="0" fillId="6" borderId="0" xfId="0" applyFill="1" applyAlignment="1">
      <alignment horizontal="left" indent="2"/>
    </xf>
    <xf numFmtId="0" fontId="0" fillId="6" borderId="8" xfId="0" applyFill="1" applyBorder="1" applyAlignment="1">
      <alignment horizontal="left" indent="2"/>
    </xf>
    <xf numFmtId="0" fontId="0" fillId="6" borderId="7" xfId="0" applyFill="1" applyBorder="1" applyAlignment="1">
      <alignment horizontal="left" indent="1"/>
    </xf>
    <xf numFmtId="0" fontId="0" fillId="6" borderId="0" xfId="0" applyFill="1" applyAlignment="1">
      <alignment horizontal="left" indent="1"/>
    </xf>
    <xf numFmtId="0" fontId="0" fillId="6" borderId="8" xfId="0" applyFill="1" applyBorder="1" applyAlignment="1">
      <alignment horizontal="left" indent="1"/>
    </xf>
    <xf numFmtId="0" fontId="0" fillId="6" borderId="9" xfId="0" applyFill="1" applyBorder="1" applyAlignment="1">
      <alignment horizontal="left" indent="2"/>
    </xf>
    <xf numFmtId="0" fontId="0" fillId="6" borderId="10" xfId="0" applyFill="1" applyBorder="1" applyAlignment="1">
      <alignment horizontal="left" indent="2"/>
    </xf>
    <xf numFmtId="0" fontId="0" fillId="6" borderId="11" xfId="0" applyFill="1" applyBorder="1" applyAlignment="1">
      <alignment horizontal="left" indent="2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D814098-0113-423B-95BA-21B50AA980E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9EAF1-5717-4FE9-A8B8-16D9D8105132}">
  <dimension ref="B2:W49"/>
  <sheetViews>
    <sheetView zoomScale="55" zoomScaleNormal="55" workbookViewId="0">
      <selection activeCell="H46" sqref="H46"/>
    </sheetView>
  </sheetViews>
  <sheetFormatPr defaultRowHeight="15.75" x14ac:dyDescent="0.25"/>
  <cols>
    <col min="2" max="2" width="11.25" customWidth="1"/>
    <col min="3" max="3" width="12.125" customWidth="1"/>
    <col min="8" max="8" width="14.875" customWidth="1"/>
    <col min="9" max="9" width="12.5" customWidth="1"/>
    <col min="14" max="14" width="32.5" customWidth="1"/>
    <col min="15" max="15" width="12.875" customWidth="1"/>
    <col min="20" max="20" width="24.375" customWidth="1"/>
    <col min="21" max="21" width="25.375" customWidth="1"/>
    <col min="22" max="22" width="53.5" customWidth="1"/>
    <col min="23" max="23" width="54" customWidth="1"/>
  </cols>
  <sheetData>
    <row r="2" spans="2:23" x14ac:dyDescent="0.25">
      <c r="B2" s="4" t="s">
        <v>24</v>
      </c>
      <c r="H2" s="5" t="s">
        <v>15</v>
      </c>
      <c r="N2" s="5" t="s">
        <v>97</v>
      </c>
      <c r="T2" s="4" t="s">
        <v>96</v>
      </c>
    </row>
    <row r="3" spans="2:23" x14ac:dyDescent="0.25">
      <c r="B3" s="1" t="s">
        <v>16</v>
      </c>
      <c r="C3" s="1" t="s">
        <v>11</v>
      </c>
      <c r="D3" s="7" t="s">
        <v>1</v>
      </c>
      <c r="E3" s="7" t="s">
        <v>8</v>
      </c>
      <c r="F3" s="7" t="s">
        <v>0</v>
      </c>
      <c r="H3" s="6" t="s">
        <v>16</v>
      </c>
      <c r="I3" s="10" t="s">
        <v>1</v>
      </c>
      <c r="J3" s="10" t="s">
        <v>8</v>
      </c>
      <c r="K3" s="10" t="s">
        <v>0</v>
      </c>
      <c r="N3" s="6" t="s">
        <v>27</v>
      </c>
      <c r="O3" s="2" t="s">
        <v>1</v>
      </c>
      <c r="P3" s="2" t="s">
        <v>8</v>
      </c>
      <c r="Q3" s="2" t="s">
        <v>0</v>
      </c>
      <c r="T3" s="1" t="s">
        <v>11</v>
      </c>
      <c r="U3" s="13" t="s">
        <v>23</v>
      </c>
      <c r="V3" s="25" t="s">
        <v>33</v>
      </c>
      <c r="W3" s="26"/>
    </row>
    <row r="4" spans="2:23" x14ac:dyDescent="0.25">
      <c r="B4" s="3" t="s">
        <v>9</v>
      </c>
      <c r="C4" s="1" t="s">
        <v>12</v>
      </c>
      <c r="D4" s="1">
        <v>50</v>
      </c>
      <c r="E4" s="1">
        <v>60</v>
      </c>
      <c r="F4" s="1">
        <v>70</v>
      </c>
      <c r="H4" s="3" t="s">
        <v>9</v>
      </c>
      <c r="I4" s="9"/>
      <c r="J4" s="9"/>
      <c r="K4" s="9"/>
      <c r="N4" s="6" t="s">
        <v>9</v>
      </c>
      <c r="O4" s="9"/>
      <c r="P4" s="9"/>
      <c r="Q4" s="9"/>
      <c r="T4" s="1" t="s">
        <v>56</v>
      </c>
      <c r="U4" s="9">
        <f>O15-O17</f>
        <v>0</v>
      </c>
      <c r="V4" s="24" t="s">
        <v>45</v>
      </c>
      <c r="W4" s="24"/>
    </row>
    <row r="5" spans="2:23" x14ac:dyDescent="0.25">
      <c r="B5" s="3" t="s">
        <v>9</v>
      </c>
      <c r="C5" s="1" t="s">
        <v>13</v>
      </c>
      <c r="D5" s="1">
        <v>30000</v>
      </c>
      <c r="E5" s="1">
        <v>25000</v>
      </c>
      <c r="F5" s="1">
        <v>50000</v>
      </c>
      <c r="H5" s="3" t="s">
        <v>10</v>
      </c>
      <c r="I5" s="9"/>
      <c r="J5" s="9"/>
      <c r="K5" s="9"/>
      <c r="N5" s="6" t="s">
        <v>10</v>
      </c>
      <c r="O5" s="9"/>
      <c r="P5" s="9"/>
      <c r="Q5" s="9"/>
      <c r="T5" s="1" t="s">
        <v>56</v>
      </c>
      <c r="U5" s="9">
        <f>O16-O18</f>
        <v>0</v>
      </c>
      <c r="V5" s="24" t="s">
        <v>46</v>
      </c>
      <c r="W5" s="24"/>
    </row>
    <row r="6" spans="2:23" x14ac:dyDescent="0.25">
      <c r="B6" s="3" t="s">
        <v>10</v>
      </c>
      <c r="C6" s="1" t="s">
        <v>12</v>
      </c>
      <c r="D6" s="1">
        <v>80</v>
      </c>
      <c r="E6" s="1">
        <v>90</v>
      </c>
      <c r="F6" s="1">
        <v>90</v>
      </c>
      <c r="T6" s="1" t="s">
        <v>56</v>
      </c>
      <c r="U6" s="9">
        <f>O19-O21</f>
        <v>0</v>
      </c>
      <c r="V6" s="24" t="s">
        <v>59</v>
      </c>
      <c r="W6" s="24"/>
    </row>
    <row r="7" spans="2:23" x14ac:dyDescent="0.25">
      <c r="B7" s="3" t="s">
        <v>5</v>
      </c>
      <c r="C7" s="1" t="s">
        <v>14</v>
      </c>
      <c r="D7" s="1">
        <v>25000</v>
      </c>
      <c r="E7" s="1">
        <v>40000</v>
      </c>
      <c r="F7" s="1">
        <v>40000</v>
      </c>
      <c r="N7" s="4" t="s">
        <v>93</v>
      </c>
      <c r="T7" s="1" t="s">
        <v>56</v>
      </c>
      <c r="U7" s="9">
        <f>O20-O22</f>
        <v>0</v>
      </c>
      <c r="V7" s="24" t="s">
        <v>60</v>
      </c>
      <c r="W7" s="24"/>
    </row>
    <row r="8" spans="2:23" x14ac:dyDescent="0.25">
      <c r="N8" s="6" t="s">
        <v>16</v>
      </c>
      <c r="O8" s="11" t="s">
        <v>1</v>
      </c>
      <c r="P8" s="11" t="s">
        <v>8</v>
      </c>
      <c r="Q8" s="11" t="s">
        <v>0</v>
      </c>
      <c r="T8" s="1" t="s">
        <v>57</v>
      </c>
      <c r="U8" s="9">
        <f t="shared" ref="U8:U13" si="0">O26-O29</f>
        <v>0</v>
      </c>
      <c r="V8" s="24" t="s">
        <v>61</v>
      </c>
      <c r="W8" s="24"/>
    </row>
    <row r="9" spans="2:23" x14ac:dyDescent="0.25">
      <c r="B9" s="4" t="s">
        <v>25</v>
      </c>
      <c r="H9" s="5" t="s">
        <v>29</v>
      </c>
      <c r="N9" s="1" t="s">
        <v>9</v>
      </c>
      <c r="O9" s="9">
        <f t="shared" ref="O9:Q10" si="1">I4*O4-C34</f>
        <v>-100000</v>
      </c>
      <c r="P9" s="9">
        <f t="shared" si="1"/>
        <v>-100000</v>
      </c>
      <c r="Q9" s="9">
        <f t="shared" si="1"/>
        <v>-130000</v>
      </c>
      <c r="T9" s="1" t="s">
        <v>57</v>
      </c>
      <c r="U9" s="9">
        <f t="shared" si="0"/>
        <v>0</v>
      </c>
      <c r="V9" s="24" t="s">
        <v>58</v>
      </c>
      <c r="W9" s="24"/>
    </row>
    <row r="10" spans="2:23" x14ac:dyDescent="0.25">
      <c r="B10" s="1" t="s">
        <v>16</v>
      </c>
      <c r="C10" s="1" t="s">
        <v>17</v>
      </c>
      <c r="D10" s="7" t="s">
        <v>1</v>
      </c>
      <c r="E10" s="7" t="s">
        <v>8</v>
      </c>
      <c r="F10" s="7" t="s">
        <v>0</v>
      </c>
      <c r="H10" s="1" t="s">
        <v>16</v>
      </c>
      <c r="I10" s="1" t="s">
        <v>17</v>
      </c>
      <c r="J10" s="7" t="s">
        <v>1</v>
      </c>
      <c r="K10" s="7" t="s">
        <v>8</v>
      </c>
      <c r="L10" s="7" t="s">
        <v>0</v>
      </c>
      <c r="N10" s="1" t="s">
        <v>10</v>
      </c>
      <c r="O10" s="9">
        <f t="shared" si="1"/>
        <v>-100000</v>
      </c>
      <c r="P10" s="9">
        <f t="shared" si="1"/>
        <v>-100000</v>
      </c>
      <c r="Q10" s="9">
        <f t="shared" si="1"/>
        <v>-130000</v>
      </c>
      <c r="T10" s="1" t="s">
        <v>57</v>
      </c>
      <c r="U10" s="9">
        <f t="shared" si="0"/>
        <v>0</v>
      </c>
      <c r="V10" s="24" t="s">
        <v>62</v>
      </c>
      <c r="W10" s="24"/>
    </row>
    <row r="11" spans="2:23" x14ac:dyDescent="0.25">
      <c r="B11" s="1" t="s">
        <v>9</v>
      </c>
      <c r="C11" s="1" t="s">
        <v>7</v>
      </c>
      <c r="D11" s="1">
        <v>10</v>
      </c>
      <c r="E11" s="1">
        <v>20</v>
      </c>
      <c r="F11" s="1">
        <v>6</v>
      </c>
      <c r="H11" s="1" t="s">
        <v>9</v>
      </c>
      <c r="I11" s="1" t="s">
        <v>7</v>
      </c>
      <c r="J11" s="2"/>
      <c r="K11" s="2"/>
      <c r="L11" s="2"/>
      <c r="T11" s="1" t="s">
        <v>57</v>
      </c>
      <c r="U11" s="9">
        <f t="shared" si="0"/>
        <v>0</v>
      </c>
      <c r="V11" s="24" t="s">
        <v>63</v>
      </c>
      <c r="W11" s="24"/>
    </row>
    <row r="12" spans="2:23" x14ac:dyDescent="0.25">
      <c r="B12" s="1" t="s">
        <v>9</v>
      </c>
      <c r="C12" s="1" t="s">
        <v>6</v>
      </c>
      <c r="D12" s="1">
        <v>4</v>
      </c>
      <c r="E12" s="1">
        <v>5</v>
      </c>
      <c r="F12" s="1">
        <v>5</v>
      </c>
      <c r="H12" s="1" t="s">
        <v>9</v>
      </c>
      <c r="I12" s="1" t="s">
        <v>6</v>
      </c>
      <c r="J12" s="2"/>
      <c r="K12" s="2"/>
      <c r="L12" s="2"/>
      <c r="T12" s="1" t="s">
        <v>57</v>
      </c>
      <c r="U12" s="9">
        <f t="shared" si="0"/>
        <v>0</v>
      </c>
      <c r="V12" s="24" t="s">
        <v>64</v>
      </c>
      <c r="W12" s="24"/>
    </row>
    <row r="13" spans="2:23" x14ac:dyDescent="0.25">
      <c r="B13" s="1" t="s">
        <v>10</v>
      </c>
      <c r="C13" s="1" t="s">
        <v>7</v>
      </c>
      <c r="D13" s="1">
        <v>2</v>
      </c>
      <c r="E13" s="1">
        <v>3</v>
      </c>
      <c r="F13" s="1">
        <v>4</v>
      </c>
      <c r="H13" s="1" t="s">
        <v>10</v>
      </c>
      <c r="I13" s="1" t="s">
        <v>7</v>
      </c>
      <c r="J13" s="2"/>
      <c r="K13" s="2"/>
      <c r="L13" s="2"/>
      <c r="N13" s="4" t="s">
        <v>66</v>
      </c>
      <c r="T13" s="1" t="s">
        <v>57</v>
      </c>
      <c r="U13" s="9">
        <f t="shared" si="0"/>
        <v>0</v>
      </c>
      <c r="V13" s="24" t="s">
        <v>65</v>
      </c>
      <c r="W13" s="24"/>
    </row>
    <row r="14" spans="2:23" x14ac:dyDescent="0.25">
      <c r="B14" s="1" t="s">
        <v>10</v>
      </c>
      <c r="C14" s="1" t="s">
        <v>6</v>
      </c>
      <c r="D14" s="1">
        <v>10</v>
      </c>
      <c r="E14" s="1">
        <v>12</v>
      </c>
      <c r="F14" s="1">
        <v>15</v>
      </c>
      <c r="H14" s="1" t="s">
        <v>10</v>
      </c>
      <c r="I14" s="1" t="s">
        <v>6</v>
      </c>
      <c r="J14" s="2"/>
      <c r="K14" s="2"/>
      <c r="L14" s="2"/>
      <c r="N14" s="1" t="s">
        <v>36</v>
      </c>
      <c r="O14" s="14" t="s">
        <v>4</v>
      </c>
      <c r="T14" s="1" t="s">
        <v>75</v>
      </c>
      <c r="U14" s="9">
        <f t="shared" ref="U14:U19" si="2">O38-O44</f>
        <v>0</v>
      </c>
      <c r="V14" s="24" t="s">
        <v>82</v>
      </c>
      <c r="W14" s="24"/>
    </row>
    <row r="15" spans="2:23" x14ac:dyDescent="0.25">
      <c r="N15" s="1" t="s">
        <v>43</v>
      </c>
      <c r="O15" s="11">
        <f>SUM(I4:K4)</f>
        <v>0</v>
      </c>
      <c r="T15" s="1" t="s">
        <v>75</v>
      </c>
      <c r="U15" s="9">
        <f t="shared" si="2"/>
        <v>0</v>
      </c>
      <c r="V15" s="24" t="s">
        <v>83</v>
      </c>
      <c r="W15" s="24"/>
    </row>
    <row r="16" spans="2:23" x14ac:dyDescent="0.25">
      <c r="B16" s="4" t="s">
        <v>26</v>
      </c>
      <c r="H16" s="4" t="s">
        <v>28</v>
      </c>
      <c r="N16" s="1" t="s">
        <v>44</v>
      </c>
      <c r="O16" s="11">
        <f>SUM(I5:K5)</f>
        <v>0</v>
      </c>
      <c r="T16" s="1" t="s">
        <v>75</v>
      </c>
      <c r="U16" s="9">
        <f t="shared" si="2"/>
        <v>0</v>
      </c>
      <c r="V16" s="24" t="s">
        <v>84</v>
      </c>
      <c r="W16" s="24"/>
    </row>
    <row r="17" spans="2:23" x14ac:dyDescent="0.25">
      <c r="B17" s="1" t="s">
        <v>18</v>
      </c>
      <c r="C17" s="1" t="s">
        <v>17</v>
      </c>
      <c r="D17" s="7" t="s">
        <v>1</v>
      </c>
      <c r="E17" s="7" t="s">
        <v>8</v>
      </c>
      <c r="F17" s="7" t="s">
        <v>0</v>
      </c>
      <c r="H17" s="1" t="s">
        <v>18</v>
      </c>
      <c r="I17" s="1" t="s">
        <v>17</v>
      </c>
      <c r="J17" s="7" t="s">
        <v>1</v>
      </c>
      <c r="K17" s="7" t="s">
        <v>8</v>
      </c>
      <c r="L17" s="7" t="s">
        <v>0</v>
      </c>
      <c r="N17" s="1" t="s">
        <v>39</v>
      </c>
      <c r="O17" s="11">
        <f>SUM(J11:L12)</f>
        <v>0</v>
      </c>
      <c r="T17" s="1" t="s">
        <v>75</v>
      </c>
      <c r="U17" s="9">
        <f t="shared" si="2"/>
        <v>0</v>
      </c>
      <c r="V17" s="24" t="s">
        <v>87</v>
      </c>
      <c r="W17" s="24"/>
    </row>
    <row r="18" spans="2:23" x14ac:dyDescent="0.25">
      <c r="B18" s="1" t="s">
        <v>3</v>
      </c>
      <c r="C18" s="1" t="s">
        <v>7</v>
      </c>
      <c r="D18" s="1">
        <v>8</v>
      </c>
      <c r="E18" s="1">
        <v>9</v>
      </c>
      <c r="F18" s="1">
        <v>10</v>
      </c>
      <c r="H18" s="1" t="s">
        <v>3</v>
      </c>
      <c r="I18" s="1" t="s">
        <v>7</v>
      </c>
      <c r="J18" s="2"/>
      <c r="K18" s="2"/>
      <c r="L18" s="2"/>
      <c r="N18" s="1" t="s">
        <v>40</v>
      </c>
      <c r="O18" s="11">
        <f>SUM(J13:L14)</f>
        <v>0</v>
      </c>
      <c r="T18" s="1" t="s">
        <v>75</v>
      </c>
      <c r="U18" s="9">
        <f t="shared" si="2"/>
        <v>0</v>
      </c>
      <c r="V18" s="24" t="s">
        <v>85</v>
      </c>
      <c r="W18" s="24"/>
    </row>
    <row r="19" spans="2:23" x14ac:dyDescent="0.25">
      <c r="B19" s="1" t="s">
        <v>3</v>
      </c>
      <c r="C19" s="1" t="s">
        <v>6</v>
      </c>
      <c r="D19" s="1">
        <v>7</v>
      </c>
      <c r="E19" s="1">
        <v>6</v>
      </c>
      <c r="F19" s="1">
        <v>12</v>
      </c>
      <c r="H19" s="1" t="s">
        <v>3</v>
      </c>
      <c r="I19" s="1" t="s">
        <v>6</v>
      </c>
      <c r="J19" s="2"/>
      <c r="K19" s="2"/>
      <c r="L19" s="2"/>
      <c r="N19" s="1" t="s">
        <v>37</v>
      </c>
      <c r="O19" s="11" cm="1">
        <f t="array" ref="O19">SUM(J11:L11+J13:L13)</f>
        <v>0</v>
      </c>
      <c r="T19" s="1" t="s">
        <v>75</v>
      </c>
      <c r="U19" s="9">
        <f t="shared" si="2"/>
        <v>0</v>
      </c>
      <c r="V19" s="24" t="s">
        <v>86</v>
      </c>
      <c r="W19" s="24"/>
    </row>
    <row r="20" spans="2:23" x14ac:dyDescent="0.25">
      <c r="B20" s="1" t="s">
        <v>19</v>
      </c>
      <c r="C20" s="1" t="s">
        <v>7</v>
      </c>
      <c r="D20" s="1">
        <v>7</v>
      </c>
      <c r="E20" s="1">
        <v>6</v>
      </c>
      <c r="F20" s="1">
        <v>12</v>
      </c>
      <c r="H20" s="1" t="s">
        <v>19</v>
      </c>
      <c r="I20" s="1" t="s">
        <v>7</v>
      </c>
      <c r="J20" s="2"/>
      <c r="K20" s="2"/>
      <c r="L20" s="2"/>
      <c r="N20" s="1" t="s">
        <v>38</v>
      </c>
      <c r="O20" s="11">
        <f>SUM(J12:L12)+SUM(J14:L14)</f>
        <v>0</v>
      </c>
      <c r="V20" s="27"/>
      <c r="W20" s="27"/>
    </row>
    <row r="21" spans="2:23" x14ac:dyDescent="0.25">
      <c r="B21" s="1" t="s">
        <v>19</v>
      </c>
      <c r="C21" s="1" t="s">
        <v>6</v>
      </c>
      <c r="D21" s="1">
        <v>4</v>
      </c>
      <c r="E21" s="1">
        <v>5</v>
      </c>
      <c r="F21" s="1">
        <v>6</v>
      </c>
      <c r="H21" s="1" t="s">
        <v>19</v>
      </c>
      <c r="I21" s="1" t="s">
        <v>6</v>
      </c>
      <c r="J21" s="2"/>
      <c r="K21" s="2"/>
      <c r="L21" s="2"/>
      <c r="N21" s="1" t="s">
        <v>41</v>
      </c>
      <c r="O21" s="11">
        <f>SUM(J18:L18)+SUM(J20:L20)+SUM(J22:L22)</f>
        <v>0</v>
      </c>
    </row>
    <row r="22" spans="2:23" x14ac:dyDescent="0.25">
      <c r="B22" s="1" t="s">
        <v>2</v>
      </c>
      <c r="C22" s="1" t="s">
        <v>7</v>
      </c>
      <c r="D22" s="1">
        <v>8</v>
      </c>
      <c r="E22" s="1">
        <v>9</v>
      </c>
      <c r="F22" s="1">
        <v>10</v>
      </c>
      <c r="H22" s="1" t="s">
        <v>2</v>
      </c>
      <c r="I22" s="1" t="s">
        <v>7</v>
      </c>
      <c r="J22" s="2"/>
      <c r="K22" s="2"/>
      <c r="L22" s="2"/>
      <c r="N22" s="1" t="s">
        <v>42</v>
      </c>
      <c r="O22" s="11">
        <f>SUM(J19:L19)+SUM(J21:L21)+SUM(J23:L23)</f>
        <v>0</v>
      </c>
      <c r="T22" s="4" t="s">
        <v>35</v>
      </c>
    </row>
    <row r="23" spans="2:23" x14ac:dyDescent="0.25">
      <c r="B23" s="1" t="s">
        <v>2</v>
      </c>
      <c r="C23" s="1" t="s">
        <v>6</v>
      </c>
      <c r="D23" s="1">
        <v>10</v>
      </c>
      <c r="E23" s="1">
        <v>12</v>
      </c>
      <c r="F23" s="1">
        <v>15</v>
      </c>
      <c r="H23" s="1" t="s">
        <v>2</v>
      </c>
      <c r="I23" s="1" t="s">
        <v>6</v>
      </c>
      <c r="J23" s="2"/>
      <c r="K23" s="2"/>
      <c r="L23" s="2"/>
      <c r="T23" s="1" t="s">
        <v>34</v>
      </c>
      <c r="U23" s="8">
        <f>SUMPRODUCT(D4:F4,I4:K4)+SUMPRODUCT(D6:F6,I5:K5)+SUMPRODUCT(D5:F5,O4:Q4)+SUMPRODUCT(D7:F7,O5:Q5)+SUMPRODUCT(D11:F14,J11:L14)+SUMPRODUCT(D18:F23,J18:L23)</f>
        <v>0</v>
      </c>
    </row>
    <row r="24" spans="2:23" x14ac:dyDescent="0.25">
      <c r="N24" s="4" t="s">
        <v>73</v>
      </c>
    </row>
    <row r="25" spans="2:23" ht="16.5" thickBot="1" x14ac:dyDescent="0.3">
      <c r="N25" s="1" t="s">
        <v>36</v>
      </c>
      <c r="O25" s="14" t="s">
        <v>4</v>
      </c>
    </row>
    <row r="26" spans="2:23" x14ac:dyDescent="0.25">
      <c r="B26" s="4" t="s">
        <v>31</v>
      </c>
      <c r="H26" s="4" t="s">
        <v>30</v>
      </c>
      <c r="N26" s="1" t="s">
        <v>47</v>
      </c>
      <c r="O26" s="11">
        <f>SUM(I4:I5)</f>
        <v>0</v>
      </c>
      <c r="T26" s="21"/>
      <c r="U26" s="22"/>
      <c r="V26" s="22"/>
      <c r="W26" s="23"/>
    </row>
    <row r="27" spans="2:23" x14ac:dyDescent="0.25">
      <c r="B27" s="1" t="s">
        <v>18</v>
      </c>
      <c r="C27" s="1" t="s">
        <v>1</v>
      </c>
      <c r="D27" s="1" t="s">
        <v>8</v>
      </c>
      <c r="E27" s="1" t="s">
        <v>0</v>
      </c>
      <c r="H27" s="1" t="s">
        <v>18</v>
      </c>
      <c r="I27" s="11" t="s">
        <v>1</v>
      </c>
      <c r="J27" s="11" t="s">
        <v>8</v>
      </c>
      <c r="K27" s="11" t="s">
        <v>0</v>
      </c>
      <c r="N27" s="1" t="s">
        <v>48</v>
      </c>
      <c r="O27" s="11">
        <f>SUM(J4:J5)</f>
        <v>0</v>
      </c>
      <c r="T27" s="28" t="s">
        <v>20</v>
      </c>
      <c r="U27" s="29"/>
      <c r="V27" s="29"/>
      <c r="W27" s="30"/>
    </row>
    <row r="28" spans="2:23" x14ac:dyDescent="0.25">
      <c r="B28" s="1" t="s">
        <v>3</v>
      </c>
      <c r="C28" s="9">
        <v>50000</v>
      </c>
      <c r="D28" s="9">
        <v>30000</v>
      </c>
      <c r="E28" s="9">
        <v>45000</v>
      </c>
      <c r="H28" s="1" t="s">
        <v>3</v>
      </c>
      <c r="I28" s="9">
        <f>SUM(J18:J19)</f>
        <v>0</v>
      </c>
      <c r="J28" s="9">
        <f t="shared" ref="J28:K28" si="3">SUM(K18:K19)</f>
        <v>0</v>
      </c>
      <c r="K28" s="9">
        <f t="shared" si="3"/>
        <v>0</v>
      </c>
      <c r="N28" s="1" t="s">
        <v>49</v>
      </c>
      <c r="O28" s="11">
        <f>SUM(K4:K5)</f>
        <v>0</v>
      </c>
      <c r="T28" s="31" t="s">
        <v>89</v>
      </c>
      <c r="U28" s="32"/>
      <c r="V28" s="32"/>
      <c r="W28" s="33"/>
    </row>
    <row r="29" spans="2:23" x14ac:dyDescent="0.25">
      <c r="B29" s="1" t="s">
        <v>19</v>
      </c>
      <c r="C29" s="9">
        <v>12000</v>
      </c>
      <c r="D29" s="9">
        <v>80000</v>
      </c>
      <c r="E29" s="9">
        <v>40000</v>
      </c>
      <c r="H29" s="1" t="s">
        <v>19</v>
      </c>
      <c r="I29" s="9">
        <f>SUM(J20:J21)</f>
        <v>0</v>
      </c>
      <c r="J29" s="9">
        <f t="shared" ref="J29:K29" si="4">SUM(K20:K21)</f>
        <v>0</v>
      </c>
      <c r="K29" s="9">
        <f t="shared" si="4"/>
        <v>0</v>
      </c>
      <c r="N29" s="1" t="s">
        <v>50</v>
      </c>
      <c r="O29" s="11">
        <f>SUM(J11:J14)</f>
        <v>0</v>
      </c>
      <c r="T29" s="34"/>
      <c r="U29" s="35"/>
      <c r="V29" s="35"/>
      <c r="W29" s="36"/>
    </row>
    <row r="30" spans="2:23" x14ac:dyDescent="0.25">
      <c r="B30" s="1" t="s">
        <v>2</v>
      </c>
      <c r="C30" s="9">
        <v>30000</v>
      </c>
      <c r="D30" s="9">
        <v>60000</v>
      </c>
      <c r="E30" s="9">
        <v>175000</v>
      </c>
      <c r="H30" s="1" t="s">
        <v>2</v>
      </c>
      <c r="I30" s="9">
        <f>SUM(J22:J23)</f>
        <v>0</v>
      </c>
      <c r="J30" s="9">
        <f t="shared" ref="J30:K30" si="5">SUM(K22:K23)</f>
        <v>0</v>
      </c>
      <c r="K30" s="9">
        <f t="shared" si="5"/>
        <v>0</v>
      </c>
      <c r="N30" s="1" t="s">
        <v>51</v>
      </c>
      <c r="O30" s="11">
        <f>SUM(K11:K14)</f>
        <v>0</v>
      </c>
      <c r="T30" s="17" t="s">
        <v>88</v>
      </c>
      <c r="U30" s="15"/>
      <c r="V30" s="15"/>
      <c r="W30" s="16"/>
    </row>
    <row r="31" spans="2:23" x14ac:dyDescent="0.25">
      <c r="N31" s="1" t="s">
        <v>52</v>
      </c>
      <c r="O31" s="11">
        <f>SUM(L11:L14)</f>
        <v>0</v>
      </c>
      <c r="T31" s="31" t="s">
        <v>21</v>
      </c>
      <c r="U31" s="32"/>
      <c r="V31" s="32"/>
      <c r="W31" s="33"/>
    </row>
    <row r="32" spans="2:23" x14ac:dyDescent="0.25">
      <c r="B32" s="4" t="s">
        <v>32</v>
      </c>
      <c r="N32" s="1" t="s">
        <v>53</v>
      </c>
      <c r="O32" s="11">
        <f>SUM(J18:J23)</f>
        <v>0</v>
      </c>
      <c r="T32" s="34"/>
      <c r="U32" s="35"/>
      <c r="V32" s="35"/>
      <c r="W32" s="36"/>
    </row>
    <row r="33" spans="2:23" x14ac:dyDescent="0.25">
      <c r="B33" s="1" t="s">
        <v>16</v>
      </c>
      <c r="C33" s="7" t="s">
        <v>1</v>
      </c>
      <c r="D33" s="7" t="s">
        <v>8</v>
      </c>
      <c r="E33" s="7" t="s">
        <v>0</v>
      </c>
      <c r="F33" s="12"/>
      <c r="N33" s="1" t="s">
        <v>55</v>
      </c>
      <c r="O33" s="11">
        <f>SUM(K18:K23)</f>
        <v>0</v>
      </c>
      <c r="T33" s="28" t="s">
        <v>22</v>
      </c>
      <c r="U33" s="29"/>
      <c r="V33" s="29"/>
      <c r="W33" s="30"/>
    </row>
    <row r="34" spans="2:23" x14ac:dyDescent="0.25">
      <c r="B34" s="3" t="s">
        <v>9</v>
      </c>
      <c r="C34" s="9">
        <v>100000</v>
      </c>
      <c r="D34" s="9">
        <v>100000</v>
      </c>
      <c r="E34" s="9">
        <v>130000</v>
      </c>
      <c r="N34" s="1" t="s">
        <v>54</v>
      </c>
      <c r="O34" s="11">
        <f>SUM(L18:L23)</f>
        <v>0</v>
      </c>
      <c r="T34" s="31" t="s">
        <v>95</v>
      </c>
      <c r="U34" s="32"/>
      <c r="V34" s="32"/>
      <c r="W34" s="33"/>
    </row>
    <row r="35" spans="2:23" x14ac:dyDescent="0.25">
      <c r="B35" s="3" t="s">
        <v>10</v>
      </c>
      <c r="C35" s="9">
        <v>100000</v>
      </c>
      <c r="D35" s="9">
        <v>100000</v>
      </c>
      <c r="E35" s="9">
        <v>130000</v>
      </c>
      <c r="T35" s="31" t="s">
        <v>92</v>
      </c>
      <c r="U35" s="32"/>
      <c r="V35" s="32"/>
      <c r="W35" s="33"/>
    </row>
    <row r="36" spans="2:23" x14ac:dyDescent="0.25">
      <c r="N36" s="4" t="s">
        <v>74</v>
      </c>
      <c r="T36" s="31" t="s">
        <v>94</v>
      </c>
      <c r="U36" s="32"/>
      <c r="V36" s="32"/>
      <c r="W36" s="33"/>
    </row>
    <row r="37" spans="2:23" x14ac:dyDescent="0.25">
      <c r="N37" s="1" t="s">
        <v>36</v>
      </c>
      <c r="O37" s="14" t="s">
        <v>4</v>
      </c>
      <c r="T37" s="31" t="s">
        <v>91</v>
      </c>
      <c r="U37" s="32"/>
      <c r="V37" s="32"/>
      <c r="W37" s="33"/>
    </row>
    <row r="38" spans="2:23" x14ac:dyDescent="0.25">
      <c r="N38" s="1" t="s">
        <v>67</v>
      </c>
      <c r="O38" s="11">
        <f>J11+J13</f>
        <v>0</v>
      </c>
      <c r="T38" s="31" t="s">
        <v>90</v>
      </c>
      <c r="U38" s="32"/>
      <c r="V38" s="32"/>
      <c r="W38" s="33"/>
    </row>
    <row r="39" spans="2:23" x14ac:dyDescent="0.25">
      <c r="N39" s="1" t="s">
        <v>68</v>
      </c>
      <c r="O39" s="11">
        <f>K11+K13</f>
        <v>0</v>
      </c>
      <c r="T39" s="18"/>
      <c r="U39" s="19"/>
      <c r="V39" s="19"/>
      <c r="W39" s="20"/>
    </row>
    <row r="40" spans="2:23" ht="16.5" thickBot="1" x14ac:dyDescent="0.3">
      <c r="N40" s="1" t="s">
        <v>69</v>
      </c>
      <c r="O40" s="11">
        <f>L11+L13</f>
        <v>0</v>
      </c>
      <c r="T40" s="37"/>
      <c r="U40" s="38"/>
      <c r="V40" s="38"/>
      <c r="W40" s="39"/>
    </row>
    <row r="41" spans="2:23" x14ac:dyDescent="0.25">
      <c r="N41" s="1" t="s">
        <v>70</v>
      </c>
      <c r="O41" s="11">
        <f>J12+J14</f>
        <v>0</v>
      </c>
    </row>
    <row r="42" spans="2:23" x14ac:dyDescent="0.25">
      <c r="N42" s="1" t="s">
        <v>71</v>
      </c>
      <c r="O42" s="11">
        <f>K12+K14</f>
        <v>0</v>
      </c>
      <c r="T42" s="4"/>
    </row>
    <row r="43" spans="2:23" x14ac:dyDescent="0.25">
      <c r="N43" s="1" t="s">
        <v>72</v>
      </c>
      <c r="O43" s="11">
        <f>L12+L14</f>
        <v>0</v>
      </c>
    </row>
    <row r="44" spans="2:23" x14ac:dyDescent="0.25">
      <c r="N44" s="1" t="s">
        <v>81</v>
      </c>
      <c r="O44" s="11">
        <f>J18+J20+J22</f>
        <v>0</v>
      </c>
    </row>
    <row r="45" spans="2:23" x14ac:dyDescent="0.25">
      <c r="N45" s="1" t="s">
        <v>76</v>
      </c>
      <c r="O45" s="11">
        <f>K18+K20+K22</f>
        <v>0</v>
      </c>
    </row>
    <row r="46" spans="2:23" x14ac:dyDescent="0.25">
      <c r="N46" s="1" t="s">
        <v>77</v>
      </c>
      <c r="O46" s="11">
        <f>L18+L20+L22</f>
        <v>0</v>
      </c>
    </row>
    <row r="47" spans="2:23" x14ac:dyDescent="0.25">
      <c r="N47" s="1" t="s">
        <v>78</v>
      </c>
      <c r="O47" s="11">
        <f>J19+J21+J23</f>
        <v>0</v>
      </c>
    </row>
    <row r="48" spans="2:23" x14ac:dyDescent="0.25">
      <c r="N48" s="1" t="s">
        <v>79</v>
      </c>
      <c r="O48" s="11">
        <f>K19+K21+K23</f>
        <v>0</v>
      </c>
    </row>
    <row r="49" spans="14:15" x14ac:dyDescent="0.25">
      <c r="N49" s="1" t="s">
        <v>80</v>
      </c>
      <c r="O49" s="11">
        <f>L19+L21+L23</f>
        <v>0</v>
      </c>
    </row>
  </sheetData>
  <mergeCells count="30">
    <mergeCell ref="T38:W38"/>
    <mergeCell ref="T40:W40"/>
    <mergeCell ref="T32:W32"/>
    <mergeCell ref="T33:W33"/>
    <mergeCell ref="T34:W34"/>
    <mergeCell ref="T35:W35"/>
    <mergeCell ref="T36:W36"/>
    <mergeCell ref="T37:W37"/>
    <mergeCell ref="V20:W20"/>
    <mergeCell ref="T27:W27"/>
    <mergeCell ref="T28:W28"/>
    <mergeCell ref="T29:W29"/>
    <mergeCell ref="T31:W31"/>
    <mergeCell ref="V3:W3"/>
    <mergeCell ref="V14:W14"/>
    <mergeCell ref="V15:W15"/>
    <mergeCell ref="V16:W16"/>
    <mergeCell ref="V17:W17"/>
    <mergeCell ref="V4:W4"/>
    <mergeCell ref="V5:W5"/>
    <mergeCell ref="V6:W6"/>
    <mergeCell ref="V7:W7"/>
    <mergeCell ref="V8:W8"/>
    <mergeCell ref="V9:W9"/>
    <mergeCell ref="V18:W18"/>
    <mergeCell ref="V19:W19"/>
    <mergeCell ref="V10:W10"/>
    <mergeCell ref="V11:W11"/>
    <mergeCell ref="V12:W12"/>
    <mergeCell ref="V13:W13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90072-4778-451D-9493-5F57373D95C5}">
  <dimension ref="B2:W49"/>
  <sheetViews>
    <sheetView tabSelected="1" zoomScale="55" zoomScaleNormal="55" workbookViewId="0">
      <selection activeCell="I39" sqref="I39"/>
    </sheetView>
  </sheetViews>
  <sheetFormatPr defaultRowHeight="15.75" x14ac:dyDescent="0.25"/>
  <cols>
    <col min="2" max="2" width="11.25" customWidth="1"/>
    <col min="3" max="3" width="12.125" customWidth="1"/>
    <col min="8" max="8" width="14.875" customWidth="1"/>
    <col min="9" max="9" width="12.5" customWidth="1"/>
    <col min="14" max="14" width="32.5" customWidth="1"/>
    <col min="15" max="15" width="12.875" customWidth="1"/>
    <col min="20" max="20" width="24.375" customWidth="1"/>
    <col min="21" max="21" width="25.375" customWidth="1"/>
    <col min="22" max="22" width="53.5" customWidth="1"/>
    <col min="23" max="23" width="54" customWidth="1"/>
  </cols>
  <sheetData>
    <row r="2" spans="2:23" x14ac:dyDescent="0.25">
      <c r="B2" s="4" t="s">
        <v>24</v>
      </c>
      <c r="H2" s="5" t="s">
        <v>15</v>
      </c>
      <c r="N2" s="5" t="s">
        <v>97</v>
      </c>
      <c r="T2" s="4" t="s">
        <v>96</v>
      </c>
    </row>
    <row r="3" spans="2:23" x14ac:dyDescent="0.25">
      <c r="B3" s="1" t="s">
        <v>16</v>
      </c>
      <c r="C3" s="1" t="s">
        <v>11</v>
      </c>
      <c r="D3" s="7" t="s">
        <v>1</v>
      </c>
      <c r="E3" s="7" t="s">
        <v>8</v>
      </c>
      <c r="F3" s="7" t="s">
        <v>0</v>
      </c>
      <c r="H3" s="6" t="s">
        <v>16</v>
      </c>
      <c r="I3" s="10" t="s">
        <v>1</v>
      </c>
      <c r="J3" s="10" t="s">
        <v>8</v>
      </c>
      <c r="K3" s="10" t="s">
        <v>0</v>
      </c>
      <c r="N3" s="6" t="s">
        <v>27</v>
      </c>
      <c r="O3" s="2" t="s">
        <v>1</v>
      </c>
      <c r="P3" s="2" t="s">
        <v>8</v>
      </c>
      <c r="Q3" s="2" t="s">
        <v>0</v>
      </c>
      <c r="T3" s="1" t="s">
        <v>11</v>
      </c>
      <c r="U3" s="13" t="s">
        <v>23</v>
      </c>
      <c r="V3" s="25" t="s">
        <v>33</v>
      </c>
      <c r="W3" s="26"/>
    </row>
    <row r="4" spans="2:23" x14ac:dyDescent="0.25">
      <c r="B4" s="3" t="s">
        <v>9</v>
      </c>
      <c r="C4" s="1" t="s">
        <v>12</v>
      </c>
      <c r="D4" s="1">
        <v>50</v>
      </c>
      <c r="E4" s="1">
        <v>60</v>
      </c>
      <c r="F4" s="1">
        <v>70</v>
      </c>
      <c r="H4" s="3" t="s">
        <v>9</v>
      </c>
      <c r="I4" s="9">
        <v>92000</v>
      </c>
      <c r="J4" s="9">
        <v>99999.999999999985</v>
      </c>
      <c r="K4" s="9">
        <v>130000</v>
      </c>
      <c r="N4" s="6" t="s">
        <v>9</v>
      </c>
      <c r="O4" s="9">
        <v>1</v>
      </c>
      <c r="P4" s="9">
        <v>1</v>
      </c>
      <c r="Q4" s="9">
        <v>1</v>
      </c>
      <c r="T4" s="1" t="s">
        <v>56</v>
      </c>
      <c r="U4" s="9">
        <f>O15-O17</f>
        <v>0</v>
      </c>
      <c r="V4" s="24" t="s">
        <v>45</v>
      </c>
      <c r="W4" s="24"/>
    </row>
    <row r="5" spans="2:23" x14ac:dyDescent="0.25">
      <c r="B5" s="3" t="s">
        <v>9</v>
      </c>
      <c r="C5" s="1" t="s">
        <v>13</v>
      </c>
      <c r="D5" s="1">
        <v>30000</v>
      </c>
      <c r="E5" s="1">
        <v>25000</v>
      </c>
      <c r="F5" s="1">
        <v>50000</v>
      </c>
      <c r="H5" s="3" t="s">
        <v>10</v>
      </c>
      <c r="I5" s="9">
        <v>0</v>
      </c>
      <c r="J5" s="9">
        <v>70000.000000000015</v>
      </c>
      <c r="K5" s="9">
        <v>130000</v>
      </c>
      <c r="N5" s="6" t="s">
        <v>10</v>
      </c>
      <c r="O5" s="9">
        <v>0</v>
      </c>
      <c r="P5" s="9">
        <v>1</v>
      </c>
      <c r="Q5" s="9">
        <v>1</v>
      </c>
      <c r="T5" s="1" t="s">
        <v>56</v>
      </c>
      <c r="U5" s="9">
        <f>O16-O18</f>
        <v>0</v>
      </c>
      <c r="V5" s="24" t="s">
        <v>46</v>
      </c>
      <c r="W5" s="24"/>
    </row>
    <row r="6" spans="2:23" x14ac:dyDescent="0.25">
      <c r="B6" s="3" t="s">
        <v>10</v>
      </c>
      <c r="C6" s="1" t="s">
        <v>12</v>
      </c>
      <c r="D6" s="1">
        <v>80</v>
      </c>
      <c r="E6" s="1">
        <v>90</v>
      </c>
      <c r="F6" s="1">
        <v>90</v>
      </c>
      <c r="T6" s="1" t="s">
        <v>56</v>
      </c>
      <c r="U6" s="9">
        <f>O19-O21</f>
        <v>0</v>
      </c>
      <c r="V6" s="24" t="s">
        <v>59</v>
      </c>
      <c r="W6" s="24"/>
    </row>
    <row r="7" spans="2:23" x14ac:dyDescent="0.25">
      <c r="B7" s="3" t="s">
        <v>5</v>
      </c>
      <c r="C7" s="1" t="s">
        <v>14</v>
      </c>
      <c r="D7" s="1">
        <v>25000</v>
      </c>
      <c r="E7" s="1">
        <v>40000</v>
      </c>
      <c r="F7" s="1">
        <v>40000</v>
      </c>
      <c r="N7" s="4" t="s">
        <v>93</v>
      </c>
      <c r="T7" s="1" t="s">
        <v>56</v>
      </c>
      <c r="U7" s="9">
        <f>O20-O22</f>
        <v>0</v>
      </c>
      <c r="V7" s="24" t="s">
        <v>60</v>
      </c>
      <c r="W7" s="24"/>
    </row>
    <row r="8" spans="2:23" x14ac:dyDescent="0.25">
      <c r="N8" s="6" t="s">
        <v>16</v>
      </c>
      <c r="O8" s="11" t="s">
        <v>1</v>
      </c>
      <c r="P8" s="11" t="s">
        <v>8</v>
      </c>
      <c r="Q8" s="11" t="s">
        <v>0</v>
      </c>
      <c r="T8" s="1" t="s">
        <v>57</v>
      </c>
      <c r="U8" s="9">
        <f t="shared" ref="U8:U13" si="0">O26-O29</f>
        <v>0</v>
      </c>
      <c r="V8" s="24" t="s">
        <v>61</v>
      </c>
      <c r="W8" s="24"/>
    </row>
    <row r="9" spans="2:23" x14ac:dyDescent="0.25">
      <c r="B9" s="4" t="s">
        <v>25</v>
      </c>
      <c r="H9" s="5" t="s">
        <v>29</v>
      </c>
      <c r="N9" s="1" t="s">
        <v>9</v>
      </c>
      <c r="O9" s="9">
        <f>I4 - (O4*C34)</f>
        <v>-8000</v>
      </c>
      <c r="P9" s="9">
        <f t="shared" ref="P9" si="1">J4 - (P4*D34)</f>
        <v>0</v>
      </c>
      <c r="Q9" s="9">
        <f>K4 - (Q4*E34)</f>
        <v>0</v>
      </c>
      <c r="T9" s="1" t="s">
        <v>57</v>
      </c>
      <c r="U9" s="9">
        <f t="shared" si="0"/>
        <v>0</v>
      </c>
      <c r="V9" s="24" t="s">
        <v>58</v>
      </c>
      <c r="W9" s="24"/>
    </row>
    <row r="10" spans="2:23" x14ac:dyDescent="0.25">
      <c r="B10" s="1" t="s">
        <v>16</v>
      </c>
      <c r="C10" s="1" t="s">
        <v>17</v>
      </c>
      <c r="D10" s="7" t="s">
        <v>1</v>
      </c>
      <c r="E10" s="7" t="s">
        <v>8</v>
      </c>
      <c r="F10" s="7" t="s">
        <v>0</v>
      </c>
      <c r="H10" s="1" t="s">
        <v>16</v>
      </c>
      <c r="I10" s="1" t="s">
        <v>17</v>
      </c>
      <c r="J10" s="7" t="s">
        <v>1</v>
      </c>
      <c r="K10" s="7" t="s">
        <v>8</v>
      </c>
      <c r="L10" s="7" t="s">
        <v>0</v>
      </c>
      <c r="N10" s="1" t="s">
        <v>10</v>
      </c>
      <c r="O10" s="9">
        <f>I5 - (O5*C35)</f>
        <v>0</v>
      </c>
      <c r="P10" s="9">
        <f t="shared" ref="P10:Q10" si="2">J5 - (P5*D35)</f>
        <v>-29999.999999999985</v>
      </c>
      <c r="Q10" s="9">
        <f t="shared" si="2"/>
        <v>0</v>
      </c>
      <c r="T10" s="1" t="s">
        <v>57</v>
      </c>
      <c r="U10" s="9">
        <f t="shared" si="0"/>
        <v>0</v>
      </c>
      <c r="V10" s="24" t="s">
        <v>62</v>
      </c>
      <c r="W10" s="24"/>
    </row>
    <row r="11" spans="2:23" x14ac:dyDescent="0.25">
      <c r="B11" s="1" t="s">
        <v>9</v>
      </c>
      <c r="C11" s="1" t="s">
        <v>7</v>
      </c>
      <c r="D11" s="1">
        <v>10</v>
      </c>
      <c r="E11" s="1">
        <v>20</v>
      </c>
      <c r="F11" s="1">
        <v>6</v>
      </c>
      <c r="H11" s="1" t="s">
        <v>9</v>
      </c>
      <c r="I11" s="1" t="s">
        <v>7</v>
      </c>
      <c r="J11" s="2">
        <v>0</v>
      </c>
      <c r="K11" s="2">
        <v>0</v>
      </c>
      <c r="L11" s="2">
        <v>109999.99999999999</v>
      </c>
      <c r="T11" s="1" t="s">
        <v>57</v>
      </c>
      <c r="U11" s="9">
        <f t="shared" si="0"/>
        <v>0</v>
      </c>
      <c r="V11" s="24" t="s">
        <v>63</v>
      </c>
      <c r="W11" s="24"/>
    </row>
    <row r="12" spans="2:23" x14ac:dyDescent="0.25">
      <c r="B12" s="1" t="s">
        <v>9</v>
      </c>
      <c r="C12" s="1" t="s">
        <v>6</v>
      </c>
      <c r="D12" s="1">
        <v>4</v>
      </c>
      <c r="E12" s="1">
        <v>5</v>
      </c>
      <c r="F12" s="1">
        <v>5</v>
      </c>
      <c r="H12" s="1" t="s">
        <v>9</v>
      </c>
      <c r="I12" s="1" t="s">
        <v>6</v>
      </c>
      <c r="J12" s="2">
        <v>62000</v>
      </c>
      <c r="K12" s="2">
        <v>110000.00000000001</v>
      </c>
      <c r="L12" s="2">
        <v>40000</v>
      </c>
      <c r="T12" s="1" t="s">
        <v>57</v>
      </c>
      <c r="U12" s="9">
        <f t="shared" si="0"/>
        <v>0</v>
      </c>
      <c r="V12" s="24" t="s">
        <v>64</v>
      </c>
      <c r="W12" s="24"/>
    </row>
    <row r="13" spans="2:23" x14ac:dyDescent="0.25">
      <c r="B13" s="1" t="s">
        <v>10</v>
      </c>
      <c r="C13" s="1" t="s">
        <v>7</v>
      </c>
      <c r="D13" s="1">
        <v>2</v>
      </c>
      <c r="E13" s="1">
        <v>3</v>
      </c>
      <c r="F13" s="1">
        <v>4</v>
      </c>
      <c r="H13" s="1" t="s">
        <v>10</v>
      </c>
      <c r="I13" s="1" t="s">
        <v>7</v>
      </c>
      <c r="J13" s="2">
        <v>30000</v>
      </c>
      <c r="K13" s="2">
        <v>60000</v>
      </c>
      <c r="L13" s="2">
        <v>109999.99999999999</v>
      </c>
      <c r="N13" s="4" t="s">
        <v>66</v>
      </c>
      <c r="T13" s="1" t="s">
        <v>57</v>
      </c>
      <c r="U13" s="9">
        <f t="shared" si="0"/>
        <v>0</v>
      </c>
      <c r="V13" s="24" t="s">
        <v>65</v>
      </c>
      <c r="W13" s="24"/>
    </row>
    <row r="14" spans="2:23" x14ac:dyDescent="0.25">
      <c r="B14" s="1" t="s">
        <v>10</v>
      </c>
      <c r="C14" s="1" t="s">
        <v>6</v>
      </c>
      <c r="D14" s="1">
        <v>10</v>
      </c>
      <c r="E14" s="1">
        <v>12</v>
      </c>
      <c r="F14" s="1">
        <v>15</v>
      </c>
      <c r="H14" s="1" t="s">
        <v>10</v>
      </c>
      <c r="I14" s="1" t="s">
        <v>6</v>
      </c>
      <c r="J14" s="2">
        <v>0</v>
      </c>
      <c r="K14" s="2">
        <v>0</v>
      </c>
      <c r="L14" s="2">
        <v>0</v>
      </c>
      <c r="N14" s="1" t="s">
        <v>36</v>
      </c>
      <c r="O14" s="14" t="s">
        <v>4</v>
      </c>
      <c r="T14" s="1" t="s">
        <v>75</v>
      </c>
      <c r="U14" s="9">
        <f t="shared" ref="U14:U19" si="3">O38-O44</f>
        <v>0</v>
      </c>
      <c r="V14" s="24" t="s">
        <v>82</v>
      </c>
      <c r="W14" s="24"/>
    </row>
    <row r="15" spans="2:23" x14ac:dyDescent="0.25">
      <c r="N15" s="1" t="s">
        <v>43</v>
      </c>
      <c r="O15" s="11">
        <f>SUM(I4:K4)</f>
        <v>322000</v>
      </c>
      <c r="T15" s="1" t="s">
        <v>75</v>
      </c>
      <c r="U15" s="9">
        <f t="shared" si="3"/>
        <v>0</v>
      </c>
      <c r="V15" s="24" t="s">
        <v>83</v>
      </c>
      <c r="W15" s="24"/>
    </row>
    <row r="16" spans="2:23" x14ac:dyDescent="0.25">
      <c r="B16" s="4" t="s">
        <v>26</v>
      </c>
      <c r="H16" s="4" t="s">
        <v>28</v>
      </c>
      <c r="N16" s="1" t="s">
        <v>44</v>
      </c>
      <c r="O16" s="11">
        <f>SUM(I5:K5)</f>
        <v>200000</v>
      </c>
      <c r="T16" s="1" t="s">
        <v>75</v>
      </c>
      <c r="U16" s="9">
        <f t="shared" si="3"/>
        <v>0</v>
      </c>
      <c r="V16" s="24" t="s">
        <v>84</v>
      </c>
      <c r="W16" s="24"/>
    </row>
    <row r="17" spans="2:23" x14ac:dyDescent="0.25">
      <c r="B17" s="1" t="s">
        <v>18</v>
      </c>
      <c r="C17" s="1" t="s">
        <v>17</v>
      </c>
      <c r="D17" s="7" t="s">
        <v>1</v>
      </c>
      <c r="E17" s="7" t="s">
        <v>8</v>
      </c>
      <c r="F17" s="7" t="s">
        <v>0</v>
      </c>
      <c r="H17" s="1" t="s">
        <v>18</v>
      </c>
      <c r="I17" s="1" t="s">
        <v>17</v>
      </c>
      <c r="J17" s="7" t="s">
        <v>1</v>
      </c>
      <c r="K17" s="7" t="s">
        <v>8</v>
      </c>
      <c r="L17" s="7" t="s">
        <v>0</v>
      </c>
      <c r="N17" s="1" t="s">
        <v>39</v>
      </c>
      <c r="O17" s="11">
        <f>SUM(J11:L12)</f>
        <v>322000</v>
      </c>
      <c r="T17" s="1" t="s">
        <v>75</v>
      </c>
      <c r="U17" s="9">
        <f t="shared" si="3"/>
        <v>0</v>
      </c>
      <c r="V17" s="24" t="s">
        <v>87</v>
      </c>
      <c r="W17" s="24"/>
    </row>
    <row r="18" spans="2:23" x14ac:dyDescent="0.25">
      <c r="B18" s="1" t="s">
        <v>3</v>
      </c>
      <c r="C18" s="1" t="s">
        <v>7</v>
      </c>
      <c r="D18" s="1">
        <v>8</v>
      </c>
      <c r="E18" s="1">
        <v>9</v>
      </c>
      <c r="F18" s="1">
        <v>10</v>
      </c>
      <c r="H18" s="1" t="s">
        <v>3</v>
      </c>
      <c r="I18" s="1" t="s">
        <v>7</v>
      </c>
      <c r="J18" s="2">
        <v>0</v>
      </c>
      <c r="K18" s="2">
        <v>0</v>
      </c>
      <c r="L18" s="2">
        <v>45000</v>
      </c>
      <c r="N18" s="1" t="s">
        <v>40</v>
      </c>
      <c r="O18" s="11">
        <f>SUM(J13:L14)</f>
        <v>200000</v>
      </c>
      <c r="T18" s="1" t="s">
        <v>75</v>
      </c>
      <c r="U18" s="9">
        <f t="shared" si="3"/>
        <v>0</v>
      </c>
      <c r="V18" s="24" t="s">
        <v>85</v>
      </c>
      <c r="W18" s="24"/>
    </row>
    <row r="19" spans="2:23" x14ac:dyDescent="0.25">
      <c r="B19" s="1" t="s">
        <v>3</v>
      </c>
      <c r="C19" s="1" t="s">
        <v>6</v>
      </c>
      <c r="D19" s="1">
        <v>7</v>
      </c>
      <c r="E19" s="1">
        <v>6</v>
      </c>
      <c r="F19" s="1">
        <v>12</v>
      </c>
      <c r="H19" s="1" t="s">
        <v>3</v>
      </c>
      <c r="I19" s="1" t="s">
        <v>6</v>
      </c>
      <c r="J19" s="2">
        <v>50000</v>
      </c>
      <c r="K19" s="2">
        <v>30000</v>
      </c>
      <c r="L19" s="2">
        <v>0</v>
      </c>
      <c r="N19" s="1" t="s">
        <v>37</v>
      </c>
      <c r="O19" s="11" cm="1">
        <f t="array" ref="O19">SUM(J11:L11+J13:L13)</f>
        <v>310000</v>
      </c>
      <c r="T19" s="1" t="s">
        <v>75</v>
      </c>
      <c r="U19" s="9">
        <f t="shared" si="3"/>
        <v>0</v>
      </c>
      <c r="V19" s="24" t="s">
        <v>86</v>
      </c>
      <c r="W19" s="24"/>
    </row>
    <row r="20" spans="2:23" x14ac:dyDescent="0.25">
      <c r="B20" s="1" t="s">
        <v>19</v>
      </c>
      <c r="C20" s="1" t="s">
        <v>7</v>
      </c>
      <c r="D20" s="1">
        <v>7</v>
      </c>
      <c r="E20" s="1">
        <v>6</v>
      </c>
      <c r="F20" s="1">
        <v>12</v>
      </c>
      <c r="H20" s="1" t="s">
        <v>19</v>
      </c>
      <c r="I20" s="1" t="s">
        <v>7</v>
      </c>
      <c r="J20" s="2">
        <v>0</v>
      </c>
      <c r="K20" s="2">
        <v>0</v>
      </c>
      <c r="L20" s="2">
        <v>0</v>
      </c>
      <c r="N20" s="1" t="s">
        <v>38</v>
      </c>
      <c r="O20" s="11">
        <f>SUM(J12:L12)+SUM(J14:L14)</f>
        <v>212000</v>
      </c>
      <c r="V20" s="27"/>
      <c r="W20" s="27"/>
    </row>
    <row r="21" spans="2:23" x14ac:dyDescent="0.25">
      <c r="B21" s="1" t="s">
        <v>19</v>
      </c>
      <c r="C21" s="1" t="s">
        <v>6</v>
      </c>
      <c r="D21" s="1">
        <v>4</v>
      </c>
      <c r="E21" s="1">
        <v>5</v>
      </c>
      <c r="F21" s="1">
        <v>6</v>
      </c>
      <c r="H21" s="1" t="s">
        <v>19</v>
      </c>
      <c r="I21" s="1" t="s">
        <v>6</v>
      </c>
      <c r="J21" s="2">
        <v>12000</v>
      </c>
      <c r="K21" s="2">
        <v>80000.000000000015</v>
      </c>
      <c r="L21" s="2">
        <v>39999.999999999993</v>
      </c>
      <c r="N21" s="1" t="s">
        <v>41</v>
      </c>
      <c r="O21" s="11">
        <f>SUM(J18:L18)+SUM(J20:L20)+SUM(J22:L22)</f>
        <v>310000</v>
      </c>
    </row>
    <row r="22" spans="2:23" x14ac:dyDescent="0.25">
      <c r="B22" s="1" t="s">
        <v>2</v>
      </c>
      <c r="C22" s="1" t="s">
        <v>7</v>
      </c>
      <c r="D22" s="1">
        <v>8</v>
      </c>
      <c r="E22" s="1">
        <v>9</v>
      </c>
      <c r="F22" s="1">
        <v>10</v>
      </c>
      <c r="H22" s="1" t="s">
        <v>2</v>
      </c>
      <c r="I22" s="1" t="s">
        <v>7</v>
      </c>
      <c r="J22" s="2">
        <v>30000</v>
      </c>
      <c r="K22" s="2">
        <v>60000</v>
      </c>
      <c r="L22" s="2">
        <v>175000</v>
      </c>
      <c r="N22" s="1" t="s">
        <v>42</v>
      </c>
      <c r="O22" s="11">
        <f>SUM(J19:L19)+SUM(J21:L21)+SUM(J23:L23)</f>
        <v>212000</v>
      </c>
      <c r="T22" s="4" t="s">
        <v>35</v>
      </c>
    </row>
    <row r="23" spans="2:23" x14ac:dyDescent="0.25">
      <c r="B23" s="1" t="s">
        <v>2</v>
      </c>
      <c r="C23" s="1" t="s">
        <v>6</v>
      </c>
      <c r="D23" s="1">
        <v>10</v>
      </c>
      <c r="E23" s="1">
        <v>12</v>
      </c>
      <c r="F23" s="1">
        <v>15</v>
      </c>
      <c r="H23" s="1" t="s">
        <v>2</v>
      </c>
      <c r="I23" s="1" t="s">
        <v>6</v>
      </c>
      <c r="J23" s="2">
        <v>0</v>
      </c>
      <c r="K23" s="2">
        <v>0</v>
      </c>
      <c r="L23" s="2">
        <v>0</v>
      </c>
      <c r="T23" s="1" t="s">
        <v>34</v>
      </c>
      <c r="U23" s="8">
        <f>SUMPRODUCT(D4:F4,I4:K4)+SUMPRODUCT(D6:F6,I5:K5)+SUMPRODUCT(D5:F5,O4:Q4)+SUMPRODUCT(D7:F7,O5:Q5)+SUMPRODUCT(D11:F14,J11:L14)+SUMPRODUCT(D18:F23,J18:L23)</f>
        <v>44421000</v>
      </c>
    </row>
    <row r="24" spans="2:23" x14ac:dyDescent="0.25">
      <c r="N24" s="4" t="s">
        <v>73</v>
      </c>
    </row>
    <row r="25" spans="2:23" ht="16.5" thickBot="1" x14ac:dyDescent="0.3">
      <c r="N25" s="1" t="s">
        <v>36</v>
      </c>
      <c r="O25" s="14" t="s">
        <v>4</v>
      </c>
    </row>
    <row r="26" spans="2:23" x14ac:dyDescent="0.25">
      <c r="B26" s="4" t="s">
        <v>31</v>
      </c>
      <c r="H26" s="4" t="s">
        <v>30</v>
      </c>
      <c r="N26" s="1" t="s">
        <v>47</v>
      </c>
      <c r="O26" s="11">
        <f>SUM(I4:I5)</f>
        <v>92000</v>
      </c>
      <c r="T26" s="21"/>
      <c r="U26" s="22"/>
      <c r="V26" s="22"/>
      <c r="W26" s="23"/>
    </row>
    <row r="27" spans="2:23" x14ac:dyDescent="0.25">
      <c r="B27" s="1" t="s">
        <v>18</v>
      </c>
      <c r="C27" s="1" t="s">
        <v>1</v>
      </c>
      <c r="D27" s="1" t="s">
        <v>8</v>
      </c>
      <c r="E27" s="1" t="s">
        <v>0</v>
      </c>
      <c r="H27" s="1" t="s">
        <v>18</v>
      </c>
      <c r="I27" s="11" t="s">
        <v>1</v>
      </c>
      <c r="J27" s="11" t="s">
        <v>8</v>
      </c>
      <c r="K27" s="11" t="s">
        <v>0</v>
      </c>
      <c r="N27" s="1" t="s">
        <v>48</v>
      </c>
      <c r="O27" s="11">
        <f>SUM(J4:J5)</f>
        <v>170000</v>
      </c>
      <c r="T27" s="28" t="s">
        <v>20</v>
      </c>
      <c r="U27" s="29"/>
      <c r="V27" s="29"/>
      <c r="W27" s="30"/>
    </row>
    <row r="28" spans="2:23" x14ac:dyDescent="0.25">
      <c r="B28" s="1" t="s">
        <v>3</v>
      </c>
      <c r="C28" s="9">
        <v>50000</v>
      </c>
      <c r="D28" s="9">
        <v>30000</v>
      </c>
      <c r="E28" s="9">
        <v>45000</v>
      </c>
      <c r="H28" s="1" t="s">
        <v>3</v>
      </c>
      <c r="I28" s="9">
        <f>SUM(J18:J19)</f>
        <v>50000</v>
      </c>
      <c r="J28" s="9">
        <f>SUM(K18:K19)</f>
        <v>30000</v>
      </c>
      <c r="K28" s="9">
        <f t="shared" ref="K28" si="4">SUM(L18:L19)</f>
        <v>45000</v>
      </c>
      <c r="N28" s="1" t="s">
        <v>49</v>
      </c>
      <c r="O28" s="11">
        <f>SUM(K4:K5)</f>
        <v>260000</v>
      </c>
      <c r="T28" s="31" t="s">
        <v>89</v>
      </c>
      <c r="U28" s="32"/>
      <c r="V28" s="32"/>
      <c r="W28" s="33"/>
    </row>
    <row r="29" spans="2:23" x14ac:dyDescent="0.25">
      <c r="B29" s="1" t="s">
        <v>19</v>
      </c>
      <c r="C29" s="9">
        <v>12000</v>
      </c>
      <c r="D29" s="9">
        <v>80000</v>
      </c>
      <c r="E29" s="9">
        <v>40000</v>
      </c>
      <c r="H29" s="1" t="s">
        <v>19</v>
      </c>
      <c r="I29" s="9">
        <f>SUM(J20:J21)</f>
        <v>12000</v>
      </c>
      <c r="J29" s="9">
        <f t="shared" ref="J29:K29" si="5">SUM(K20:K21)</f>
        <v>80000.000000000015</v>
      </c>
      <c r="K29" s="9">
        <f t="shared" si="5"/>
        <v>39999.999999999993</v>
      </c>
      <c r="N29" s="1" t="s">
        <v>50</v>
      </c>
      <c r="O29" s="11">
        <f>SUM(J11:J14)</f>
        <v>92000</v>
      </c>
      <c r="T29" s="34"/>
      <c r="U29" s="35"/>
      <c r="V29" s="35"/>
      <c r="W29" s="36"/>
    </row>
    <row r="30" spans="2:23" x14ac:dyDescent="0.25">
      <c r="B30" s="1" t="s">
        <v>2</v>
      </c>
      <c r="C30" s="9">
        <v>30000</v>
      </c>
      <c r="D30" s="9">
        <v>60000</v>
      </c>
      <c r="E30" s="9">
        <v>175000</v>
      </c>
      <c r="H30" s="1" t="s">
        <v>2</v>
      </c>
      <c r="I30" s="9">
        <f>SUM(J22:J23)</f>
        <v>30000</v>
      </c>
      <c r="J30" s="9">
        <f t="shared" ref="J30:K30" si="6">SUM(K22:K23)</f>
        <v>60000</v>
      </c>
      <c r="K30" s="9">
        <f t="shared" si="6"/>
        <v>175000</v>
      </c>
      <c r="N30" s="1" t="s">
        <v>51</v>
      </c>
      <c r="O30" s="11">
        <f>SUM(K11:K14)</f>
        <v>170000</v>
      </c>
      <c r="T30" s="17" t="s">
        <v>88</v>
      </c>
      <c r="U30" s="15"/>
      <c r="V30" s="15"/>
      <c r="W30" s="16"/>
    </row>
    <row r="31" spans="2:23" x14ac:dyDescent="0.25">
      <c r="N31" s="1" t="s">
        <v>52</v>
      </c>
      <c r="O31" s="11">
        <f>SUM(L11:L14)</f>
        <v>260000</v>
      </c>
      <c r="T31" s="31" t="s">
        <v>98</v>
      </c>
      <c r="U31" s="32"/>
      <c r="V31" s="32"/>
      <c r="W31" s="33"/>
    </row>
    <row r="32" spans="2:23" x14ac:dyDescent="0.25">
      <c r="B32" s="4" t="s">
        <v>32</v>
      </c>
      <c r="N32" s="1" t="s">
        <v>53</v>
      </c>
      <c r="O32" s="11">
        <f>SUM(J18:J23)</f>
        <v>92000</v>
      </c>
      <c r="T32" s="34"/>
      <c r="U32" s="35"/>
      <c r="V32" s="35"/>
      <c r="W32" s="36"/>
    </row>
    <row r="33" spans="2:23" x14ac:dyDescent="0.25">
      <c r="B33" s="1" t="s">
        <v>16</v>
      </c>
      <c r="C33" s="7" t="s">
        <v>1</v>
      </c>
      <c r="D33" s="7" t="s">
        <v>8</v>
      </c>
      <c r="E33" s="7" t="s">
        <v>0</v>
      </c>
      <c r="F33" s="12"/>
      <c r="N33" s="1" t="s">
        <v>55</v>
      </c>
      <c r="O33" s="11">
        <f>SUM(K18:K23)</f>
        <v>170000</v>
      </c>
      <c r="T33" s="28" t="s">
        <v>22</v>
      </c>
      <c r="U33" s="29"/>
      <c r="V33" s="29"/>
      <c r="W33" s="30"/>
    </row>
    <row r="34" spans="2:23" x14ac:dyDescent="0.25">
      <c r="B34" s="3" t="s">
        <v>9</v>
      </c>
      <c r="C34" s="9">
        <v>100000</v>
      </c>
      <c r="D34" s="9">
        <v>100000</v>
      </c>
      <c r="E34" s="9">
        <v>130000</v>
      </c>
      <c r="N34" s="1" t="s">
        <v>54</v>
      </c>
      <c r="O34" s="11">
        <f>SUM(L18:L23)</f>
        <v>260000</v>
      </c>
      <c r="T34" s="31" t="s">
        <v>95</v>
      </c>
      <c r="U34" s="32"/>
      <c r="V34" s="32"/>
      <c r="W34" s="33"/>
    </row>
    <row r="35" spans="2:23" x14ac:dyDescent="0.25">
      <c r="B35" s="3" t="s">
        <v>10</v>
      </c>
      <c r="C35" s="9">
        <v>100000</v>
      </c>
      <c r="D35" s="9">
        <v>100000</v>
      </c>
      <c r="E35" s="9">
        <v>130000</v>
      </c>
      <c r="T35" s="31" t="s">
        <v>92</v>
      </c>
      <c r="U35" s="32"/>
      <c r="V35" s="32"/>
      <c r="W35" s="33"/>
    </row>
    <row r="36" spans="2:23" x14ac:dyDescent="0.25">
      <c r="N36" s="4" t="s">
        <v>74</v>
      </c>
      <c r="T36" s="31" t="s">
        <v>94</v>
      </c>
      <c r="U36" s="32"/>
      <c r="V36" s="32"/>
      <c r="W36" s="33"/>
    </row>
    <row r="37" spans="2:23" x14ac:dyDescent="0.25">
      <c r="N37" s="1" t="s">
        <v>36</v>
      </c>
      <c r="O37" s="14" t="s">
        <v>4</v>
      </c>
      <c r="T37" s="31" t="s">
        <v>91</v>
      </c>
      <c r="U37" s="32"/>
      <c r="V37" s="32"/>
      <c r="W37" s="33"/>
    </row>
    <row r="38" spans="2:23" x14ac:dyDescent="0.25">
      <c r="N38" s="1" t="s">
        <v>67</v>
      </c>
      <c r="O38" s="11">
        <f>J11+J13</f>
        <v>30000</v>
      </c>
      <c r="T38" s="31" t="s">
        <v>90</v>
      </c>
      <c r="U38" s="32"/>
      <c r="V38" s="32"/>
      <c r="W38" s="33"/>
    </row>
    <row r="39" spans="2:23" x14ac:dyDescent="0.25">
      <c r="N39" s="1" t="s">
        <v>68</v>
      </c>
      <c r="O39" s="11">
        <f>K11+K13</f>
        <v>60000</v>
      </c>
      <c r="T39" s="18"/>
      <c r="U39" s="19"/>
      <c r="V39" s="19"/>
      <c r="W39" s="20"/>
    </row>
    <row r="40" spans="2:23" ht="16.5" thickBot="1" x14ac:dyDescent="0.3">
      <c r="N40" s="1" t="s">
        <v>69</v>
      </c>
      <c r="O40" s="11">
        <f>L11+L13</f>
        <v>219999.99999999997</v>
      </c>
      <c r="T40" s="37"/>
      <c r="U40" s="38"/>
      <c r="V40" s="38"/>
      <c r="W40" s="39"/>
    </row>
    <row r="41" spans="2:23" x14ac:dyDescent="0.25">
      <c r="N41" s="1" t="s">
        <v>70</v>
      </c>
      <c r="O41" s="11">
        <f>J12+J14</f>
        <v>62000</v>
      </c>
    </row>
    <row r="42" spans="2:23" x14ac:dyDescent="0.25">
      <c r="N42" s="1" t="s">
        <v>71</v>
      </c>
      <c r="O42" s="11">
        <f>K12+K14</f>
        <v>110000.00000000001</v>
      </c>
      <c r="T42" s="4"/>
    </row>
    <row r="43" spans="2:23" x14ac:dyDescent="0.25">
      <c r="N43" s="1" t="s">
        <v>72</v>
      </c>
      <c r="O43" s="11">
        <f>L12+L14</f>
        <v>40000</v>
      </c>
    </row>
    <row r="44" spans="2:23" x14ac:dyDescent="0.25">
      <c r="N44" s="1" t="s">
        <v>81</v>
      </c>
      <c r="O44" s="11">
        <f>J18+J20+J22</f>
        <v>30000</v>
      </c>
    </row>
    <row r="45" spans="2:23" x14ac:dyDescent="0.25">
      <c r="N45" s="1" t="s">
        <v>76</v>
      </c>
      <c r="O45" s="11">
        <f>K18+K20+K22</f>
        <v>60000</v>
      </c>
    </row>
    <row r="46" spans="2:23" x14ac:dyDescent="0.25">
      <c r="N46" s="1" t="s">
        <v>77</v>
      </c>
      <c r="O46" s="11">
        <f>L18+L20+L22</f>
        <v>220000</v>
      </c>
    </row>
    <row r="47" spans="2:23" x14ac:dyDescent="0.25">
      <c r="N47" s="1" t="s">
        <v>78</v>
      </c>
      <c r="O47" s="11">
        <f>J19+J21+J23</f>
        <v>62000</v>
      </c>
    </row>
    <row r="48" spans="2:23" x14ac:dyDescent="0.25">
      <c r="N48" s="1" t="s">
        <v>79</v>
      </c>
      <c r="O48" s="11">
        <f>K19+K21+K23</f>
        <v>110000.00000000001</v>
      </c>
    </row>
    <row r="49" spans="14:15" x14ac:dyDescent="0.25">
      <c r="N49" s="1" t="s">
        <v>80</v>
      </c>
      <c r="O49" s="11">
        <f>L19+L21+L23</f>
        <v>39999.999999999993</v>
      </c>
    </row>
  </sheetData>
  <mergeCells count="30">
    <mergeCell ref="T40:W40"/>
    <mergeCell ref="T27:W27"/>
    <mergeCell ref="T28:W28"/>
    <mergeCell ref="T29:W29"/>
    <mergeCell ref="T31:W31"/>
    <mergeCell ref="T32:W32"/>
    <mergeCell ref="T33:W33"/>
    <mergeCell ref="T34:W34"/>
    <mergeCell ref="T35:W35"/>
    <mergeCell ref="T36:W36"/>
    <mergeCell ref="T37:W37"/>
    <mergeCell ref="T38:W38"/>
    <mergeCell ref="V20:W20"/>
    <mergeCell ref="V9:W9"/>
    <mergeCell ref="V10:W10"/>
    <mergeCell ref="V11:W11"/>
    <mergeCell ref="V12:W12"/>
    <mergeCell ref="V13:W13"/>
    <mergeCell ref="V14:W14"/>
    <mergeCell ref="V15:W15"/>
    <mergeCell ref="V16:W16"/>
    <mergeCell ref="V17:W17"/>
    <mergeCell ref="V18:W18"/>
    <mergeCell ref="V19:W19"/>
    <mergeCell ref="V8:W8"/>
    <mergeCell ref="V3:W3"/>
    <mergeCell ref="V4:W4"/>
    <mergeCell ref="V5:W5"/>
    <mergeCell ref="V6:W6"/>
    <mergeCell ref="V7:W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Starter_Template</vt:lpstr>
      <vt:lpstr>Executed_Solver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ejw.data@gmail.com</dc:creator>
  <cp:lastModifiedBy>ejw.data@gmail.com</cp:lastModifiedBy>
  <dcterms:created xsi:type="dcterms:W3CDTF">2023-07-20T02:21:42Z</dcterms:created>
  <dcterms:modified xsi:type="dcterms:W3CDTF">2023-07-23T01:27:02Z</dcterms:modified>
</cp:coreProperties>
</file>