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1-ejw-data-github\Public\Algorithms\algo-linear-programming\excel\"/>
    </mc:Choice>
  </mc:AlternateContent>
  <xr:revisionPtr revIDLastSave="0" documentId="13_ncr:1_{76A09431-5368-4C54-BCB0-2DA083037E3C}" xr6:coauthVersionLast="47" xr6:coauthVersionMax="47" xr10:uidLastSave="{00000000-0000-0000-0000-000000000000}"/>
  <bookViews>
    <workbookView xWindow="-108" yWindow="-108" windowWidth="23256" windowHeight="12456" xr2:uid="{84C6757A-CA43-6146-8184-B981D3687BB0}"/>
  </bookViews>
  <sheets>
    <sheet name="scheduling_storage_limits" sheetId="3" r:id="rId1"/>
    <sheet name="scheduling_storage_limits2" sheetId="4" r:id="rId2"/>
  </sheets>
  <definedNames>
    <definedName name="solver_adj" localSheetId="0" hidden="1">scheduling_storage_limits!$C$5:$F$16</definedName>
    <definedName name="solver_adj" localSheetId="1" hidden="1">scheduling_storage_limits2!$C$5:$F$16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scheduling_storage_limits!$O$5:$O$16</definedName>
    <definedName name="solver_lhs1" localSheetId="1" hidden="1">scheduling_storage_limits2!$D$5:$D$16</definedName>
    <definedName name="solver_lhs2" localSheetId="0" hidden="1">scheduling_storage_limits!$E$5:$E$16</definedName>
    <definedName name="solver_lhs2" localSheetId="1" hidden="1">scheduling_storage_limits2!$C$5:$C$16</definedName>
    <definedName name="solver_lhs3" localSheetId="0" hidden="1">scheduling_storage_limits!$B$5:$B$16</definedName>
    <definedName name="solver_lhs3" localSheetId="1" hidden="1">scheduling_storage_limits2!$B$5:$B$16</definedName>
    <definedName name="solver_lhs4" localSheetId="0" hidden="1">scheduling_storage_limits!$D$5:$D$16</definedName>
    <definedName name="solver_lhs4" localSheetId="1" hidden="1">scheduling_storage_limits2!$O$5:$O$16</definedName>
    <definedName name="solver_lhs5" localSheetId="0" hidden="1">scheduling_storage_limits!$C$5:$C$16</definedName>
    <definedName name="solver_lhs5" localSheetId="1" hidden="1">scheduling_storage_limits2!$E$5:$E$16</definedName>
    <definedName name="solver_lhs6" localSheetId="0" hidden="1">scheduling_storage_limits!$C$5:$C$16</definedName>
    <definedName name="solver_lhs6" localSheetId="1" hidden="1">scheduling_storage_limits2!$C$5:$C$16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scheduling_storage_limits!$B$18</definedName>
    <definedName name="solver_opt" localSheetId="1" hidden="1">scheduling_storage_limits2!$B$18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5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5</definedName>
    <definedName name="solver_rel6" localSheetId="0" hidden="1">1</definedName>
    <definedName name="solver_rel6" localSheetId="1" hidden="1">1</definedName>
    <definedName name="solver_rhs1" localSheetId="0" hidden="1">0</definedName>
    <definedName name="solver_rhs1" localSheetId="1" hidden="1">scheduling_storage_limits2!$L$5:$L$16</definedName>
    <definedName name="solver_rhs2" localSheetId="0" hidden="1">"binary"</definedName>
    <definedName name="solver_rhs2" localSheetId="1" hidden="1">scheduling_storage_limits2!$K$5:$K$16</definedName>
    <definedName name="solver_rhs3" localSheetId="0" hidden="1">scheduling_storage_limits!$P$5:$P$16</definedName>
    <definedName name="solver_rhs3" localSheetId="1" hidden="1">scheduling_storage_limits2!$P$5:$P$16</definedName>
    <definedName name="solver_rhs4" localSheetId="0" hidden="1">scheduling_storage_limits!$L$5:$L$16</definedName>
    <definedName name="solver_rhs4" localSheetId="1" hidden="1">0</definedName>
    <definedName name="solver_rhs5" localSheetId="0" hidden="1">scheduling_storage_limits!$K$5:$K$16</definedName>
    <definedName name="solver_rhs5" localSheetId="1" hidden="1">"binary"</definedName>
    <definedName name="solver_rhs6" localSheetId="0" hidden="1">scheduling_storage_limits!$K$5:$K$16</definedName>
    <definedName name="solver_rhs6" localSheetId="1" hidden="1">scheduling_storage_limits2!$K$5:$K$16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M6" i="3"/>
  <c r="M7" i="3"/>
  <c r="M8" i="3"/>
  <c r="M9" i="3"/>
  <c r="M10" i="3"/>
  <c r="M11" i="3"/>
  <c r="M12" i="3"/>
  <c r="M13" i="3"/>
  <c r="M14" i="3"/>
  <c r="M15" i="3"/>
  <c r="M16" i="3"/>
  <c r="M5" i="3"/>
  <c r="P5" i="3"/>
  <c r="B18" i="3"/>
  <c r="O5" i="3"/>
  <c r="P6" i="3"/>
  <c r="P7" i="3"/>
  <c r="P8" i="3"/>
  <c r="P9" i="3"/>
  <c r="P10" i="3"/>
  <c r="P11" i="3"/>
  <c r="P12" i="3"/>
  <c r="P13" i="3"/>
  <c r="P14" i="3"/>
  <c r="P15" i="3"/>
  <c r="P16" i="3"/>
  <c r="N5" i="3"/>
  <c r="N6" i="3"/>
  <c r="N7" i="3"/>
  <c r="N8" i="3"/>
  <c r="N9" i="3"/>
  <c r="N10" i="3"/>
  <c r="N11" i="3"/>
  <c r="N12" i="3"/>
  <c r="N13" i="3"/>
  <c r="N14" i="3"/>
  <c r="N15" i="3"/>
  <c r="N16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<sst xmlns="http://schemas.openxmlformats.org/spreadsheetml/2006/main" count="88" uniqueCount="44">
  <si>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</si>
  <si>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</si>
  <si>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</si>
  <si>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</si>
  <si>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</si>
  <si>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</si>
  <si>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</si>
  <si>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</si>
  <si>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</si>
  <si>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</si>
  <si>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</si>
  <si>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</si>
  <si>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</t>
  </si>
  <si>
    <t>Inventory</t>
  </si>
  <si>
    <t>Period 0</t>
  </si>
  <si>
    <t>Fixed 
Cost</t>
  </si>
  <si>
    <t>Demand
(forecast)</t>
  </si>
  <si>
    <t>Production</t>
  </si>
  <si>
    <t>Variable 
Cost</t>
  </si>
  <si>
    <t>Inventory 
Cost</t>
  </si>
  <si>
    <t>Excess 
Capacity</t>
  </si>
  <si>
    <t>Equation:</t>
  </si>
  <si>
    <t>Instructions</t>
  </si>
  <si>
    <t>1.  Set Total Cost to be the target/objective</t>
  </si>
  <si>
    <t>7.  Constraint:  Inventory Constraint must be greater than or equal to Demand</t>
  </si>
  <si>
    <t>2.  The goal is to minimize total cost</t>
  </si>
  <si>
    <t>6.  Constraint:  Excess Capacity must be less than or equal to zero</t>
  </si>
  <si>
    <t>8.  This is a linear problem.</t>
  </si>
  <si>
    <t>Production 
Capacity</t>
  </si>
  <si>
    <t>Production Scheduling</t>
  </si>
  <si>
    <t>&lt;-- Objective Function</t>
  </si>
  <si>
    <t>Minimum Total Cost</t>
  </si>
  <si>
    <t>4.  Constraint: Production  is less than or equal to Production Capacity</t>
  </si>
  <si>
    <t>Production Active
(True/False)</t>
  </si>
  <si>
    <t>3.  Solve for Production, Inventory, and Production Active</t>
  </si>
  <si>
    <t>5.  Constraint:  Production Active must be a binary data type</t>
  </si>
  <si>
    <t>Production, Inventory, and Prodution Active can be blank before running.</t>
  </si>
  <si>
    <t>Production * Variable Cost + Inventory * Inventory Cost + Fixed Cost * Production Active</t>
  </si>
  <si>
    <t>Outsourced</t>
  </si>
  <si>
    <t>Storage Capacity</t>
  </si>
  <si>
    <t>Excess Storage</t>
  </si>
  <si>
    <t>Outsourced Active (True/False)</t>
  </si>
  <si>
    <t>Outsourced Cost</t>
  </si>
  <si>
    <t>Storage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</si>
</sst>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quotePrefix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4E27BEC-1EBB-4232-8AD9-B9406DCEAC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54B5-12C6-4242-93D6-C87C7A31021D}">
  <dimension ref="A1:R19"/>
  <sheetViews>
    <sheetView tabSelected="1" zoomScale="89" zoomScaleNormal="89" workbookViewId="0">
      <selection activeCell="E27" sqref="E27"/>
    </sheetView>
  </sheetViews>
  <sheetFormatPr defaultColWidth="11" defaultRowHeight="15.6" x14ac:dyDescent="0.3"/>
  <cols>
    <col min="1" max="1" width="19.59765625" customWidth="1"/>
    <col min="5" max="6" width="13.3984375" customWidth="1"/>
    <col min="13" max="13" width="13.3984375" customWidth="1"/>
    <col min="16" max="16" width="14.59765625" customWidth="1"/>
    <col min="18" max="18" width="67.69921875" customWidth="1"/>
  </cols>
  <sheetData>
    <row r="1" spans="1:18" x14ac:dyDescent="0.3">
      <c r="A1" s="1" t="s">
        <v>29</v>
      </c>
    </row>
    <row r="2" spans="1:18" x14ac:dyDescent="0.3">
      <c r="A2" s="1"/>
    </row>
    <row r="3" spans="1:18" ht="46.8" x14ac:dyDescent="0.3">
      <c r="A3" s="5" t="s">
        <v>12</v>
      </c>
      <c r="B3" s="7" t="s">
        <v>16</v>
      </c>
      <c r="C3" s="6" t="s">
        <v>17</v>
      </c>
      <c r="D3" s="6" t="s">
        <v>13</v>
      </c>
      <c r="E3" s="7" t="s">
        <v>33</v>
      </c>
      <c r="F3" s="7" t="s">
        <v>38</v>
      </c>
      <c r="G3" s="7" t="s">
        <v>18</v>
      </c>
      <c r="H3" s="7" t="s">
        <v>19</v>
      </c>
      <c r="I3" s="7" t="s">
        <v>15</v>
      </c>
      <c r="J3" s="7" t="s">
        <v>42</v>
      </c>
      <c r="K3" s="7" t="s">
        <v>28</v>
      </c>
      <c r="L3" s="7" t="s">
        <v>39</v>
      </c>
      <c r="M3" s="7" t="s">
        <v>41</v>
      </c>
      <c r="N3" s="7" t="s">
        <v>40</v>
      </c>
      <c r="O3" s="7" t="s">
        <v>20</v>
      </c>
      <c r="P3" s="7" t="s">
        <v>43</v>
      </c>
      <c r="R3" s="3" t="s">
        <v>22</v>
      </c>
    </row>
    <row r="4" spans="1:18" x14ac:dyDescent="0.3">
      <c r="A4" s="8" t="s">
        <v>14</v>
      </c>
      <c r="B4" s="8"/>
      <c r="C4" s="8"/>
      <c r="D4" s="8">
        <v>200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R4" t="s">
        <v>23</v>
      </c>
    </row>
    <row r="5" spans="1:18" x14ac:dyDescent="0.3">
      <c r="A5" s="8" t="s">
        <v>0</v>
      </c>
      <c r="B5" s="11">
        <v>1800</v>
      </c>
      <c r="C5" s="9">
        <v>1600</v>
      </c>
      <c r="D5" s="9">
        <v>0</v>
      </c>
      <c r="E5" s="9">
        <v>1</v>
      </c>
      <c r="F5" s="9">
        <v>0</v>
      </c>
      <c r="G5" s="8">
        <v>40</v>
      </c>
      <c r="H5" s="8">
        <v>1</v>
      </c>
      <c r="I5" s="8">
        <v>2000</v>
      </c>
      <c r="J5" s="8">
        <v>100</v>
      </c>
      <c r="K5" s="11">
        <v>4000</v>
      </c>
      <c r="L5" s="11">
        <v>2500</v>
      </c>
      <c r="M5" s="12">
        <f>IF(F5 &lt;&gt; 0,1,0)</f>
        <v>0</v>
      </c>
      <c r="N5" s="10">
        <f>(D5-L5)</f>
        <v>-2500</v>
      </c>
      <c r="O5" s="10">
        <f>C5-(K5*E5)</f>
        <v>-2400</v>
      </c>
      <c r="P5" s="10">
        <f>F5+(C5-D5)+D4</f>
        <v>1800</v>
      </c>
      <c r="R5" t="s">
        <v>25</v>
      </c>
    </row>
    <row r="6" spans="1:18" x14ac:dyDescent="0.3">
      <c r="A6" s="8" t="s">
        <v>1</v>
      </c>
      <c r="B6" s="11">
        <v>4000</v>
      </c>
      <c r="C6" s="9">
        <v>4000</v>
      </c>
      <c r="D6" s="9">
        <v>0</v>
      </c>
      <c r="E6" s="9">
        <v>1</v>
      </c>
      <c r="F6" s="9">
        <v>0</v>
      </c>
      <c r="G6" s="8">
        <v>40</v>
      </c>
      <c r="H6" s="8">
        <v>1</v>
      </c>
      <c r="I6" s="8">
        <v>2000</v>
      </c>
      <c r="J6" s="8">
        <v>100</v>
      </c>
      <c r="K6" s="11">
        <v>4000</v>
      </c>
      <c r="L6" s="11">
        <v>2500</v>
      </c>
      <c r="M6" s="12">
        <f t="shared" ref="M6:M16" si="0">IF(F6 &lt;&gt; 0,1,0)</f>
        <v>0</v>
      </c>
      <c r="N6" s="10">
        <f>(D6-L6)</f>
        <v>-2500</v>
      </c>
      <c r="O6" s="10">
        <f>C6-(K6*E6)</f>
        <v>0</v>
      </c>
      <c r="P6" s="10">
        <f>F6+C6-D6+D5</f>
        <v>4000</v>
      </c>
      <c r="R6" t="s">
        <v>34</v>
      </c>
    </row>
    <row r="7" spans="1:18" x14ac:dyDescent="0.3">
      <c r="A7" s="8" t="s">
        <v>2</v>
      </c>
      <c r="B7" s="11">
        <v>2500</v>
      </c>
      <c r="C7" s="9">
        <v>2500</v>
      </c>
      <c r="D7" s="9">
        <v>0</v>
      </c>
      <c r="E7" s="9">
        <v>1</v>
      </c>
      <c r="F7" s="9">
        <v>0</v>
      </c>
      <c r="G7" s="8">
        <v>40</v>
      </c>
      <c r="H7" s="8">
        <v>1</v>
      </c>
      <c r="I7" s="8">
        <v>2000</v>
      </c>
      <c r="J7" s="8">
        <v>100</v>
      </c>
      <c r="K7" s="11">
        <v>4000</v>
      </c>
      <c r="L7" s="11">
        <v>2500</v>
      </c>
      <c r="M7" s="12">
        <f t="shared" si="0"/>
        <v>0</v>
      </c>
      <c r="N7" s="10">
        <f>(D7-L7)</f>
        <v>-2500</v>
      </c>
      <c r="O7" s="10">
        <f>C7-(K7*E7)</f>
        <v>-1500</v>
      </c>
      <c r="P7" s="10">
        <f>F7+C7-D7+D6</f>
        <v>2500</v>
      </c>
      <c r="R7" t="s">
        <v>32</v>
      </c>
    </row>
    <row r="8" spans="1:18" x14ac:dyDescent="0.3">
      <c r="A8" s="8" t="s">
        <v>3</v>
      </c>
      <c r="B8" s="11">
        <v>4000</v>
      </c>
      <c r="C8" s="9">
        <v>4000</v>
      </c>
      <c r="D8" s="9">
        <v>0</v>
      </c>
      <c r="E8" s="9">
        <v>1</v>
      </c>
      <c r="F8" s="9">
        <v>0</v>
      </c>
      <c r="G8" s="8">
        <v>40</v>
      </c>
      <c r="H8" s="8">
        <v>1</v>
      </c>
      <c r="I8" s="8">
        <v>2000</v>
      </c>
      <c r="J8" s="8">
        <v>100</v>
      </c>
      <c r="K8" s="11">
        <v>4000</v>
      </c>
      <c r="L8" s="11">
        <v>2500</v>
      </c>
      <c r="M8" s="12">
        <f t="shared" si="0"/>
        <v>0</v>
      </c>
      <c r="N8" s="10">
        <f>(D8-L8)</f>
        <v>-2500</v>
      </c>
      <c r="O8" s="10">
        <f>C8-(K8*E8)</f>
        <v>0</v>
      </c>
      <c r="P8" s="10">
        <f>F8+C8-D8+D7</f>
        <v>4000</v>
      </c>
      <c r="R8" t="s">
        <v>35</v>
      </c>
    </row>
    <row r="9" spans="1:18" x14ac:dyDescent="0.3">
      <c r="A9" s="8" t="s">
        <v>4</v>
      </c>
      <c r="B9" s="11">
        <v>2500</v>
      </c>
      <c r="C9" s="9">
        <v>2600</v>
      </c>
      <c r="D9" s="9">
        <v>100</v>
      </c>
      <c r="E9" s="9">
        <v>1</v>
      </c>
      <c r="F9" s="9">
        <v>0</v>
      </c>
      <c r="G9" s="8">
        <v>40</v>
      </c>
      <c r="H9" s="8">
        <v>1</v>
      </c>
      <c r="I9" s="8">
        <v>2000</v>
      </c>
      <c r="J9" s="8">
        <v>100</v>
      </c>
      <c r="K9" s="11">
        <v>4000</v>
      </c>
      <c r="L9" s="11">
        <v>2500</v>
      </c>
      <c r="M9" s="12">
        <f t="shared" si="0"/>
        <v>0</v>
      </c>
      <c r="N9" s="10">
        <f>(D9-L9)</f>
        <v>-2400</v>
      </c>
      <c r="O9" s="10">
        <f>C9-(K9*E9)</f>
        <v>-1400</v>
      </c>
      <c r="P9" s="10">
        <f>F9+C9-D9+D8</f>
        <v>2500</v>
      </c>
      <c r="R9" t="s">
        <v>26</v>
      </c>
    </row>
    <row r="10" spans="1:18" x14ac:dyDescent="0.3">
      <c r="A10" s="8" t="s">
        <v>5</v>
      </c>
      <c r="B10" s="11">
        <v>100</v>
      </c>
      <c r="C10" s="9">
        <v>0</v>
      </c>
      <c r="D10" s="9">
        <v>0</v>
      </c>
      <c r="E10" s="9">
        <v>0</v>
      </c>
      <c r="F10" s="9">
        <v>0</v>
      </c>
      <c r="G10" s="8">
        <v>40</v>
      </c>
      <c r="H10" s="8">
        <v>1</v>
      </c>
      <c r="I10" s="8">
        <v>2000</v>
      </c>
      <c r="J10" s="8">
        <v>100</v>
      </c>
      <c r="K10" s="11">
        <v>4000</v>
      </c>
      <c r="L10" s="11">
        <v>2500</v>
      </c>
      <c r="M10" s="12">
        <f t="shared" si="0"/>
        <v>0</v>
      </c>
      <c r="N10" s="10">
        <f>(D10-L10)</f>
        <v>-2500</v>
      </c>
      <c r="O10" s="10">
        <f>C10-(K10*E10)</f>
        <v>0</v>
      </c>
      <c r="P10" s="10">
        <f>F10+C10-D10+D9</f>
        <v>100</v>
      </c>
      <c r="R10" t="s">
        <v>24</v>
      </c>
    </row>
    <row r="11" spans="1:18" x14ac:dyDescent="0.3">
      <c r="A11" s="8" t="s">
        <v>6</v>
      </c>
      <c r="B11" s="11">
        <v>250</v>
      </c>
      <c r="C11" s="9">
        <v>2750</v>
      </c>
      <c r="D11" s="9">
        <v>2500</v>
      </c>
      <c r="E11" s="9">
        <v>1</v>
      </c>
      <c r="F11" s="9">
        <v>0</v>
      </c>
      <c r="G11" s="8">
        <v>40</v>
      </c>
      <c r="H11" s="8">
        <v>1</v>
      </c>
      <c r="I11" s="8">
        <v>2000</v>
      </c>
      <c r="J11" s="8">
        <v>100</v>
      </c>
      <c r="K11" s="11">
        <v>4000</v>
      </c>
      <c r="L11" s="11">
        <v>2500</v>
      </c>
      <c r="M11" s="12">
        <f t="shared" si="0"/>
        <v>0</v>
      </c>
      <c r="N11" s="10">
        <f>(D11-L11)</f>
        <v>0</v>
      </c>
      <c r="O11" s="10">
        <f>C11-(K11*E11)</f>
        <v>-1250</v>
      </c>
      <c r="P11" s="10">
        <f>F11+C11-D11+D10</f>
        <v>250</v>
      </c>
      <c r="R11" s="2" t="s">
        <v>27</v>
      </c>
    </row>
    <row r="12" spans="1:18" x14ac:dyDescent="0.3">
      <c r="A12" s="8" t="s">
        <v>7</v>
      </c>
      <c r="B12" s="11">
        <v>5000</v>
      </c>
      <c r="C12" s="9">
        <v>4000</v>
      </c>
      <c r="D12" s="9">
        <v>1500</v>
      </c>
      <c r="E12" s="9">
        <v>1</v>
      </c>
      <c r="F12" s="9">
        <v>0</v>
      </c>
      <c r="G12" s="8">
        <v>40</v>
      </c>
      <c r="H12" s="8">
        <v>1</v>
      </c>
      <c r="I12" s="8">
        <v>2000</v>
      </c>
      <c r="J12" s="8">
        <v>100</v>
      </c>
      <c r="K12" s="11">
        <v>4000</v>
      </c>
      <c r="L12" s="11">
        <v>2500</v>
      </c>
      <c r="M12" s="12">
        <f t="shared" si="0"/>
        <v>0</v>
      </c>
      <c r="N12" s="10">
        <f>(D12-L12)</f>
        <v>-1000</v>
      </c>
      <c r="O12" s="10">
        <f>C12-(K12*E12)</f>
        <v>0</v>
      </c>
      <c r="P12" s="10">
        <f>F12+C12-D12+D11</f>
        <v>5000</v>
      </c>
    </row>
    <row r="13" spans="1:18" x14ac:dyDescent="0.3">
      <c r="A13" s="8" t="s">
        <v>8</v>
      </c>
      <c r="B13" s="11">
        <v>6000</v>
      </c>
      <c r="C13" s="9">
        <v>4000</v>
      </c>
      <c r="D13" s="9">
        <v>0</v>
      </c>
      <c r="E13" s="9">
        <v>1</v>
      </c>
      <c r="F13" s="9">
        <v>500</v>
      </c>
      <c r="G13" s="8">
        <v>40</v>
      </c>
      <c r="H13" s="8">
        <v>1</v>
      </c>
      <c r="I13" s="8">
        <v>2000</v>
      </c>
      <c r="J13" s="8">
        <v>100</v>
      </c>
      <c r="K13" s="11">
        <v>4000</v>
      </c>
      <c r="L13" s="11">
        <v>2500</v>
      </c>
      <c r="M13" s="12">
        <f t="shared" si="0"/>
        <v>1</v>
      </c>
      <c r="N13" s="10">
        <f>(D13-L13)</f>
        <v>-2500</v>
      </c>
      <c r="O13" s="10">
        <f>C13-(K13*E13)</f>
        <v>0</v>
      </c>
      <c r="P13" s="10">
        <f>F13+C13-D13+D12</f>
        <v>6000</v>
      </c>
      <c r="R13" t="s">
        <v>36</v>
      </c>
    </row>
    <row r="14" spans="1:18" x14ac:dyDescent="0.3">
      <c r="A14" s="8" t="s">
        <v>9</v>
      </c>
      <c r="B14" s="11">
        <v>800</v>
      </c>
      <c r="C14" s="9">
        <v>1700</v>
      </c>
      <c r="D14" s="9">
        <v>900</v>
      </c>
      <c r="E14" s="9">
        <v>1</v>
      </c>
      <c r="F14" s="9">
        <v>0</v>
      </c>
      <c r="G14" s="8">
        <v>40</v>
      </c>
      <c r="H14" s="8">
        <v>1</v>
      </c>
      <c r="I14" s="8">
        <v>2000</v>
      </c>
      <c r="J14" s="8">
        <v>100</v>
      </c>
      <c r="K14" s="11">
        <v>4000</v>
      </c>
      <c r="L14" s="11">
        <v>2500</v>
      </c>
      <c r="M14" s="12">
        <f t="shared" si="0"/>
        <v>0</v>
      </c>
      <c r="N14" s="10">
        <f>(D14-L14)</f>
        <v>-1600</v>
      </c>
      <c r="O14" s="10">
        <f>C14-(K14*E14)</f>
        <v>-2300</v>
      </c>
      <c r="P14" s="10">
        <f>F14+C14-D14+D13</f>
        <v>800</v>
      </c>
    </row>
    <row r="15" spans="1:18" x14ac:dyDescent="0.3">
      <c r="A15" s="8" t="s">
        <v>10</v>
      </c>
      <c r="B15" s="11">
        <v>900</v>
      </c>
      <c r="C15" s="9">
        <v>0</v>
      </c>
      <c r="D15" s="9">
        <v>0</v>
      </c>
      <c r="E15" s="9">
        <v>0</v>
      </c>
      <c r="F15" s="9">
        <v>0</v>
      </c>
      <c r="G15" s="8">
        <v>40</v>
      </c>
      <c r="H15" s="8">
        <v>1</v>
      </c>
      <c r="I15" s="8">
        <v>2000</v>
      </c>
      <c r="J15" s="8">
        <v>100</v>
      </c>
      <c r="K15" s="11">
        <v>4000</v>
      </c>
      <c r="L15" s="11">
        <v>2500</v>
      </c>
      <c r="M15" s="12">
        <f t="shared" si="0"/>
        <v>0</v>
      </c>
      <c r="N15" s="10">
        <f>(D15-L15)</f>
        <v>-2500</v>
      </c>
      <c r="O15" s="10">
        <f>C15-(K15*E15)</f>
        <v>0</v>
      </c>
      <c r="P15" s="10">
        <f>F15+C15-D15+D14</f>
        <v>900</v>
      </c>
    </row>
    <row r="16" spans="1:18" x14ac:dyDescent="0.3">
      <c r="A16" s="8" t="s">
        <v>11</v>
      </c>
      <c r="B16" s="11">
        <v>1200</v>
      </c>
      <c r="C16" s="9">
        <v>1200</v>
      </c>
      <c r="D16" s="9">
        <v>0</v>
      </c>
      <c r="E16" s="9">
        <v>1</v>
      </c>
      <c r="F16" s="9">
        <v>0</v>
      </c>
      <c r="G16" s="8">
        <v>40</v>
      </c>
      <c r="H16" s="8">
        <v>1</v>
      </c>
      <c r="I16" s="8">
        <v>2000</v>
      </c>
      <c r="J16" s="8">
        <v>100</v>
      </c>
      <c r="K16" s="11">
        <v>4000</v>
      </c>
      <c r="L16" s="11">
        <v>2500</v>
      </c>
      <c r="M16" s="12">
        <f t="shared" si="0"/>
        <v>0</v>
      </c>
      <c r="N16" s="10">
        <f>(D16-L16)</f>
        <v>-2500</v>
      </c>
      <c r="O16" s="10">
        <f>C16-(K16*E16)</f>
        <v>-2800</v>
      </c>
      <c r="P16" s="10">
        <f>F16+C16-D16+D15</f>
        <v>1200</v>
      </c>
    </row>
    <row r="18" spans="1:18" x14ac:dyDescent="0.3">
      <c r="A18" s="1" t="s">
        <v>31</v>
      </c>
      <c r="B18" s="13">
        <f>SUMPRODUCT(C5:C16, G5:G16)+SUMPRODUCT(D5:D16, H5:H16)+SUMPRODUCT(I5:I16,E5:E16) + SUMPRODUCT(J5:J16, F5:F16)</f>
        <v>1209000</v>
      </c>
      <c r="R18" s="4" t="s">
        <v>30</v>
      </c>
    </row>
    <row r="19" spans="1:18" x14ac:dyDescent="0.3">
      <c r="A19" t="s">
        <v>21</v>
      </c>
      <c r="B1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CBF1-9254-4A98-9503-4C9912649B37}">
  <dimension ref="A1:R19"/>
  <sheetViews>
    <sheetView zoomScale="89" zoomScaleNormal="89" workbookViewId="0">
      <selection activeCell="D11" sqref="D11"/>
    </sheetView>
  </sheetViews>
  <sheetFormatPr defaultColWidth="11" defaultRowHeight="15.6" x14ac:dyDescent="0.3"/>
  <cols>
    <col min="1" max="1" width="19.59765625" customWidth="1"/>
    <col min="5" max="6" width="13.3984375" customWidth="1"/>
    <col min="13" max="13" width="13.3984375" customWidth="1"/>
    <col min="16" max="16" width="14.59765625" customWidth="1"/>
    <col min="18" max="18" width="67.69921875" customWidth="1"/>
  </cols>
  <sheetData>
    <row r="1" spans="1:18" x14ac:dyDescent="0.3">
      <c r="A1" s="1" t="s">
        <v>29</v>
      </c>
    </row>
    <row r="2" spans="1:18" x14ac:dyDescent="0.3">
      <c r="A2" s="1"/>
    </row>
    <row r="3" spans="1:18" ht="46.8" x14ac:dyDescent="0.3">
      <c r="A3" s="5" t="s">
        <v>12</v>
      </c>
      <c r="B3" s="7" t="s">
        <v>16</v>
      </c>
      <c r="C3" s="6" t="s">
        <v>17</v>
      </c>
      <c r="D3" s="6" t="s">
        <v>13</v>
      </c>
      <c r="E3" s="7" t="s">
        <v>33</v>
      </c>
      <c r="F3" s="7" t="s">
        <v>38</v>
      </c>
      <c r="G3" s="7" t="s">
        <v>18</v>
      </c>
      <c r="H3" s="7" t="s">
        <v>19</v>
      </c>
      <c r="I3" s="7" t="s">
        <v>15</v>
      </c>
      <c r="J3" s="7" t="s">
        <v>42</v>
      </c>
      <c r="K3" s="7" t="s">
        <v>28</v>
      </c>
      <c r="L3" s="7" t="s">
        <v>39</v>
      </c>
      <c r="M3" s="7" t="s">
        <v>41</v>
      </c>
      <c r="N3" s="7" t="s">
        <v>40</v>
      </c>
      <c r="O3" s="7" t="s">
        <v>20</v>
      </c>
      <c r="P3" s="7" t="s">
        <v>43</v>
      </c>
      <c r="R3" s="3" t="s">
        <v>22</v>
      </c>
    </row>
    <row r="4" spans="1:18" x14ac:dyDescent="0.3">
      <c r="A4" s="8" t="s">
        <v>14</v>
      </c>
      <c r="B4" s="8"/>
      <c r="C4" s="8"/>
      <c r="D4" s="8">
        <v>200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R4" t="s">
        <v>23</v>
      </c>
    </row>
    <row r="5" spans="1:18" x14ac:dyDescent="0.3">
      <c r="A5" s="8" t="s">
        <v>0</v>
      </c>
      <c r="B5" s="11">
        <v>3000</v>
      </c>
      <c r="C5" s="9">
        <v>3400.0000000000005</v>
      </c>
      <c r="D5" s="9">
        <v>600</v>
      </c>
      <c r="E5" s="9">
        <v>1</v>
      </c>
      <c r="F5" s="9">
        <v>0</v>
      </c>
      <c r="G5" s="8">
        <v>40</v>
      </c>
      <c r="H5" s="8">
        <v>1</v>
      </c>
      <c r="I5" s="8">
        <v>2000</v>
      </c>
      <c r="J5" s="8">
        <v>100</v>
      </c>
      <c r="K5" s="11">
        <v>4000</v>
      </c>
      <c r="L5" s="11">
        <v>2500</v>
      </c>
      <c r="M5" s="12">
        <f>IF(F5 &lt;&gt; 0,1,0)</f>
        <v>0</v>
      </c>
      <c r="N5" s="10">
        <f>(D5-L5)</f>
        <v>-1900</v>
      </c>
      <c r="O5" s="10">
        <f>C5-(K5*E5)</f>
        <v>-599.99999999999955</v>
      </c>
      <c r="P5" s="10">
        <f>F5+(C5-D5)+D4</f>
        <v>3000.0000000000005</v>
      </c>
      <c r="R5" t="s">
        <v>25</v>
      </c>
    </row>
    <row r="6" spans="1:18" x14ac:dyDescent="0.3">
      <c r="A6" s="8" t="s">
        <v>1</v>
      </c>
      <c r="B6" s="11">
        <v>4000</v>
      </c>
      <c r="C6" s="9">
        <v>4000</v>
      </c>
      <c r="D6" s="9">
        <v>600</v>
      </c>
      <c r="E6" s="9">
        <v>1</v>
      </c>
      <c r="F6" s="9">
        <v>0</v>
      </c>
      <c r="G6" s="8">
        <v>40</v>
      </c>
      <c r="H6" s="8">
        <v>1</v>
      </c>
      <c r="I6" s="8">
        <v>2000</v>
      </c>
      <c r="J6" s="8">
        <v>100</v>
      </c>
      <c r="K6" s="11">
        <v>4000</v>
      </c>
      <c r="L6" s="11">
        <v>2500</v>
      </c>
      <c r="M6" s="12">
        <f t="shared" ref="M6:M16" si="0">IF(F6 &lt;&gt; 0,1,0)</f>
        <v>0</v>
      </c>
      <c r="N6" s="10">
        <f>(D6-L6)</f>
        <v>-1900</v>
      </c>
      <c r="O6" s="10">
        <f>C6-(K6*E6)</f>
        <v>0</v>
      </c>
      <c r="P6" s="10">
        <f>F6+C6-D6+D5</f>
        <v>4000</v>
      </c>
      <c r="R6" t="s">
        <v>34</v>
      </c>
    </row>
    <row r="7" spans="1:18" x14ac:dyDescent="0.3">
      <c r="A7" s="8" t="s">
        <v>2</v>
      </c>
      <c r="B7" s="11">
        <v>2500</v>
      </c>
      <c r="C7" s="9">
        <v>4000</v>
      </c>
      <c r="D7" s="9">
        <v>2100</v>
      </c>
      <c r="E7" s="9">
        <v>1</v>
      </c>
      <c r="F7" s="9">
        <v>0</v>
      </c>
      <c r="G7" s="8">
        <v>40</v>
      </c>
      <c r="H7" s="8">
        <v>1</v>
      </c>
      <c r="I7" s="8">
        <v>2000</v>
      </c>
      <c r="J7" s="8">
        <v>100</v>
      </c>
      <c r="K7" s="11">
        <v>4000</v>
      </c>
      <c r="L7" s="11">
        <v>2500</v>
      </c>
      <c r="M7" s="12">
        <f t="shared" si="0"/>
        <v>0</v>
      </c>
      <c r="N7" s="10">
        <f>(D7-L7)</f>
        <v>-400</v>
      </c>
      <c r="O7" s="10">
        <f>C7-(K7*E7)</f>
        <v>0</v>
      </c>
      <c r="P7" s="10">
        <f>F7+C7-D7+D6</f>
        <v>2500</v>
      </c>
      <c r="R7" t="s">
        <v>32</v>
      </c>
    </row>
    <row r="8" spans="1:18" x14ac:dyDescent="0.3">
      <c r="A8" s="8" t="s">
        <v>3</v>
      </c>
      <c r="B8" s="11">
        <v>4000</v>
      </c>
      <c r="C8" s="9">
        <v>4000</v>
      </c>
      <c r="D8" s="9">
        <v>2100</v>
      </c>
      <c r="E8" s="9">
        <v>1</v>
      </c>
      <c r="F8" s="9">
        <v>0</v>
      </c>
      <c r="G8" s="8">
        <v>40</v>
      </c>
      <c r="H8" s="8">
        <v>1</v>
      </c>
      <c r="I8" s="8">
        <v>2000</v>
      </c>
      <c r="J8" s="8">
        <v>100</v>
      </c>
      <c r="K8" s="11">
        <v>4000</v>
      </c>
      <c r="L8" s="11">
        <v>2500</v>
      </c>
      <c r="M8" s="12">
        <f t="shared" si="0"/>
        <v>0</v>
      </c>
      <c r="N8" s="10">
        <f>(D8-L8)</f>
        <v>-400</v>
      </c>
      <c r="O8" s="10">
        <f>C8-(K8*E8)</f>
        <v>0</v>
      </c>
      <c r="P8" s="10">
        <f>F8+C8-D8+D7</f>
        <v>4000</v>
      </c>
      <c r="R8" t="s">
        <v>35</v>
      </c>
    </row>
    <row r="9" spans="1:18" x14ac:dyDescent="0.3">
      <c r="A9" s="8" t="s">
        <v>4</v>
      </c>
      <c r="B9" s="11">
        <v>6000</v>
      </c>
      <c r="C9" s="9">
        <v>4000</v>
      </c>
      <c r="D9" s="9">
        <v>100</v>
      </c>
      <c r="E9" s="9">
        <v>1</v>
      </c>
      <c r="F9" s="9">
        <v>0</v>
      </c>
      <c r="G9" s="8">
        <v>40</v>
      </c>
      <c r="H9" s="8">
        <v>1</v>
      </c>
      <c r="I9" s="8">
        <v>2000</v>
      </c>
      <c r="J9" s="8">
        <v>100</v>
      </c>
      <c r="K9" s="11">
        <v>4000</v>
      </c>
      <c r="L9" s="11">
        <v>2500</v>
      </c>
      <c r="M9" s="12">
        <f t="shared" si="0"/>
        <v>0</v>
      </c>
      <c r="N9" s="10">
        <f>(D9-L9)</f>
        <v>-2400</v>
      </c>
      <c r="O9" s="10">
        <f>C9-(K9*E9)</f>
        <v>0</v>
      </c>
      <c r="P9" s="10">
        <f>F9+C9-D9+D8</f>
        <v>6000</v>
      </c>
      <c r="R9" t="s">
        <v>26</v>
      </c>
    </row>
    <row r="10" spans="1:18" x14ac:dyDescent="0.3">
      <c r="A10" s="8" t="s">
        <v>5</v>
      </c>
      <c r="B10" s="11">
        <v>100</v>
      </c>
      <c r="C10" s="9">
        <v>0</v>
      </c>
      <c r="D10" s="9">
        <v>0</v>
      </c>
      <c r="E10" s="9">
        <v>0</v>
      </c>
      <c r="F10" s="9">
        <v>0</v>
      </c>
      <c r="G10" s="8">
        <v>40</v>
      </c>
      <c r="H10" s="8">
        <v>1</v>
      </c>
      <c r="I10" s="8">
        <v>2000</v>
      </c>
      <c r="J10" s="8">
        <v>100</v>
      </c>
      <c r="K10" s="11">
        <v>4000</v>
      </c>
      <c r="L10" s="11">
        <v>2500</v>
      </c>
      <c r="M10" s="12">
        <f t="shared" si="0"/>
        <v>0</v>
      </c>
      <c r="N10" s="10">
        <f>(D10-L10)</f>
        <v>-2500</v>
      </c>
      <c r="O10" s="10">
        <f>C10-(K10*E10)</f>
        <v>0</v>
      </c>
      <c r="P10" s="10">
        <f>F10+C10-D10+D9</f>
        <v>100</v>
      </c>
      <c r="R10" t="s">
        <v>24</v>
      </c>
    </row>
    <row r="11" spans="1:18" x14ac:dyDescent="0.3">
      <c r="A11" s="8" t="s">
        <v>6</v>
      </c>
      <c r="B11" s="11">
        <v>250</v>
      </c>
      <c r="C11" s="9">
        <v>2750</v>
      </c>
      <c r="D11" s="9">
        <v>2500</v>
      </c>
      <c r="E11" s="9">
        <v>1</v>
      </c>
      <c r="F11" s="9">
        <v>0</v>
      </c>
      <c r="G11" s="8">
        <v>40</v>
      </c>
      <c r="H11" s="8">
        <v>1</v>
      </c>
      <c r="I11" s="8">
        <v>2000</v>
      </c>
      <c r="J11" s="8">
        <v>100</v>
      </c>
      <c r="K11" s="11">
        <v>4000</v>
      </c>
      <c r="L11" s="11">
        <v>2500</v>
      </c>
      <c r="M11" s="12">
        <f t="shared" si="0"/>
        <v>0</v>
      </c>
      <c r="N11" s="10">
        <f>(D11-L11)</f>
        <v>0</v>
      </c>
      <c r="O11" s="10">
        <f>C11-(K11*E11)</f>
        <v>-1250</v>
      </c>
      <c r="P11" s="10">
        <f>F11+C11-D11+D10</f>
        <v>250</v>
      </c>
      <c r="R11" s="2" t="s">
        <v>27</v>
      </c>
    </row>
    <row r="12" spans="1:18" x14ac:dyDescent="0.3">
      <c r="A12" s="8" t="s">
        <v>7</v>
      </c>
      <c r="B12" s="11">
        <v>5000</v>
      </c>
      <c r="C12" s="9">
        <v>4000</v>
      </c>
      <c r="D12" s="9">
        <v>1500</v>
      </c>
      <c r="E12" s="9">
        <v>1</v>
      </c>
      <c r="F12" s="9">
        <v>0</v>
      </c>
      <c r="G12" s="8">
        <v>40</v>
      </c>
      <c r="H12" s="8">
        <v>1</v>
      </c>
      <c r="I12" s="8">
        <v>2000</v>
      </c>
      <c r="J12" s="8">
        <v>100</v>
      </c>
      <c r="K12" s="11">
        <v>4000</v>
      </c>
      <c r="L12" s="11">
        <v>2500</v>
      </c>
      <c r="M12" s="12">
        <f t="shared" si="0"/>
        <v>0</v>
      </c>
      <c r="N12" s="10">
        <f>(D12-L12)</f>
        <v>-1000</v>
      </c>
      <c r="O12" s="10">
        <f>C12-(K12*E12)</f>
        <v>0</v>
      </c>
      <c r="P12" s="10">
        <f>F12+C12-D12+D11</f>
        <v>5000</v>
      </c>
    </row>
    <row r="13" spans="1:18" x14ac:dyDescent="0.3">
      <c r="A13" s="8" t="s">
        <v>8</v>
      </c>
      <c r="B13" s="11">
        <v>6000</v>
      </c>
      <c r="C13" s="9">
        <v>4000</v>
      </c>
      <c r="D13" s="9">
        <v>0</v>
      </c>
      <c r="E13" s="9">
        <v>1</v>
      </c>
      <c r="F13" s="9">
        <v>500</v>
      </c>
      <c r="G13" s="8">
        <v>40</v>
      </c>
      <c r="H13" s="8">
        <v>1</v>
      </c>
      <c r="I13" s="8">
        <v>2000</v>
      </c>
      <c r="J13" s="8">
        <v>100</v>
      </c>
      <c r="K13" s="11">
        <v>4000</v>
      </c>
      <c r="L13" s="11">
        <v>2500</v>
      </c>
      <c r="M13" s="12">
        <f t="shared" si="0"/>
        <v>1</v>
      </c>
      <c r="N13" s="10">
        <f>(D13-L13)</f>
        <v>-2500</v>
      </c>
      <c r="O13" s="10">
        <f>C13-(K13*E13)</f>
        <v>0</v>
      </c>
      <c r="P13" s="10">
        <f>F13+C13-D13+D12</f>
        <v>6000</v>
      </c>
      <c r="R13" t="s">
        <v>36</v>
      </c>
    </row>
    <row r="14" spans="1:18" x14ac:dyDescent="0.3">
      <c r="A14" s="8" t="s">
        <v>9</v>
      </c>
      <c r="B14" s="11">
        <v>800</v>
      </c>
      <c r="C14" s="9">
        <v>1700</v>
      </c>
      <c r="D14" s="9">
        <v>900</v>
      </c>
      <c r="E14" s="9">
        <v>1</v>
      </c>
      <c r="F14" s="9">
        <v>0</v>
      </c>
      <c r="G14" s="8">
        <v>40</v>
      </c>
      <c r="H14" s="8">
        <v>1</v>
      </c>
      <c r="I14" s="8">
        <v>2000</v>
      </c>
      <c r="J14" s="8">
        <v>100</v>
      </c>
      <c r="K14" s="11">
        <v>4000</v>
      </c>
      <c r="L14" s="11">
        <v>2500</v>
      </c>
      <c r="M14" s="12">
        <f t="shared" si="0"/>
        <v>0</v>
      </c>
      <c r="N14" s="10">
        <f>(D14-L14)</f>
        <v>-1600</v>
      </c>
      <c r="O14" s="10">
        <f>C14-(K14*E14)</f>
        <v>-2300</v>
      </c>
      <c r="P14" s="10">
        <f>F14+C14-D14+D13</f>
        <v>800</v>
      </c>
    </row>
    <row r="15" spans="1:18" x14ac:dyDescent="0.3">
      <c r="A15" s="8" t="s">
        <v>10</v>
      </c>
      <c r="B15" s="11">
        <v>900</v>
      </c>
      <c r="C15" s="9">
        <v>0</v>
      </c>
      <c r="D15" s="9">
        <v>0</v>
      </c>
      <c r="E15" s="9">
        <v>0</v>
      </c>
      <c r="F15" s="9">
        <v>0</v>
      </c>
      <c r="G15" s="8">
        <v>40</v>
      </c>
      <c r="H15" s="8">
        <v>1</v>
      </c>
      <c r="I15" s="8">
        <v>2000</v>
      </c>
      <c r="J15" s="8">
        <v>100</v>
      </c>
      <c r="K15" s="11">
        <v>4000</v>
      </c>
      <c r="L15" s="11">
        <v>2500</v>
      </c>
      <c r="M15" s="12">
        <f t="shared" si="0"/>
        <v>0</v>
      </c>
      <c r="N15" s="10">
        <f>(D15-L15)</f>
        <v>-2500</v>
      </c>
      <c r="O15" s="10">
        <f>C15-(K15*E15)</f>
        <v>0</v>
      </c>
      <c r="P15" s="10">
        <f>F15+C15-D15+D14</f>
        <v>900</v>
      </c>
    </row>
    <row r="16" spans="1:18" x14ac:dyDescent="0.3">
      <c r="A16" s="8" t="s">
        <v>11</v>
      </c>
      <c r="B16" s="11">
        <v>1200</v>
      </c>
      <c r="C16" s="9">
        <v>1200</v>
      </c>
      <c r="D16" s="9">
        <v>0</v>
      </c>
      <c r="E16" s="9">
        <v>1</v>
      </c>
      <c r="F16" s="9">
        <v>0</v>
      </c>
      <c r="G16" s="8">
        <v>40</v>
      </c>
      <c r="H16" s="8">
        <v>1</v>
      </c>
      <c r="I16" s="8">
        <v>2000</v>
      </c>
      <c r="J16" s="8">
        <v>100</v>
      </c>
      <c r="K16" s="11">
        <v>4000</v>
      </c>
      <c r="L16" s="11">
        <v>2500</v>
      </c>
      <c r="M16" s="12">
        <f t="shared" si="0"/>
        <v>0</v>
      </c>
      <c r="N16" s="10">
        <f>(D16-L16)</f>
        <v>-2500</v>
      </c>
      <c r="O16" s="10">
        <f>C16-(K16*E16)</f>
        <v>-2800</v>
      </c>
      <c r="P16" s="10">
        <f>F16+C16-D16+D15</f>
        <v>1200</v>
      </c>
    </row>
    <row r="18" spans="1:18" x14ac:dyDescent="0.3">
      <c r="A18" s="1" t="s">
        <v>31</v>
      </c>
      <c r="B18" s="13">
        <f>SUMPRODUCT(C5:C16, G5:G16)+SUMPRODUCT(D5:D16, H5:H16)+SUMPRODUCT(I5:I16,E5:E16) + SUMPRODUCT(J5:J16, F5:F16)</f>
        <v>1402400</v>
      </c>
      <c r="R18" s="4" t="s">
        <v>30</v>
      </c>
    </row>
    <row r="19" spans="1:18" x14ac:dyDescent="0.3">
      <c r="A19" t="s">
        <v>21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scheduling_storage_limits</vt:lpstr>
      <vt:lpstr>scheduling_storage_limits2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ErinWillis</cp:lastModifiedBy>
  <dcterms:created xsi:type="dcterms:W3CDTF">2020-08-22T09:56:37Z</dcterms:created>
  <dcterms:modified xsi:type="dcterms:W3CDTF">2024-02-18T19:25:43Z</dcterms:modified>
</cp:coreProperties>
</file>