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y Reyes\Dropbox\McDonald Lab\Anny\Pre_Post_surg\"/>
    </mc:Choice>
  </mc:AlternateContent>
  <xr:revisionPtr revIDLastSave="0" documentId="13_ncr:1_{213CC036-529C-4E9C-9B86-F606469EBAD3}" xr6:coauthVersionLast="36" xr6:coauthVersionMax="41" xr10:uidLastSave="{00000000-0000-0000-0000-000000000000}"/>
  <bookViews>
    <workbookView xWindow="1320" yWindow="465" windowWidth="21075" windowHeight="15540" xr2:uid="{EEDBF093-14C0-4417-820B-E55203279E0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28" i="1" l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2" i="1"/>
  <c r="AF26" i="1"/>
  <c r="AF27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2" i="1"/>
  <c r="P26" i="1"/>
  <c r="P27" i="1"/>
  <c r="P28" i="1"/>
  <c r="K26" i="1"/>
  <c r="K27" i="1"/>
  <c r="K28" i="1"/>
  <c r="F26" i="1"/>
  <c r="F27" i="1"/>
  <c r="F28" i="1"/>
  <c r="AI26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2" i="1"/>
  <c r="P2" i="1"/>
  <c r="AX27" i="1"/>
  <c r="AX29" i="1"/>
  <c r="AS29" i="1"/>
  <c r="AN29" i="1"/>
  <c r="AI29" i="1"/>
  <c r="AC27" i="1"/>
  <c r="AC29" i="1"/>
  <c r="P29" i="1"/>
  <c r="K29" i="1"/>
  <c r="F29" i="1"/>
  <c r="AS4" i="1"/>
  <c r="AS27" i="1"/>
  <c r="AN27" i="1"/>
  <c r="AI27" i="1"/>
  <c r="AX42" i="1"/>
  <c r="AX43" i="1"/>
  <c r="AX44" i="1"/>
  <c r="AS42" i="1"/>
  <c r="AS43" i="1"/>
  <c r="AS44" i="1"/>
  <c r="AC44" i="1"/>
  <c r="AN42" i="1"/>
  <c r="AN43" i="1"/>
  <c r="AN44" i="1"/>
  <c r="AI42" i="1"/>
  <c r="AI43" i="1"/>
  <c r="AI44" i="1"/>
  <c r="AC42" i="1"/>
  <c r="AC43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P42" i="1"/>
  <c r="P43" i="1"/>
  <c r="P44" i="1"/>
  <c r="K42" i="1"/>
  <c r="K43" i="1"/>
  <c r="K44" i="1"/>
  <c r="F42" i="1"/>
  <c r="F43" i="1"/>
  <c r="F44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2" i="1"/>
  <c r="BC2" i="1"/>
  <c r="AS3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F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0" i="1"/>
  <c r="F31" i="1"/>
  <c r="F32" i="1"/>
  <c r="F33" i="1"/>
  <c r="F34" i="1"/>
  <c r="F35" i="1"/>
  <c r="F36" i="1"/>
  <c r="F37" i="1"/>
  <c r="F38" i="1"/>
  <c r="F39" i="1"/>
  <c r="F40" i="1"/>
  <c r="F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0" i="1"/>
  <c r="P31" i="1"/>
  <c r="P32" i="1"/>
  <c r="P33" i="1"/>
  <c r="P34" i="1"/>
  <c r="P35" i="1"/>
  <c r="P36" i="1"/>
  <c r="P37" i="1"/>
  <c r="P38" i="1"/>
  <c r="P39" i="1"/>
  <c r="P40" i="1"/>
  <c r="P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0" i="1"/>
  <c r="K31" i="1"/>
  <c r="K32" i="1"/>
  <c r="K33" i="1"/>
  <c r="K34" i="1"/>
  <c r="K35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<sst xmlns="http://schemas.openxmlformats.org/spreadsheetml/2006/main" count="206" uniqueCount="132">
  <si>
    <t>SubjID</t>
  </si>
  <si>
    <t>RCI +PE</t>
  </si>
  <si>
    <t>Pre_BNT_Total_Raw</t>
  </si>
  <si>
    <t>Pre_BNT_Tscore</t>
  </si>
  <si>
    <t>Post_BNT_Total_Raw</t>
  </si>
  <si>
    <t>Post_BNT_Tscore</t>
  </si>
  <si>
    <t>Pre_DKEFS_Category_Fluency_Total</t>
  </si>
  <si>
    <t>Pre_DKEFS_Category_Fluency_Total_SS</t>
  </si>
  <si>
    <t>Post_DKEFS_Category_Fluency_Total</t>
  </si>
  <si>
    <t>Post_DKEFS_Category_Fluency_Total_SS</t>
  </si>
  <si>
    <t>Pre_DKEFS_Letter_Fluency_Total</t>
  </si>
  <si>
    <t>Pre_DKEFS_Letter_Fluency_Total_SS</t>
  </si>
  <si>
    <t>Post_DKEFS_Letter_Fluency_Total</t>
  </si>
  <si>
    <t>Post_DKEFS_Letter_Fluency_Total_SS</t>
  </si>
  <si>
    <t>Pre_DKEFS_Switching_correct_Total</t>
  </si>
  <si>
    <t>Pre_DKEFS_Switching_correct_Total_SS</t>
  </si>
  <si>
    <t>Post_DKEFS_Switching_correct_Total</t>
  </si>
  <si>
    <t>Post_DKEFS_Switching_correct_Total_SS</t>
  </si>
  <si>
    <t>Pre_DKEFS_Switching_accuracy_Total</t>
  </si>
  <si>
    <t>Pre_DKEFS_Switching_accuracy_SS</t>
  </si>
  <si>
    <t>Post_DKEFS_Switching_accuracy_Total</t>
  </si>
  <si>
    <t>Post_DKEFS_Switching_accuracy_SS</t>
  </si>
  <si>
    <t>Pre_ANT_Total_Raw</t>
  </si>
  <si>
    <t>Post_ANT_Total_Raw</t>
  </si>
  <si>
    <t>Pre_CVLT_Total_Raw</t>
  </si>
  <si>
    <t>Post_CVLT_Total_Raw</t>
  </si>
  <si>
    <t>Post_CVLT_LDFR_Raw</t>
  </si>
  <si>
    <t>Pre_CVLT_LDFR_Raw</t>
  </si>
  <si>
    <t>Pre_LM1_Total_Raw</t>
  </si>
  <si>
    <t>Post_LM1_Total_Raw</t>
  </si>
  <si>
    <t>Pre_LM1_Scale_Score</t>
  </si>
  <si>
    <t>Post_LM1_Scale_score</t>
  </si>
  <si>
    <t>Pre_LM2_Total_Raw</t>
  </si>
  <si>
    <t>Pre_LM2_Scale_Score</t>
  </si>
  <si>
    <t>Post_LM2_Total_Raw</t>
  </si>
  <si>
    <t>Post_LM2_Scale_score</t>
  </si>
  <si>
    <t>Pre_VPA1_Total_Raw</t>
  </si>
  <si>
    <t>Pre_VPA1_Scale_Score</t>
  </si>
  <si>
    <t>Post_VPA1_Total_Raw</t>
  </si>
  <si>
    <t>Post_VPA1_Scale_score</t>
  </si>
  <si>
    <t>Pre_VPA2_Total_Raw</t>
  </si>
  <si>
    <t>Pre_VPA2_Scale_Score</t>
  </si>
  <si>
    <t>Post_VPA2_Total_Raw</t>
  </si>
  <si>
    <t>Post_VPA2_Scale_score</t>
  </si>
  <si>
    <t>epd001</t>
  </si>
  <si>
    <t>epd004</t>
  </si>
  <si>
    <t>epd005</t>
  </si>
  <si>
    <t>epd006</t>
  </si>
  <si>
    <t>epd019</t>
  </si>
  <si>
    <t>epd020</t>
  </si>
  <si>
    <t>epd028</t>
  </si>
  <si>
    <t>epd034</t>
  </si>
  <si>
    <t>epd037</t>
  </si>
  <si>
    <t>epd038</t>
  </si>
  <si>
    <t>epd039</t>
  </si>
  <si>
    <t>epd040</t>
  </si>
  <si>
    <t>epd041</t>
  </si>
  <si>
    <t>epd046</t>
  </si>
  <si>
    <t>epd048</t>
  </si>
  <si>
    <t>epd058</t>
  </si>
  <si>
    <t>epd060</t>
  </si>
  <si>
    <t>epd061</t>
  </si>
  <si>
    <t>epd062</t>
  </si>
  <si>
    <t>epd064</t>
  </si>
  <si>
    <t>epd066</t>
  </si>
  <si>
    <t>epd077</t>
  </si>
  <si>
    <t>epd080</t>
  </si>
  <si>
    <t>epd081</t>
  </si>
  <si>
    <t>epd_ucsf001</t>
  </si>
  <si>
    <t>epd_ucsf003</t>
  </si>
  <si>
    <t>epd_ucsf004</t>
  </si>
  <si>
    <t>epd_ucsf006</t>
  </si>
  <si>
    <t>epd_ucsf007</t>
  </si>
  <si>
    <t>epd_ucsf009</t>
  </si>
  <si>
    <t>epd_ucsf010</t>
  </si>
  <si>
    <t>epd_ucsf011</t>
  </si>
  <si>
    <t>epd_ucsf014</t>
  </si>
  <si>
    <t>epd_ucsf016</t>
  </si>
  <si>
    <t>epd_ucsf017</t>
  </si>
  <si>
    <t>epd_ucsf018</t>
  </si>
  <si>
    <t>epd_ucsf020</t>
  </si>
  <si>
    <t>epd_ucsf023</t>
  </si>
  <si>
    <t>epd_ucsf026</t>
  </si>
  <si>
    <t>sex</t>
  </si>
  <si>
    <t>hand</t>
  </si>
  <si>
    <t>educat</t>
  </si>
  <si>
    <t>primlang</t>
  </si>
  <si>
    <t>szfreq</t>
  </si>
  <si>
    <t>age_epil_onset</t>
  </si>
  <si>
    <t>risk_etiology</t>
  </si>
  <si>
    <t>English</t>
  </si>
  <si>
    <t>MTS; Neurofibromatosis Type 1; alcoholism</t>
  </si>
  <si>
    <t>Spanish</t>
  </si>
  <si>
    <t>MTS</t>
  </si>
  <si>
    <t>Vietnamese</t>
  </si>
  <si>
    <t>MTS; head trauma</t>
  </si>
  <si>
    <t>Japanese</t>
  </si>
  <si>
    <t>MVA; MTS</t>
  </si>
  <si>
    <t>head injury</t>
  </si>
  <si>
    <t>meningitis as an infant</t>
  </si>
  <si>
    <t>unknown</t>
  </si>
  <si>
    <t>minor head trauma</t>
  </si>
  <si>
    <t>arteriovenous malformation</t>
  </si>
  <si>
    <t>MTS; meningitis</t>
  </si>
  <si>
    <t>non-enhancing subependymal nodules</t>
  </si>
  <si>
    <t>TBI</t>
  </si>
  <si>
    <t>Head trauma, encephalocele</t>
  </si>
  <si>
    <t>None</t>
  </si>
  <si>
    <t>MTS; Concussion at 16</t>
  </si>
  <si>
    <t>Small family history (aunt with post-traumatic epilepsy, father had one seizure)</t>
  </si>
  <si>
    <t>H1N1 medically induced coma in January 2014, sister and maternal aunt have had seizures, right anterior mesial basal meningoencephalocele</t>
  </si>
  <si>
    <t>MTS, complex febrile seizure  at 8 months old</t>
  </si>
  <si>
    <t>epd087</t>
  </si>
  <si>
    <t>epd091</t>
  </si>
  <si>
    <t>epd083</t>
  </si>
  <si>
    <t>epd090</t>
  </si>
  <si>
    <t>Pre_TMTA_raw</t>
  </si>
  <si>
    <t>Post_TMTB_raw</t>
  </si>
  <si>
    <t>Pre_TMTB_raw</t>
  </si>
  <si>
    <t>Post_TMTA_raw</t>
  </si>
  <si>
    <t>Pre_DKEFS_CW_inhibition_raw</t>
  </si>
  <si>
    <t>Pre_DKEFS_SW_inhibition_SS</t>
  </si>
  <si>
    <t>Post_DKEFS_CW_inhibition_raw</t>
  </si>
  <si>
    <t>Post_DKEFS_SW_inhibition_SS</t>
  </si>
  <si>
    <t>Pre_DKEFS_CW_inhibition_switching_raw</t>
  </si>
  <si>
    <t>Pre_DKEFS_SW_inhibition_switching_SS</t>
  </si>
  <si>
    <t>Post_DKEFS_CW_inhibition_switching_raw</t>
  </si>
  <si>
    <t>Post_DKEFS_SW_inhibition_switching_SS</t>
  </si>
  <si>
    <t>Pre_BVMT_Total_raw</t>
  </si>
  <si>
    <t>Post_BVMT_Total_raw</t>
  </si>
  <si>
    <t>Pre_BVMT_delayed_raw</t>
  </si>
  <si>
    <t>Post_BVMT_delayed_raw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</si>
</sst>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NumberFormat="1" applyAlignment="1">
      <alignment wrapText="1"/>
    </xf>
    <xf numFmtId="0" fontId="1" fillId="2" borderId="0" xfId="0" applyNumberFormat="1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Fill="1"/>
  </cellXfs>
  <cellStyles count="2">
    <cellStyle name="Normal" xfId="0" builtinId="0"/>
    <cellStyle name="Normal 2" xfId="1" xr:uid="{25F3A03E-7635-413B-9AC2-15E59E6AE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65E5-7FED-4656-B912-F7507F845A97}">
  <dimension ref="A1:CH44"/>
  <sheetViews>
    <sheetView tabSelected="1" workbookViewId="0">
      <pane xSplit="1" topLeftCell="BL1" activePane="topRight" state="frozen"/>
      <selection pane="topRight" activeCell="BO2" sqref="BO2:BS29"/>
    </sheetView>
  </sheetViews>
  <sheetFormatPr defaultColWidth="11.42578125" defaultRowHeight="15" x14ac:dyDescent="0.25"/>
  <cols>
    <col min="1" max="1" width="17.7109375" customWidth="1"/>
    <col min="6" max="6" width="12.42578125" bestFit="1" customWidth="1"/>
    <col min="11" max="11" width="13.140625" bestFit="1" customWidth="1"/>
    <col min="12" max="13" width="13.140625" customWidth="1"/>
    <col min="16" max="16" width="11.7109375" bestFit="1" customWidth="1"/>
    <col min="17" max="18" width="13.140625" customWidth="1"/>
    <col min="21" max="21" width="11.7109375" bestFit="1" customWidth="1"/>
    <col min="26" max="26" width="11.7109375" bestFit="1" customWidth="1"/>
    <col min="27" max="28" width="11.42578125" style="6"/>
    <col min="29" max="29" width="11.7109375" bestFit="1" customWidth="1"/>
    <col min="32" max="32" width="11.7109375" bestFit="1" customWidth="1"/>
    <col min="35" max="35" width="11.7109375" bestFit="1" customWidth="1"/>
    <col min="40" max="40" width="11.7109375" bestFit="1" customWidth="1"/>
    <col min="45" max="45" width="11.7109375" bestFit="1" customWidth="1"/>
    <col min="50" max="50" width="13.85546875" bestFit="1" customWidth="1"/>
    <col min="55" max="55" width="13.85546875" bestFit="1" customWidth="1"/>
    <col min="56" max="56" width="13.85546875" customWidth="1"/>
    <col min="57" max="57" width="16" customWidth="1"/>
    <col min="58" max="58" width="13.85546875" bestFit="1" customWidth="1"/>
    <col min="59" max="59" width="13.85546875" customWidth="1"/>
    <col min="60" max="60" width="16" customWidth="1"/>
    <col min="61" max="61" width="13.85546875" bestFit="1" customWidth="1"/>
    <col min="66" max="66" width="13.85546875" bestFit="1" customWidth="1"/>
    <col min="71" max="71" width="13.85546875" bestFit="1" customWidth="1"/>
    <col min="72" max="72" width="13.85546875" customWidth="1"/>
    <col min="73" max="73" width="16" customWidth="1"/>
    <col min="74" max="74" width="13.85546875" bestFit="1" customWidth="1"/>
    <col min="75" max="75" width="13.85546875" customWidth="1"/>
    <col min="76" max="76" width="16" customWidth="1"/>
    <col min="77" max="77" width="13.85546875" bestFit="1" customWidth="1"/>
    <col min="78" max="79" width="13.85546875" customWidth="1"/>
    <col min="87" max="87" width="20.7109375" customWidth="1"/>
  </cols>
  <sheetData>
    <row r="1" spans="1:86" ht="63" x14ac:dyDescent="0.25">
      <c r="A1" s="1" t="s">
        <v>0</v>
      </c>
      <c r="B1" s="2" t="s">
        <v>6</v>
      </c>
      <c r="C1" s="2" t="s">
        <v>7</v>
      </c>
      <c r="D1" s="3" t="s">
        <v>8</v>
      </c>
      <c r="E1" s="3" t="s">
        <v>9</v>
      </c>
      <c r="F1" s="4" t="s">
        <v>1</v>
      </c>
      <c r="G1" s="2" t="s">
        <v>10</v>
      </c>
      <c r="H1" s="2" t="s">
        <v>11</v>
      </c>
      <c r="I1" s="3" t="s">
        <v>12</v>
      </c>
      <c r="J1" s="3" t="s">
        <v>13</v>
      </c>
      <c r="K1" s="4" t="s">
        <v>1</v>
      </c>
      <c r="L1" s="2" t="s">
        <v>14</v>
      </c>
      <c r="M1" s="2" t="s">
        <v>15</v>
      </c>
      <c r="N1" s="3" t="s">
        <v>16</v>
      </c>
      <c r="O1" s="3" t="s">
        <v>17</v>
      </c>
      <c r="P1" s="4" t="s">
        <v>1</v>
      </c>
      <c r="Q1" s="2" t="s">
        <v>18</v>
      </c>
      <c r="R1" s="2" t="s">
        <v>19</v>
      </c>
      <c r="S1" s="3" t="s">
        <v>20</v>
      </c>
      <c r="T1" s="3" t="s">
        <v>21</v>
      </c>
      <c r="U1" s="4" t="s">
        <v>1</v>
      </c>
      <c r="V1" s="2" t="s">
        <v>2</v>
      </c>
      <c r="W1" s="2" t="s">
        <v>3</v>
      </c>
      <c r="X1" s="3" t="s">
        <v>4</v>
      </c>
      <c r="Y1" s="3" t="s">
        <v>5</v>
      </c>
      <c r="Z1" s="4" t="s">
        <v>1</v>
      </c>
      <c r="AA1" s="2" t="s">
        <v>22</v>
      </c>
      <c r="AB1" s="3" t="s">
        <v>23</v>
      </c>
      <c r="AC1" s="4" t="s">
        <v>1</v>
      </c>
      <c r="AD1" s="2" t="s">
        <v>24</v>
      </c>
      <c r="AE1" s="3" t="s">
        <v>25</v>
      </c>
      <c r="AF1" s="4" t="s">
        <v>1</v>
      </c>
      <c r="AG1" s="2" t="s">
        <v>27</v>
      </c>
      <c r="AH1" s="3" t="s">
        <v>26</v>
      </c>
      <c r="AI1" s="4" t="s">
        <v>1</v>
      </c>
      <c r="AJ1" s="2" t="s">
        <v>28</v>
      </c>
      <c r="AK1" s="2" t="s">
        <v>30</v>
      </c>
      <c r="AL1" s="3" t="s">
        <v>29</v>
      </c>
      <c r="AM1" s="3" t="s">
        <v>31</v>
      </c>
      <c r="AN1" s="4" t="s">
        <v>1</v>
      </c>
      <c r="AO1" s="2" t="s">
        <v>32</v>
      </c>
      <c r="AP1" s="2" t="s">
        <v>33</v>
      </c>
      <c r="AQ1" s="3" t="s">
        <v>34</v>
      </c>
      <c r="AR1" s="3" t="s">
        <v>35</v>
      </c>
      <c r="AS1" s="4" t="s">
        <v>1</v>
      </c>
      <c r="AT1" s="2" t="s">
        <v>36</v>
      </c>
      <c r="AU1" s="2" t="s">
        <v>37</v>
      </c>
      <c r="AV1" s="3" t="s">
        <v>38</v>
      </c>
      <c r="AW1" s="3" t="s">
        <v>39</v>
      </c>
      <c r="AX1" s="4" t="s">
        <v>1</v>
      </c>
      <c r="AY1" s="2" t="s">
        <v>40</v>
      </c>
      <c r="AZ1" s="2" t="s">
        <v>41</v>
      </c>
      <c r="BA1" s="3" t="s">
        <v>42</v>
      </c>
      <c r="BB1" s="3" t="s">
        <v>43</v>
      </c>
      <c r="BC1" s="4" t="s">
        <v>1</v>
      </c>
      <c r="BD1" s="2" t="s">
        <v>116</v>
      </c>
      <c r="BE1" s="3" t="s">
        <v>119</v>
      </c>
      <c r="BF1" s="4" t="s">
        <v>1</v>
      </c>
      <c r="BG1" s="2" t="s">
        <v>118</v>
      </c>
      <c r="BH1" s="3" t="s">
        <v>117</v>
      </c>
      <c r="BI1" s="4" t="s">
        <v>1</v>
      </c>
      <c r="BJ1" s="2" t="s">
        <v>120</v>
      </c>
      <c r="BK1" s="2" t="s">
        <v>121</v>
      </c>
      <c r="BL1" s="3" t="s">
        <v>122</v>
      </c>
      <c r="BM1" s="3" t="s">
        <v>123</v>
      </c>
      <c r="BN1" s="4" t="s">
        <v>1</v>
      </c>
      <c r="BO1" s="2" t="s">
        <v>124</v>
      </c>
      <c r="BP1" s="2" t="s">
        <v>125</v>
      </c>
      <c r="BQ1" s="3" t="s">
        <v>126</v>
      </c>
      <c r="BR1" s="3" t="s">
        <v>127</v>
      </c>
      <c r="BS1" s="4" t="s">
        <v>1</v>
      </c>
      <c r="BT1" s="2" t="s">
        <v>128</v>
      </c>
      <c r="BU1" s="3" t="s">
        <v>129</v>
      </c>
      <c r="BV1" s="4" t="s">
        <v>1</v>
      </c>
      <c r="BW1" s="2" t="s">
        <v>130</v>
      </c>
      <c r="BX1" s="3" t="s">
        <v>131</v>
      </c>
      <c r="BY1" s="4" t="s">
        <v>1</v>
      </c>
      <c r="BZ1" s="4"/>
      <c r="CA1" s="4"/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</row>
    <row r="2" spans="1:86" ht="15.75" x14ac:dyDescent="0.25">
      <c r="A2" t="s">
        <v>44</v>
      </c>
      <c r="B2">
        <v>8</v>
      </c>
      <c r="C2">
        <v>3</v>
      </c>
      <c r="D2">
        <v>23</v>
      </c>
      <c r="E2">
        <v>3</v>
      </c>
      <c r="F2" s="5">
        <f>IF(ISBLANK(E2),"***",IF(ISBLANK(C2),"***",((E2-C2)-(10.3-9.83))/2.15))</f>
        <v>-0.21860465116279101</v>
      </c>
      <c r="G2">
        <v>14</v>
      </c>
      <c r="H2">
        <v>3</v>
      </c>
      <c r="I2">
        <v>13</v>
      </c>
      <c r="J2">
        <v>2</v>
      </c>
      <c r="K2" s="5">
        <f>IF(ISBLANK(J2),"***",IF(ISBLANK(H2),"***",((J2-H2)-(10.1-9.62))/2.11))</f>
        <v>-0.70142180094786755</v>
      </c>
      <c r="N2">
        <v>5</v>
      </c>
      <c r="O2">
        <v>1</v>
      </c>
      <c r="P2" s="5" t="str">
        <f>IF(ISBLANK(M2),"***",IF(ISBLANK(O2),"***",((O2-M2)-(9.87-9.86))/3.42))</f>
        <v>***</v>
      </c>
      <c r="S2">
        <v>3</v>
      </c>
      <c r="T2">
        <v>1</v>
      </c>
      <c r="U2" s="5" t="str">
        <f>IF(ISBLANK(R2),"***",IF(ISBLANK(T2),"***",((T2-R2)-(10.54-10.41))/3.75))</f>
        <v>***</v>
      </c>
      <c r="V2">
        <v>49</v>
      </c>
      <c r="W2">
        <v>35</v>
      </c>
      <c r="X2">
        <v>42</v>
      </c>
      <c r="Y2">
        <v>28</v>
      </c>
      <c r="Z2" s="5">
        <f>IF(ISBLANK(V2),"***",IF(ISBLANK(X2),"***",((X2-V2)-(50.06-48.78))/2.67))</f>
        <v>-3.1011235955056184</v>
      </c>
      <c r="AA2"/>
      <c r="AB2">
        <v>44</v>
      </c>
      <c r="AC2" s="5" t="str">
        <f>IF(ISBLANK(AA2),"***",IF(ISBLANK(AB2),"***",((AB2-AA2)-(49.42-49.08))/1.09))</f>
        <v>***</v>
      </c>
      <c r="AD2">
        <v>28</v>
      </c>
      <c r="AE2">
        <v>11</v>
      </c>
      <c r="AF2" s="5">
        <f>IF(ISBLANK(AD2),"***",IF(ISBLANK(AE2),"***",((AE2-AD2)-(56.05-47.92))/7.65))</f>
        <v>-3.2849673202614373</v>
      </c>
      <c r="AG2">
        <v>4</v>
      </c>
      <c r="AH2">
        <v>0</v>
      </c>
      <c r="AI2" s="5">
        <f>IF(ISBLANK(AG2),"***",IF(ISBLANK(AH2),"***",((AH2-AG2)-(11.74-10.19))/1.86))</f>
        <v>-2.9838709677419355</v>
      </c>
      <c r="AJ2">
        <v>27</v>
      </c>
      <c r="AK2">
        <v>6</v>
      </c>
      <c r="AL2">
        <v>19</v>
      </c>
      <c r="AM2">
        <v>4</v>
      </c>
      <c r="AN2" s="5">
        <f>IF(ISBLANK(AK2),"***",IF(ISBLANK(AM2),"***",((AM2-AK2)-(12.1-10.2))/2.14))</f>
        <v>-1.8224299065420562</v>
      </c>
      <c r="AO2">
        <v>9</v>
      </c>
      <c r="AP2">
        <v>6</v>
      </c>
      <c r="AQ2">
        <v>5</v>
      </c>
      <c r="AR2">
        <v>4</v>
      </c>
      <c r="AS2" s="5">
        <f>IF(ISBLANK(AP2),"***",IF(ISBLANK(AR2),"***",((AR2-AP2)-(12.5-10.2))/2.07))</f>
        <v>-2.0772946859903385</v>
      </c>
      <c r="AX2" s="5" t="str">
        <f>IF(ISBLANK(AU2),"***",IF(ISBLANK(AW2),"***",((AW2-AU2)-(11.8-10.4))/1.94))</f>
        <v>***</v>
      </c>
      <c r="BC2" s="5" t="str">
        <f>IF(ISBLANK(AZ2),"***",IF(ISBLANK(BB2),"***",((BB2-AZ2)-(11.1-10.5))/1.88))</f>
        <v>***</v>
      </c>
      <c r="BD2">
        <v>18</v>
      </c>
      <c r="BE2">
        <v>41</v>
      </c>
      <c r="BF2" s="5">
        <f>IF(ISBLANK(BD2),"***",IF(ISBLANK(BE2),"***",((BE2-BD2)-(25.56-26.52))/7.56))</f>
        <v>3.1693121693121697</v>
      </c>
      <c r="BG2">
        <v>76</v>
      </c>
      <c r="BH2">
        <v>75</v>
      </c>
      <c r="BI2" s="5">
        <f>IF(ISBLANK(BG2),"***",IF(ISBLANK(BH2),"***",((BH2-BG2)-(68.19-72.05))/21.42))</f>
        <v>0.13352007469654525</v>
      </c>
      <c r="BN2" s="5" t="str">
        <f>IF(ISBLANK(BM2),"***",IF(ISBLANK(BK2),"***",((BM2-BK2)-(11.24-10.22))/2.03))</f>
        <v>***</v>
      </c>
      <c r="BS2" s="5" t="str">
        <f>IF(ISBLANK(BR2),"***",IF(ISBLANK(BP2),"***",((BR2-BP2)-(11.16-10.09))/2.36))</f>
        <v>***</v>
      </c>
      <c r="BV2" s="5" t="str">
        <f>IF(ISBLANK(BT2),"***",IF(ISBLANK(BU2),"***",((BU2-BT2)-(27.9-24.8))/3.23))</f>
        <v>***</v>
      </c>
      <c r="BY2" s="5" t="str">
        <f>IF(ISBLANK(BW2),"***",IF(ISBLANK(BX2),"***",((BX2-BW2)-(10.1-9.4))/1.01))</f>
        <v>***</v>
      </c>
      <c r="BZ2" s="5"/>
      <c r="CA2" s="5"/>
      <c r="CB2">
        <v>0</v>
      </c>
      <c r="CC2">
        <v>7</v>
      </c>
      <c r="CD2">
        <v>12</v>
      </c>
      <c r="CE2" t="s">
        <v>90</v>
      </c>
      <c r="CF2">
        <v>8</v>
      </c>
      <c r="CG2">
        <v>40</v>
      </c>
      <c r="CH2" t="s">
        <v>91</v>
      </c>
    </row>
    <row r="3" spans="1:86" ht="15.75" x14ac:dyDescent="0.25">
      <c r="A3" t="s">
        <v>45</v>
      </c>
      <c r="D3">
        <v>40</v>
      </c>
      <c r="E3">
        <v>10</v>
      </c>
      <c r="F3" s="5" t="str">
        <f t="shared" ref="F3:F44" si="0">IF(ISBLANK(E3),"***",IF(ISBLANK(C3),"***",((E3-C3)-(10.3-9.83))/2.15))</f>
        <v>***</v>
      </c>
      <c r="G3">
        <v>25</v>
      </c>
      <c r="H3">
        <v>6</v>
      </c>
      <c r="I3">
        <v>33</v>
      </c>
      <c r="J3">
        <v>8</v>
      </c>
      <c r="K3" s="5">
        <f t="shared" ref="K3:K44" si="1">IF(ISBLANK(J3),"***",IF(ISBLANK(H3),"***",((J3-H3)-(10.1-9.62))/2.11))</f>
        <v>0.72037914691943117</v>
      </c>
      <c r="N3">
        <v>9</v>
      </c>
      <c r="O3">
        <v>4</v>
      </c>
      <c r="P3" s="5" t="str">
        <f t="shared" ref="P3:P44" si="2">IF(ISBLANK(M3),"***",IF(ISBLANK(O3),"***",((O3-M3)-(9.87-9.86))/3.42))</f>
        <v>***</v>
      </c>
      <c r="S3">
        <v>5</v>
      </c>
      <c r="T3">
        <v>3</v>
      </c>
      <c r="U3" s="5" t="str">
        <f t="shared" ref="U3:U44" si="3">IF(ISBLANK(R3),"***",IF(ISBLANK(T3),"***",((T3-R3)-(10.54-10.41))/3.75))</f>
        <v>***</v>
      </c>
      <c r="V3">
        <v>44</v>
      </c>
      <c r="W3">
        <v>37</v>
      </c>
      <c r="X3">
        <v>21</v>
      </c>
      <c r="Y3">
        <v>15</v>
      </c>
      <c r="Z3" s="5">
        <f t="shared" ref="Z3:Z44" si="4">IF(ISBLANK(V3),"***",IF(ISBLANK(X3),"***",((X3-V3)-(50.06-48.78))/2.67))</f>
        <v>-9.0936329588014981</v>
      </c>
      <c r="AA3"/>
      <c r="AB3"/>
      <c r="AC3" s="5" t="str">
        <f t="shared" ref="AC3:AC44" si="5">IF(ISBLANK(AA3),"***",IF(ISBLANK(AB3),"***",((AB3-AA3)-(49.42-49.08))/1.09))</f>
        <v>***</v>
      </c>
      <c r="AF3" s="5" t="str">
        <f t="shared" ref="AF3:AF44" si="6">IF(ISBLANK(AD3),"***",IF(ISBLANK(AE3),"***",((AE3-AD3)-(56.05-47.92))/7.65))</f>
        <v>***</v>
      </c>
      <c r="AI3" s="5" t="str">
        <f t="shared" ref="AI3:AI44" si="7">IF(ISBLANK(AG3),"***",IF(ISBLANK(AH3),"***",((AH3-AG3)-(11.74-10.19))/1.86))</f>
        <v>***</v>
      </c>
      <c r="AN3" s="5" t="str">
        <f t="shared" ref="AN3:AN44" si="8">IF(ISBLANK(AK3),"***",IF(ISBLANK(AM3),"***",((AM3-AK3)-(12.1-10.2))/2.14))</f>
        <v>***</v>
      </c>
      <c r="AS3" s="5" t="str">
        <f t="shared" ref="AS3:AS44" si="9">IF(ISBLANK(AP3),"***",IF(ISBLANK(AR3),"***",((AR3-AP3)-(12.5-10.2))/2.07))</f>
        <v>***</v>
      </c>
      <c r="AX3" s="5" t="str">
        <f t="shared" ref="AX3:AX44" si="10">IF(ISBLANK(AU3),"***",IF(ISBLANK(AW3),"***",((AW3-AU3)-(11.8-10.4))/1.94))</f>
        <v>***</v>
      </c>
      <c r="BC3" s="5" t="str">
        <f t="shared" ref="BC3:BC44" si="11">IF(ISBLANK(AZ3),"***",IF(ISBLANK(BB3),"***",((BB3-AZ3)-(11.1-10.5))/1.88))</f>
        <v>***</v>
      </c>
      <c r="BD3">
        <v>33</v>
      </c>
      <c r="BE3">
        <v>33</v>
      </c>
      <c r="BF3" s="5">
        <f t="shared" ref="BF3:BF44" si="12">IF(ISBLANK(BD3),"***",IF(ISBLANK(BE3),"***",((BE3-BD3)-(25.56-26.52))/7.56))</f>
        <v>0.12698412698412712</v>
      </c>
      <c r="BG3">
        <v>106</v>
      </c>
      <c r="BH3">
        <v>93</v>
      </c>
      <c r="BI3" s="5">
        <f t="shared" ref="BI3:BI44" si="13">IF(ISBLANK(BG3),"***",IF(ISBLANK(BH3),"***",((BH3-BG3)-(68.19-72.05))/21.42))</f>
        <v>-0.42670401493930904</v>
      </c>
      <c r="BN3" s="5" t="str">
        <f t="shared" ref="BN3:BN44" si="14">IF(ISBLANK(BM3),"***",IF(ISBLANK(BK3),"***",((BM3-BK3)-(11.24-10.22))/2.03))</f>
        <v>***</v>
      </c>
      <c r="BS3" s="5" t="str">
        <f t="shared" ref="BS3:BS44" si="15">IF(ISBLANK(BR3),"***",IF(ISBLANK(BP3),"***",((BR3-BP3)-(11.16-10.09))/2.36))</f>
        <v>***</v>
      </c>
      <c r="BV3" s="5" t="str">
        <f t="shared" ref="BV3:BV44" si="16">IF(ISBLANK(BT3),"***",IF(ISBLANK(BU3),"***",((BU3-BT3)-(27.9-24.8))/3.23))</f>
        <v>***</v>
      </c>
      <c r="BY3" s="5" t="str">
        <f t="shared" ref="BY3:BY44" si="17">IF(ISBLANK(BW3),"***",IF(ISBLANK(BX3),"***",((BX3-BW3)-(10.1-9.4))/1.01))</f>
        <v>***</v>
      </c>
      <c r="BZ3" s="5"/>
      <c r="CA3" s="5"/>
      <c r="CB3">
        <v>1</v>
      </c>
      <c r="CC3">
        <v>7</v>
      </c>
      <c r="CD3">
        <v>12</v>
      </c>
      <c r="CE3" t="s">
        <v>92</v>
      </c>
      <c r="CF3">
        <v>2</v>
      </c>
      <c r="CG3">
        <v>29</v>
      </c>
      <c r="CH3" t="s">
        <v>93</v>
      </c>
    </row>
    <row r="4" spans="1:86" ht="15.75" x14ac:dyDescent="0.25">
      <c r="A4" t="s">
        <v>46</v>
      </c>
      <c r="B4">
        <v>35</v>
      </c>
      <c r="C4">
        <v>8</v>
      </c>
      <c r="D4">
        <v>35</v>
      </c>
      <c r="E4">
        <v>8</v>
      </c>
      <c r="F4" s="5">
        <f t="shared" si="0"/>
        <v>-0.21860465116279101</v>
      </c>
      <c r="G4">
        <v>33</v>
      </c>
      <c r="H4">
        <v>8</v>
      </c>
      <c r="I4">
        <v>25</v>
      </c>
      <c r="J4">
        <v>6</v>
      </c>
      <c r="K4" s="5">
        <f t="shared" si="1"/>
        <v>-1.1753554502369672</v>
      </c>
      <c r="L4">
        <v>13</v>
      </c>
      <c r="M4">
        <v>9</v>
      </c>
      <c r="N4">
        <v>13</v>
      </c>
      <c r="O4">
        <v>9</v>
      </c>
      <c r="P4" s="5">
        <f t="shared" si="2"/>
        <v>-2.9239766081870723E-3</v>
      </c>
      <c r="Q4">
        <v>12</v>
      </c>
      <c r="R4">
        <v>10</v>
      </c>
      <c r="S4">
        <v>12</v>
      </c>
      <c r="T4">
        <v>10</v>
      </c>
      <c r="U4" s="5">
        <f t="shared" si="3"/>
        <v>-3.4666666666666401E-2</v>
      </c>
      <c r="V4">
        <v>42</v>
      </c>
      <c r="W4">
        <v>24</v>
      </c>
      <c r="X4">
        <v>44</v>
      </c>
      <c r="Y4">
        <v>22</v>
      </c>
      <c r="Z4" s="5">
        <f t="shared" si="4"/>
        <v>0.26966292134831421</v>
      </c>
      <c r="AA4">
        <v>45</v>
      </c>
      <c r="AB4">
        <v>45</v>
      </c>
      <c r="AC4" s="5">
        <f t="shared" si="5"/>
        <v>-0.31192660550459028</v>
      </c>
      <c r="AD4">
        <v>59</v>
      </c>
      <c r="AE4">
        <v>56</v>
      </c>
      <c r="AF4" s="5">
        <f t="shared" si="6"/>
        <v>-1.454901960784313</v>
      </c>
      <c r="AG4">
        <v>10</v>
      </c>
      <c r="AH4">
        <v>13</v>
      </c>
      <c r="AI4" s="5">
        <f t="shared" si="7"/>
        <v>0.77956989247311781</v>
      </c>
      <c r="AJ4">
        <v>44</v>
      </c>
      <c r="AK4">
        <v>11</v>
      </c>
      <c r="AL4">
        <v>45</v>
      </c>
      <c r="AM4">
        <v>11</v>
      </c>
      <c r="AN4" s="5">
        <f t="shared" si="8"/>
        <v>-0.88785046728971972</v>
      </c>
      <c r="AO4">
        <v>30</v>
      </c>
      <c r="AP4">
        <v>12</v>
      </c>
      <c r="AQ4">
        <v>29</v>
      </c>
      <c r="AR4">
        <v>12</v>
      </c>
      <c r="AS4" s="5">
        <f>IF(ISBLANK(AP4),"***",IF(ISBLANK(AR4),"***",((AR4-AP4)-(12.5-10.2))/2.07))</f>
        <v>-1.1111111111111116</v>
      </c>
      <c r="AT4">
        <v>22</v>
      </c>
      <c r="AU4">
        <v>11</v>
      </c>
      <c r="AV4">
        <v>22</v>
      </c>
      <c r="AW4">
        <v>11</v>
      </c>
      <c r="AX4" s="5">
        <f t="shared" si="10"/>
        <v>-0.72164948453608269</v>
      </c>
      <c r="AY4">
        <v>8</v>
      </c>
      <c r="AZ4">
        <v>13</v>
      </c>
      <c r="BA4">
        <v>8</v>
      </c>
      <c r="BB4">
        <v>13</v>
      </c>
      <c r="BC4" s="5">
        <f t="shared" si="11"/>
        <v>-0.31914893617021262</v>
      </c>
      <c r="BD4">
        <v>23.3</v>
      </c>
      <c r="BE4">
        <v>22.7</v>
      </c>
      <c r="BF4" s="5">
        <f t="shared" si="12"/>
        <v>4.7619047619047547E-2</v>
      </c>
      <c r="BG4">
        <v>37.299999999999997</v>
      </c>
      <c r="BH4">
        <v>34.1</v>
      </c>
      <c r="BI4" s="5">
        <f t="shared" si="13"/>
        <v>3.081232492997216E-2</v>
      </c>
      <c r="BN4" s="5" t="str">
        <f t="shared" si="14"/>
        <v>***</v>
      </c>
      <c r="BO4">
        <v>76</v>
      </c>
      <c r="BP4">
        <v>6</v>
      </c>
      <c r="BQ4">
        <v>77</v>
      </c>
      <c r="BR4">
        <v>6</v>
      </c>
      <c r="BS4" s="5">
        <f t="shared" si="15"/>
        <v>-0.4533898305084747</v>
      </c>
      <c r="BT4">
        <v>25</v>
      </c>
      <c r="BU4">
        <v>28</v>
      </c>
      <c r="BV4" s="5">
        <f t="shared" si="16"/>
        <v>-3.0959752321980765E-2</v>
      </c>
      <c r="BW4">
        <v>9</v>
      </c>
      <c r="BX4">
        <v>10</v>
      </c>
      <c r="BY4" s="5">
        <f t="shared" si="17"/>
        <v>0.29702970297029774</v>
      </c>
      <c r="BZ4" s="5"/>
      <c r="CA4" s="5"/>
      <c r="CB4">
        <v>0</v>
      </c>
      <c r="CC4">
        <v>8</v>
      </c>
      <c r="CD4">
        <v>15</v>
      </c>
      <c r="CE4" t="s">
        <v>94</v>
      </c>
      <c r="CF4">
        <v>3</v>
      </c>
      <c r="CG4">
        <v>11</v>
      </c>
      <c r="CH4" t="s">
        <v>95</v>
      </c>
    </row>
    <row r="5" spans="1:86" ht="15.75" x14ac:dyDescent="0.25">
      <c r="A5" t="s">
        <v>47</v>
      </c>
      <c r="B5">
        <v>10</v>
      </c>
      <c r="C5">
        <v>1</v>
      </c>
      <c r="D5">
        <v>29</v>
      </c>
      <c r="E5">
        <v>7</v>
      </c>
      <c r="F5" s="5">
        <f t="shared" si="0"/>
        <v>2.5720930232558139</v>
      </c>
      <c r="G5">
        <v>11</v>
      </c>
      <c r="H5">
        <v>2</v>
      </c>
      <c r="I5">
        <v>29</v>
      </c>
      <c r="J5">
        <v>7</v>
      </c>
      <c r="K5" s="5">
        <f t="shared" si="1"/>
        <v>2.1421800947867298</v>
      </c>
      <c r="N5">
        <v>9</v>
      </c>
      <c r="O5">
        <v>7</v>
      </c>
      <c r="P5" s="5" t="str">
        <f t="shared" si="2"/>
        <v>***</v>
      </c>
      <c r="S5">
        <v>8</v>
      </c>
      <c r="T5">
        <v>3</v>
      </c>
      <c r="U5" s="5" t="str">
        <f t="shared" si="3"/>
        <v>***</v>
      </c>
      <c r="V5">
        <v>32</v>
      </c>
      <c r="W5">
        <v>20</v>
      </c>
      <c r="Z5" s="5" t="str">
        <f t="shared" si="4"/>
        <v>***</v>
      </c>
      <c r="AA5">
        <v>39</v>
      </c>
      <c r="AB5">
        <v>38</v>
      </c>
      <c r="AC5" s="5">
        <f t="shared" si="5"/>
        <v>-1.2293577981651407</v>
      </c>
      <c r="AD5">
        <v>17</v>
      </c>
      <c r="AF5" s="5" t="str">
        <f t="shared" si="6"/>
        <v>***</v>
      </c>
      <c r="AG5">
        <v>1</v>
      </c>
      <c r="AI5" s="5" t="str">
        <f t="shared" si="7"/>
        <v>***</v>
      </c>
      <c r="AJ5">
        <v>30</v>
      </c>
      <c r="AK5">
        <v>7</v>
      </c>
      <c r="AL5">
        <v>21</v>
      </c>
      <c r="AM5">
        <v>4</v>
      </c>
      <c r="AN5" s="5">
        <f t="shared" si="8"/>
        <v>-2.2897196261682242</v>
      </c>
      <c r="AO5">
        <v>4</v>
      </c>
      <c r="AP5">
        <v>2</v>
      </c>
      <c r="AQ5">
        <v>11</v>
      </c>
      <c r="AR5">
        <v>6</v>
      </c>
      <c r="AS5" s="5">
        <f t="shared" si="9"/>
        <v>0.82125603864734276</v>
      </c>
      <c r="AV5">
        <v>8</v>
      </c>
      <c r="AW5">
        <v>7</v>
      </c>
      <c r="AX5" s="5" t="str">
        <f t="shared" si="10"/>
        <v>***</v>
      </c>
      <c r="BA5">
        <v>1</v>
      </c>
      <c r="BB5">
        <v>5</v>
      </c>
      <c r="BC5" s="5" t="str">
        <f t="shared" si="11"/>
        <v>***</v>
      </c>
      <c r="BD5">
        <v>19</v>
      </c>
      <c r="BE5">
        <v>22.7</v>
      </c>
      <c r="BF5" s="5">
        <f t="shared" si="12"/>
        <v>0.61640211640211651</v>
      </c>
      <c r="BG5">
        <v>115</v>
      </c>
      <c r="BH5">
        <v>54</v>
      </c>
      <c r="BI5" s="5">
        <f t="shared" si="13"/>
        <v>-2.6676003734827263</v>
      </c>
      <c r="BN5" s="5" t="str">
        <f t="shared" si="14"/>
        <v>***</v>
      </c>
      <c r="BS5" s="5" t="str">
        <f t="shared" si="15"/>
        <v>***</v>
      </c>
      <c r="BV5" s="5" t="str">
        <f t="shared" si="16"/>
        <v>***</v>
      </c>
      <c r="BY5" s="5" t="str">
        <f t="shared" si="17"/>
        <v>***</v>
      </c>
      <c r="BZ5" s="5"/>
      <c r="CA5" s="5"/>
      <c r="CB5">
        <v>0</v>
      </c>
      <c r="CC5">
        <v>7</v>
      </c>
      <c r="CD5">
        <v>14</v>
      </c>
      <c r="CE5" t="s">
        <v>96</v>
      </c>
      <c r="CF5">
        <v>30</v>
      </c>
      <c r="CG5">
        <v>18</v>
      </c>
      <c r="CH5" t="s">
        <v>93</v>
      </c>
    </row>
    <row r="6" spans="1:86" ht="15.75" x14ac:dyDescent="0.25">
      <c r="A6" t="s">
        <v>48</v>
      </c>
      <c r="B6">
        <v>12</v>
      </c>
      <c r="C6">
        <v>3</v>
      </c>
      <c r="D6">
        <v>34</v>
      </c>
      <c r="E6">
        <v>8</v>
      </c>
      <c r="F6" s="5">
        <f t="shared" si="0"/>
        <v>2.1069767441860461</v>
      </c>
      <c r="G6">
        <v>12</v>
      </c>
      <c r="H6">
        <v>1</v>
      </c>
      <c r="I6">
        <v>35</v>
      </c>
      <c r="J6">
        <v>9</v>
      </c>
      <c r="K6" s="5">
        <f t="shared" si="1"/>
        <v>3.5639810426540284</v>
      </c>
      <c r="N6">
        <v>17</v>
      </c>
      <c r="O6">
        <v>14</v>
      </c>
      <c r="P6" s="5" t="str">
        <f t="shared" si="2"/>
        <v>***</v>
      </c>
      <c r="S6">
        <v>16</v>
      </c>
      <c r="T6">
        <v>14</v>
      </c>
      <c r="U6" s="5" t="str">
        <f t="shared" si="3"/>
        <v>***</v>
      </c>
      <c r="V6">
        <v>48</v>
      </c>
      <c r="W6">
        <v>36</v>
      </c>
      <c r="X6">
        <v>52</v>
      </c>
      <c r="Y6">
        <v>38</v>
      </c>
      <c r="Z6" s="5">
        <f t="shared" si="4"/>
        <v>1.0187265917602992</v>
      </c>
      <c r="AA6"/>
      <c r="AB6">
        <v>48</v>
      </c>
      <c r="AC6" s="5" t="str">
        <f t="shared" si="5"/>
        <v>***</v>
      </c>
      <c r="AD6">
        <v>44</v>
      </c>
      <c r="AE6">
        <v>49</v>
      </c>
      <c r="AF6" s="5">
        <f t="shared" si="6"/>
        <v>-0.409150326797385</v>
      </c>
      <c r="AG6">
        <v>8</v>
      </c>
      <c r="AH6">
        <v>8</v>
      </c>
      <c r="AI6" s="5">
        <f t="shared" si="7"/>
        <v>-0.8333333333333337</v>
      </c>
      <c r="AJ6">
        <v>31</v>
      </c>
      <c r="AK6">
        <v>7</v>
      </c>
      <c r="AL6">
        <v>28</v>
      </c>
      <c r="AM6">
        <v>7</v>
      </c>
      <c r="AN6" s="5">
        <f t="shared" si="8"/>
        <v>-0.88785046728971972</v>
      </c>
      <c r="AO6">
        <v>21</v>
      </c>
      <c r="AP6">
        <v>8</v>
      </c>
      <c r="AQ6">
        <v>19</v>
      </c>
      <c r="AR6">
        <v>9</v>
      </c>
      <c r="AS6" s="5">
        <f t="shared" si="9"/>
        <v>-0.62801932367149793</v>
      </c>
      <c r="AX6" s="5" t="str">
        <f t="shared" si="10"/>
        <v>***</v>
      </c>
      <c r="BC6" s="5" t="str">
        <f t="shared" si="11"/>
        <v>***</v>
      </c>
      <c r="BD6">
        <v>34</v>
      </c>
      <c r="BE6">
        <v>26</v>
      </c>
      <c r="BF6" s="5">
        <f t="shared" si="12"/>
        <v>-0.93121693121693117</v>
      </c>
      <c r="BG6">
        <v>77</v>
      </c>
      <c r="BH6">
        <v>46</v>
      </c>
      <c r="BI6" s="5">
        <f t="shared" si="13"/>
        <v>-1.2670401493930905</v>
      </c>
      <c r="BN6" s="5" t="str">
        <f t="shared" si="14"/>
        <v>***</v>
      </c>
      <c r="BS6" s="5" t="str">
        <f t="shared" si="15"/>
        <v>***</v>
      </c>
      <c r="BV6" s="5" t="str">
        <f t="shared" si="16"/>
        <v>***</v>
      </c>
      <c r="BY6" s="5" t="str">
        <f t="shared" si="17"/>
        <v>***</v>
      </c>
      <c r="BZ6" s="5"/>
      <c r="CA6" s="5"/>
      <c r="CB6">
        <v>1</v>
      </c>
      <c r="CC6">
        <v>7</v>
      </c>
      <c r="CD6">
        <v>12</v>
      </c>
      <c r="CE6" t="s">
        <v>90</v>
      </c>
      <c r="CF6">
        <v>1</v>
      </c>
      <c r="CG6">
        <v>19</v>
      </c>
      <c r="CH6" t="s">
        <v>97</v>
      </c>
    </row>
    <row r="7" spans="1:86" ht="15.75" x14ac:dyDescent="0.25">
      <c r="A7" t="s">
        <v>49</v>
      </c>
      <c r="B7">
        <v>32</v>
      </c>
      <c r="C7">
        <v>8</v>
      </c>
      <c r="D7">
        <v>28</v>
      </c>
      <c r="E7">
        <v>6</v>
      </c>
      <c r="F7" s="5">
        <f t="shared" si="0"/>
        <v>-1.148837209302326</v>
      </c>
      <c r="G7">
        <v>16</v>
      </c>
      <c r="H7">
        <v>4</v>
      </c>
      <c r="I7">
        <v>30</v>
      </c>
      <c r="J7">
        <v>8</v>
      </c>
      <c r="K7" s="5">
        <f t="shared" si="1"/>
        <v>1.6682464454976302</v>
      </c>
      <c r="L7">
        <v>8</v>
      </c>
      <c r="M7">
        <v>3</v>
      </c>
      <c r="N7">
        <v>12</v>
      </c>
      <c r="O7">
        <v>8</v>
      </c>
      <c r="P7" s="5">
        <f t="shared" si="2"/>
        <v>1.4590643274853803</v>
      </c>
      <c r="Q7">
        <v>7</v>
      </c>
      <c r="R7">
        <v>5</v>
      </c>
      <c r="S7">
        <v>11</v>
      </c>
      <c r="T7">
        <v>9</v>
      </c>
      <c r="U7" s="5">
        <f t="shared" si="3"/>
        <v>1.0320000000000003</v>
      </c>
      <c r="V7">
        <v>28</v>
      </c>
      <c r="W7">
        <v>22</v>
      </c>
      <c r="X7">
        <v>41</v>
      </c>
      <c r="Y7">
        <v>26</v>
      </c>
      <c r="Z7" s="5">
        <f t="shared" si="4"/>
        <v>4.3895131086142323</v>
      </c>
      <c r="AA7"/>
      <c r="AB7">
        <v>44</v>
      </c>
      <c r="AC7" s="5" t="str">
        <f t="shared" si="5"/>
        <v>***</v>
      </c>
      <c r="AD7">
        <v>48</v>
      </c>
      <c r="AE7">
        <v>31</v>
      </c>
      <c r="AF7" s="5">
        <f t="shared" si="6"/>
        <v>-3.2849673202614373</v>
      </c>
      <c r="AG7">
        <v>9</v>
      </c>
      <c r="AH7">
        <v>4</v>
      </c>
      <c r="AI7" s="5">
        <f t="shared" si="7"/>
        <v>-3.521505376344086</v>
      </c>
      <c r="AJ7">
        <v>45</v>
      </c>
      <c r="AK7">
        <v>11</v>
      </c>
      <c r="AL7">
        <v>30</v>
      </c>
      <c r="AM7">
        <v>7</v>
      </c>
      <c r="AN7" s="5">
        <f t="shared" si="8"/>
        <v>-2.7570093457943927</v>
      </c>
      <c r="AO7">
        <v>30</v>
      </c>
      <c r="AP7">
        <v>12</v>
      </c>
      <c r="AQ7">
        <v>9</v>
      </c>
      <c r="AR7">
        <v>5</v>
      </c>
      <c r="AS7" s="5">
        <f t="shared" si="9"/>
        <v>-4.4927536231884062</v>
      </c>
      <c r="AX7" s="5" t="str">
        <f t="shared" si="10"/>
        <v>***</v>
      </c>
      <c r="BC7" s="5" t="str">
        <f t="shared" si="11"/>
        <v>***</v>
      </c>
      <c r="BD7">
        <v>33</v>
      </c>
      <c r="BE7">
        <v>35</v>
      </c>
      <c r="BF7" s="5">
        <f t="shared" si="12"/>
        <v>0.39153439153439168</v>
      </c>
      <c r="BG7">
        <v>163</v>
      </c>
      <c r="BH7">
        <v>92</v>
      </c>
      <c r="BI7" s="5">
        <f t="shared" si="13"/>
        <v>-3.134453781512605</v>
      </c>
      <c r="BN7" s="5" t="str">
        <f t="shared" si="14"/>
        <v>***</v>
      </c>
      <c r="BS7" s="5" t="str">
        <f t="shared" si="15"/>
        <v>***</v>
      </c>
      <c r="BV7" s="5" t="str">
        <f t="shared" si="16"/>
        <v>***</v>
      </c>
      <c r="BY7" s="5" t="str">
        <f t="shared" si="17"/>
        <v>***</v>
      </c>
      <c r="BZ7" s="5"/>
      <c r="CA7" s="5"/>
      <c r="CB7">
        <v>0</v>
      </c>
      <c r="CC7">
        <v>7</v>
      </c>
      <c r="CD7">
        <v>14</v>
      </c>
      <c r="CE7" t="s">
        <v>92</v>
      </c>
      <c r="CF7">
        <v>7</v>
      </c>
      <c r="CG7">
        <v>17</v>
      </c>
      <c r="CH7" t="s">
        <v>98</v>
      </c>
    </row>
    <row r="8" spans="1:86" ht="15.75" x14ac:dyDescent="0.25">
      <c r="A8" t="s">
        <v>50</v>
      </c>
      <c r="B8">
        <v>24</v>
      </c>
      <c r="C8">
        <v>6</v>
      </c>
      <c r="D8">
        <v>27</v>
      </c>
      <c r="E8">
        <v>7</v>
      </c>
      <c r="F8" s="5">
        <f t="shared" si="0"/>
        <v>0.24651162790697645</v>
      </c>
      <c r="G8">
        <v>24</v>
      </c>
      <c r="H8">
        <v>6</v>
      </c>
      <c r="I8">
        <v>25</v>
      </c>
      <c r="J8">
        <v>7</v>
      </c>
      <c r="K8" s="5">
        <f t="shared" si="1"/>
        <v>0.24644549763033158</v>
      </c>
      <c r="L8">
        <v>11</v>
      </c>
      <c r="M8">
        <v>8</v>
      </c>
      <c r="N8">
        <v>10</v>
      </c>
      <c r="O8">
        <v>7</v>
      </c>
      <c r="P8" s="5">
        <f t="shared" si="2"/>
        <v>-0.29532163742690054</v>
      </c>
      <c r="Q8">
        <v>11</v>
      </c>
      <c r="R8">
        <v>10</v>
      </c>
      <c r="S8">
        <v>9</v>
      </c>
      <c r="T8">
        <v>8</v>
      </c>
      <c r="U8" s="5">
        <f t="shared" si="3"/>
        <v>-0.56799999999999973</v>
      </c>
      <c r="V8">
        <v>51</v>
      </c>
      <c r="W8">
        <v>41</v>
      </c>
      <c r="X8">
        <v>53</v>
      </c>
      <c r="Y8">
        <v>41</v>
      </c>
      <c r="Z8" s="5">
        <f t="shared" si="4"/>
        <v>0.26966292134831421</v>
      </c>
      <c r="AA8"/>
      <c r="AB8">
        <v>49</v>
      </c>
      <c r="AC8" s="5" t="str">
        <f t="shared" si="5"/>
        <v>***</v>
      </c>
      <c r="AD8">
        <v>40</v>
      </c>
      <c r="AE8">
        <v>38</v>
      </c>
      <c r="AF8" s="5">
        <f t="shared" si="6"/>
        <v>-1.324183006535947</v>
      </c>
      <c r="AG8">
        <v>9</v>
      </c>
      <c r="AH8">
        <v>7</v>
      </c>
      <c r="AI8" s="5">
        <f t="shared" si="7"/>
        <v>-1.9086021505376347</v>
      </c>
      <c r="AJ8">
        <v>24</v>
      </c>
      <c r="AK8">
        <v>6</v>
      </c>
      <c r="AL8">
        <v>28</v>
      </c>
      <c r="AM8">
        <v>7</v>
      </c>
      <c r="AN8" s="5">
        <f t="shared" si="8"/>
        <v>-0.42056074766355156</v>
      </c>
      <c r="AO8">
        <v>9</v>
      </c>
      <c r="AP8">
        <v>6</v>
      </c>
      <c r="AQ8">
        <v>10</v>
      </c>
      <c r="AR8">
        <v>6</v>
      </c>
      <c r="AS8" s="5">
        <f t="shared" si="9"/>
        <v>-1.1111111111111116</v>
      </c>
      <c r="AX8" s="5" t="str">
        <f t="shared" si="10"/>
        <v>***</v>
      </c>
      <c r="BC8" s="5" t="str">
        <f t="shared" si="11"/>
        <v>***</v>
      </c>
      <c r="BD8">
        <v>59</v>
      </c>
      <c r="BE8">
        <v>34</v>
      </c>
      <c r="BF8" s="5">
        <f t="shared" si="12"/>
        <v>-3.17989417989418</v>
      </c>
      <c r="BG8">
        <v>157</v>
      </c>
      <c r="BH8">
        <v>102</v>
      </c>
      <c r="BI8" s="5">
        <f t="shared" si="13"/>
        <v>-2.3874883286647992</v>
      </c>
      <c r="BN8" s="5" t="str">
        <f t="shared" si="14"/>
        <v>***</v>
      </c>
      <c r="BS8" s="5" t="str">
        <f t="shared" si="15"/>
        <v>***</v>
      </c>
      <c r="BV8" s="5" t="str">
        <f t="shared" si="16"/>
        <v>***</v>
      </c>
      <c r="BY8" s="5" t="str">
        <f t="shared" si="17"/>
        <v>***</v>
      </c>
      <c r="BZ8" s="5"/>
      <c r="CA8" s="5"/>
      <c r="CB8">
        <v>0</v>
      </c>
      <c r="CC8">
        <v>7</v>
      </c>
      <c r="CD8">
        <v>14</v>
      </c>
      <c r="CE8" t="s">
        <v>90</v>
      </c>
      <c r="CF8">
        <v>5</v>
      </c>
      <c r="CG8">
        <v>12</v>
      </c>
      <c r="CH8" t="s">
        <v>93</v>
      </c>
    </row>
    <row r="9" spans="1:86" ht="15.75" x14ac:dyDescent="0.25">
      <c r="A9" t="s">
        <v>51</v>
      </c>
      <c r="B9">
        <v>17</v>
      </c>
      <c r="C9">
        <v>37</v>
      </c>
      <c r="F9" s="5" t="str">
        <f t="shared" si="0"/>
        <v>***</v>
      </c>
      <c r="G9">
        <v>43</v>
      </c>
      <c r="H9">
        <v>48</v>
      </c>
      <c r="K9" s="5" t="str">
        <f t="shared" si="1"/>
        <v>***</v>
      </c>
      <c r="P9" s="5" t="str">
        <f t="shared" si="2"/>
        <v>***</v>
      </c>
      <c r="U9" s="5" t="str">
        <f t="shared" si="3"/>
        <v>***</v>
      </c>
      <c r="V9">
        <v>57</v>
      </c>
      <c r="W9">
        <v>50</v>
      </c>
      <c r="X9">
        <v>60</v>
      </c>
      <c r="Y9">
        <v>69</v>
      </c>
      <c r="Z9" s="5">
        <f t="shared" si="4"/>
        <v>0.64419475655430669</v>
      </c>
      <c r="AA9">
        <v>50</v>
      </c>
      <c r="AB9"/>
      <c r="AC9" s="5" t="str">
        <f t="shared" si="5"/>
        <v>***</v>
      </c>
      <c r="AD9">
        <v>56</v>
      </c>
      <c r="AE9">
        <v>44</v>
      </c>
      <c r="AF9" s="5">
        <f t="shared" si="6"/>
        <v>-2.6313725490196069</v>
      </c>
      <c r="AG9">
        <v>10</v>
      </c>
      <c r="AH9">
        <v>9</v>
      </c>
      <c r="AI9" s="5">
        <f t="shared" si="7"/>
        <v>-1.3709677419354842</v>
      </c>
      <c r="AJ9">
        <v>42</v>
      </c>
      <c r="AK9">
        <v>10</v>
      </c>
      <c r="AL9">
        <v>40</v>
      </c>
      <c r="AM9">
        <v>10</v>
      </c>
      <c r="AN9" s="5">
        <f t="shared" si="8"/>
        <v>-0.88785046728971972</v>
      </c>
      <c r="AO9">
        <v>30</v>
      </c>
      <c r="AP9">
        <v>8</v>
      </c>
      <c r="AQ9">
        <v>26</v>
      </c>
      <c r="AR9">
        <v>11</v>
      </c>
      <c r="AS9" s="5">
        <f t="shared" si="9"/>
        <v>0.33816425120772914</v>
      </c>
      <c r="AX9" s="5" t="str">
        <f t="shared" si="10"/>
        <v>***</v>
      </c>
      <c r="BC9" s="5" t="str">
        <f t="shared" si="11"/>
        <v>***</v>
      </c>
      <c r="BD9">
        <v>32</v>
      </c>
      <c r="BE9">
        <v>31</v>
      </c>
      <c r="BF9" s="5">
        <f t="shared" si="12"/>
        <v>-5.2910052910051788E-3</v>
      </c>
      <c r="BG9">
        <v>64</v>
      </c>
      <c r="BH9">
        <v>62</v>
      </c>
      <c r="BI9" s="5">
        <f t="shared" si="13"/>
        <v>8.6834733893557392E-2</v>
      </c>
      <c r="BN9" s="5" t="str">
        <f t="shared" si="14"/>
        <v>***</v>
      </c>
      <c r="BS9" s="5" t="str">
        <f t="shared" si="15"/>
        <v>***</v>
      </c>
      <c r="BV9" s="5" t="str">
        <f t="shared" si="16"/>
        <v>***</v>
      </c>
      <c r="BY9" s="5" t="str">
        <f t="shared" si="17"/>
        <v>***</v>
      </c>
      <c r="BZ9" s="5"/>
      <c r="CA9" s="5"/>
      <c r="CB9">
        <v>1</v>
      </c>
      <c r="CC9">
        <v>7</v>
      </c>
      <c r="CD9">
        <v>14</v>
      </c>
      <c r="CE9" t="s">
        <v>90</v>
      </c>
      <c r="CF9">
        <v>2</v>
      </c>
      <c r="CG9">
        <v>21</v>
      </c>
      <c r="CH9" t="s">
        <v>99</v>
      </c>
    </row>
    <row r="10" spans="1:86" ht="15.75" x14ac:dyDescent="0.25">
      <c r="A10" t="s">
        <v>52</v>
      </c>
      <c r="B10">
        <v>14</v>
      </c>
      <c r="C10">
        <v>32</v>
      </c>
      <c r="F10" s="5" t="str">
        <f t="shared" si="0"/>
        <v>***</v>
      </c>
      <c r="G10">
        <v>17</v>
      </c>
      <c r="H10">
        <v>27</v>
      </c>
      <c r="K10" s="5" t="str">
        <f t="shared" si="1"/>
        <v>***</v>
      </c>
      <c r="P10" s="5" t="str">
        <f t="shared" si="2"/>
        <v>***</v>
      </c>
      <c r="U10" s="5" t="str">
        <f t="shared" si="3"/>
        <v>***</v>
      </c>
      <c r="V10">
        <v>29</v>
      </c>
      <c r="W10">
        <v>24</v>
      </c>
      <c r="X10">
        <v>29</v>
      </c>
      <c r="Y10">
        <v>33</v>
      </c>
      <c r="Z10" s="5">
        <f t="shared" si="4"/>
        <v>-0.47940074906367086</v>
      </c>
      <c r="AA10">
        <v>30</v>
      </c>
      <c r="AB10"/>
      <c r="AC10" s="5" t="str">
        <f t="shared" si="5"/>
        <v>***</v>
      </c>
      <c r="AD10">
        <v>22</v>
      </c>
      <c r="AE10">
        <v>27</v>
      </c>
      <c r="AF10" s="5">
        <f t="shared" si="6"/>
        <v>-0.409150326797385</v>
      </c>
      <c r="AG10">
        <v>1</v>
      </c>
      <c r="AH10">
        <v>6</v>
      </c>
      <c r="AI10" s="5">
        <f t="shared" si="7"/>
        <v>1.8548387096774188</v>
      </c>
      <c r="AJ10">
        <v>11</v>
      </c>
      <c r="AK10">
        <v>1</v>
      </c>
      <c r="AN10" s="5" t="str">
        <f t="shared" si="8"/>
        <v>***</v>
      </c>
      <c r="AO10">
        <v>6</v>
      </c>
      <c r="AP10">
        <v>3</v>
      </c>
      <c r="AS10" s="5" t="str">
        <f t="shared" si="9"/>
        <v>***</v>
      </c>
      <c r="AX10" s="5" t="str">
        <f t="shared" si="10"/>
        <v>***</v>
      </c>
      <c r="BC10" s="5" t="str">
        <f t="shared" si="11"/>
        <v>***</v>
      </c>
      <c r="BD10">
        <v>37</v>
      </c>
      <c r="BE10">
        <v>40</v>
      </c>
      <c r="BF10" s="5">
        <f t="shared" si="12"/>
        <v>0.52380952380952395</v>
      </c>
      <c r="BG10">
        <v>234</v>
      </c>
      <c r="BI10" s="5" t="str">
        <f t="shared" si="13"/>
        <v>***</v>
      </c>
      <c r="BN10" s="5" t="str">
        <f t="shared" si="14"/>
        <v>***</v>
      </c>
      <c r="BS10" s="5" t="str">
        <f t="shared" si="15"/>
        <v>***</v>
      </c>
      <c r="BU10">
        <v>5</v>
      </c>
      <c r="BV10" s="5" t="str">
        <f t="shared" si="16"/>
        <v>***</v>
      </c>
      <c r="BX10">
        <v>0</v>
      </c>
      <c r="BY10" s="5" t="str">
        <f t="shared" si="17"/>
        <v>***</v>
      </c>
      <c r="BZ10" s="5"/>
      <c r="CA10" s="5"/>
      <c r="CB10">
        <v>1</v>
      </c>
      <c r="CC10">
        <v>7</v>
      </c>
      <c r="CD10">
        <v>12</v>
      </c>
      <c r="CE10" t="s">
        <v>90</v>
      </c>
      <c r="CF10">
        <v>6</v>
      </c>
      <c r="CG10">
        <v>3</v>
      </c>
      <c r="CH10" t="s">
        <v>93</v>
      </c>
    </row>
    <row r="11" spans="1:86" ht="15.75" x14ac:dyDescent="0.25">
      <c r="A11" t="s">
        <v>53</v>
      </c>
      <c r="B11">
        <v>29</v>
      </c>
      <c r="C11">
        <v>6</v>
      </c>
      <c r="D11">
        <v>36</v>
      </c>
      <c r="E11">
        <v>8</v>
      </c>
      <c r="F11" s="5">
        <f t="shared" si="0"/>
        <v>0.71162790697674394</v>
      </c>
      <c r="G11">
        <v>33</v>
      </c>
      <c r="H11">
        <v>8</v>
      </c>
      <c r="I11">
        <v>49</v>
      </c>
      <c r="J11">
        <v>13</v>
      </c>
      <c r="K11" s="5">
        <f t="shared" si="1"/>
        <v>2.1421800947867298</v>
      </c>
      <c r="L11">
        <v>12</v>
      </c>
      <c r="M11">
        <v>8</v>
      </c>
      <c r="N11">
        <v>9</v>
      </c>
      <c r="O11">
        <v>4</v>
      </c>
      <c r="P11" s="5">
        <f t="shared" si="2"/>
        <v>-1.172514619883041</v>
      </c>
      <c r="Q11">
        <v>11</v>
      </c>
      <c r="R11">
        <v>9</v>
      </c>
      <c r="S11">
        <v>8</v>
      </c>
      <c r="T11">
        <v>6</v>
      </c>
      <c r="U11" s="5">
        <f t="shared" si="3"/>
        <v>-0.83466666666666645</v>
      </c>
      <c r="V11">
        <v>58</v>
      </c>
      <c r="W11">
        <v>58</v>
      </c>
      <c r="X11">
        <v>59</v>
      </c>
      <c r="Y11">
        <v>62</v>
      </c>
      <c r="Z11" s="5">
        <f t="shared" si="4"/>
        <v>-0.10486891385767833</v>
      </c>
      <c r="AA11">
        <v>50</v>
      </c>
      <c r="AB11">
        <v>50</v>
      </c>
      <c r="AC11" s="5">
        <f t="shared" si="5"/>
        <v>-0.31192660550459028</v>
      </c>
      <c r="AD11">
        <v>38</v>
      </c>
      <c r="AE11">
        <v>38</v>
      </c>
      <c r="AF11" s="5">
        <f t="shared" si="6"/>
        <v>-1.062745098039215</v>
      </c>
      <c r="AG11">
        <v>8</v>
      </c>
      <c r="AH11">
        <v>7</v>
      </c>
      <c r="AI11" s="5">
        <f t="shared" si="7"/>
        <v>-1.3709677419354842</v>
      </c>
      <c r="AJ11">
        <v>35</v>
      </c>
      <c r="AK11">
        <v>9</v>
      </c>
      <c r="AL11">
        <v>40</v>
      </c>
      <c r="AM11">
        <v>10</v>
      </c>
      <c r="AN11" s="5">
        <f t="shared" si="8"/>
        <v>-0.42056074766355156</v>
      </c>
      <c r="AO11">
        <v>16</v>
      </c>
      <c r="AP11">
        <v>8</v>
      </c>
      <c r="AQ11">
        <v>25</v>
      </c>
      <c r="AR11">
        <v>10</v>
      </c>
      <c r="AS11" s="5">
        <f t="shared" si="9"/>
        <v>-0.14492753623188442</v>
      </c>
      <c r="AV11">
        <v>17</v>
      </c>
      <c r="AW11">
        <v>9</v>
      </c>
      <c r="AX11" s="5" t="str">
        <f t="shared" si="10"/>
        <v>***</v>
      </c>
      <c r="BA11">
        <v>7</v>
      </c>
      <c r="BB11">
        <v>11</v>
      </c>
      <c r="BC11" s="5" t="str">
        <f t="shared" si="11"/>
        <v>***</v>
      </c>
      <c r="BD11">
        <v>26</v>
      </c>
      <c r="BE11">
        <v>26.2</v>
      </c>
      <c r="BF11" s="5">
        <f t="shared" si="12"/>
        <v>0.15343915343915346</v>
      </c>
      <c r="BG11">
        <v>69</v>
      </c>
      <c r="BH11">
        <v>64.2</v>
      </c>
      <c r="BI11" s="5">
        <f t="shared" si="13"/>
        <v>-4.3884220354808483E-2</v>
      </c>
      <c r="BN11" s="5" t="str">
        <f t="shared" si="14"/>
        <v>***</v>
      </c>
      <c r="BS11" s="5" t="str">
        <f t="shared" si="15"/>
        <v>***</v>
      </c>
      <c r="BV11" s="5" t="str">
        <f t="shared" si="16"/>
        <v>***</v>
      </c>
      <c r="BY11" s="5" t="str">
        <f t="shared" si="17"/>
        <v>***</v>
      </c>
      <c r="BZ11" s="5"/>
      <c r="CA11" s="5"/>
      <c r="CB11">
        <v>0</v>
      </c>
      <c r="CC11">
        <v>7</v>
      </c>
      <c r="CD11">
        <v>14</v>
      </c>
      <c r="CE11" t="s">
        <v>92</v>
      </c>
      <c r="CF11">
        <v>1</v>
      </c>
      <c r="CG11">
        <v>6</v>
      </c>
      <c r="CH11" t="s">
        <v>93</v>
      </c>
    </row>
    <row r="12" spans="1:86" ht="15.75" x14ac:dyDescent="0.25">
      <c r="A12" t="s">
        <v>54</v>
      </c>
      <c r="B12">
        <v>30</v>
      </c>
      <c r="C12">
        <v>7</v>
      </c>
      <c r="D12">
        <v>33</v>
      </c>
      <c r="E12">
        <v>8</v>
      </c>
      <c r="F12" s="5">
        <f t="shared" si="0"/>
        <v>0.24651162790697645</v>
      </c>
      <c r="G12">
        <v>22</v>
      </c>
      <c r="H12">
        <v>6</v>
      </c>
      <c r="I12">
        <v>28</v>
      </c>
      <c r="J12">
        <v>7</v>
      </c>
      <c r="K12" s="5">
        <f t="shared" si="1"/>
        <v>0.24644549763033158</v>
      </c>
      <c r="L12">
        <v>12</v>
      </c>
      <c r="M12">
        <v>9</v>
      </c>
      <c r="N12">
        <v>12</v>
      </c>
      <c r="O12">
        <v>9</v>
      </c>
      <c r="P12" s="5">
        <f t="shared" si="2"/>
        <v>-2.9239766081870723E-3</v>
      </c>
      <c r="Q12">
        <v>12</v>
      </c>
      <c r="R12">
        <v>10</v>
      </c>
      <c r="S12">
        <v>11</v>
      </c>
      <c r="T12">
        <v>9</v>
      </c>
      <c r="U12" s="5">
        <f t="shared" si="3"/>
        <v>-0.30133333333333306</v>
      </c>
      <c r="V12">
        <v>56</v>
      </c>
      <c r="W12">
        <v>43</v>
      </c>
      <c r="X12">
        <v>60</v>
      </c>
      <c r="Y12">
        <v>66</v>
      </c>
      <c r="Z12" s="5">
        <f t="shared" si="4"/>
        <v>1.0187265917602992</v>
      </c>
      <c r="AA12">
        <v>50</v>
      </c>
      <c r="AB12">
        <v>50</v>
      </c>
      <c r="AC12" s="5">
        <f t="shared" si="5"/>
        <v>-0.31192660550459028</v>
      </c>
      <c r="AD12">
        <v>55</v>
      </c>
      <c r="AE12">
        <v>55</v>
      </c>
      <c r="AF12" s="5">
        <f t="shared" si="6"/>
        <v>-1.062745098039215</v>
      </c>
      <c r="AG12">
        <v>9</v>
      </c>
      <c r="AH12">
        <v>13</v>
      </c>
      <c r="AI12" s="5">
        <f t="shared" si="7"/>
        <v>1.3172043010752683</v>
      </c>
      <c r="AJ12">
        <v>42</v>
      </c>
      <c r="AK12">
        <v>11</v>
      </c>
      <c r="AL12">
        <v>51</v>
      </c>
      <c r="AM12">
        <v>13</v>
      </c>
      <c r="AN12" s="5">
        <f t="shared" si="8"/>
        <v>4.6728971962616654E-2</v>
      </c>
      <c r="AO12">
        <v>27</v>
      </c>
      <c r="AP12">
        <v>11</v>
      </c>
      <c r="AQ12">
        <v>33</v>
      </c>
      <c r="AR12">
        <v>14</v>
      </c>
      <c r="AS12" s="5">
        <f t="shared" si="9"/>
        <v>0.33816425120772914</v>
      </c>
      <c r="AV12">
        <v>26</v>
      </c>
      <c r="AW12">
        <v>13</v>
      </c>
      <c r="AX12" s="5" t="str">
        <f t="shared" si="10"/>
        <v>***</v>
      </c>
      <c r="BA12">
        <v>7</v>
      </c>
      <c r="BB12">
        <v>11</v>
      </c>
      <c r="BC12" s="5" t="str">
        <f t="shared" si="11"/>
        <v>***</v>
      </c>
      <c r="BD12">
        <v>24.5</v>
      </c>
      <c r="BE12">
        <v>32</v>
      </c>
      <c r="BF12" s="5">
        <f t="shared" si="12"/>
        <v>1.1190476190476193</v>
      </c>
      <c r="BG12">
        <v>103</v>
      </c>
      <c r="BH12">
        <v>59</v>
      </c>
      <c r="BI12" s="5">
        <f t="shared" si="13"/>
        <v>-1.8739495798319326</v>
      </c>
      <c r="BN12" s="5" t="str">
        <f t="shared" si="14"/>
        <v>***</v>
      </c>
      <c r="BS12" s="5" t="str">
        <f t="shared" si="15"/>
        <v>***</v>
      </c>
      <c r="BU12">
        <v>23</v>
      </c>
      <c r="BV12" s="5" t="str">
        <f t="shared" si="16"/>
        <v>***</v>
      </c>
      <c r="BX12">
        <v>6</v>
      </c>
      <c r="BY12" s="5" t="str">
        <f t="shared" si="17"/>
        <v>***</v>
      </c>
      <c r="BZ12" s="5"/>
      <c r="CA12" s="5"/>
      <c r="CB12">
        <v>0</v>
      </c>
      <c r="CC12">
        <v>7</v>
      </c>
      <c r="CD12">
        <v>16</v>
      </c>
      <c r="CE12" t="s">
        <v>90</v>
      </c>
      <c r="CF12">
        <v>12</v>
      </c>
      <c r="CG12">
        <v>47</v>
      </c>
      <c r="CH12" t="s">
        <v>100</v>
      </c>
    </row>
    <row r="13" spans="1:86" ht="15.75" x14ac:dyDescent="0.25">
      <c r="A13" t="s">
        <v>55</v>
      </c>
      <c r="B13">
        <v>10</v>
      </c>
      <c r="C13">
        <v>1</v>
      </c>
      <c r="F13" s="5" t="str">
        <f t="shared" si="0"/>
        <v>***</v>
      </c>
      <c r="G13">
        <v>37</v>
      </c>
      <c r="H13">
        <v>9</v>
      </c>
      <c r="K13" s="5" t="str">
        <f t="shared" si="1"/>
        <v>***</v>
      </c>
      <c r="L13">
        <v>8</v>
      </c>
      <c r="M13">
        <v>3</v>
      </c>
      <c r="P13" s="5" t="str">
        <f t="shared" si="2"/>
        <v>***</v>
      </c>
      <c r="Q13">
        <v>7</v>
      </c>
      <c r="R13">
        <v>5</v>
      </c>
      <c r="U13" s="5" t="str">
        <f t="shared" si="3"/>
        <v>***</v>
      </c>
      <c r="V13">
        <v>39</v>
      </c>
      <c r="W13">
        <v>20</v>
      </c>
      <c r="X13">
        <v>43</v>
      </c>
      <c r="Y13">
        <v>23</v>
      </c>
      <c r="Z13" s="5">
        <f t="shared" si="4"/>
        <v>1.0187265917602992</v>
      </c>
      <c r="AA13">
        <v>39</v>
      </c>
      <c r="AB13"/>
      <c r="AC13" s="5" t="str">
        <f t="shared" si="5"/>
        <v>***</v>
      </c>
      <c r="AD13">
        <v>33</v>
      </c>
      <c r="AE13">
        <v>29</v>
      </c>
      <c r="AF13" s="5">
        <f t="shared" si="6"/>
        <v>-1.585620915032679</v>
      </c>
      <c r="AG13">
        <v>4</v>
      </c>
      <c r="AH13">
        <v>2</v>
      </c>
      <c r="AI13" s="5">
        <f t="shared" si="7"/>
        <v>-1.9086021505376347</v>
      </c>
      <c r="AN13" s="5" t="str">
        <f t="shared" si="8"/>
        <v>***</v>
      </c>
      <c r="AS13" s="5" t="str">
        <f t="shared" si="9"/>
        <v>***</v>
      </c>
      <c r="AX13" s="5" t="str">
        <f t="shared" si="10"/>
        <v>***</v>
      </c>
      <c r="BC13" s="5" t="str">
        <f t="shared" si="11"/>
        <v>***</v>
      </c>
      <c r="BD13">
        <v>27</v>
      </c>
      <c r="BF13" s="5" t="str">
        <f t="shared" si="12"/>
        <v>***</v>
      </c>
      <c r="BG13">
        <v>68</v>
      </c>
      <c r="BI13" s="5" t="str">
        <f t="shared" si="13"/>
        <v>***</v>
      </c>
      <c r="BN13" s="5" t="str">
        <f t="shared" si="14"/>
        <v>***</v>
      </c>
      <c r="BS13" s="5" t="str">
        <f t="shared" si="15"/>
        <v>***</v>
      </c>
      <c r="BV13" s="5" t="str">
        <f t="shared" si="16"/>
        <v>***</v>
      </c>
      <c r="BY13" s="5" t="str">
        <f t="shared" si="17"/>
        <v>***</v>
      </c>
      <c r="BZ13" s="5"/>
      <c r="CA13" s="5"/>
      <c r="CB13">
        <v>1</v>
      </c>
      <c r="CC13">
        <v>7</v>
      </c>
      <c r="CD13">
        <v>16</v>
      </c>
      <c r="CE13" t="s">
        <v>90</v>
      </c>
      <c r="CF13">
        <v>11</v>
      </c>
      <c r="CG13">
        <v>26</v>
      </c>
      <c r="CH13" t="s">
        <v>93</v>
      </c>
    </row>
    <row r="14" spans="1:86" ht="15.75" x14ac:dyDescent="0.25">
      <c r="A14" t="s">
        <v>56</v>
      </c>
      <c r="B14">
        <v>32</v>
      </c>
      <c r="C14">
        <v>7</v>
      </c>
      <c r="F14" s="5" t="str">
        <f t="shared" si="0"/>
        <v>***</v>
      </c>
      <c r="G14">
        <v>30</v>
      </c>
      <c r="H14">
        <v>7</v>
      </c>
      <c r="K14" s="5" t="str">
        <f t="shared" si="1"/>
        <v>***</v>
      </c>
      <c r="L14">
        <v>13</v>
      </c>
      <c r="M14">
        <v>9</v>
      </c>
      <c r="P14" s="5" t="str">
        <f t="shared" si="2"/>
        <v>***</v>
      </c>
      <c r="Q14">
        <v>13</v>
      </c>
      <c r="R14">
        <v>9</v>
      </c>
      <c r="U14" s="5" t="str">
        <f t="shared" si="3"/>
        <v>***</v>
      </c>
      <c r="V14">
        <v>27</v>
      </c>
      <c r="W14">
        <v>14</v>
      </c>
      <c r="X14">
        <v>32</v>
      </c>
      <c r="Y14">
        <v>20</v>
      </c>
      <c r="Z14" s="5">
        <f t="shared" si="4"/>
        <v>1.3932584269662918</v>
      </c>
      <c r="AA14">
        <v>48</v>
      </c>
      <c r="AB14"/>
      <c r="AC14" s="5" t="str">
        <f t="shared" si="5"/>
        <v>***</v>
      </c>
      <c r="AD14">
        <v>45</v>
      </c>
      <c r="AE14">
        <v>45</v>
      </c>
      <c r="AF14" s="5">
        <f t="shared" si="6"/>
        <v>-1.062745098039215</v>
      </c>
      <c r="AG14">
        <v>8</v>
      </c>
      <c r="AH14">
        <v>8</v>
      </c>
      <c r="AI14" s="5">
        <f t="shared" si="7"/>
        <v>-0.8333333333333337</v>
      </c>
      <c r="AJ14">
        <v>24</v>
      </c>
      <c r="AK14">
        <v>5</v>
      </c>
      <c r="AN14" s="5" t="str">
        <f t="shared" si="8"/>
        <v>***</v>
      </c>
      <c r="AO14">
        <v>13</v>
      </c>
      <c r="AP14">
        <v>6</v>
      </c>
      <c r="AS14" s="5" t="str">
        <f t="shared" si="9"/>
        <v>***</v>
      </c>
      <c r="AX14" s="5" t="str">
        <f t="shared" si="10"/>
        <v>***</v>
      </c>
      <c r="BC14" s="5" t="str">
        <f t="shared" si="11"/>
        <v>***</v>
      </c>
      <c r="BD14">
        <v>26</v>
      </c>
      <c r="BE14">
        <v>26</v>
      </c>
      <c r="BF14" s="5">
        <f t="shared" si="12"/>
        <v>0.12698412698412712</v>
      </c>
      <c r="BG14">
        <v>53</v>
      </c>
      <c r="BH14">
        <v>82</v>
      </c>
      <c r="BI14" s="5">
        <f t="shared" si="13"/>
        <v>1.534080298786181</v>
      </c>
      <c r="BN14" s="5" t="str">
        <f t="shared" si="14"/>
        <v>***</v>
      </c>
      <c r="BS14" s="5" t="str">
        <f t="shared" si="15"/>
        <v>***</v>
      </c>
      <c r="BU14">
        <v>15</v>
      </c>
      <c r="BV14" s="5" t="str">
        <f t="shared" si="16"/>
        <v>***</v>
      </c>
      <c r="BX14">
        <v>5</v>
      </c>
      <c r="BY14" s="5" t="str">
        <f t="shared" si="17"/>
        <v>***</v>
      </c>
      <c r="BZ14" s="5"/>
      <c r="CA14" s="5"/>
      <c r="CB14">
        <v>0</v>
      </c>
      <c r="CC14">
        <v>7</v>
      </c>
      <c r="CD14">
        <v>15</v>
      </c>
      <c r="CE14" t="s">
        <v>90</v>
      </c>
      <c r="CF14">
        <v>10</v>
      </c>
      <c r="CG14">
        <v>1</v>
      </c>
      <c r="CH14" t="s">
        <v>98</v>
      </c>
    </row>
    <row r="15" spans="1:86" ht="15.75" x14ac:dyDescent="0.25">
      <c r="A15" t="s">
        <v>57</v>
      </c>
      <c r="B15">
        <v>26</v>
      </c>
      <c r="C15">
        <v>3</v>
      </c>
      <c r="D15">
        <v>30</v>
      </c>
      <c r="E15">
        <v>6</v>
      </c>
      <c r="F15" s="5">
        <f t="shared" si="0"/>
        <v>1.1767441860465113</v>
      </c>
      <c r="G15">
        <v>24</v>
      </c>
      <c r="H15">
        <v>6</v>
      </c>
      <c r="I15">
        <v>19</v>
      </c>
      <c r="J15">
        <v>4</v>
      </c>
      <c r="K15" s="5">
        <f t="shared" si="1"/>
        <v>-1.1753554502369672</v>
      </c>
      <c r="L15">
        <v>9</v>
      </c>
      <c r="M15">
        <v>5</v>
      </c>
      <c r="N15">
        <v>13</v>
      </c>
      <c r="O15">
        <v>9</v>
      </c>
      <c r="P15" s="5">
        <f t="shared" si="2"/>
        <v>1.1666666666666667</v>
      </c>
      <c r="Q15">
        <v>8</v>
      </c>
      <c r="R15">
        <v>6</v>
      </c>
      <c r="S15">
        <v>13</v>
      </c>
      <c r="T15">
        <v>7</v>
      </c>
      <c r="U15" s="5">
        <f t="shared" si="3"/>
        <v>0.23200000000000026</v>
      </c>
      <c r="V15">
        <v>51</v>
      </c>
      <c r="W15">
        <v>39</v>
      </c>
      <c r="X15">
        <v>56</v>
      </c>
      <c r="Y15">
        <v>45</v>
      </c>
      <c r="Z15" s="5">
        <f t="shared" si="4"/>
        <v>1.3932584269662918</v>
      </c>
      <c r="AA15">
        <v>50</v>
      </c>
      <c r="AB15">
        <v>50</v>
      </c>
      <c r="AC15" s="5">
        <f t="shared" si="5"/>
        <v>-0.31192660550459028</v>
      </c>
      <c r="AD15">
        <v>52</v>
      </c>
      <c r="AE15">
        <v>53</v>
      </c>
      <c r="AF15" s="5">
        <f t="shared" si="6"/>
        <v>-0.93202614379084903</v>
      </c>
      <c r="AG15">
        <v>10</v>
      </c>
      <c r="AH15">
        <v>10</v>
      </c>
      <c r="AI15" s="5">
        <f t="shared" si="7"/>
        <v>-0.8333333333333337</v>
      </c>
      <c r="AL15">
        <v>47</v>
      </c>
      <c r="AM15">
        <v>12</v>
      </c>
      <c r="AN15" s="5" t="str">
        <f t="shared" si="8"/>
        <v>***</v>
      </c>
      <c r="AQ15">
        <v>30</v>
      </c>
      <c r="AR15">
        <v>12</v>
      </c>
      <c r="AS15" s="5" t="str">
        <f t="shared" si="9"/>
        <v>***</v>
      </c>
      <c r="AT15">
        <v>27</v>
      </c>
      <c r="AU15">
        <v>13</v>
      </c>
      <c r="AV15">
        <v>26</v>
      </c>
      <c r="AW15">
        <v>13</v>
      </c>
      <c r="AX15" s="5">
        <f t="shared" si="10"/>
        <v>-0.72164948453608269</v>
      </c>
      <c r="AY15">
        <v>8</v>
      </c>
      <c r="AZ15">
        <v>13</v>
      </c>
      <c r="BA15">
        <v>8</v>
      </c>
      <c r="BB15">
        <v>13</v>
      </c>
      <c r="BC15" s="5">
        <f t="shared" si="11"/>
        <v>-0.31914893617021262</v>
      </c>
      <c r="BD15">
        <v>36</v>
      </c>
      <c r="BE15">
        <v>45</v>
      </c>
      <c r="BF15" s="5">
        <f t="shared" si="12"/>
        <v>1.3174603174603177</v>
      </c>
      <c r="BG15">
        <v>114</v>
      </c>
      <c r="BH15">
        <v>95</v>
      </c>
      <c r="BI15" s="5">
        <f t="shared" si="13"/>
        <v>-0.70681605975723616</v>
      </c>
      <c r="BN15" s="5" t="str">
        <f t="shared" si="14"/>
        <v>***</v>
      </c>
      <c r="BQ15">
        <v>114</v>
      </c>
      <c r="BR15">
        <v>1</v>
      </c>
      <c r="BS15" s="5" t="str">
        <f t="shared" si="15"/>
        <v>***</v>
      </c>
      <c r="BT15">
        <v>20</v>
      </c>
      <c r="BV15" s="5" t="str">
        <f t="shared" si="16"/>
        <v>***</v>
      </c>
      <c r="BW15">
        <v>9</v>
      </c>
      <c r="BY15" s="5" t="str">
        <f t="shared" si="17"/>
        <v>***</v>
      </c>
      <c r="BZ15" s="5"/>
      <c r="CA15" s="5"/>
      <c r="CB15">
        <v>0</v>
      </c>
      <c r="CC15">
        <v>7</v>
      </c>
      <c r="CD15">
        <v>13</v>
      </c>
      <c r="CE15" t="s">
        <v>90</v>
      </c>
      <c r="CF15">
        <v>2</v>
      </c>
      <c r="CG15">
        <v>7</v>
      </c>
      <c r="CH15" t="s">
        <v>93</v>
      </c>
    </row>
    <row r="16" spans="1:86" ht="15.75" x14ac:dyDescent="0.25">
      <c r="A16" t="s">
        <v>58</v>
      </c>
      <c r="D16">
        <v>36</v>
      </c>
      <c r="E16">
        <v>8</v>
      </c>
      <c r="F16" s="5" t="str">
        <f t="shared" si="0"/>
        <v>***</v>
      </c>
      <c r="I16">
        <v>39</v>
      </c>
      <c r="J16">
        <v>10</v>
      </c>
      <c r="K16" s="5" t="str">
        <f t="shared" si="1"/>
        <v>***</v>
      </c>
      <c r="N16">
        <v>22</v>
      </c>
      <c r="O16">
        <v>19</v>
      </c>
      <c r="P16" s="5" t="str">
        <f t="shared" si="2"/>
        <v>***</v>
      </c>
      <c r="S16">
        <v>21</v>
      </c>
      <c r="T16">
        <v>19</v>
      </c>
      <c r="U16" s="5" t="str">
        <f t="shared" si="3"/>
        <v>***</v>
      </c>
      <c r="V16">
        <v>46</v>
      </c>
      <c r="W16">
        <v>28</v>
      </c>
      <c r="X16">
        <v>51</v>
      </c>
      <c r="Y16">
        <v>36</v>
      </c>
      <c r="Z16" s="5">
        <f t="shared" si="4"/>
        <v>1.3932584269662918</v>
      </c>
      <c r="AA16">
        <v>50</v>
      </c>
      <c r="AB16">
        <v>50</v>
      </c>
      <c r="AC16" s="5">
        <f t="shared" si="5"/>
        <v>-0.31192660550459028</v>
      </c>
      <c r="AD16">
        <v>51</v>
      </c>
      <c r="AE16">
        <v>52</v>
      </c>
      <c r="AF16" s="5">
        <f t="shared" si="6"/>
        <v>-0.93202614379084903</v>
      </c>
      <c r="AG16">
        <v>11</v>
      </c>
      <c r="AH16">
        <v>11</v>
      </c>
      <c r="AI16" s="5">
        <f t="shared" si="7"/>
        <v>-0.8333333333333337</v>
      </c>
      <c r="AL16">
        <v>48</v>
      </c>
      <c r="AM16">
        <v>12</v>
      </c>
      <c r="AN16" s="5" t="str">
        <f t="shared" si="8"/>
        <v>***</v>
      </c>
      <c r="AQ16">
        <v>31</v>
      </c>
      <c r="AR16">
        <v>12</v>
      </c>
      <c r="AS16" s="5" t="str">
        <f t="shared" si="9"/>
        <v>***</v>
      </c>
      <c r="AT16">
        <v>21</v>
      </c>
      <c r="AU16">
        <v>11</v>
      </c>
      <c r="AV16">
        <v>25</v>
      </c>
      <c r="AW16">
        <v>12</v>
      </c>
      <c r="AX16" s="5">
        <f t="shared" si="10"/>
        <v>-0.20618556701030946</v>
      </c>
      <c r="AY16">
        <v>7</v>
      </c>
      <c r="AZ16">
        <v>11</v>
      </c>
      <c r="BA16">
        <v>6</v>
      </c>
      <c r="BB16">
        <v>10</v>
      </c>
      <c r="BC16" s="5">
        <f t="shared" si="11"/>
        <v>-0.85106382978723394</v>
      </c>
      <c r="BE16">
        <v>17.8</v>
      </c>
      <c r="BF16" s="5" t="str">
        <f t="shared" si="12"/>
        <v>***</v>
      </c>
      <c r="BH16">
        <v>58.7</v>
      </c>
      <c r="BI16" s="5" t="str">
        <f t="shared" si="13"/>
        <v>***</v>
      </c>
      <c r="BN16" s="5" t="str">
        <f t="shared" si="14"/>
        <v>***</v>
      </c>
      <c r="BQ16">
        <v>89</v>
      </c>
      <c r="BR16">
        <v>3</v>
      </c>
      <c r="BS16" s="5" t="str">
        <f t="shared" si="15"/>
        <v>***</v>
      </c>
      <c r="BT16">
        <v>31</v>
      </c>
      <c r="BU16">
        <v>26</v>
      </c>
      <c r="BV16" s="5">
        <f t="shared" si="16"/>
        <v>-2.5077399380804946</v>
      </c>
      <c r="BW16">
        <v>12</v>
      </c>
      <c r="BX16">
        <v>10</v>
      </c>
      <c r="BY16" s="5">
        <f t="shared" si="17"/>
        <v>-2.6732673267326725</v>
      </c>
      <c r="BZ16" s="5"/>
      <c r="CA16" s="5"/>
      <c r="CB16">
        <v>1</v>
      </c>
      <c r="CC16">
        <v>7</v>
      </c>
      <c r="CD16">
        <v>16</v>
      </c>
      <c r="CE16" t="s">
        <v>90</v>
      </c>
      <c r="CF16">
        <v>2</v>
      </c>
      <c r="CG16">
        <v>25</v>
      </c>
      <c r="CH16" t="s">
        <v>101</v>
      </c>
    </row>
    <row r="17" spans="1:86" s="6" customFormat="1" ht="15.75" x14ac:dyDescent="0.25">
      <c r="A17" t="s">
        <v>59</v>
      </c>
      <c r="B17">
        <v>38</v>
      </c>
      <c r="C17">
        <v>10</v>
      </c>
      <c r="D17">
        <v>31</v>
      </c>
      <c r="E17">
        <v>7</v>
      </c>
      <c r="F17" s="5">
        <f t="shared" si="0"/>
        <v>-1.6139534883720934</v>
      </c>
      <c r="G17">
        <v>33</v>
      </c>
      <c r="H17">
        <v>9</v>
      </c>
      <c r="I17">
        <v>23</v>
      </c>
      <c r="J17">
        <v>6</v>
      </c>
      <c r="K17" s="5">
        <f t="shared" si="1"/>
        <v>-1.6492890995260667</v>
      </c>
      <c r="L17">
        <v>11</v>
      </c>
      <c r="M17">
        <v>8</v>
      </c>
      <c r="N17">
        <v>10</v>
      </c>
      <c r="O17">
        <v>6</v>
      </c>
      <c r="P17" s="5">
        <f t="shared" si="2"/>
        <v>-0.58771929824561397</v>
      </c>
      <c r="Q17">
        <v>11</v>
      </c>
      <c r="R17">
        <v>9</v>
      </c>
      <c r="S17">
        <v>9</v>
      </c>
      <c r="T17">
        <v>7</v>
      </c>
      <c r="U17" s="5">
        <f t="shared" si="3"/>
        <v>-0.56799999999999973</v>
      </c>
      <c r="V17">
        <v>47</v>
      </c>
      <c r="W17">
        <v>36</v>
      </c>
      <c r="X17">
        <v>42</v>
      </c>
      <c r="Y17">
        <v>26</v>
      </c>
      <c r="Z17" s="5">
        <f t="shared" si="4"/>
        <v>-2.3520599250936334</v>
      </c>
      <c r="AA17">
        <v>48</v>
      </c>
      <c r="AB17">
        <v>45</v>
      </c>
      <c r="AC17" s="5">
        <f t="shared" si="5"/>
        <v>-3.0642201834862415</v>
      </c>
      <c r="AD17">
        <v>55</v>
      </c>
      <c r="AE17">
        <v>40</v>
      </c>
      <c r="AF17" s="5">
        <f t="shared" si="6"/>
        <v>-3.0235294117647054</v>
      </c>
      <c r="AG17">
        <v>11</v>
      </c>
      <c r="AH17">
        <v>4</v>
      </c>
      <c r="AI17" s="5">
        <f t="shared" si="7"/>
        <v>-4.596774193548387</v>
      </c>
      <c r="AJ17">
        <v>37</v>
      </c>
      <c r="AK17">
        <v>9</v>
      </c>
      <c r="AL17">
        <v>35</v>
      </c>
      <c r="AM17">
        <v>9</v>
      </c>
      <c r="AN17" s="5">
        <f t="shared" si="8"/>
        <v>-0.88785046728971972</v>
      </c>
      <c r="AO17">
        <v>26</v>
      </c>
      <c r="AP17">
        <v>11</v>
      </c>
      <c r="AQ17">
        <v>17</v>
      </c>
      <c r="AR17">
        <v>8</v>
      </c>
      <c r="AS17" s="5">
        <f t="shared" si="9"/>
        <v>-2.5603864734299524</v>
      </c>
      <c r="AT17">
        <v>24</v>
      </c>
      <c r="AU17">
        <v>11</v>
      </c>
      <c r="AV17">
        <v>17</v>
      </c>
      <c r="AW17">
        <v>3</v>
      </c>
      <c r="AX17" s="5">
        <f t="shared" si="10"/>
        <v>-4.8453608247422686</v>
      </c>
      <c r="AY17">
        <v>8</v>
      </c>
      <c r="AZ17">
        <v>13</v>
      </c>
      <c r="BA17">
        <v>6</v>
      </c>
      <c r="BB17">
        <v>10</v>
      </c>
      <c r="BC17" s="5">
        <f t="shared" si="11"/>
        <v>-1.9148936170212765</v>
      </c>
      <c r="BD17">
        <v>36</v>
      </c>
      <c r="BE17">
        <v>94</v>
      </c>
      <c r="BF17" s="5">
        <f t="shared" si="12"/>
        <v>7.7989417989417991</v>
      </c>
      <c r="BG17">
        <v>143</v>
      </c>
      <c r="BH17">
        <v>130</v>
      </c>
      <c r="BI17" s="5">
        <f t="shared" si="13"/>
        <v>-0.42670401493930904</v>
      </c>
      <c r="BJ17"/>
      <c r="BK17"/>
      <c r="BL17"/>
      <c r="BM17"/>
      <c r="BN17" s="5" t="str">
        <f t="shared" si="14"/>
        <v>***</v>
      </c>
      <c r="BO17"/>
      <c r="BP17"/>
      <c r="BQ17"/>
      <c r="BR17"/>
      <c r="BS17" s="5" t="str">
        <f t="shared" si="15"/>
        <v>***</v>
      </c>
      <c r="BT17">
        <v>18</v>
      </c>
      <c r="BU17">
        <v>13</v>
      </c>
      <c r="BV17" s="5">
        <f t="shared" si="16"/>
        <v>-2.5077399380804946</v>
      </c>
      <c r="BW17">
        <v>8</v>
      </c>
      <c r="BX17">
        <v>5</v>
      </c>
      <c r="BY17" s="5">
        <f t="shared" si="17"/>
        <v>-3.6633663366336626</v>
      </c>
      <c r="BZ17" s="5"/>
      <c r="CA17" s="5"/>
      <c r="CB17">
        <v>0</v>
      </c>
      <c r="CC17">
        <v>7</v>
      </c>
      <c r="CD17">
        <v>16</v>
      </c>
      <c r="CE17" t="s">
        <v>90</v>
      </c>
      <c r="CF17">
        <v>4</v>
      </c>
      <c r="CG17">
        <v>1</v>
      </c>
      <c r="CH17" t="s">
        <v>93</v>
      </c>
    </row>
    <row r="18" spans="1:86" s="6" customFormat="1" ht="15.75" x14ac:dyDescent="0.25">
      <c r="A18" t="s">
        <v>60</v>
      </c>
      <c r="B18">
        <v>34</v>
      </c>
      <c r="C18">
        <v>8</v>
      </c>
      <c r="D18">
        <v>35</v>
      </c>
      <c r="E18">
        <v>8</v>
      </c>
      <c r="F18" s="5">
        <f t="shared" si="0"/>
        <v>-0.21860465116279101</v>
      </c>
      <c r="G18">
        <v>43</v>
      </c>
      <c r="H18">
        <v>11</v>
      </c>
      <c r="I18">
        <v>44</v>
      </c>
      <c r="J18">
        <v>12</v>
      </c>
      <c r="K18" s="5">
        <f t="shared" si="1"/>
        <v>0.24644549763033158</v>
      </c>
      <c r="L18">
        <v>13</v>
      </c>
      <c r="M18">
        <v>9</v>
      </c>
      <c r="N18">
        <v>14</v>
      </c>
      <c r="O18">
        <v>10</v>
      </c>
      <c r="P18" s="5">
        <f t="shared" si="2"/>
        <v>0.28947368421052638</v>
      </c>
      <c r="Q18">
        <v>12</v>
      </c>
      <c r="R18">
        <v>10</v>
      </c>
      <c r="S18">
        <v>13</v>
      </c>
      <c r="T18">
        <v>11</v>
      </c>
      <c r="U18" s="5">
        <f t="shared" si="3"/>
        <v>0.23200000000000026</v>
      </c>
      <c r="V18">
        <v>50</v>
      </c>
      <c r="W18">
        <v>37</v>
      </c>
      <c r="X18"/>
      <c r="Y18"/>
      <c r="Z18" s="5" t="str">
        <f t="shared" si="4"/>
        <v>***</v>
      </c>
      <c r="AA18">
        <v>50</v>
      </c>
      <c r="AB18"/>
      <c r="AC18" s="5" t="str">
        <f t="shared" si="5"/>
        <v>***</v>
      </c>
      <c r="AD18">
        <v>40</v>
      </c>
      <c r="AE18"/>
      <c r="AF18" s="5" t="str">
        <f t="shared" si="6"/>
        <v>***</v>
      </c>
      <c r="AG18"/>
      <c r="AH18"/>
      <c r="AI18" s="5" t="str">
        <f t="shared" si="7"/>
        <v>***</v>
      </c>
      <c r="AJ18">
        <v>40</v>
      </c>
      <c r="AK18">
        <v>10</v>
      </c>
      <c r="AL18">
        <v>60</v>
      </c>
      <c r="AM18">
        <v>16</v>
      </c>
      <c r="AN18" s="5">
        <f t="shared" si="8"/>
        <v>1.9158878504672894</v>
      </c>
      <c r="AO18">
        <v>29</v>
      </c>
      <c r="AP18">
        <v>12</v>
      </c>
      <c r="AQ18">
        <v>38</v>
      </c>
      <c r="AR18">
        <v>15</v>
      </c>
      <c r="AS18" s="5">
        <f t="shared" si="9"/>
        <v>0.33816425120772914</v>
      </c>
      <c r="AT18">
        <v>19</v>
      </c>
      <c r="AU18">
        <v>10</v>
      </c>
      <c r="AV18">
        <v>11</v>
      </c>
      <c r="AW18">
        <v>7</v>
      </c>
      <c r="AX18" s="5">
        <f t="shared" si="10"/>
        <v>-2.2680412371134024</v>
      </c>
      <c r="AY18">
        <v>7</v>
      </c>
      <c r="AZ18">
        <v>11</v>
      </c>
      <c r="BA18">
        <v>5</v>
      </c>
      <c r="BB18">
        <v>9</v>
      </c>
      <c r="BC18" s="5">
        <f t="shared" si="11"/>
        <v>-1.3829787234042552</v>
      </c>
      <c r="BD18">
        <v>18.5</v>
      </c>
      <c r="BE18">
        <v>11.4</v>
      </c>
      <c r="BF18" s="5">
        <f t="shared" si="12"/>
        <v>-0.8121693121693121</v>
      </c>
      <c r="BG18">
        <v>66</v>
      </c>
      <c r="BH18">
        <v>36.1</v>
      </c>
      <c r="BI18" s="5">
        <f t="shared" si="13"/>
        <v>-1.2156862745098038</v>
      </c>
      <c r="BJ18"/>
      <c r="BK18"/>
      <c r="BL18"/>
      <c r="BM18"/>
      <c r="BN18" s="5" t="str">
        <f t="shared" si="14"/>
        <v>***</v>
      </c>
      <c r="BO18">
        <v>45</v>
      </c>
      <c r="BP18">
        <v>13</v>
      </c>
      <c r="BQ18">
        <v>44</v>
      </c>
      <c r="BR18">
        <v>13</v>
      </c>
      <c r="BS18" s="5">
        <f t="shared" si="15"/>
        <v>-0.4533898305084747</v>
      </c>
      <c r="BT18">
        <v>26</v>
      </c>
      <c r="BU18">
        <v>32</v>
      </c>
      <c r="BV18" s="5">
        <f t="shared" si="16"/>
        <v>0.89783281733746201</v>
      </c>
      <c r="BW18">
        <v>10</v>
      </c>
      <c r="BX18">
        <v>12</v>
      </c>
      <c r="BY18" s="5">
        <f t="shared" si="17"/>
        <v>1.2871287128712878</v>
      </c>
      <c r="BZ18" s="5"/>
      <c r="CA18" s="5"/>
      <c r="CB18">
        <v>0</v>
      </c>
      <c r="CC18">
        <v>8</v>
      </c>
      <c r="CD18">
        <v>12</v>
      </c>
      <c r="CE18" t="s">
        <v>90</v>
      </c>
      <c r="CF18">
        <v>2</v>
      </c>
      <c r="CG18">
        <v>17</v>
      </c>
      <c r="CH18" t="s">
        <v>102</v>
      </c>
    </row>
    <row r="19" spans="1:86" s="6" customFormat="1" ht="15.75" x14ac:dyDescent="0.25">
      <c r="A19" t="s">
        <v>61</v>
      </c>
      <c r="B19">
        <v>37</v>
      </c>
      <c r="C19">
        <v>9</v>
      </c>
      <c r="D19">
        <v>39</v>
      </c>
      <c r="E19">
        <v>10</v>
      </c>
      <c r="F19" s="5">
        <f t="shared" si="0"/>
        <v>0.24651162790697645</v>
      </c>
      <c r="G19">
        <v>58</v>
      </c>
      <c r="H19">
        <v>16</v>
      </c>
      <c r="I19">
        <v>60</v>
      </c>
      <c r="J19">
        <v>16</v>
      </c>
      <c r="K19" s="5">
        <f t="shared" si="1"/>
        <v>-0.22748815165876798</v>
      </c>
      <c r="L19">
        <v>13</v>
      </c>
      <c r="M19">
        <v>9</v>
      </c>
      <c r="N19">
        <v>13</v>
      </c>
      <c r="O19">
        <v>9</v>
      </c>
      <c r="P19" s="5">
        <f t="shared" si="2"/>
        <v>-2.9239766081870723E-3</v>
      </c>
      <c r="Q19">
        <v>7</v>
      </c>
      <c r="R19">
        <v>11</v>
      </c>
      <c r="S19">
        <v>13</v>
      </c>
      <c r="T19">
        <v>11</v>
      </c>
      <c r="U19" s="5">
        <f t="shared" si="3"/>
        <v>-3.4666666666666401E-2</v>
      </c>
      <c r="V19">
        <v>52</v>
      </c>
      <c r="W19">
        <v>36</v>
      </c>
      <c r="X19">
        <v>53</v>
      </c>
      <c r="Y19">
        <v>36</v>
      </c>
      <c r="Z19" s="5">
        <f t="shared" si="4"/>
        <v>-0.10486891385767833</v>
      </c>
      <c r="AA19">
        <v>50</v>
      </c>
      <c r="AB19">
        <v>49</v>
      </c>
      <c r="AC19" s="5">
        <f t="shared" si="5"/>
        <v>-1.2293577981651407</v>
      </c>
      <c r="AD19">
        <v>57</v>
      </c>
      <c r="AE19"/>
      <c r="AF19" s="5" t="str">
        <f t="shared" si="6"/>
        <v>***</v>
      </c>
      <c r="AG19">
        <v>15</v>
      </c>
      <c r="AH19"/>
      <c r="AI19" s="5" t="str">
        <f t="shared" si="7"/>
        <v>***</v>
      </c>
      <c r="AJ19">
        <v>38</v>
      </c>
      <c r="AK19">
        <v>10</v>
      </c>
      <c r="AL19">
        <v>30</v>
      </c>
      <c r="AM19">
        <v>7</v>
      </c>
      <c r="AN19" s="5">
        <f t="shared" si="8"/>
        <v>-2.2897196261682242</v>
      </c>
      <c r="AO19">
        <v>21</v>
      </c>
      <c r="AP19">
        <v>9</v>
      </c>
      <c r="AQ19">
        <v>26</v>
      </c>
      <c r="AR19">
        <v>11</v>
      </c>
      <c r="AS19" s="5">
        <f t="shared" si="9"/>
        <v>-0.14492753623188442</v>
      </c>
      <c r="AT19">
        <v>29</v>
      </c>
      <c r="AU19">
        <v>14</v>
      </c>
      <c r="AV19">
        <v>30</v>
      </c>
      <c r="AW19">
        <v>14</v>
      </c>
      <c r="AX19" s="5">
        <f t="shared" si="10"/>
        <v>-0.72164948453608269</v>
      </c>
      <c r="AY19">
        <v>8</v>
      </c>
      <c r="AZ19">
        <v>13</v>
      </c>
      <c r="BA19">
        <v>8</v>
      </c>
      <c r="BB19">
        <v>13</v>
      </c>
      <c r="BC19" s="5">
        <f t="shared" si="11"/>
        <v>-0.31914893617021262</v>
      </c>
      <c r="BD19">
        <v>35</v>
      </c>
      <c r="BE19">
        <v>26.7</v>
      </c>
      <c r="BF19" s="5">
        <f t="shared" si="12"/>
        <v>-0.97089947089947093</v>
      </c>
      <c r="BG19">
        <v>74</v>
      </c>
      <c r="BH19">
        <v>62.7</v>
      </c>
      <c r="BI19" s="5">
        <f t="shared" si="13"/>
        <v>-0.34733893557422957</v>
      </c>
      <c r="BJ19"/>
      <c r="BK19"/>
      <c r="BL19"/>
      <c r="BM19"/>
      <c r="BN19" s="5" t="str">
        <f t="shared" si="14"/>
        <v>***</v>
      </c>
      <c r="BO19">
        <v>69</v>
      </c>
      <c r="BP19">
        <v>9</v>
      </c>
      <c r="BQ19">
        <v>61</v>
      </c>
      <c r="BR19">
        <v>10</v>
      </c>
      <c r="BS19" s="5">
        <f t="shared" si="15"/>
        <v>-2.9661016949152665E-2</v>
      </c>
      <c r="BT19">
        <v>26</v>
      </c>
      <c r="BU19">
        <v>34</v>
      </c>
      <c r="BV19" s="5">
        <f t="shared" si="16"/>
        <v>1.5170278637770904</v>
      </c>
      <c r="BW19">
        <v>11</v>
      </c>
      <c r="BX19">
        <v>12</v>
      </c>
      <c r="BY19" s="5">
        <f t="shared" si="17"/>
        <v>0.29702970297029774</v>
      </c>
      <c r="BZ19" s="5"/>
      <c r="CA19" s="5"/>
      <c r="CB19">
        <v>0</v>
      </c>
      <c r="CC19">
        <v>8</v>
      </c>
      <c r="CD19">
        <v>14</v>
      </c>
      <c r="CE19" t="s">
        <v>90</v>
      </c>
      <c r="CF19">
        <v>5</v>
      </c>
      <c r="CG19">
        <v>5</v>
      </c>
      <c r="CH19" t="s">
        <v>103</v>
      </c>
    </row>
    <row r="20" spans="1:86" s="6" customFormat="1" ht="15.75" x14ac:dyDescent="0.25">
      <c r="A20" t="s">
        <v>62</v>
      </c>
      <c r="B20">
        <v>38</v>
      </c>
      <c r="C20">
        <v>9</v>
      </c>
      <c r="D20"/>
      <c r="E20"/>
      <c r="F20" s="5" t="str">
        <f t="shared" si="0"/>
        <v>***</v>
      </c>
      <c r="G20">
        <v>26</v>
      </c>
      <c r="H20">
        <v>6</v>
      </c>
      <c r="I20"/>
      <c r="J20"/>
      <c r="K20" s="5" t="str">
        <f t="shared" si="1"/>
        <v>***</v>
      </c>
      <c r="L20">
        <v>13</v>
      </c>
      <c r="M20">
        <v>9</v>
      </c>
      <c r="N20"/>
      <c r="O20"/>
      <c r="P20" s="5" t="str">
        <f t="shared" si="2"/>
        <v>***</v>
      </c>
      <c r="Q20">
        <v>12</v>
      </c>
      <c r="R20">
        <v>10</v>
      </c>
      <c r="S20"/>
      <c r="T20"/>
      <c r="U20" s="5" t="str">
        <f t="shared" si="3"/>
        <v>***</v>
      </c>
      <c r="V20">
        <v>58</v>
      </c>
      <c r="W20">
        <v>57</v>
      </c>
      <c r="X20">
        <v>60</v>
      </c>
      <c r="Y20">
        <v>68</v>
      </c>
      <c r="Z20" s="5">
        <f t="shared" si="4"/>
        <v>0.26966292134831421</v>
      </c>
      <c r="AA20">
        <v>50</v>
      </c>
      <c r="AB20"/>
      <c r="AC20" s="5" t="str">
        <f t="shared" si="5"/>
        <v>***</v>
      </c>
      <c r="AD20">
        <v>46</v>
      </c>
      <c r="AE20">
        <v>46</v>
      </c>
      <c r="AF20" s="5">
        <f t="shared" si="6"/>
        <v>-1.062745098039215</v>
      </c>
      <c r="AG20">
        <v>10</v>
      </c>
      <c r="AH20">
        <v>11</v>
      </c>
      <c r="AI20" s="5">
        <f t="shared" si="7"/>
        <v>-0.29569892473118314</v>
      </c>
      <c r="AJ20">
        <v>20</v>
      </c>
      <c r="AK20">
        <v>4</v>
      </c>
      <c r="AL20"/>
      <c r="AM20"/>
      <c r="AN20" s="5" t="str">
        <f t="shared" si="8"/>
        <v>***</v>
      </c>
      <c r="AO20">
        <v>12</v>
      </c>
      <c r="AP20">
        <v>7</v>
      </c>
      <c r="AQ20"/>
      <c r="AR20"/>
      <c r="AS20" s="5" t="str">
        <f t="shared" si="9"/>
        <v>***</v>
      </c>
      <c r="AT20">
        <v>13</v>
      </c>
      <c r="AU20">
        <v>9</v>
      </c>
      <c r="AV20"/>
      <c r="AW20"/>
      <c r="AX20" s="5" t="str">
        <f t="shared" si="10"/>
        <v>***</v>
      </c>
      <c r="AY20">
        <v>6</v>
      </c>
      <c r="AZ20">
        <v>10</v>
      </c>
      <c r="BA20"/>
      <c r="BB20"/>
      <c r="BC20" s="5" t="str">
        <f t="shared" si="11"/>
        <v>***</v>
      </c>
      <c r="BD20">
        <v>31</v>
      </c>
      <c r="BE20">
        <v>31</v>
      </c>
      <c r="BF20" s="5">
        <f t="shared" si="12"/>
        <v>0.12698412698412712</v>
      </c>
      <c r="BG20">
        <v>66</v>
      </c>
      <c r="BH20">
        <v>68</v>
      </c>
      <c r="BI20" s="5">
        <f t="shared" si="13"/>
        <v>0.27357609710550884</v>
      </c>
      <c r="BJ20"/>
      <c r="BK20"/>
      <c r="BL20"/>
      <c r="BM20"/>
      <c r="BN20" s="5" t="str">
        <f t="shared" si="14"/>
        <v>***</v>
      </c>
      <c r="BO20">
        <v>74</v>
      </c>
      <c r="BP20">
        <v>8</v>
      </c>
      <c r="BQ20"/>
      <c r="BR20"/>
      <c r="BS20" s="5" t="str">
        <f t="shared" si="15"/>
        <v>***</v>
      </c>
      <c r="BT20">
        <v>17</v>
      </c>
      <c r="BU20">
        <v>26</v>
      </c>
      <c r="BV20" s="5">
        <f t="shared" si="16"/>
        <v>1.8266253869969047</v>
      </c>
      <c r="BW20">
        <v>9</v>
      </c>
      <c r="BX20">
        <v>9</v>
      </c>
      <c r="BY20" s="5">
        <f t="shared" si="17"/>
        <v>-0.69306930693069235</v>
      </c>
      <c r="BZ20" s="5"/>
      <c r="CA20" s="5"/>
      <c r="CB20">
        <v>0</v>
      </c>
      <c r="CC20">
        <v>7</v>
      </c>
      <c r="CD20">
        <v>16</v>
      </c>
      <c r="CE20" t="s">
        <v>90</v>
      </c>
      <c r="CF20">
        <v>3</v>
      </c>
      <c r="CG20">
        <v>2</v>
      </c>
      <c r="CH20" t="s">
        <v>93</v>
      </c>
    </row>
    <row r="21" spans="1:86" ht="15.75" x14ac:dyDescent="0.25">
      <c r="A21" t="s">
        <v>63</v>
      </c>
      <c r="B21">
        <v>23</v>
      </c>
      <c r="C21">
        <v>4</v>
      </c>
      <c r="D21">
        <v>25</v>
      </c>
      <c r="F21" s="5" t="str">
        <f t="shared" si="0"/>
        <v>***</v>
      </c>
      <c r="G21">
        <v>27</v>
      </c>
      <c r="H21">
        <v>7</v>
      </c>
      <c r="I21">
        <v>23</v>
      </c>
      <c r="K21" s="5" t="str">
        <f t="shared" si="1"/>
        <v>***</v>
      </c>
      <c r="L21">
        <v>12</v>
      </c>
      <c r="M21">
        <v>8</v>
      </c>
      <c r="N21">
        <v>10</v>
      </c>
      <c r="P21" s="5" t="str">
        <f t="shared" si="2"/>
        <v>***</v>
      </c>
      <c r="Q21">
        <v>12</v>
      </c>
      <c r="R21">
        <v>6</v>
      </c>
      <c r="S21">
        <v>9</v>
      </c>
      <c r="U21" s="5" t="str">
        <f t="shared" si="3"/>
        <v>***</v>
      </c>
      <c r="V21">
        <v>43</v>
      </c>
      <c r="W21">
        <v>26</v>
      </c>
      <c r="X21">
        <v>52</v>
      </c>
      <c r="Y21">
        <v>38</v>
      </c>
      <c r="Z21" s="5">
        <f t="shared" si="4"/>
        <v>2.8913857677902617</v>
      </c>
      <c r="AA21">
        <v>45</v>
      </c>
      <c r="AB21">
        <v>48</v>
      </c>
      <c r="AC21" s="5">
        <f t="shared" si="5"/>
        <v>2.4403669724770607</v>
      </c>
      <c r="AD21">
        <v>41</v>
      </c>
      <c r="AE21">
        <v>38</v>
      </c>
      <c r="AF21" s="5">
        <f t="shared" si="6"/>
        <v>-1.454901960784313</v>
      </c>
      <c r="AG21">
        <v>7</v>
      </c>
      <c r="AH21">
        <v>9</v>
      </c>
      <c r="AI21" s="5">
        <f t="shared" si="7"/>
        <v>0.24193548387096736</v>
      </c>
      <c r="AJ21">
        <v>46</v>
      </c>
      <c r="AK21">
        <v>11</v>
      </c>
      <c r="AL21">
        <v>36</v>
      </c>
      <c r="AM21">
        <v>9</v>
      </c>
      <c r="AN21" s="5">
        <f t="shared" si="8"/>
        <v>-1.8224299065420562</v>
      </c>
      <c r="AO21">
        <v>23</v>
      </c>
      <c r="AP21">
        <v>9</v>
      </c>
      <c r="AQ21">
        <v>18</v>
      </c>
      <c r="AR21">
        <v>8</v>
      </c>
      <c r="AS21" s="5">
        <f t="shared" si="9"/>
        <v>-1.5942028985507251</v>
      </c>
      <c r="AT21">
        <v>16</v>
      </c>
      <c r="AU21">
        <v>8</v>
      </c>
      <c r="AV21">
        <v>23</v>
      </c>
      <c r="AW21">
        <v>10</v>
      </c>
      <c r="AX21" s="5">
        <f t="shared" si="10"/>
        <v>0.30927835051546376</v>
      </c>
      <c r="AY21">
        <v>7</v>
      </c>
      <c r="AZ21">
        <v>11</v>
      </c>
      <c r="BA21">
        <v>7</v>
      </c>
      <c r="BB21">
        <v>11</v>
      </c>
      <c r="BC21" s="5">
        <f t="shared" si="11"/>
        <v>-0.31914893617021262</v>
      </c>
      <c r="BD21">
        <v>35</v>
      </c>
      <c r="BE21">
        <v>44</v>
      </c>
      <c r="BF21" s="5">
        <f t="shared" si="12"/>
        <v>1.3174603174603177</v>
      </c>
      <c r="BG21">
        <v>102</v>
      </c>
      <c r="BH21">
        <v>89</v>
      </c>
      <c r="BI21" s="5">
        <f t="shared" si="13"/>
        <v>-0.42670401493930904</v>
      </c>
      <c r="BN21" s="5" t="str">
        <f t="shared" si="14"/>
        <v>***</v>
      </c>
      <c r="BO21">
        <v>112</v>
      </c>
      <c r="BP21">
        <v>1</v>
      </c>
      <c r="BQ21">
        <v>103</v>
      </c>
      <c r="BS21" s="5" t="str">
        <f t="shared" si="15"/>
        <v>***</v>
      </c>
      <c r="BT21">
        <v>28</v>
      </c>
      <c r="BU21">
        <v>23</v>
      </c>
      <c r="BV21" s="5">
        <f t="shared" si="16"/>
        <v>-2.5077399380804946</v>
      </c>
      <c r="BW21">
        <v>12</v>
      </c>
      <c r="BX21">
        <v>9</v>
      </c>
      <c r="BY21" s="5">
        <f t="shared" si="17"/>
        <v>-3.6633663366336626</v>
      </c>
      <c r="BZ21" s="5"/>
      <c r="CA21" s="5"/>
      <c r="CB21">
        <v>0</v>
      </c>
      <c r="CC21">
        <v>7</v>
      </c>
      <c r="CD21">
        <v>13</v>
      </c>
      <c r="CE21" t="s">
        <v>92</v>
      </c>
      <c r="CF21">
        <v>3</v>
      </c>
      <c r="CG21">
        <v>1</v>
      </c>
      <c r="CH21" t="s">
        <v>93</v>
      </c>
    </row>
    <row r="22" spans="1:86" s="6" customFormat="1" ht="15.75" x14ac:dyDescent="0.25">
      <c r="A22" t="s">
        <v>64</v>
      </c>
      <c r="B22">
        <v>34</v>
      </c>
      <c r="C22">
        <v>8</v>
      </c>
      <c r="D22">
        <v>28</v>
      </c>
      <c r="E22">
        <v>5</v>
      </c>
      <c r="F22" s="5">
        <f t="shared" si="0"/>
        <v>-1.6139534883720934</v>
      </c>
      <c r="G22">
        <v>17</v>
      </c>
      <c r="H22">
        <v>3</v>
      </c>
      <c r="I22">
        <v>17</v>
      </c>
      <c r="J22">
        <v>3</v>
      </c>
      <c r="K22" s="5">
        <f t="shared" si="1"/>
        <v>-0.22748815165876798</v>
      </c>
      <c r="L22">
        <v>13</v>
      </c>
      <c r="M22">
        <v>9</v>
      </c>
      <c r="N22">
        <v>13</v>
      </c>
      <c r="O22">
        <v>9</v>
      </c>
      <c r="P22" s="5">
        <f t="shared" si="2"/>
        <v>-2.9239766081870723E-3</v>
      </c>
      <c r="Q22">
        <v>12</v>
      </c>
      <c r="R22">
        <v>10</v>
      </c>
      <c r="S22">
        <v>12</v>
      </c>
      <c r="T22">
        <v>10</v>
      </c>
      <c r="U22" s="5">
        <f t="shared" si="3"/>
        <v>-3.4666666666666401E-2</v>
      </c>
      <c r="V22">
        <v>52</v>
      </c>
      <c r="W22">
        <v>38</v>
      </c>
      <c r="X22">
        <v>56</v>
      </c>
      <c r="Y22">
        <v>38</v>
      </c>
      <c r="Z22" s="5">
        <f t="shared" si="4"/>
        <v>1.0187265917602992</v>
      </c>
      <c r="AA22">
        <v>47</v>
      </c>
      <c r="AB22"/>
      <c r="AC22" s="5" t="str">
        <f t="shared" si="5"/>
        <v>***</v>
      </c>
      <c r="AD22">
        <v>45</v>
      </c>
      <c r="AE22">
        <v>48</v>
      </c>
      <c r="AF22" s="5">
        <f t="shared" si="6"/>
        <v>-0.67058823529411704</v>
      </c>
      <c r="AG22">
        <v>3</v>
      </c>
      <c r="AH22">
        <v>6</v>
      </c>
      <c r="AI22" s="5">
        <f t="shared" si="7"/>
        <v>0.77956989247311781</v>
      </c>
      <c r="AJ22">
        <v>32</v>
      </c>
      <c r="AK22">
        <v>8</v>
      </c>
      <c r="AL22">
        <v>35</v>
      </c>
      <c r="AM22">
        <v>9</v>
      </c>
      <c r="AN22" s="5">
        <f t="shared" si="8"/>
        <v>-0.42056074766355156</v>
      </c>
      <c r="AO22">
        <v>6</v>
      </c>
      <c r="AP22">
        <v>3</v>
      </c>
      <c r="AQ22">
        <v>22</v>
      </c>
      <c r="AR22">
        <v>9</v>
      </c>
      <c r="AS22" s="5">
        <f t="shared" si="9"/>
        <v>1.7874396135265698</v>
      </c>
      <c r="AT22">
        <v>6</v>
      </c>
      <c r="AU22">
        <v>6</v>
      </c>
      <c r="AV22">
        <v>16</v>
      </c>
      <c r="AW22">
        <v>9</v>
      </c>
      <c r="AX22" s="5">
        <f t="shared" si="10"/>
        <v>0.82474226804123696</v>
      </c>
      <c r="AY22">
        <v>5</v>
      </c>
      <c r="AZ22">
        <v>9</v>
      </c>
      <c r="BA22">
        <v>7</v>
      </c>
      <c r="BB22">
        <v>11</v>
      </c>
      <c r="BC22" s="5">
        <f t="shared" si="11"/>
        <v>0.74468085106382997</v>
      </c>
      <c r="BD22"/>
      <c r="BE22"/>
      <c r="BF22" s="5" t="str">
        <f t="shared" si="12"/>
        <v>***</v>
      </c>
      <c r="BG22"/>
      <c r="BH22"/>
      <c r="BI22" s="5" t="str">
        <f t="shared" si="13"/>
        <v>***</v>
      </c>
      <c r="BJ22"/>
      <c r="BK22"/>
      <c r="BL22"/>
      <c r="BM22"/>
      <c r="BN22" s="5" t="str">
        <f t="shared" si="14"/>
        <v>***</v>
      </c>
      <c r="BO22">
        <v>44</v>
      </c>
      <c r="BP22">
        <v>13</v>
      </c>
      <c r="BQ22"/>
      <c r="BR22">
        <v>12</v>
      </c>
      <c r="BS22" s="5">
        <f t="shared" si="15"/>
        <v>-0.87711864406779683</v>
      </c>
      <c r="BT22">
        <v>16</v>
      </c>
      <c r="BU22">
        <v>14</v>
      </c>
      <c r="BV22" s="5">
        <f t="shared" si="16"/>
        <v>-1.578947368421052</v>
      </c>
      <c r="BW22">
        <v>8</v>
      </c>
      <c r="BX22">
        <v>5</v>
      </c>
      <c r="BY22" s="5">
        <f t="shared" si="17"/>
        <v>-3.6633663366336626</v>
      </c>
      <c r="BZ22" s="5"/>
      <c r="CA22" s="5"/>
      <c r="CB22">
        <v>1</v>
      </c>
      <c r="CC22">
        <v>7</v>
      </c>
      <c r="CD22">
        <v>12</v>
      </c>
      <c r="CE22" t="s">
        <v>90</v>
      </c>
      <c r="CF22"/>
      <c r="CG22">
        <v>36</v>
      </c>
      <c r="CH22" t="s">
        <v>93</v>
      </c>
    </row>
    <row r="23" spans="1:86" ht="15.75" x14ac:dyDescent="0.25">
      <c r="A23" t="s">
        <v>65</v>
      </c>
      <c r="B23">
        <v>40</v>
      </c>
      <c r="C23">
        <v>10</v>
      </c>
      <c r="D23">
        <v>43</v>
      </c>
      <c r="E23">
        <v>11</v>
      </c>
      <c r="F23" s="5">
        <f t="shared" si="0"/>
        <v>0.24651162790697645</v>
      </c>
      <c r="G23">
        <v>33</v>
      </c>
      <c r="H23">
        <v>8</v>
      </c>
      <c r="I23">
        <v>32</v>
      </c>
      <c r="J23">
        <v>8</v>
      </c>
      <c r="K23" s="5">
        <f t="shared" si="1"/>
        <v>-0.22748815165876798</v>
      </c>
      <c r="L23">
        <v>12</v>
      </c>
      <c r="M23">
        <v>8</v>
      </c>
      <c r="N23">
        <v>14</v>
      </c>
      <c r="O23">
        <v>10</v>
      </c>
      <c r="P23" s="5">
        <f t="shared" si="2"/>
        <v>0.58187134502923987</v>
      </c>
      <c r="Q23">
        <v>11</v>
      </c>
      <c r="R23">
        <v>9</v>
      </c>
      <c r="S23">
        <v>13</v>
      </c>
      <c r="T23">
        <v>11</v>
      </c>
      <c r="U23" s="5">
        <f t="shared" si="3"/>
        <v>0.49866666666666692</v>
      </c>
      <c r="V23">
        <v>51</v>
      </c>
      <c r="W23">
        <v>41</v>
      </c>
      <c r="X23">
        <v>53</v>
      </c>
      <c r="Y23">
        <v>47</v>
      </c>
      <c r="Z23" s="5">
        <f t="shared" si="4"/>
        <v>0.26966292134831421</v>
      </c>
      <c r="AA23">
        <v>49</v>
      </c>
      <c r="AB23">
        <v>50</v>
      </c>
      <c r="AC23" s="5">
        <f t="shared" si="5"/>
        <v>0.60550458715596012</v>
      </c>
      <c r="AD23">
        <v>54</v>
      </c>
      <c r="AE23">
        <v>57</v>
      </c>
      <c r="AF23" s="5">
        <f t="shared" si="6"/>
        <v>-0.67058823529411704</v>
      </c>
      <c r="AG23">
        <v>11</v>
      </c>
      <c r="AH23">
        <v>12</v>
      </c>
      <c r="AI23" s="5">
        <f t="shared" si="7"/>
        <v>-0.29569892473118314</v>
      </c>
      <c r="AK23">
        <v>8</v>
      </c>
      <c r="AL23">
        <v>28</v>
      </c>
      <c r="AM23">
        <v>7</v>
      </c>
      <c r="AN23" s="5">
        <f t="shared" si="8"/>
        <v>-1.3551401869158879</v>
      </c>
      <c r="AO23">
        <v>13</v>
      </c>
      <c r="AP23">
        <v>6</v>
      </c>
      <c r="AQ23">
        <v>16</v>
      </c>
      <c r="AR23">
        <v>8</v>
      </c>
      <c r="AS23" s="5">
        <f t="shared" si="9"/>
        <v>-0.14492753623188442</v>
      </c>
      <c r="AT23">
        <v>25</v>
      </c>
      <c r="AU23">
        <v>12</v>
      </c>
      <c r="AV23">
        <v>25</v>
      </c>
      <c r="AW23">
        <v>12</v>
      </c>
      <c r="AX23" s="5">
        <f t="shared" si="10"/>
        <v>-0.72164948453608269</v>
      </c>
      <c r="AY23">
        <v>8</v>
      </c>
      <c r="AZ23">
        <v>13</v>
      </c>
      <c r="BA23">
        <v>8</v>
      </c>
      <c r="BB23">
        <v>13</v>
      </c>
      <c r="BC23" s="5">
        <f t="shared" si="11"/>
        <v>-0.31914893617021262</v>
      </c>
      <c r="BE23">
        <v>26</v>
      </c>
      <c r="BF23" s="5" t="str">
        <f t="shared" si="12"/>
        <v>***</v>
      </c>
      <c r="BG23">
        <v>59.2</v>
      </c>
      <c r="BH23">
        <v>82</v>
      </c>
      <c r="BI23" s="5">
        <f t="shared" si="13"/>
        <v>1.2446311858076562</v>
      </c>
      <c r="BN23" s="5" t="str">
        <f t="shared" si="14"/>
        <v>***</v>
      </c>
      <c r="BO23">
        <v>76.599999999999994</v>
      </c>
      <c r="BP23">
        <v>6</v>
      </c>
      <c r="BQ23">
        <v>74</v>
      </c>
      <c r="BR23">
        <v>7</v>
      </c>
      <c r="BS23" s="5">
        <f t="shared" si="15"/>
        <v>-2.9661016949152665E-2</v>
      </c>
      <c r="BU23">
        <v>29</v>
      </c>
      <c r="BV23" s="5" t="str">
        <f t="shared" si="16"/>
        <v>***</v>
      </c>
      <c r="BW23">
        <v>11</v>
      </c>
      <c r="BX23">
        <v>12</v>
      </c>
      <c r="BY23" s="5">
        <f t="shared" si="17"/>
        <v>0.29702970297029774</v>
      </c>
      <c r="BZ23" s="5"/>
      <c r="CA23" s="5"/>
      <c r="CB23">
        <v>0</v>
      </c>
      <c r="CC23">
        <v>7</v>
      </c>
      <c r="CD23">
        <v>12</v>
      </c>
      <c r="CE23" t="s">
        <v>90</v>
      </c>
      <c r="CF23">
        <v>6</v>
      </c>
      <c r="CG23">
        <v>26</v>
      </c>
      <c r="CH23" t="s">
        <v>100</v>
      </c>
    </row>
    <row r="24" spans="1:86" ht="15.75" x14ac:dyDescent="0.25">
      <c r="A24" t="s">
        <v>66</v>
      </c>
      <c r="D24">
        <v>31</v>
      </c>
      <c r="E24">
        <v>6</v>
      </c>
      <c r="F24" s="5" t="str">
        <f t="shared" si="0"/>
        <v>***</v>
      </c>
      <c r="I24">
        <v>30</v>
      </c>
      <c r="J24">
        <v>7</v>
      </c>
      <c r="K24" s="5" t="str">
        <f t="shared" si="1"/>
        <v>***</v>
      </c>
      <c r="N24">
        <v>10</v>
      </c>
      <c r="O24">
        <v>5</v>
      </c>
      <c r="P24" s="5" t="str">
        <f t="shared" si="2"/>
        <v>***</v>
      </c>
      <c r="S24">
        <v>9</v>
      </c>
      <c r="T24">
        <v>7</v>
      </c>
      <c r="U24" s="5" t="str">
        <f t="shared" si="3"/>
        <v>***</v>
      </c>
      <c r="V24">
        <v>32</v>
      </c>
      <c r="W24">
        <v>16</v>
      </c>
      <c r="X24">
        <v>25</v>
      </c>
      <c r="Y24">
        <v>9</v>
      </c>
      <c r="Z24" s="5">
        <f t="shared" si="4"/>
        <v>-3.1011235955056184</v>
      </c>
      <c r="AA24">
        <v>49</v>
      </c>
      <c r="AB24">
        <v>45</v>
      </c>
      <c r="AC24" s="5">
        <f t="shared" si="5"/>
        <v>-3.9816513761467918</v>
      </c>
      <c r="AD24">
        <v>25</v>
      </c>
      <c r="AE24">
        <v>43</v>
      </c>
      <c r="AF24" s="5">
        <f t="shared" si="6"/>
        <v>1.2901960784313731</v>
      </c>
      <c r="AG24">
        <v>4</v>
      </c>
      <c r="AH24">
        <v>8</v>
      </c>
      <c r="AI24" s="5">
        <f t="shared" si="7"/>
        <v>1.3172043010752683</v>
      </c>
      <c r="AJ24">
        <v>30</v>
      </c>
      <c r="AK24">
        <v>7</v>
      </c>
      <c r="AL24">
        <v>26</v>
      </c>
      <c r="AM24">
        <v>6</v>
      </c>
      <c r="AN24" s="5">
        <f t="shared" si="8"/>
        <v>-1.3551401869158879</v>
      </c>
      <c r="AO24">
        <v>14</v>
      </c>
      <c r="AP24">
        <v>7</v>
      </c>
      <c r="AQ24">
        <v>14</v>
      </c>
      <c r="AR24">
        <v>7</v>
      </c>
      <c r="AS24" s="5">
        <f t="shared" si="9"/>
        <v>-1.1111111111111116</v>
      </c>
      <c r="AT24">
        <v>12</v>
      </c>
      <c r="AU24">
        <v>7</v>
      </c>
      <c r="AV24">
        <v>3</v>
      </c>
      <c r="AW24">
        <v>3</v>
      </c>
      <c r="AX24" s="5">
        <f t="shared" si="10"/>
        <v>-2.7835051546391756</v>
      </c>
      <c r="AY24">
        <v>6</v>
      </c>
      <c r="AZ24">
        <v>10</v>
      </c>
      <c r="BA24">
        <v>1</v>
      </c>
      <c r="BB24">
        <v>4</v>
      </c>
      <c r="BC24" s="5">
        <f t="shared" si="11"/>
        <v>-3.5106382978723403</v>
      </c>
      <c r="BD24">
        <v>40</v>
      </c>
      <c r="BE24">
        <v>28</v>
      </c>
      <c r="BF24" s="5">
        <f t="shared" si="12"/>
        <v>-1.4603174603174602</v>
      </c>
      <c r="BG24">
        <v>148</v>
      </c>
      <c r="BH24">
        <v>66</v>
      </c>
      <c r="BI24" s="5">
        <f t="shared" si="13"/>
        <v>-3.6479925303454714</v>
      </c>
      <c r="BN24" s="5" t="str">
        <f t="shared" si="14"/>
        <v>***</v>
      </c>
      <c r="BO24">
        <v>118</v>
      </c>
      <c r="BP24">
        <v>1</v>
      </c>
      <c r="BQ24">
        <v>100</v>
      </c>
      <c r="BR24">
        <v>3</v>
      </c>
      <c r="BS24" s="5">
        <f t="shared" si="15"/>
        <v>0.39406779661016939</v>
      </c>
      <c r="BT24">
        <v>14</v>
      </c>
      <c r="BU24">
        <v>25</v>
      </c>
      <c r="BV24" s="5">
        <f t="shared" si="16"/>
        <v>2.4458204334365332</v>
      </c>
      <c r="BW24">
        <v>5</v>
      </c>
      <c r="BX24">
        <v>10</v>
      </c>
      <c r="BY24" s="5">
        <f t="shared" si="17"/>
        <v>4.2574257425742577</v>
      </c>
      <c r="BZ24" s="5"/>
      <c r="CA24" s="5"/>
      <c r="CB24">
        <v>1</v>
      </c>
      <c r="CC24">
        <v>7</v>
      </c>
      <c r="CD24">
        <v>19</v>
      </c>
      <c r="CE24" t="s">
        <v>90</v>
      </c>
      <c r="CF24">
        <v>1</v>
      </c>
      <c r="CG24">
        <v>17</v>
      </c>
      <c r="CH24" t="s">
        <v>104</v>
      </c>
    </row>
    <row r="25" spans="1:86" ht="15.75" x14ac:dyDescent="0.25">
      <c r="A25" t="s">
        <v>67</v>
      </c>
      <c r="F25" s="5" t="str">
        <f t="shared" si="0"/>
        <v>***</v>
      </c>
      <c r="K25" s="5" t="str">
        <f t="shared" si="1"/>
        <v>***</v>
      </c>
      <c r="P25" s="5" t="str">
        <f t="shared" si="2"/>
        <v>***</v>
      </c>
      <c r="U25" s="5" t="str">
        <f t="shared" si="3"/>
        <v>***</v>
      </c>
      <c r="X25">
        <v>50</v>
      </c>
      <c r="Y25">
        <v>37</v>
      </c>
      <c r="Z25" s="5" t="str">
        <f t="shared" si="4"/>
        <v>***</v>
      </c>
      <c r="AA25">
        <v>50</v>
      </c>
      <c r="AB25">
        <v>50</v>
      </c>
      <c r="AC25" s="5">
        <f t="shared" si="5"/>
        <v>-0.31192660550459028</v>
      </c>
      <c r="AE25">
        <v>27</v>
      </c>
      <c r="AF25" s="5" t="str">
        <f t="shared" si="6"/>
        <v>***</v>
      </c>
      <c r="AH25">
        <v>4</v>
      </c>
      <c r="AI25" s="5" t="str">
        <f t="shared" si="7"/>
        <v>***</v>
      </c>
      <c r="AJ25">
        <v>28</v>
      </c>
      <c r="AK25">
        <v>7</v>
      </c>
      <c r="AL25">
        <v>17</v>
      </c>
      <c r="AM25">
        <v>3</v>
      </c>
      <c r="AN25" s="5">
        <f t="shared" si="8"/>
        <v>-2.7570093457943927</v>
      </c>
      <c r="AO25">
        <v>10</v>
      </c>
      <c r="AP25">
        <v>6</v>
      </c>
      <c r="AQ25">
        <v>3</v>
      </c>
      <c r="AR25">
        <v>3</v>
      </c>
      <c r="AS25" s="5">
        <f t="shared" si="9"/>
        <v>-2.5603864734299524</v>
      </c>
      <c r="AT25">
        <v>13</v>
      </c>
      <c r="AU25">
        <v>10</v>
      </c>
      <c r="AV25">
        <v>8</v>
      </c>
      <c r="AW25">
        <v>8</v>
      </c>
      <c r="AX25" s="5">
        <f t="shared" si="10"/>
        <v>-1.7525773195876291</v>
      </c>
      <c r="AY25">
        <v>6</v>
      </c>
      <c r="AZ25">
        <v>11</v>
      </c>
      <c r="BA25">
        <v>4</v>
      </c>
      <c r="BB25">
        <v>9</v>
      </c>
      <c r="BC25" s="5">
        <f t="shared" si="11"/>
        <v>-1.3829787234042552</v>
      </c>
      <c r="BE25">
        <v>18</v>
      </c>
      <c r="BF25" s="5" t="str">
        <f t="shared" si="12"/>
        <v>***</v>
      </c>
      <c r="BH25">
        <v>61</v>
      </c>
      <c r="BI25" s="5" t="str">
        <f t="shared" si="13"/>
        <v>***</v>
      </c>
      <c r="BN25" s="5" t="str">
        <f t="shared" si="14"/>
        <v>***</v>
      </c>
      <c r="BO25">
        <v>42</v>
      </c>
      <c r="BP25">
        <v>15</v>
      </c>
      <c r="BQ25">
        <v>58</v>
      </c>
      <c r="BR25">
        <v>13</v>
      </c>
      <c r="BS25" s="5">
        <f t="shared" si="15"/>
        <v>-1.3008474576271187</v>
      </c>
      <c r="BU25">
        <v>12</v>
      </c>
      <c r="BV25" s="5" t="str">
        <f t="shared" si="16"/>
        <v>***</v>
      </c>
      <c r="BX25">
        <v>5</v>
      </c>
      <c r="BY25" s="5" t="str">
        <f t="shared" si="17"/>
        <v>***</v>
      </c>
      <c r="BZ25" s="5"/>
      <c r="CA25" s="5"/>
      <c r="CB25">
        <v>1</v>
      </c>
      <c r="CC25">
        <v>7</v>
      </c>
      <c r="CD25">
        <v>14</v>
      </c>
      <c r="CE25" t="s">
        <v>90</v>
      </c>
      <c r="CF25">
        <v>3</v>
      </c>
      <c r="CG25">
        <v>31</v>
      </c>
      <c r="CH25" t="s">
        <v>105</v>
      </c>
    </row>
    <row r="26" spans="1:86" ht="15.75" x14ac:dyDescent="0.25">
      <c r="A26" t="s">
        <v>114</v>
      </c>
      <c r="F26" s="5" t="str">
        <f t="shared" si="0"/>
        <v>***</v>
      </c>
      <c r="K26" s="5" t="str">
        <f t="shared" si="1"/>
        <v>***</v>
      </c>
      <c r="P26" s="5" t="str">
        <f t="shared" si="2"/>
        <v>***</v>
      </c>
      <c r="U26" s="5" t="str">
        <f t="shared" si="3"/>
        <v>***</v>
      </c>
      <c r="V26">
        <v>51</v>
      </c>
      <c r="W26">
        <v>51</v>
      </c>
      <c r="X26">
        <v>49</v>
      </c>
      <c r="Y26">
        <v>46</v>
      </c>
      <c r="Z26" s="5">
        <f t="shared" si="4"/>
        <v>-1.228464419475656</v>
      </c>
      <c r="AA26" s="1">
        <v>46</v>
      </c>
      <c r="AB26"/>
      <c r="AC26" s="5"/>
      <c r="AD26">
        <v>59</v>
      </c>
      <c r="AE26">
        <v>58</v>
      </c>
      <c r="AF26" s="5">
        <f t="shared" si="6"/>
        <v>-1.193464052287581</v>
      </c>
      <c r="AG26">
        <v>11</v>
      </c>
      <c r="AH26">
        <v>15</v>
      </c>
      <c r="AI26" s="5">
        <f t="shared" si="7"/>
        <v>1.3172043010752683</v>
      </c>
      <c r="AJ26">
        <v>41</v>
      </c>
      <c r="AK26">
        <v>10</v>
      </c>
      <c r="AN26" s="5"/>
      <c r="AO26">
        <v>30</v>
      </c>
      <c r="AP26">
        <v>12</v>
      </c>
      <c r="AS26" s="5"/>
      <c r="AT26">
        <v>19</v>
      </c>
      <c r="AU26">
        <v>9</v>
      </c>
      <c r="AX26" s="5"/>
      <c r="AY26">
        <v>6</v>
      </c>
      <c r="AZ26">
        <v>10</v>
      </c>
      <c r="BC26" s="5" t="str">
        <f t="shared" si="11"/>
        <v>***</v>
      </c>
      <c r="BD26">
        <v>42</v>
      </c>
      <c r="BE26">
        <v>36</v>
      </c>
      <c r="BF26" s="5">
        <f t="shared" si="12"/>
        <v>-0.66666666666666663</v>
      </c>
      <c r="BG26">
        <v>84</v>
      </c>
      <c r="BH26">
        <v>102</v>
      </c>
      <c r="BI26" s="5">
        <f t="shared" si="13"/>
        <v>1.0205415499533146</v>
      </c>
      <c r="BJ26">
        <v>40</v>
      </c>
      <c r="BK26">
        <v>13</v>
      </c>
      <c r="BN26" s="5" t="str">
        <f t="shared" si="14"/>
        <v>***</v>
      </c>
      <c r="BO26">
        <v>74</v>
      </c>
      <c r="BP26">
        <v>6</v>
      </c>
      <c r="BS26" s="5" t="str">
        <f t="shared" si="15"/>
        <v>***</v>
      </c>
      <c r="BT26">
        <v>25</v>
      </c>
      <c r="BU26">
        <v>19</v>
      </c>
      <c r="BV26" s="5">
        <f t="shared" si="16"/>
        <v>-2.8173374613003088</v>
      </c>
      <c r="BW26">
        <v>9</v>
      </c>
      <c r="BX26">
        <v>11</v>
      </c>
      <c r="BY26" s="5">
        <f t="shared" si="17"/>
        <v>1.2871287128712878</v>
      </c>
      <c r="BZ26" s="5"/>
      <c r="CA26" s="5"/>
    </row>
    <row r="27" spans="1:86" ht="15.75" x14ac:dyDescent="0.25">
      <c r="A27" t="s">
        <v>112</v>
      </c>
      <c r="F27" s="5" t="str">
        <f t="shared" si="0"/>
        <v>***</v>
      </c>
      <c r="K27" s="5" t="str">
        <f t="shared" si="1"/>
        <v>***</v>
      </c>
      <c r="P27" s="5" t="str">
        <f t="shared" si="2"/>
        <v>***</v>
      </c>
      <c r="U27" s="5" t="str">
        <f t="shared" si="3"/>
        <v>***</v>
      </c>
      <c r="V27">
        <v>28</v>
      </c>
      <c r="W27">
        <v>32</v>
      </c>
      <c r="X27">
        <v>22</v>
      </c>
      <c r="Y27">
        <v>25</v>
      </c>
      <c r="Z27" s="5">
        <f t="shared" si="4"/>
        <v>-2.7265917602996259</v>
      </c>
      <c r="AA27"/>
      <c r="AB27"/>
      <c r="AC27" s="5" t="str">
        <f t="shared" si="5"/>
        <v>***</v>
      </c>
      <c r="AD27">
        <v>38</v>
      </c>
      <c r="AE27">
        <v>29</v>
      </c>
      <c r="AF27" s="5">
        <f>IF(ISBLANK(AD27),"***",IF(ISBLANK(AE27),"***",((AE27-AD27)-(56.05-47.92))/7.65))</f>
        <v>-2.239215686274509</v>
      </c>
      <c r="AG27">
        <v>0</v>
      </c>
      <c r="AH27">
        <v>4</v>
      </c>
      <c r="AI27" s="5">
        <f t="shared" si="7"/>
        <v>1.3172043010752683</v>
      </c>
      <c r="AJ27">
        <v>10</v>
      </c>
      <c r="AK27">
        <v>2</v>
      </c>
      <c r="AL27">
        <v>20</v>
      </c>
      <c r="AM27">
        <v>5</v>
      </c>
      <c r="AN27" s="5">
        <f>IF(ISBLANK(AK27),"***",IF(ISBLANK(AM27),"***",((AM27-AK27)-(12.1-10.2))/2.14))</f>
        <v>0.51401869158878488</v>
      </c>
      <c r="AO27">
        <v>1</v>
      </c>
      <c r="AP27">
        <v>2</v>
      </c>
      <c r="AQ27">
        <v>9</v>
      </c>
      <c r="AR27">
        <v>6</v>
      </c>
      <c r="AS27" s="5">
        <f t="shared" si="9"/>
        <v>0.82125603864734276</v>
      </c>
      <c r="AT27">
        <v>5</v>
      </c>
      <c r="AU27">
        <v>7</v>
      </c>
      <c r="AX27" s="5" t="str">
        <f t="shared" si="10"/>
        <v>***</v>
      </c>
      <c r="AY27">
        <v>1</v>
      </c>
      <c r="AZ27">
        <v>7</v>
      </c>
      <c r="BC27" s="5" t="str">
        <f t="shared" si="11"/>
        <v>***</v>
      </c>
      <c r="BF27" s="5" t="str">
        <f t="shared" si="12"/>
        <v>***</v>
      </c>
      <c r="BI27" s="5" t="str">
        <f t="shared" si="13"/>
        <v>***</v>
      </c>
      <c r="BN27" s="5" t="str">
        <f t="shared" si="14"/>
        <v>***</v>
      </c>
      <c r="BS27" s="5" t="str">
        <f t="shared" si="15"/>
        <v>***</v>
      </c>
      <c r="BU27">
        <v>0</v>
      </c>
      <c r="BV27" s="5" t="str">
        <f t="shared" si="16"/>
        <v>***</v>
      </c>
      <c r="BX27">
        <v>0</v>
      </c>
      <c r="BY27" s="5" t="str">
        <f t="shared" si="17"/>
        <v>***</v>
      </c>
      <c r="BZ27" s="5"/>
      <c r="CA27" s="5"/>
      <c r="CD27">
        <v>12</v>
      </c>
      <c r="CF27">
        <v>1</v>
      </c>
      <c r="CG27">
        <v>5</v>
      </c>
      <c r="CH27" t="s">
        <v>93</v>
      </c>
    </row>
    <row r="28" spans="1:86" ht="15.75" x14ac:dyDescent="0.25">
      <c r="A28" t="s">
        <v>115</v>
      </c>
      <c r="F28" s="5" t="str">
        <f t="shared" si="0"/>
        <v>***</v>
      </c>
      <c r="K28" s="5" t="str">
        <f t="shared" si="1"/>
        <v>***</v>
      </c>
      <c r="P28" s="5" t="str">
        <f t="shared" si="2"/>
        <v>***</v>
      </c>
      <c r="U28" s="5" t="str">
        <f t="shared" si="3"/>
        <v>***</v>
      </c>
      <c r="V28">
        <v>55</v>
      </c>
      <c r="W28">
        <v>43</v>
      </c>
      <c r="Z28" s="5" t="str">
        <f t="shared" si="4"/>
        <v>***</v>
      </c>
      <c r="AA28">
        <v>46</v>
      </c>
      <c r="AB28"/>
      <c r="AC28" s="5"/>
      <c r="AD28">
        <v>41</v>
      </c>
      <c r="AF28" s="5"/>
      <c r="AG28">
        <v>8</v>
      </c>
      <c r="AI28" s="5"/>
      <c r="AJ28">
        <v>31</v>
      </c>
      <c r="AK28">
        <v>8</v>
      </c>
      <c r="AN28" s="5"/>
      <c r="AO28">
        <v>12</v>
      </c>
      <c r="AP28">
        <v>7</v>
      </c>
      <c r="AS28" s="5"/>
      <c r="AT28">
        <v>2</v>
      </c>
      <c r="AU28">
        <v>4</v>
      </c>
      <c r="AX28" s="5" t="str">
        <f t="shared" si="10"/>
        <v>***</v>
      </c>
      <c r="AY28">
        <v>1</v>
      </c>
      <c r="AZ28">
        <v>6</v>
      </c>
      <c r="BC28" s="5" t="str">
        <f t="shared" si="11"/>
        <v>***</v>
      </c>
      <c r="BD28">
        <v>68</v>
      </c>
      <c r="BF28" s="5" t="str">
        <f t="shared" si="12"/>
        <v>***</v>
      </c>
      <c r="BG28">
        <v>76</v>
      </c>
      <c r="BI28" s="5" t="str">
        <f t="shared" si="13"/>
        <v>***</v>
      </c>
      <c r="BJ28">
        <v>33</v>
      </c>
      <c r="BK28">
        <v>16</v>
      </c>
      <c r="BN28" s="5" t="str">
        <f t="shared" si="14"/>
        <v>***</v>
      </c>
      <c r="BO28">
        <v>66</v>
      </c>
      <c r="BP28">
        <v>11</v>
      </c>
      <c r="BS28" s="5" t="str">
        <f t="shared" si="15"/>
        <v>***</v>
      </c>
      <c r="BT28">
        <v>21</v>
      </c>
      <c r="BV28" s="5" t="str">
        <f t="shared" si="16"/>
        <v>***</v>
      </c>
      <c r="BW28">
        <v>9</v>
      </c>
      <c r="BY28" s="5" t="str">
        <f t="shared" si="17"/>
        <v>***</v>
      </c>
      <c r="BZ28" s="5"/>
      <c r="CA28" s="5"/>
    </row>
    <row r="29" spans="1:86" ht="15.75" x14ac:dyDescent="0.25">
      <c r="A29" t="s">
        <v>113</v>
      </c>
      <c r="B29">
        <v>35</v>
      </c>
      <c r="C29">
        <v>8</v>
      </c>
      <c r="D29">
        <v>42</v>
      </c>
      <c r="E29">
        <v>11</v>
      </c>
      <c r="F29" s="5">
        <f t="shared" si="0"/>
        <v>1.1767441860465113</v>
      </c>
      <c r="G29">
        <v>31</v>
      </c>
      <c r="H29">
        <v>8</v>
      </c>
      <c r="I29">
        <v>38</v>
      </c>
      <c r="J29">
        <v>10</v>
      </c>
      <c r="K29" s="5">
        <f t="shared" si="1"/>
        <v>0.72037914691943117</v>
      </c>
      <c r="L29">
        <v>14</v>
      </c>
      <c r="M29">
        <v>10</v>
      </c>
      <c r="N29">
        <v>13</v>
      </c>
      <c r="O29">
        <v>9</v>
      </c>
      <c r="P29" s="5">
        <f t="shared" si="2"/>
        <v>-0.29532163742690054</v>
      </c>
      <c r="Q29">
        <v>12</v>
      </c>
      <c r="R29">
        <v>10</v>
      </c>
      <c r="S29">
        <v>12</v>
      </c>
      <c r="T29">
        <v>10</v>
      </c>
      <c r="U29" s="5">
        <f t="shared" si="3"/>
        <v>-3.4666666666666401E-2</v>
      </c>
      <c r="V29">
        <v>52</v>
      </c>
      <c r="W29">
        <v>39</v>
      </c>
      <c r="X29">
        <v>55</v>
      </c>
      <c r="Y29">
        <v>42</v>
      </c>
      <c r="Z29" s="5">
        <f t="shared" si="4"/>
        <v>0.64419475655430669</v>
      </c>
      <c r="AA29">
        <v>49</v>
      </c>
      <c r="AB29">
        <v>50</v>
      </c>
      <c r="AC29" s="5">
        <f t="shared" si="5"/>
        <v>0.60550458715596012</v>
      </c>
      <c r="AD29">
        <v>56</v>
      </c>
      <c r="AE29">
        <v>40</v>
      </c>
      <c r="AF29" s="5">
        <f>IF(ISBLANK(AD29),"***",IF(ISBLANK(AE29),"***",((AE29-AD29)-(56.05-47.92))/7.65))</f>
        <v>-3.1542483660130713</v>
      </c>
      <c r="AG29">
        <v>10</v>
      </c>
      <c r="AH29">
        <v>9</v>
      </c>
      <c r="AI29" s="5">
        <f t="shared" si="7"/>
        <v>-1.3709677419354842</v>
      </c>
      <c r="AJ29">
        <v>41</v>
      </c>
      <c r="AK29">
        <v>10</v>
      </c>
      <c r="AL29">
        <v>29</v>
      </c>
      <c r="AM29">
        <v>7</v>
      </c>
      <c r="AN29" s="5">
        <f>IF(ISBLANK(AK29),"***",IF(ISBLANK(AM29),"***",((AM29-AK29)-(12.1-10.2))/2.14))</f>
        <v>-2.2897196261682242</v>
      </c>
      <c r="AO29">
        <v>24</v>
      </c>
      <c r="AP29">
        <v>10</v>
      </c>
      <c r="AQ29">
        <v>35</v>
      </c>
      <c r="AR29">
        <v>14</v>
      </c>
      <c r="AS29" s="5">
        <f t="shared" si="9"/>
        <v>0.82125603864734276</v>
      </c>
      <c r="AT29">
        <v>19</v>
      </c>
      <c r="AU29">
        <v>10</v>
      </c>
      <c r="AV29">
        <v>25</v>
      </c>
      <c r="AW29">
        <v>12</v>
      </c>
      <c r="AX29" s="5">
        <f t="shared" si="10"/>
        <v>0.30927835051546376</v>
      </c>
      <c r="AY29">
        <v>8</v>
      </c>
      <c r="AZ29">
        <v>13</v>
      </c>
      <c r="BA29">
        <v>8</v>
      </c>
      <c r="BB29">
        <v>13</v>
      </c>
      <c r="BC29" s="5">
        <f t="shared" si="11"/>
        <v>-0.31914893617021262</v>
      </c>
      <c r="BD29">
        <v>31</v>
      </c>
      <c r="BF29" s="5" t="str">
        <f t="shared" si="12"/>
        <v>***</v>
      </c>
      <c r="BI29" s="5" t="str">
        <f t="shared" si="13"/>
        <v>***</v>
      </c>
      <c r="BN29" s="5" t="str">
        <f t="shared" si="14"/>
        <v>***</v>
      </c>
      <c r="BO29">
        <v>67</v>
      </c>
      <c r="BP29">
        <v>8</v>
      </c>
      <c r="BQ29">
        <v>64</v>
      </c>
      <c r="BR29">
        <v>9</v>
      </c>
      <c r="BS29" s="5">
        <f t="shared" si="15"/>
        <v>-2.9661016949152665E-2</v>
      </c>
      <c r="BT29">
        <v>15</v>
      </c>
      <c r="BU29">
        <v>18</v>
      </c>
      <c r="BV29" s="5">
        <f t="shared" si="16"/>
        <v>-3.0959752321980765E-2</v>
      </c>
      <c r="BW29">
        <v>6</v>
      </c>
      <c r="BX29">
        <v>7</v>
      </c>
      <c r="BY29" s="5">
        <f t="shared" si="17"/>
        <v>0.29702970297029774</v>
      </c>
      <c r="BZ29" s="5"/>
      <c r="CA29" s="5"/>
    </row>
    <row r="30" spans="1:86" ht="15.75" x14ac:dyDescent="0.25">
      <c r="A30" t="s">
        <v>68</v>
      </c>
      <c r="B30">
        <v>33</v>
      </c>
      <c r="D30">
        <v>39</v>
      </c>
      <c r="E30">
        <v>10</v>
      </c>
      <c r="F30" s="5" t="str">
        <f t="shared" si="0"/>
        <v>***</v>
      </c>
      <c r="G30">
        <v>31</v>
      </c>
      <c r="I30">
        <v>36</v>
      </c>
      <c r="J30">
        <v>9</v>
      </c>
      <c r="K30" s="5" t="str">
        <f t="shared" si="1"/>
        <v>***</v>
      </c>
      <c r="L30">
        <v>17</v>
      </c>
      <c r="N30">
        <v>17</v>
      </c>
      <c r="O30">
        <v>14</v>
      </c>
      <c r="P30" s="5" t="str">
        <f t="shared" si="2"/>
        <v>***</v>
      </c>
      <c r="S30">
        <v>17</v>
      </c>
      <c r="T30">
        <v>15</v>
      </c>
      <c r="U30" s="5" t="str">
        <f t="shared" si="3"/>
        <v>***</v>
      </c>
      <c r="V30">
        <v>44</v>
      </c>
      <c r="X30">
        <v>48</v>
      </c>
      <c r="Y30">
        <v>34</v>
      </c>
      <c r="Z30" s="5">
        <f t="shared" si="4"/>
        <v>1.0187265917602992</v>
      </c>
      <c r="AA30"/>
      <c r="AB30">
        <v>48</v>
      </c>
      <c r="AC30" s="5" t="str">
        <f t="shared" si="5"/>
        <v>***</v>
      </c>
      <c r="AD30">
        <v>48</v>
      </c>
      <c r="AE30">
        <v>59</v>
      </c>
      <c r="AF30" s="5">
        <f t="shared" si="6"/>
        <v>0.37516339869281101</v>
      </c>
      <c r="AG30">
        <v>10</v>
      </c>
      <c r="AH30">
        <v>12</v>
      </c>
      <c r="AI30" s="5">
        <f t="shared" si="7"/>
        <v>0.24193548387096736</v>
      </c>
      <c r="AL30">
        <v>55</v>
      </c>
      <c r="AM30">
        <v>14</v>
      </c>
      <c r="AN30" s="5" t="str">
        <f t="shared" si="8"/>
        <v>***</v>
      </c>
      <c r="AQ30">
        <v>30</v>
      </c>
      <c r="AR30">
        <v>12</v>
      </c>
      <c r="AS30" s="5" t="str">
        <f t="shared" si="9"/>
        <v>***</v>
      </c>
      <c r="AV30">
        <v>26</v>
      </c>
      <c r="AW30">
        <v>13</v>
      </c>
      <c r="AX30" s="5" t="str">
        <f t="shared" si="10"/>
        <v>***</v>
      </c>
      <c r="BA30">
        <v>8</v>
      </c>
      <c r="BB30">
        <v>13</v>
      </c>
      <c r="BC30" s="5" t="str">
        <f t="shared" si="11"/>
        <v>***</v>
      </c>
      <c r="BD30">
        <v>35</v>
      </c>
      <c r="BE30">
        <v>33</v>
      </c>
      <c r="BF30" s="5">
        <f t="shared" si="12"/>
        <v>-0.13756613756613745</v>
      </c>
      <c r="BG30">
        <v>58</v>
      </c>
      <c r="BH30">
        <v>52</v>
      </c>
      <c r="BI30" s="5">
        <f t="shared" si="13"/>
        <v>-9.9906629318394044E-2</v>
      </c>
      <c r="BN30" s="5" t="str">
        <f t="shared" si="14"/>
        <v>***</v>
      </c>
      <c r="BO30">
        <v>47</v>
      </c>
      <c r="BQ30">
        <v>44</v>
      </c>
      <c r="BR30">
        <v>13</v>
      </c>
      <c r="BS30" s="5" t="str">
        <f t="shared" si="15"/>
        <v>***</v>
      </c>
      <c r="BT30">
        <v>36</v>
      </c>
      <c r="BU30">
        <v>31</v>
      </c>
      <c r="BV30" s="5">
        <f t="shared" si="16"/>
        <v>-2.5077399380804946</v>
      </c>
      <c r="BW30">
        <v>12</v>
      </c>
      <c r="BX30">
        <v>12</v>
      </c>
      <c r="BY30" s="5">
        <f t="shared" si="17"/>
        <v>-0.69306930693069235</v>
      </c>
      <c r="BZ30" s="5"/>
      <c r="CA30" s="5"/>
      <c r="CB30">
        <v>0</v>
      </c>
      <c r="CC30">
        <v>7</v>
      </c>
      <c r="CD30">
        <v>15</v>
      </c>
      <c r="CE30" t="s">
        <v>90</v>
      </c>
      <c r="CF30">
        <v>5</v>
      </c>
      <c r="CG30">
        <v>24</v>
      </c>
      <c r="CH30" t="s">
        <v>106</v>
      </c>
    </row>
    <row r="31" spans="1:86" ht="15.75" x14ac:dyDescent="0.25">
      <c r="A31" t="s">
        <v>69</v>
      </c>
      <c r="B31">
        <v>32</v>
      </c>
      <c r="C31">
        <v>8</v>
      </c>
      <c r="D31">
        <v>44</v>
      </c>
      <c r="E31">
        <v>12</v>
      </c>
      <c r="F31" s="5">
        <f t="shared" si="0"/>
        <v>1.6418604651162789</v>
      </c>
      <c r="G31">
        <v>28</v>
      </c>
      <c r="H31">
        <v>7</v>
      </c>
      <c r="I31">
        <v>32</v>
      </c>
      <c r="J31">
        <v>9</v>
      </c>
      <c r="K31" s="5">
        <f t="shared" si="1"/>
        <v>0.72037914691943117</v>
      </c>
      <c r="L31">
        <v>4</v>
      </c>
      <c r="M31">
        <v>1</v>
      </c>
      <c r="N31">
        <v>14</v>
      </c>
      <c r="O31">
        <v>11</v>
      </c>
      <c r="P31" s="5">
        <f t="shared" si="2"/>
        <v>2.9210526315789473</v>
      </c>
      <c r="Q31">
        <v>7</v>
      </c>
      <c r="R31">
        <v>5</v>
      </c>
      <c r="S31">
        <v>13</v>
      </c>
      <c r="T31">
        <v>11</v>
      </c>
      <c r="U31" s="5">
        <f t="shared" si="3"/>
        <v>1.5653333333333337</v>
      </c>
      <c r="V31">
        <v>30</v>
      </c>
      <c r="W31">
        <v>33</v>
      </c>
      <c r="X31">
        <v>38</v>
      </c>
      <c r="Y31">
        <v>33</v>
      </c>
      <c r="Z31" s="5">
        <f t="shared" si="4"/>
        <v>2.5168539325842691</v>
      </c>
      <c r="AA31">
        <v>39</v>
      </c>
      <c r="AB31">
        <v>42</v>
      </c>
      <c r="AC31" s="5">
        <f t="shared" si="5"/>
        <v>2.4403669724770607</v>
      </c>
      <c r="AE31">
        <v>46</v>
      </c>
      <c r="AF31" s="5" t="str">
        <f t="shared" si="6"/>
        <v>***</v>
      </c>
      <c r="AG31">
        <v>9</v>
      </c>
      <c r="AH31">
        <v>11</v>
      </c>
      <c r="AI31" s="5">
        <f t="shared" si="7"/>
        <v>0.24193548387096736</v>
      </c>
      <c r="AJ31">
        <v>33</v>
      </c>
      <c r="AK31">
        <v>8</v>
      </c>
      <c r="AL31">
        <v>36</v>
      </c>
      <c r="AM31">
        <v>9</v>
      </c>
      <c r="AN31" s="5">
        <f t="shared" si="8"/>
        <v>-0.42056074766355156</v>
      </c>
      <c r="AO31">
        <v>20</v>
      </c>
      <c r="AP31">
        <v>8</v>
      </c>
      <c r="AQ31">
        <v>21</v>
      </c>
      <c r="AR31">
        <v>9</v>
      </c>
      <c r="AS31" s="5">
        <f t="shared" si="9"/>
        <v>-0.62801932367149793</v>
      </c>
      <c r="AT31">
        <v>22</v>
      </c>
      <c r="AU31">
        <v>10</v>
      </c>
      <c r="AV31">
        <v>21</v>
      </c>
      <c r="AW31">
        <v>10</v>
      </c>
      <c r="AX31" s="5">
        <f t="shared" si="10"/>
        <v>-0.72164948453608269</v>
      </c>
      <c r="AY31">
        <v>7</v>
      </c>
      <c r="AZ31">
        <v>11</v>
      </c>
      <c r="BA31">
        <v>8</v>
      </c>
      <c r="BB31">
        <v>13</v>
      </c>
      <c r="BC31" s="5">
        <f t="shared" si="11"/>
        <v>0.74468085106382997</v>
      </c>
      <c r="BD31">
        <v>31</v>
      </c>
      <c r="BE31">
        <v>23</v>
      </c>
      <c r="BF31" s="5">
        <f t="shared" si="12"/>
        <v>-0.93121693121693117</v>
      </c>
      <c r="BG31">
        <v>72</v>
      </c>
      <c r="BH31">
        <v>50</v>
      </c>
      <c r="BI31" s="5">
        <f t="shared" si="13"/>
        <v>-0.8468720821661998</v>
      </c>
      <c r="BN31" s="5" t="str">
        <f t="shared" si="14"/>
        <v>***</v>
      </c>
      <c r="BO31">
        <v>78</v>
      </c>
      <c r="BP31">
        <v>5</v>
      </c>
      <c r="BQ31">
        <v>79</v>
      </c>
      <c r="BR31">
        <v>5</v>
      </c>
      <c r="BS31" s="5">
        <f t="shared" si="15"/>
        <v>-0.4533898305084747</v>
      </c>
      <c r="BT31">
        <v>34</v>
      </c>
      <c r="BU31">
        <v>33</v>
      </c>
      <c r="BV31" s="5">
        <f t="shared" si="16"/>
        <v>-1.2693498452012377</v>
      </c>
      <c r="BW31">
        <v>12</v>
      </c>
      <c r="BX31">
        <v>12</v>
      </c>
      <c r="BY31" s="5">
        <f t="shared" si="17"/>
        <v>-0.69306930693069235</v>
      </c>
      <c r="BZ31" s="5"/>
      <c r="CA31" s="5"/>
      <c r="CB31">
        <v>1</v>
      </c>
      <c r="CC31">
        <v>8</v>
      </c>
      <c r="CD31">
        <v>13</v>
      </c>
      <c r="CE31" t="s">
        <v>90</v>
      </c>
      <c r="CF31">
        <v>3</v>
      </c>
      <c r="CG31">
        <v>5</v>
      </c>
      <c r="CH31" t="s">
        <v>93</v>
      </c>
    </row>
    <row r="32" spans="1:86" ht="15.75" x14ac:dyDescent="0.25">
      <c r="A32" t="s">
        <v>70</v>
      </c>
      <c r="B32">
        <v>41</v>
      </c>
      <c r="C32">
        <v>10</v>
      </c>
      <c r="D32">
        <v>38</v>
      </c>
      <c r="E32">
        <v>9</v>
      </c>
      <c r="F32" s="5">
        <f t="shared" si="0"/>
        <v>-0.68372093023255842</v>
      </c>
      <c r="G32">
        <v>39</v>
      </c>
      <c r="H32">
        <v>10</v>
      </c>
      <c r="I32">
        <v>47</v>
      </c>
      <c r="J32">
        <v>12</v>
      </c>
      <c r="K32" s="5">
        <f t="shared" si="1"/>
        <v>0.72037914691943117</v>
      </c>
      <c r="L32">
        <v>13</v>
      </c>
      <c r="M32">
        <v>9</v>
      </c>
      <c r="N32">
        <v>18</v>
      </c>
      <c r="O32">
        <v>15</v>
      </c>
      <c r="P32" s="5">
        <f t="shared" si="2"/>
        <v>1.7514619883040936</v>
      </c>
      <c r="Q32">
        <v>12</v>
      </c>
      <c r="R32">
        <v>10</v>
      </c>
      <c r="S32">
        <v>17</v>
      </c>
      <c r="T32">
        <v>15</v>
      </c>
      <c r="U32" s="5">
        <f t="shared" si="3"/>
        <v>1.2986666666666669</v>
      </c>
      <c r="V32">
        <v>58</v>
      </c>
      <c r="W32">
        <v>57</v>
      </c>
      <c r="X32">
        <v>59</v>
      </c>
      <c r="Y32">
        <v>61</v>
      </c>
      <c r="Z32" s="5">
        <f t="shared" si="4"/>
        <v>-0.10486891385767833</v>
      </c>
      <c r="AA32">
        <v>50</v>
      </c>
      <c r="AB32">
        <v>50</v>
      </c>
      <c r="AC32" s="5">
        <f t="shared" si="5"/>
        <v>-0.31192660550459028</v>
      </c>
      <c r="AD32">
        <v>49</v>
      </c>
      <c r="AE32">
        <v>66</v>
      </c>
      <c r="AF32" s="5">
        <f t="shared" si="6"/>
        <v>1.1594771241830071</v>
      </c>
      <c r="AG32">
        <v>11</v>
      </c>
      <c r="AH32">
        <v>16</v>
      </c>
      <c r="AI32" s="5">
        <f t="shared" si="7"/>
        <v>1.8548387096774188</v>
      </c>
      <c r="AJ32">
        <v>29</v>
      </c>
      <c r="AK32">
        <v>7</v>
      </c>
      <c r="AL32">
        <v>55</v>
      </c>
      <c r="AM32">
        <v>14</v>
      </c>
      <c r="AN32" s="5">
        <f t="shared" si="8"/>
        <v>2.3831775700934577</v>
      </c>
      <c r="AO32">
        <v>13</v>
      </c>
      <c r="AP32">
        <v>7</v>
      </c>
      <c r="AQ32">
        <v>30</v>
      </c>
      <c r="AR32">
        <v>12</v>
      </c>
      <c r="AS32" s="5">
        <f t="shared" si="9"/>
        <v>1.3043478260869563</v>
      </c>
      <c r="AT32">
        <v>22</v>
      </c>
      <c r="AU32">
        <v>11</v>
      </c>
      <c r="AV32">
        <v>28</v>
      </c>
      <c r="AW32">
        <v>14</v>
      </c>
      <c r="AX32" s="5">
        <f t="shared" si="10"/>
        <v>0.82474226804123696</v>
      </c>
      <c r="AY32">
        <v>8</v>
      </c>
      <c r="AZ32">
        <v>13</v>
      </c>
      <c r="BA32">
        <v>8</v>
      </c>
      <c r="BB32">
        <v>13</v>
      </c>
      <c r="BC32" s="5">
        <f t="shared" si="11"/>
        <v>-0.31914893617021262</v>
      </c>
      <c r="BD32">
        <v>27</v>
      </c>
      <c r="BE32">
        <v>22</v>
      </c>
      <c r="BF32" s="5">
        <f t="shared" si="12"/>
        <v>-0.53439153439153431</v>
      </c>
      <c r="BG32">
        <v>46</v>
      </c>
      <c r="BH32">
        <v>38</v>
      </c>
      <c r="BI32" s="5">
        <f t="shared" si="13"/>
        <v>-0.19327731092436976</v>
      </c>
      <c r="BN32" s="5" t="str">
        <f t="shared" si="14"/>
        <v>***</v>
      </c>
      <c r="BO32">
        <v>63</v>
      </c>
      <c r="BP32">
        <v>10</v>
      </c>
      <c r="BQ32">
        <v>53</v>
      </c>
      <c r="BR32">
        <v>12</v>
      </c>
      <c r="BS32" s="5">
        <f t="shared" si="15"/>
        <v>0.39406779661016939</v>
      </c>
      <c r="BT32">
        <v>32</v>
      </c>
      <c r="BU32">
        <v>28</v>
      </c>
      <c r="BV32" s="5">
        <f t="shared" si="16"/>
        <v>-2.1981424148606803</v>
      </c>
      <c r="BW32">
        <v>12</v>
      </c>
      <c r="BX32">
        <v>10</v>
      </c>
      <c r="BY32" s="5">
        <f t="shared" si="17"/>
        <v>-2.6732673267326725</v>
      </c>
      <c r="BZ32" s="5"/>
      <c r="CA32" s="5"/>
      <c r="CB32">
        <v>0</v>
      </c>
      <c r="CC32">
        <v>7</v>
      </c>
      <c r="CD32">
        <v>14</v>
      </c>
      <c r="CE32" t="s">
        <v>90</v>
      </c>
      <c r="CF32">
        <v>1</v>
      </c>
      <c r="CG32">
        <v>42</v>
      </c>
      <c r="CH32" t="s">
        <v>107</v>
      </c>
    </row>
    <row r="33" spans="1:86" ht="15.75" x14ac:dyDescent="0.25">
      <c r="A33" t="s">
        <v>71</v>
      </c>
      <c r="B33">
        <v>30</v>
      </c>
      <c r="C33">
        <v>7</v>
      </c>
      <c r="D33">
        <v>42</v>
      </c>
      <c r="E33">
        <v>12</v>
      </c>
      <c r="F33" s="5">
        <f t="shared" si="0"/>
        <v>2.1069767441860461</v>
      </c>
      <c r="G33">
        <v>24</v>
      </c>
      <c r="H33">
        <v>6</v>
      </c>
      <c r="I33">
        <v>29</v>
      </c>
      <c r="J33">
        <v>8</v>
      </c>
      <c r="K33" s="5">
        <f t="shared" si="1"/>
        <v>0.72037914691943117</v>
      </c>
      <c r="L33">
        <v>11</v>
      </c>
      <c r="M33">
        <v>7</v>
      </c>
      <c r="N33">
        <v>14</v>
      </c>
      <c r="O33">
        <v>11</v>
      </c>
      <c r="P33" s="5">
        <f t="shared" si="2"/>
        <v>1.1666666666666667</v>
      </c>
      <c r="Q33">
        <v>9</v>
      </c>
      <c r="R33">
        <v>7</v>
      </c>
      <c r="S33">
        <v>14</v>
      </c>
      <c r="T33">
        <v>12</v>
      </c>
      <c r="U33" s="5">
        <f t="shared" si="3"/>
        <v>1.2986666666666669</v>
      </c>
      <c r="V33">
        <v>48</v>
      </c>
      <c r="W33">
        <v>34</v>
      </c>
      <c r="X33">
        <v>57</v>
      </c>
      <c r="Y33">
        <v>48</v>
      </c>
      <c r="Z33" s="5">
        <f t="shared" si="4"/>
        <v>2.8913857677902617</v>
      </c>
      <c r="AA33">
        <v>50</v>
      </c>
      <c r="AB33">
        <v>50</v>
      </c>
      <c r="AC33" s="5">
        <f t="shared" si="5"/>
        <v>-0.31192660550459028</v>
      </c>
      <c r="AD33">
        <v>51</v>
      </c>
      <c r="AE33">
        <v>45</v>
      </c>
      <c r="AF33" s="5">
        <f t="shared" si="6"/>
        <v>-1.847058823529411</v>
      </c>
      <c r="AG33">
        <v>11</v>
      </c>
      <c r="AH33">
        <v>10</v>
      </c>
      <c r="AI33" s="5">
        <f t="shared" si="7"/>
        <v>-1.3709677419354842</v>
      </c>
      <c r="AJ33">
        <v>28</v>
      </c>
      <c r="AK33">
        <v>7</v>
      </c>
      <c r="AL33">
        <v>31</v>
      </c>
      <c r="AM33">
        <v>7</v>
      </c>
      <c r="AN33" s="5">
        <f t="shared" si="8"/>
        <v>-0.88785046728971972</v>
      </c>
      <c r="AO33">
        <v>12</v>
      </c>
      <c r="AP33">
        <v>5</v>
      </c>
      <c r="AQ33">
        <v>17</v>
      </c>
      <c r="AR33">
        <v>7</v>
      </c>
      <c r="AS33" s="5">
        <f t="shared" si="9"/>
        <v>-0.14492753623188442</v>
      </c>
      <c r="AT33">
        <v>21</v>
      </c>
      <c r="AU33">
        <v>10</v>
      </c>
      <c r="AV33">
        <v>23</v>
      </c>
      <c r="AW33">
        <v>10</v>
      </c>
      <c r="AX33" s="5">
        <f t="shared" si="10"/>
        <v>-0.72164948453608269</v>
      </c>
      <c r="AY33">
        <v>7</v>
      </c>
      <c r="AZ33">
        <v>11</v>
      </c>
      <c r="BA33">
        <v>8</v>
      </c>
      <c r="BB33">
        <v>12</v>
      </c>
      <c r="BC33" s="5">
        <f t="shared" si="11"/>
        <v>0.21276595744680871</v>
      </c>
      <c r="BD33">
        <v>33</v>
      </c>
      <c r="BE33">
        <v>21</v>
      </c>
      <c r="BF33" s="5">
        <f t="shared" si="12"/>
        <v>-1.4603174603174602</v>
      </c>
      <c r="BG33">
        <v>51</v>
      </c>
      <c r="BH33">
        <v>51</v>
      </c>
      <c r="BI33" s="5">
        <f t="shared" si="13"/>
        <v>0.18020541549953312</v>
      </c>
      <c r="BN33" s="5" t="str">
        <f t="shared" si="14"/>
        <v>***</v>
      </c>
      <c r="BO33">
        <v>58</v>
      </c>
      <c r="BP33">
        <v>10</v>
      </c>
      <c r="BQ33">
        <v>46</v>
      </c>
      <c r="BR33">
        <v>12</v>
      </c>
      <c r="BS33" s="5">
        <f t="shared" si="15"/>
        <v>0.39406779661016939</v>
      </c>
      <c r="BT33">
        <v>25</v>
      </c>
      <c r="BU33">
        <v>32</v>
      </c>
      <c r="BV33" s="5">
        <f t="shared" si="16"/>
        <v>1.2074303405572762</v>
      </c>
      <c r="BW33">
        <v>10</v>
      </c>
      <c r="BX33">
        <v>11</v>
      </c>
      <c r="BY33" s="5">
        <f t="shared" si="17"/>
        <v>0.29702970297029774</v>
      </c>
      <c r="BZ33" s="5"/>
      <c r="CA33" s="5"/>
      <c r="CB33">
        <v>0</v>
      </c>
      <c r="CC33">
        <v>7</v>
      </c>
      <c r="CD33">
        <v>15</v>
      </c>
      <c r="CE33" t="s">
        <v>90</v>
      </c>
      <c r="CF33">
        <v>3</v>
      </c>
      <c r="CG33">
        <v>12</v>
      </c>
      <c r="CH33" t="s">
        <v>93</v>
      </c>
    </row>
    <row r="34" spans="1:86" s="6" customFormat="1" ht="15.75" x14ac:dyDescent="0.25">
      <c r="A34" t="s">
        <v>72</v>
      </c>
      <c r="B34">
        <v>47</v>
      </c>
      <c r="C34">
        <v>14</v>
      </c>
      <c r="D34">
        <v>47</v>
      </c>
      <c r="E34">
        <v>14</v>
      </c>
      <c r="F34" s="5">
        <f t="shared" si="0"/>
        <v>-0.21860465116279101</v>
      </c>
      <c r="G34">
        <v>45</v>
      </c>
      <c r="H34">
        <v>12</v>
      </c>
      <c r="I34">
        <v>52</v>
      </c>
      <c r="J34">
        <v>15</v>
      </c>
      <c r="K34" s="5">
        <f t="shared" si="1"/>
        <v>1.1943127962085307</v>
      </c>
      <c r="L34">
        <v>12</v>
      </c>
      <c r="M34">
        <v>8</v>
      </c>
      <c r="N34">
        <v>13</v>
      </c>
      <c r="O34">
        <v>9</v>
      </c>
      <c r="P34" s="5">
        <f t="shared" si="2"/>
        <v>0.28947368421052638</v>
      </c>
      <c r="Q34">
        <v>11</v>
      </c>
      <c r="R34">
        <v>9</v>
      </c>
      <c r="S34">
        <v>11</v>
      </c>
      <c r="T34">
        <v>9</v>
      </c>
      <c r="U34" s="5">
        <f t="shared" si="3"/>
        <v>-3.4666666666666401E-2</v>
      </c>
      <c r="V34">
        <v>54</v>
      </c>
      <c r="W34">
        <v>34</v>
      </c>
      <c r="X34">
        <v>53</v>
      </c>
      <c r="Y34">
        <v>38</v>
      </c>
      <c r="Z34" s="5">
        <f t="shared" si="4"/>
        <v>-0.85393258426966334</v>
      </c>
      <c r="AA34">
        <v>48</v>
      </c>
      <c r="AB34">
        <v>49</v>
      </c>
      <c r="AC34" s="5">
        <f t="shared" si="5"/>
        <v>0.60550458715596012</v>
      </c>
      <c r="AD34">
        <v>56</v>
      </c>
      <c r="AE34">
        <v>57</v>
      </c>
      <c r="AF34" s="5">
        <f t="shared" si="6"/>
        <v>-0.93202614379084903</v>
      </c>
      <c r="AG34">
        <v>12</v>
      </c>
      <c r="AH34">
        <v>12</v>
      </c>
      <c r="AI34" s="5">
        <f t="shared" si="7"/>
        <v>-0.8333333333333337</v>
      </c>
      <c r="AJ34">
        <v>48</v>
      </c>
      <c r="AK34">
        <v>7</v>
      </c>
      <c r="AL34">
        <v>30</v>
      </c>
      <c r="AM34">
        <v>7</v>
      </c>
      <c r="AN34" s="5">
        <f t="shared" si="8"/>
        <v>-0.88785046728971972</v>
      </c>
      <c r="AO34">
        <v>25</v>
      </c>
      <c r="AP34">
        <v>5</v>
      </c>
      <c r="AQ34">
        <v>15</v>
      </c>
      <c r="AR34">
        <v>7</v>
      </c>
      <c r="AS34" s="5">
        <f t="shared" si="9"/>
        <v>-0.14492753623188442</v>
      </c>
      <c r="AT34">
        <v>22</v>
      </c>
      <c r="AU34">
        <v>10</v>
      </c>
      <c r="AV34">
        <v>24</v>
      </c>
      <c r="AW34">
        <v>11</v>
      </c>
      <c r="AX34" s="5">
        <f t="shared" si="10"/>
        <v>-0.20618556701030946</v>
      </c>
      <c r="AY34">
        <v>8</v>
      </c>
      <c r="AZ34">
        <v>11</v>
      </c>
      <c r="BA34">
        <v>8</v>
      </c>
      <c r="BB34">
        <v>13</v>
      </c>
      <c r="BC34" s="5">
        <f t="shared" si="11"/>
        <v>0.74468085106382997</v>
      </c>
      <c r="BD34">
        <v>17</v>
      </c>
      <c r="BE34">
        <v>16</v>
      </c>
      <c r="BF34" s="5">
        <f t="shared" si="12"/>
        <v>-5.2910052910051788E-3</v>
      </c>
      <c r="BG34">
        <v>57</v>
      </c>
      <c r="BH34">
        <v>39</v>
      </c>
      <c r="BI34" s="5">
        <f t="shared" si="13"/>
        <v>-0.66013071895424835</v>
      </c>
      <c r="BJ34"/>
      <c r="BK34"/>
      <c r="BL34"/>
      <c r="BM34"/>
      <c r="BN34" s="5" t="str">
        <f t="shared" si="14"/>
        <v>***</v>
      </c>
      <c r="BO34">
        <v>62</v>
      </c>
      <c r="BP34">
        <v>10</v>
      </c>
      <c r="BQ34">
        <v>53</v>
      </c>
      <c r="BR34">
        <v>11</v>
      </c>
      <c r="BS34" s="5">
        <f t="shared" si="15"/>
        <v>-2.9661016949152665E-2</v>
      </c>
      <c r="BT34">
        <v>34</v>
      </c>
      <c r="BU34">
        <v>20</v>
      </c>
      <c r="BV34" s="5">
        <f t="shared" si="16"/>
        <v>-5.2941176470588225</v>
      </c>
      <c r="BW34">
        <v>11</v>
      </c>
      <c r="BX34">
        <v>9</v>
      </c>
      <c r="BY34" s="5">
        <f t="shared" si="17"/>
        <v>-2.6732673267326725</v>
      </c>
      <c r="BZ34" s="5"/>
      <c r="CA34" s="5"/>
      <c r="CB34">
        <v>1</v>
      </c>
      <c r="CC34">
        <v>7</v>
      </c>
      <c r="CD34">
        <v>14</v>
      </c>
      <c r="CE34" t="s">
        <v>90</v>
      </c>
      <c r="CF34">
        <v>1</v>
      </c>
      <c r="CG34">
        <v>5</v>
      </c>
      <c r="CH34" t="s">
        <v>93</v>
      </c>
    </row>
    <row r="35" spans="1:86" ht="15.75" x14ac:dyDescent="0.25">
      <c r="A35" t="s">
        <v>73</v>
      </c>
      <c r="B35">
        <v>40</v>
      </c>
      <c r="C35">
        <v>11</v>
      </c>
      <c r="D35">
        <v>36</v>
      </c>
      <c r="E35">
        <v>9</v>
      </c>
      <c r="F35" s="5">
        <f t="shared" si="0"/>
        <v>-1.148837209302326</v>
      </c>
      <c r="G35">
        <v>47</v>
      </c>
      <c r="H35">
        <v>13</v>
      </c>
      <c r="I35">
        <v>50</v>
      </c>
      <c r="J35">
        <v>14</v>
      </c>
      <c r="K35" s="5">
        <f t="shared" si="1"/>
        <v>0.24644549763033158</v>
      </c>
      <c r="L35">
        <v>15</v>
      </c>
      <c r="M35">
        <v>12</v>
      </c>
      <c r="N35">
        <v>11</v>
      </c>
      <c r="O35">
        <v>7</v>
      </c>
      <c r="P35" s="5">
        <f t="shared" si="2"/>
        <v>-1.4649122807017543</v>
      </c>
      <c r="Q35">
        <v>14</v>
      </c>
      <c r="R35">
        <v>12</v>
      </c>
      <c r="S35">
        <v>8</v>
      </c>
      <c r="T35">
        <v>6</v>
      </c>
      <c r="U35" s="5">
        <f t="shared" si="3"/>
        <v>-1.6346666666666665</v>
      </c>
      <c r="V35">
        <v>55</v>
      </c>
      <c r="W35">
        <v>42</v>
      </c>
      <c r="X35">
        <v>51</v>
      </c>
      <c r="Y35">
        <v>38</v>
      </c>
      <c r="Z35" s="5">
        <f t="shared" si="4"/>
        <v>-1.9775280898876408</v>
      </c>
      <c r="AA35">
        <v>49</v>
      </c>
      <c r="AB35">
        <v>43</v>
      </c>
      <c r="AC35" s="5">
        <f t="shared" si="5"/>
        <v>-5.8165137614678928</v>
      </c>
      <c r="AD35">
        <v>30</v>
      </c>
      <c r="AE35">
        <v>26</v>
      </c>
      <c r="AF35" s="5">
        <f t="shared" si="6"/>
        <v>-1.585620915032679</v>
      </c>
      <c r="AG35">
        <v>2</v>
      </c>
      <c r="AH35">
        <v>1</v>
      </c>
      <c r="AI35" s="5">
        <f t="shared" si="7"/>
        <v>-1.3709677419354842</v>
      </c>
      <c r="AJ35">
        <v>22</v>
      </c>
      <c r="AK35">
        <v>5</v>
      </c>
      <c r="AL35">
        <v>9</v>
      </c>
      <c r="AM35">
        <v>1</v>
      </c>
      <c r="AN35" s="5">
        <f t="shared" si="8"/>
        <v>-2.7570093457943927</v>
      </c>
      <c r="AO35">
        <v>15</v>
      </c>
      <c r="AP35">
        <v>7</v>
      </c>
      <c r="AQ35">
        <v>2</v>
      </c>
      <c r="AR35">
        <v>1</v>
      </c>
      <c r="AS35" s="5">
        <f t="shared" si="9"/>
        <v>-4.0096618357487932</v>
      </c>
      <c r="AT35">
        <v>13</v>
      </c>
      <c r="AU35">
        <v>7</v>
      </c>
      <c r="AV35">
        <v>2</v>
      </c>
      <c r="AW35">
        <v>3</v>
      </c>
      <c r="AX35" s="5">
        <f t="shared" si="10"/>
        <v>-2.7835051546391756</v>
      </c>
      <c r="AY35">
        <v>3</v>
      </c>
      <c r="AZ35">
        <v>5</v>
      </c>
      <c r="BA35">
        <v>0</v>
      </c>
      <c r="BB35">
        <v>3</v>
      </c>
      <c r="BC35" s="5">
        <f t="shared" si="11"/>
        <v>-1.3829787234042552</v>
      </c>
      <c r="BD35">
        <v>21</v>
      </c>
      <c r="BE35">
        <v>20</v>
      </c>
      <c r="BF35" s="5">
        <f t="shared" si="12"/>
        <v>-5.2910052910051788E-3</v>
      </c>
      <c r="BG35">
        <v>72</v>
      </c>
      <c r="BH35">
        <v>64</v>
      </c>
      <c r="BI35" s="5">
        <f t="shared" si="13"/>
        <v>-0.19327731092436976</v>
      </c>
      <c r="BN35" s="5" t="str">
        <f t="shared" si="14"/>
        <v>***</v>
      </c>
      <c r="BO35">
        <v>69</v>
      </c>
      <c r="BP35">
        <v>7</v>
      </c>
      <c r="BQ35">
        <v>63</v>
      </c>
      <c r="BR35">
        <v>8</v>
      </c>
      <c r="BS35" s="5">
        <f t="shared" si="15"/>
        <v>-2.9661016949152665E-2</v>
      </c>
      <c r="BT35">
        <v>12</v>
      </c>
      <c r="BU35">
        <v>15</v>
      </c>
      <c r="BV35" s="5">
        <f t="shared" si="16"/>
        <v>-3.0959752321980765E-2</v>
      </c>
      <c r="BW35">
        <v>6</v>
      </c>
      <c r="BX35">
        <v>8</v>
      </c>
      <c r="BY35" s="5">
        <f t="shared" si="17"/>
        <v>1.2871287128712878</v>
      </c>
      <c r="BZ35" s="5"/>
      <c r="CA35" s="5"/>
      <c r="CB35">
        <v>1</v>
      </c>
      <c r="CC35">
        <v>7</v>
      </c>
      <c r="CD35">
        <v>13</v>
      </c>
      <c r="CE35" t="s">
        <v>90</v>
      </c>
      <c r="CF35">
        <v>1</v>
      </c>
      <c r="CG35">
        <v>20</v>
      </c>
      <c r="CH35" t="s">
        <v>93</v>
      </c>
    </row>
    <row r="36" spans="1:86" ht="15.75" x14ac:dyDescent="0.25">
      <c r="A36" t="s">
        <v>74</v>
      </c>
      <c r="B36">
        <v>31</v>
      </c>
      <c r="C36">
        <v>7</v>
      </c>
      <c r="D36">
        <v>20</v>
      </c>
      <c r="E36">
        <v>2</v>
      </c>
      <c r="F36" s="5">
        <f t="shared" si="0"/>
        <v>-2.5441860465116282</v>
      </c>
      <c r="G36">
        <v>38</v>
      </c>
      <c r="H36">
        <v>10</v>
      </c>
      <c r="I36">
        <v>19</v>
      </c>
      <c r="J36">
        <v>4</v>
      </c>
      <c r="K36" s="5">
        <f t="shared" si="1"/>
        <v>-3.0710900473933651</v>
      </c>
      <c r="L36">
        <v>14</v>
      </c>
      <c r="M36">
        <v>11</v>
      </c>
      <c r="N36">
        <v>7</v>
      </c>
      <c r="O36">
        <v>2</v>
      </c>
      <c r="P36" s="5">
        <f t="shared" si="2"/>
        <v>-2.634502923976608</v>
      </c>
      <c r="Q36">
        <v>14</v>
      </c>
      <c r="R36">
        <v>12</v>
      </c>
      <c r="S36">
        <v>7</v>
      </c>
      <c r="T36">
        <v>5</v>
      </c>
      <c r="U36" s="5">
        <f t="shared" si="3"/>
        <v>-1.9013333333333331</v>
      </c>
      <c r="V36">
        <v>52</v>
      </c>
      <c r="W36">
        <v>42</v>
      </c>
      <c r="X36">
        <v>31</v>
      </c>
      <c r="Y36">
        <v>29</v>
      </c>
      <c r="Z36" s="5">
        <f t="shared" si="4"/>
        <v>-8.3445692883895131</v>
      </c>
      <c r="AA36">
        <v>49</v>
      </c>
      <c r="AB36">
        <v>32</v>
      </c>
      <c r="AC36" s="5">
        <f t="shared" si="5"/>
        <v>-15.908256880733948</v>
      </c>
      <c r="AD36">
        <v>38</v>
      </c>
      <c r="AE36">
        <v>27</v>
      </c>
      <c r="AF36" s="5">
        <f t="shared" si="6"/>
        <v>-2.5006535947712409</v>
      </c>
      <c r="AG36">
        <v>1</v>
      </c>
      <c r="AH36">
        <v>0</v>
      </c>
      <c r="AI36" s="5">
        <f t="shared" si="7"/>
        <v>-1.3709677419354842</v>
      </c>
      <c r="AJ36">
        <v>27</v>
      </c>
      <c r="AK36">
        <v>5</v>
      </c>
      <c r="AL36">
        <v>19</v>
      </c>
      <c r="AM36">
        <v>4</v>
      </c>
      <c r="AN36" s="5">
        <f t="shared" si="8"/>
        <v>-1.3551401869158879</v>
      </c>
      <c r="AO36">
        <v>11</v>
      </c>
      <c r="AP36">
        <v>7</v>
      </c>
      <c r="AQ36">
        <v>12</v>
      </c>
      <c r="AR36">
        <v>6</v>
      </c>
      <c r="AS36" s="5">
        <f t="shared" si="9"/>
        <v>-1.5942028985507251</v>
      </c>
      <c r="AT36">
        <v>7</v>
      </c>
      <c r="AU36">
        <v>7</v>
      </c>
      <c r="AV36">
        <v>9</v>
      </c>
      <c r="AW36">
        <v>7</v>
      </c>
      <c r="AX36" s="5">
        <f t="shared" si="10"/>
        <v>-0.72164948453608269</v>
      </c>
      <c r="AY36">
        <v>4</v>
      </c>
      <c r="AZ36">
        <v>5</v>
      </c>
      <c r="BA36">
        <v>5</v>
      </c>
      <c r="BB36">
        <v>9</v>
      </c>
      <c r="BC36" s="5">
        <f t="shared" si="11"/>
        <v>1.8085106382978726</v>
      </c>
      <c r="BD36">
        <v>21</v>
      </c>
      <c r="BE36">
        <v>28</v>
      </c>
      <c r="BF36" s="5">
        <f t="shared" si="12"/>
        <v>1.052910052910053</v>
      </c>
      <c r="BG36">
        <v>84</v>
      </c>
      <c r="BH36">
        <v>84</v>
      </c>
      <c r="BI36" s="5">
        <f t="shared" si="13"/>
        <v>0.18020541549953312</v>
      </c>
      <c r="BN36" s="5" t="str">
        <f t="shared" si="14"/>
        <v>***</v>
      </c>
      <c r="BO36">
        <v>75</v>
      </c>
      <c r="BP36">
        <v>7</v>
      </c>
      <c r="BQ36">
        <v>101</v>
      </c>
      <c r="BS36" s="5" t="str">
        <f t="shared" si="15"/>
        <v>***</v>
      </c>
      <c r="BT36">
        <v>25</v>
      </c>
      <c r="BU36">
        <v>19</v>
      </c>
      <c r="BV36" s="5">
        <f t="shared" si="16"/>
        <v>-2.8173374613003088</v>
      </c>
      <c r="BW36">
        <v>9</v>
      </c>
      <c r="BX36">
        <v>4</v>
      </c>
      <c r="BY36" s="5">
        <f t="shared" si="17"/>
        <v>-5.6435643564356432</v>
      </c>
      <c r="BZ36" s="5"/>
      <c r="CA36" s="5"/>
      <c r="CB36">
        <v>1</v>
      </c>
      <c r="CC36">
        <v>7</v>
      </c>
      <c r="CD36">
        <v>13</v>
      </c>
      <c r="CE36" t="s">
        <v>90</v>
      </c>
      <c r="CF36">
        <v>15</v>
      </c>
      <c r="CG36">
        <v>27</v>
      </c>
      <c r="CH36" t="s">
        <v>108</v>
      </c>
    </row>
    <row r="37" spans="1:86" s="6" customFormat="1" ht="15.75" x14ac:dyDescent="0.25">
      <c r="A37" t="s">
        <v>75</v>
      </c>
      <c r="B37">
        <v>47</v>
      </c>
      <c r="C37">
        <v>14</v>
      </c>
      <c r="D37">
        <v>34</v>
      </c>
      <c r="E37">
        <v>8</v>
      </c>
      <c r="F37" s="5">
        <f t="shared" si="0"/>
        <v>-3.009302325581396</v>
      </c>
      <c r="G37">
        <v>30</v>
      </c>
      <c r="H37">
        <v>8</v>
      </c>
      <c r="I37">
        <v>31</v>
      </c>
      <c r="J37">
        <v>8</v>
      </c>
      <c r="K37" s="5">
        <f t="shared" si="1"/>
        <v>-0.22748815165876798</v>
      </c>
      <c r="L37">
        <v>6</v>
      </c>
      <c r="M37">
        <v>1</v>
      </c>
      <c r="N37">
        <v>9</v>
      </c>
      <c r="O37">
        <v>5</v>
      </c>
      <c r="P37" s="5">
        <f t="shared" si="2"/>
        <v>1.1666666666666667</v>
      </c>
      <c r="Q37">
        <v>1</v>
      </c>
      <c r="R37">
        <v>1</v>
      </c>
      <c r="S37">
        <v>9</v>
      </c>
      <c r="T37">
        <v>7</v>
      </c>
      <c r="U37" s="5">
        <f t="shared" si="3"/>
        <v>1.5653333333333337</v>
      </c>
      <c r="V37">
        <v>54</v>
      </c>
      <c r="W37">
        <v>44</v>
      </c>
      <c r="X37">
        <v>45</v>
      </c>
      <c r="Y37">
        <v>32</v>
      </c>
      <c r="Z37" s="5">
        <f t="shared" si="4"/>
        <v>-3.8501872659176035</v>
      </c>
      <c r="AA37">
        <v>49</v>
      </c>
      <c r="AB37">
        <v>46</v>
      </c>
      <c r="AC37" s="5">
        <f t="shared" si="5"/>
        <v>-3.0642201834862415</v>
      </c>
      <c r="AD37">
        <v>42</v>
      </c>
      <c r="AE37">
        <v>26</v>
      </c>
      <c r="AF37" s="5">
        <f t="shared" si="6"/>
        <v>-3.1542483660130713</v>
      </c>
      <c r="AG37">
        <v>7</v>
      </c>
      <c r="AH37">
        <v>5</v>
      </c>
      <c r="AI37" s="5">
        <f t="shared" si="7"/>
        <v>-1.9086021505376347</v>
      </c>
      <c r="AJ37">
        <v>29</v>
      </c>
      <c r="AK37">
        <v>7</v>
      </c>
      <c r="AL37">
        <v>24</v>
      </c>
      <c r="AM37">
        <v>5</v>
      </c>
      <c r="AN37" s="5">
        <f t="shared" si="8"/>
        <v>-1.8224299065420562</v>
      </c>
      <c r="AO37">
        <v>21</v>
      </c>
      <c r="AP37">
        <v>9</v>
      </c>
      <c r="AQ37">
        <v>8</v>
      </c>
      <c r="AR37">
        <v>4</v>
      </c>
      <c r="AS37" s="5">
        <f t="shared" si="9"/>
        <v>-3.5265700483091793</v>
      </c>
      <c r="AT37">
        <v>21</v>
      </c>
      <c r="AU37">
        <v>10</v>
      </c>
      <c r="AV37">
        <v>4</v>
      </c>
      <c r="AW37">
        <v>4</v>
      </c>
      <c r="AX37" s="5">
        <f t="shared" si="10"/>
        <v>-3.8144329896907219</v>
      </c>
      <c r="AY37">
        <v>7</v>
      </c>
      <c r="AZ37">
        <v>11</v>
      </c>
      <c r="BA37">
        <v>2</v>
      </c>
      <c r="BB37">
        <v>6</v>
      </c>
      <c r="BC37" s="5">
        <f t="shared" si="11"/>
        <v>-2.978723404255319</v>
      </c>
      <c r="BD37">
        <v>44</v>
      </c>
      <c r="BE37">
        <v>39</v>
      </c>
      <c r="BF37" s="5">
        <f t="shared" si="12"/>
        <v>-0.53439153439153431</v>
      </c>
      <c r="BG37">
        <v>71</v>
      </c>
      <c r="BH37">
        <v>57</v>
      </c>
      <c r="BI37" s="5">
        <f t="shared" si="13"/>
        <v>-0.4733893557422969</v>
      </c>
      <c r="BJ37"/>
      <c r="BK37"/>
      <c r="BL37"/>
      <c r="BM37"/>
      <c r="BN37" s="5" t="str">
        <f t="shared" si="14"/>
        <v>***</v>
      </c>
      <c r="BO37">
        <v>79</v>
      </c>
      <c r="BP37">
        <v>33</v>
      </c>
      <c r="BQ37">
        <v>74</v>
      </c>
      <c r="BR37">
        <v>6</v>
      </c>
      <c r="BS37" s="5">
        <f t="shared" si="15"/>
        <v>-11.89406779661017</v>
      </c>
      <c r="BT37">
        <v>21</v>
      </c>
      <c r="BU37">
        <v>24</v>
      </c>
      <c r="BV37" s="5">
        <f t="shared" si="16"/>
        <v>-3.0959752321980765E-2</v>
      </c>
      <c r="BW37">
        <v>8</v>
      </c>
      <c r="BX37">
        <v>7</v>
      </c>
      <c r="BY37" s="5">
        <f t="shared" si="17"/>
        <v>-1.6831683168316824</v>
      </c>
      <c r="BZ37" s="5"/>
      <c r="CA37" s="5"/>
      <c r="CB37">
        <v>1</v>
      </c>
      <c r="CC37">
        <v>7</v>
      </c>
      <c r="CD37">
        <v>12</v>
      </c>
      <c r="CE37" t="s">
        <v>90</v>
      </c>
      <c r="CF37">
        <v>1</v>
      </c>
      <c r="CG37">
        <v>19</v>
      </c>
      <c r="CH37" t="s">
        <v>109</v>
      </c>
    </row>
    <row r="38" spans="1:86" s="6" customFormat="1" ht="15.75" x14ac:dyDescent="0.25">
      <c r="A38" t="s">
        <v>76</v>
      </c>
      <c r="B38">
        <v>38</v>
      </c>
      <c r="C38">
        <v>10</v>
      </c>
      <c r="D38">
        <v>40</v>
      </c>
      <c r="E38">
        <v>10</v>
      </c>
      <c r="F38" s="5">
        <f t="shared" si="0"/>
        <v>-0.21860465116279101</v>
      </c>
      <c r="G38">
        <v>36</v>
      </c>
      <c r="H38">
        <v>10</v>
      </c>
      <c r="I38">
        <v>18</v>
      </c>
      <c r="J38">
        <v>4</v>
      </c>
      <c r="K38" s="5">
        <f t="shared" si="1"/>
        <v>-3.0710900473933651</v>
      </c>
      <c r="L38">
        <v>17</v>
      </c>
      <c r="M38">
        <v>14</v>
      </c>
      <c r="N38">
        <v>15</v>
      </c>
      <c r="O38">
        <v>11</v>
      </c>
      <c r="P38" s="5">
        <f t="shared" si="2"/>
        <v>-0.88011695906432741</v>
      </c>
      <c r="Q38">
        <v>16</v>
      </c>
      <c r="R38">
        <v>14</v>
      </c>
      <c r="S38">
        <v>13</v>
      </c>
      <c r="T38">
        <v>11</v>
      </c>
      <c r="U38" s="5">
        <f t="shared" si="3"/>
        <v>-0.83466666666666645</v>
      </c>
      <c r="V38">
        <v>54</v>
      </c>
      <c r="W38">
        <v>44</v>
      </c>
      <c r="X38">
        <v>54</v>
      </c>
      <c r="Y38">
        <v>44</v>
      </c>
      <c r="Z38" s="5">
        <f t="shared" si="4"/>
        <v>-0.47940074906367086</v>
      </c>
      <c r="AA38">
        <v>50</v>
      </c>
      <c r="AB38">
        <v>49</v>
      </c>
      <c r="AC38" s="5">
        <f t="shared" si="5"/>
        <v>-1.2293577981651407</v>
      </c>
      <c r="AD38">
        <v>55</v>
      </c>
      <c r="AE38">
        <v>70</v>
      </c>
      <c r="AF38" s="5">
        <f t="shared" si="6"/>
        <v>0.89803921568627509</v>
      </c>
      <c r="AG38">
        <v>14</v>
      </c>
      <c r="AH38">
        <v>14</v>
      </c>
      <c r="AI38" s="5">
        <f t="shared" si="7"/>
        <v>-0.8333333333333337</v>
      </c>
      <c r="AJ38">
        <v>43</v>
      </c>
      <c r="AK38">
        <v>11</v>
      </c>
      <c r="AL38">
        <v>48</v>
      </c>
      <c r="AM38">
        <v>12</v>
      </c>
      <c r="AN38" s="5">
        <f t="shared" si="8"/>
        <v>-0.42056074766355156</v>
      </c>
      <c r="AO38">
        <v>24</v>
      </c>
      <c r="AP38">
        <v>10</v>
      </c>
      <c r="AQ38">
        <v>29</v>
      </c>
      <c r="AR38">
        <v>12</v>
      </c>
      <c r="AS38" s="5">
        <f t="shared" si="9"/>
        <v>-0.14492753623188442</v>
      </c>
      <c r="AT38">
        <v>23</v>
      </c>
      <c r="AU38">
        <v>11</v>
      </c>
      <c r="AV38">
        <v>26</v>
      </c>
      <c r="AW38">
        <v>13</v>
      </c>
      <c r="AX38" s="5">
        <f t="shared" si="10"/>
        <v>0.30927835051546376</v>
      </c>
      <c r="AY38">
        <v>8</v>
      </c>
      <c r="AZ38">
        <v>13</v>
      </c>
      <c r="BA38">
        <v>6</v>
      </c>
      <c r="BB38">
        <v>10</v>
      </c>
      <c r="BC38" s="5">
        <f t="shared" si="11"/>
        <v>-1.9148936170212765</v>
      </c>
      <c r="BD38">
        <v>21</v>
      </c>
      <c r="BE38">
        <v>54</v>
      </c>
      <c r="BF38" s="5">
        <f t="shared" si="12"/>
        <v>4.4920634920634921</v>
      </c>
      <c r="BG38">
        <v>56</v>
      </c>
      <c r="BH38">
        <v>99</v>
      </c>
      <c r="BI38" s="5">
        <f t="shared" si="13"/>
        <v>2.187675070028011</v>
      </c>
      <c r="BJ38"/>
      <c r="BK38"/>
      <c r="BL38"/>
      <c r="BM38"/>
      <c r="BN38" s="5" t="str">
        <f t="shared" si="14"/>
        <v>***</v>
      </c>
      <c r="BO38">
        <v>46</v>
      </c>
      <c r="BP38">
        <v>12</v>
      </c>
      <c r="BQ38">
        <v>101</v>
      </c>
      <c r="BR38">
        <v>1</v>
      </c>
      <c r="BS38" s="5">
        <f t="shared" si="15"/>
        <v>-5.1144067796610173</v>
      </c>
      <c r="BT38">
        <v>27</v>
      </c>
      <c r="BU38">
        <v>22</v>
      </c>
      <c r="BV38" s="5">
        <f t="shared" si="16"/>
        <v>-2.5077399380804946</v>
      </c>
      <c r="BW38">
        <v>12</v>
      </c>
      <c r="BX38">
        <v>4</v>
      </c>
      <c r="BY38" s="5">
        <f t="shared" si="17"/>
        <v>-8.6138613861386126</v>
      </c>
      <c r="BZ38" s="5"/>
      <c r="CA38" s="5"/>
      <c r="CB38">
        <v>0</v>
      </c>
      <c r="CC38">
        <v>7</v>
      </c>
      <c r="CD38">
        <v>12</v>
      </c>
      <c r="CE38" t="s">
        <v>90</v>
      </c>
      <c r="CF38">
        <v>6</v>
      </c>
      <c r="CG38">
        <v>1</v>
      </c>
      <c r="CH38" t="s">
        <v>93</v>
      </c>
    </row>
    <row r="39" spans="1:86" s="6" customFormat="1" ht="15.75" x14ac:dyDescent="0.25">
      <c r="A39" t="s">
        <v>77</v>
      </c>
      <c r="B39">
        <v>21</v>
      </c>
      <c r="C39">
        <v>3</v>
      </c>
      <c r="D39">
        <v>26</v>
      </c>
      <c r="E39">
        <v>5</v>
      </c>
      <c r="F39" s="5">
        <f t="shared" si="0"/>
        <v>0.71162790697674394</v>
      </c>
      <c r="G39">
        <v>19</v>
      </c>
      <c r="H39">
        <v>5</v>
      </c>
      <c r="I39">
        <v>23</v>
      </c>
      <c r="J39">
        <v>6</v>
      </c>
      <c r="K39" s="5">
        <f t="shared" si="1"/>
        <v>0.24644549763033158</v>
      </c>
      <c r="L39">
        <v>11</v>
      </c>
      <c r="M39">
        <v>7</v>
      </c>
      <c r="N39">
        <v>6</v>
      </c>
      <c r="O39">
        <v>1</v>
      </c>
      <c r="P39" s="5">
        <f t="shared" si="2"/>
        <v>-1.7573099415204678</v>
      </c>
      <c r="Q39">
        <v>9</v>
      </c>
      <c r="R39">
        <v>7</v>
      </c>
      <c r="S39">
        <v>3</v>
      </c>
      <c r="T39">
        <v>1</v>
      </c>
      <c r="U39" s="5">
        <f t="shared" si="3"/>
        <v>-1.6346666666666665</v>
      </c>
      <c r="V39">
        <v>37</v>
      </c>
      <c r="W39">
        <v>30</v>
      </c>
      <c r="X39">
        <v>32</v>
      </c>
      <c r="Y39">
        <v>30</v>
      </c>
      <c r="Z39" s="5">
        <f t="shared" si="4"/>
        <v>-2.3520599250936334</v>
      </c>
      <c r="AA39">
        <v>41</v>
      </c>
      <c r="AB39">
        <v>38</v>
      </c>
      <c r="AC39" s="5">
        <f t="shared" si="5"/>
        <v>-3.0642201834862415</v>
      </c>
      <c r="AD39">
        <v>29</v>
      </c>
      <c r="AE39">
        <v>37</v>
      </c>
      <c r="AF39" s="5">
        <f t="shared" si="6"/>
        <v>-1.6993464052286987E-2</v>
      </c>
      <c r="AG39">
        <v>3</v>
      </c>
      <c r="AH39">
        <v>6</v>
      </c>
      <c r="AI39" s="5">
        <f t="shared" si="7"/>
        <v>0.77956989247311781</v>
      </c>
      <c r="AJ39">
        <v>33</v>
      </c>
      <c r="AK39">
        <v>7</v>
      </c>
      <c r="AL39">
        <v>36</v>
      </c>
      <c r="AM39">
        <v>9</v>
      </c>
      <c r="AN39" s="5">
        <f t="shared" si="8"/>
        <v>4.6728971962616654E-2</v>
      </c>
      <c r="AO39">
        <v>17</v>
      </c>
      <c r="AP39">
        <v>6</v>
      </c>
      <c r="AQ39">
        <v>18</v>
      </c>
      <c r="AR39">
        <v>8</v>
      </c>
      <c r="AS39" s="5">
        <f t="shared" si="9"/>
        <v>-0.14492753623188442</v>
      </c>
      <c r="AT39">
        <v>9</v>
      </c>
      <c r="AU39">
        <v>5</v>
      </c>
      <c r="AV39">
        <v>2</v>
      </c>
      <c r="AW39">
        <v>2</v>
      </c>
      <c r="AX39" s="5">
        <f t="shared" si="10"/>
        <v>-2.2680412371134024</v>
      </c>
      <c r="AY39">
        <v>3</v>
      </c>
      <c r="AZ39">
        <v>5</v>
      </c>
      <c r="BA39">
        <v>1</v>
      </c>
      <c r="BB39">
        <v>2</v>
      </c>
      <c r="BC39" s="5">
        <f t="shared" si="11"/>
        <v>-1.9148936170212765</v>
      </c>
      <c r="BD39"/>
      <c r="BE39">
        <v>28.6</v>
      </c>
      <c r="BF39" s="5" t="str">
        <f t="shared" si="12"/>
        <v>***</v>
      </c>
      <c r="BG39"/>
      <c r="BH39">
        <v>155.19999999999999</v>
      </c>
      <c r="BI39" s="5" t="str">
        <f t="shared" si="13"/>
        <v>***</v>
      </c>
      <c r="BJ39"/>
      <c r="BK39"/>
      <c r="BL39"/>
      <c r="BM39"/>
      <c r="BN39" s="5" t="str">
        <f t="shared" si="14"/>
        <v>***</v>
      </c>
      <c r="BO39"/>
      <c r="BP39"/>
      <c r="BQ39">
        <v>115</v>
      </c>
      <c r="BR39">
        <v>1</v>
      </c>
      <c r="BS39" s="5" t="str">
        <f t="shared" si="15"/>
        <v>***</v>
      </c>
      <c r="BT39">
        <v>15</v>
      </c>
      <c r="BU39">
        <v>8</v>
      </c>
      <c r="BV39" s="5">
        <f t="shared" si="16"/>
        <v>-3.1269349845201231</v>
      </c>
      <c r="BW39">
        <v>8</v>
      </c>
      <c r="BX39">
        <v>5</v>
      </c>
      <c r="BY39" s="5">
        <f t="shared" si="17"/>
        <v>-3.6633663366336626</v>
      </c>
      <c r="BZ39" s="5"/>
      <c r="CA39" s="5"/>
      <c r="CB39">
        <v>0</v>
      </c>
      <c r="CC39">
        <v>8</v>
      </c>
      <c r="CD39">
        <v>11</v>
      </c>
      <c r="CE39" t="s">
        <v>90</v>
      </c>
      <c r="CF39">
        <v>1</v>
      </c>
      <c r="CG39">
        <v>18</v>
      </c>
      <c r="CH39" t="s">
        <v>93</v>
      </c>
    </row>
    <row r="40" spans="1:86" ht="15.75" x14ac:dyDescent="0.25">
      <c r="A40" t="s">
        <v>78</v>
      </c>
      <c r="B40">
        <v>31</v>
      </c>
      <c r="C40">
        <v>8</v>
      </c>
      <c r="D40">
        <v>28</v>
      </c>
      <c r="E40">
        <v>6</v>
      </c>
      <c r="F40" s="5">
        <f t="shared" si="0"/>
        <v>-1.148837209302326</v>
      </c>
      <c r="G40">
        <v>22</v>
      </c>
      <c r="H40">
        <v>6</v>
      </c>
      <c r="I40">
        <v>35</v>
      </c>
      <c r="J40">
        <v>9</v>
      </c>
      <c r="K40" s="5">
        <f t="shared" si="1"/>
        <v>1.1943127962085307</v>
      </c>
      <c r="L40">
        <v>11</v>
      </c>
      <c r="M40">
        <v>8</v>
      </c>
      <c r="N40">
        <v>15</v>
      </c>
      <c r="O40">
        <v>12</v>
      </c>
      <c r="P40" s="5">
        <f t="shared" si="2"/>
        <v>1.1666666666666667</v>
      </c>
      <c r="Q40">
        <v>10</v>
      </c>
      <c r="R40">
        <v>9</v>
      </c>
      <c r="S40">
        <v>14</v>
      </c>
      <c r="T40">
        <v>12</v>
      </c>
      <c r="U40" s="5">
        <f t="shared" si="3"/>
        <v>0.76533333333333364</v>
      </c>
      <c r="V40">
        <v>50</v>
      </c>
      <c r="W40">
        <v>34</v>
      </c>
      <c r="Z40" s="5" t="str">
        <f t="shared" si="4"/>
        <v>***</v>
      </c>
      <c r="AA40">
        <v>46</v>
      </c>
      <c r="AB40">
        <v>46</v>
      </c>
      <c r="AC40" s="5">
        <f t="shared" si="5"/>
        <v>-0.31192660550459028</v>
      </c>
      <c r="AD40">
        <v>64</v>
      </c>
      <c r="AE40">
        <v>56</v>
      </c>
      <c r="AF40" s="5">
        <f t="shared" si="6"/>
        <v>-2.108496732026143</v>
      </c>
      <c r="AG40">
        <v>15</v>
      </c>
      <c r="AH40">
        <v>10</v>
      </c>
      <c r="AI40" s="5">
        <f t="shared" si="7"/>
        <v>-3.521505376344086</v>
      </c>
      <c r="AJ40">
        <v>37</v>
      </c>
      <c r="AK40">
        <v>8</v>
      </c>
      <c r="AL40">
        <v>21</v>
      </c>
      <c r="AM40">
        <v>4</v>
      </c>
      <c r="AN40" s="5">
        <f t="shared" si="8"/>
        <v>-2.7570093457943927</v>
      </c>
      <c r="AO40">
        <v>18</v>
      </c>
      <c r="AP40">
        <v>7</v>
      </c>
      <c r="AQ40">
        <v>13</v>
      </c>
      <c r="AR40">
        <v>6</v>
      </c>
      <c r="AS40" s="5">
        <f t="shared" si="9"/>
        <v>-1.5942028985507251</v>
      </c>
      <c r="AT40">
        <v>14</v>
      </c>
      <c r="AU40">
        <v>7</v>
      </c>
      <c r="AV40">
        <v>12</v>
      </c>
      <c r="AW40">
        <v>7</v>
      </c>
      <c r="AX40" s="5">
        <f t="shared" si="10"/>
        <v>-0.72164948453608269</v>
      </c>
      <c r="AY40">
        <v>8</v>
      </c>
      <c r="AZ40">
        <v>12</v>
      </c>
      <c r="BA40">
        <v>6</v>
      </c>
      <c r="BB40">
        <v>10</v>
      </c>
      <c r="BC40" s="5">
        <f t="shared" si="11"/>
        <v>-1.3829787234042552</v>
      </c>
      <c r="BE40">
        <v>28</v>
      </c>
      <c r="BF40" s="5" t="str">
        <f t="shared" si="12"/>
        <v>***</v>
      </c>
      <c r="BG40">
        <v>108</v>
      </c>
      <c r="BH40">
        <v>85</v>
      </c>
      <c r="BI40" s="5">
        <f t="shared" si="13"/>
        <v>-0.89355742296918761</v>
      </c>
      <c r="BN40" s="5" t="str">
        <f t="shared" si="14"/>
        <v>***</v>
      </c>
      <c r="BO40">
        <v>51</v>
      </c>
      <c r="BP40">
        <v>12</v>
      </c>
      <c r="BS40" s="5" t="str">
        <f t="shared" si="15"/>
        <v>***</v>
      </c>
      <c r="BT40">
        <v>16</v>
      </c>
      <c r="BU40">
        <v>21</v>
      </c>
      <c r="BV40" s="5">
        <f t="shared" si="16"/>
        <v>0.58823529411764774</v>
      </c>
      <c r="BW40">
        <v>9</v>
      </c>
      <c r="BX40">
        <v>8</v>
      </c>
      <c r="BY40" s="5">
        <f t="shared" si="17"/>
        <v>-1.6831683168316824</v>
      </c>
      <c r="BZ40" s="5"/>
      <c r="CA40" s="5"/>
      <c r="CB40">
        <v>0</v>
      </c>
      <c r="CC40">
        <v>7</v>
      </c>
      <c r="CD40">
        <v>13</v>
      </c>
      <c r="CE40" t="s">
        <v>90</v>
      </c>
      <c r="CF40">
        <v>2</v>
      </c>
      <c r="CG40">
        <v>16</v>
      </c>
      <c r="CH40" t="s">
        <v>93</v>
      </c>
    </row>
    <row r="41" spans="1:86" ht="15.75" x14ac:dyDescent="0.25">
      <c r="A41" t="s">
        <v>79</v>
      </c>
      <c r="B41">
        <v>15</v>
      </c>
      <c r="C41">
        <v>1</v>
      </c>
      <c r="D41">
        <v>16</v>
      </c>
      <c r="E41">
        <v>1</v>
      </c>
      <c r="F41" s="5">
        <f t="shared" si="0"/>
        <v>-0.21860465116279101</v>
      </c>
      <c r="G41">
        <v>14</v>
      </c>
      <c r="H41">
        <v>3</v>
      </c>
      <c r="I41">
        <v>15</v>
      </c>
      <c r="J41">
        <v>3</v>
      </c>
      <c r="K41" s="5">
        <f t="shared" si="1"/>
        <v>-0.22748815165876798</v>
      </c>
      <c r="L41">
        <v>6</v>
      </c>
      <c r="M41">
        <v>1</v>
      </c>
      <c r="N41">
        <v>9</v>
      </c>
      <c r="O41">
        <v>4</v>
      </c>
      <c r="P41" s="5">
        <f t="shared" si="2"/>
        <v>0.87426900584795331</v>
      </c>
      <c r="Q41">
        <v>5</v>
      </c>
      <c r="R41">
        <v>3</v>
      </c>
      <c r="S41">
        <v>8</v>
      </c>
      <c r="T41">
        <v>6</v>
      </c>
      <c r="U41" s="5">
        <f t="shared" si="3"/>
        <v>0.76533333333333364</v>
      </c>
      <c r="V41">
        <v>13</v>
      </c>
      <c r="W41">
        <v>13</v>
      </c>
      <c r="X41">
        <v>18</v>
      </c>
      <c r="Y41">
        <v>23</v>
      </c>
      <c r="Z41" s="5">
        <f t="shared" si="4"/>
        <v>1.3932584269662918</v>
      </c>
      <c r="AA41">
        <v>21</v>
      </c>
      <c r="AB41"/>
      <c r="AC41" s="5" t="str">
        <f t="shared" si="5"/>
        <v>***</v>
      </c>
      <c r="AD41">
        <v>26</v>
      </c>
      <c r="AE41">
        <v>44</v>
      </c>
      <c r="AF41" s="5">
        <f t="shared" si="6"/>
        <v>1.2901960784313731</v>
      </c>
      <c r="AG41">
        <v>2</v>
      </c>
      <c r="AH41">
        <v>10</v>
      </c>
      <c r="AI41" s="5">
        <f t="shared" si="7"/>
        <v>3.4677419354838706</v>
      </c>
      <c r="AJ41">
        <v>21</v>
      </c>
      <c r="AK41">
        <v>4</v>
      </c>
      <c r="AL41">
        <v>20</v>
      </c>
      <c r="AM41">
        <v>4</v>
      </c>
      <c r="AN41" s="5">
        <f t="shared" si="8"/>
        <v>-0.88785046728971972</v>
      </c>
      <c r="AO41">
        <v>14</v>
      </c>
      <c r="AP41">
        <v>7</v>
      </c>
      <c r="AQ41">
        <v>7</v>
      </c>
      <c r="AR41">
        <v>4</v>
      </c>
      <c r="AS41" s="5">
        <f t="shared" si="9"/>
        <v>-2.5603864734299524</v>
      </c>
      <c r="AT41">
        <v>4</v>
      </c>
      <c r="AU41">
        <v>4</v>
      </c>
      <c r="AV41">
        <v>5</v>
      </c>
      <c r="AW41">
        <v>5</v>
      </c>
      <c r="AX41" s="5">
        <f t="shared" si="10"/>
        <v>-0.20618556701030946</v>
      </c>
      <c r="AY41">
        <v>1</v>
      </c>
      <c r="AZ41">
        <v>4</v>
      </c>
      <c r="BA41">
        <v>1</v>
      </c>
      <c r="BB41">
        <v>4</v>
      </c>
      <c r="BC41" s="5">
        <f t="shared" si="11"/>
        <v>-0.31914893617021262</v>
      </c>
      <c r="BD41">
        <v>38</v>
      </c>
      <c r="BE41">
        <v>52</v>
      </c>
      <c r="BF41" s="5">
        <f t="shared" si="12"/>
        <v>1.9788359788359791</v>
      </c>
      <c r="BG41">
        <v>169</v>
      </c>
      <c r="BH41">
        <v>122</v>
      </c>
      <c r="BI41" s="5">
        <f t="shared" si="13"/>
        <v>-2.0140056022408963</v>
      </c>
      <c r="BN41" s="5" t="str">
        <f t="shared" si="14"/>
        <v>***</v>
      </c>
      <c r="BO41">
        <v>81</v>
      </c>
      <c r="BP41">
        <v>5</v>
      </c>
      <c r="BS41" s="5" t="str">
        <f t="shared" si="15"/>
        <v>***</v>
      </c>
      <c r="BT41">
        <v>11</v>
      </c>
      <c r="BU41">
        <v>19</v>
      </c>
      <c r="BV41" s="5">
        <f t="shared" si="16"/>
        <v>1.5170278637770904</v>
      </c>
      <c r="BW41">
        <v>5</v>
      </c>
      <c r="BX41">
        <v>9</v>
      </c>
      <c r="BY41" s="5">
        <f t="shared" si="17"/>
        <v>3.267326732673268</v>
      </c>
      <c r="BZ41" s="5"/>
      <c r="CA41" s="5"/>
      <c r="CB41">
        <v>0</v>
      </c>
      <c r="CC41">
        <v>7</v>
      </c>
      <c r="CD41">
        <v>12</v>
      </c>
      <c r="CE41" t="s">
        <v>92</v>
      </c>
      <c r="CF41">
        <v>10</v>
      </c>
      <c r="CG41">
        <v>1</v>
      </c>
      <c r="CH41" t="s">
        <v>110</v>
      </c>
    </row>
    <row r="42" spans="1:86" ht="15.75" x14ac:dyDescent="0.25">
      <c r="A42" t="s">
        <v>80</v>
      </c>
      <c r="B42">
        <v>32</v>
      </c>
      <c r="C42">
        <v>8</v>
      </c>
      <c r="D42">
        <v>29</v>
      </c>
      <c r="E42">
        <v>6</v>
      </c>
      <c r="F42" s="5">
        <f t="shared" si="0"/>
        <v>-1.148837209302326</v>
      </c>
      <c r="G42">
        <v>23</v>
      </c>
      <c r="H42">
        <v>6</v>
      </c>
      <c r="I42">
        <v>22</v>
      </c>
      <c r="J42">
        <v>6</v>
      </c>
      <c r="K42" s="5">
        <f t="shared" si="1"/>
        <v>-0.22748815165876798</v>
      </c>
      <c r="L42">
        <v>14</v>
      </c>
      <c r="M42">
        <v>11</v>
      </c>
      <c r="N42">
        <v>29</v>
      </c>
      <c r="O42">
        <v>6</v>
      </c>
      <c r="P42" s="5">
        <f t="shared" si="2"/>
        <v>-1.4649122807017543</v>
      </c>
      <c r="Q42">
        <v>12</v>
      </c>
      <c r="R42">
        <v>10</v>
      </c>
      <c r="S42">
        <v>9</v>
      </c>
      <c r="T42">
        <v>5</v>
      </c>
      <c r="U42" s="5">
        <f t="shared" si="3"/>
        <v>-1.3679999999999997</v>
      </c>
      <c r="V42">
        <v>36</v>
      </c>
      <c r="W42">
        <v>24</v>
      </c>
      <c r="X42">
        <v>43</v>
      </c>
      <c r="Y42">
        <v>28</v>
      </c>
      <c r="Z42" s="5">
        <f t="shared" si="4"/>
        <v>2.1423220973782766</v>
      </c>
      <c r="AA42">
        <v>46</v>
      </c>
      <c r="AB42"/>
      <c r="AC42" s="5" t="str">
        <f t="shared" si="5"/>
        <v>***</v>
      </c>
      <c r="AD42">
        <v>41</v>
      </c>
      <c r="AE42">
        <v>32</v>
      </c>
      <c r="AF42" s="5">
        <f t="shared" si="6"/>
        <v>-2.239215686274509</v>
      </c>
      <c r="AG42">
        <v>6</v>
      </c>
      <c r="AH42">
        <v>6</v>
      </c>
      <c r="AI42" s="5">
        <f t="shared" si="7"/>
        <v>-0.8333333333333337</v>
      </c>
      <c r="AJ42">
        <v>22</v>
      </c>
      <c r="AK42">
        <v>5</v>
      </c>
      <c r="AL42">
        <v>26</v>
      </c>
      <c r="AM42">
        <v>6</v>
      </c>
      <c r="AN42" s="5">
        <f t="shared" si="8"/>
        <v>-0.42056074766355156</v>
      </c>
      <c r="AO42">
        <v>13</v>
      </c>
      <c r="AP42">
        <v>6</v>
      </c>
      <c r="AQ42">
        <v>14</v>
      </c>
      <c r="AR42">
        <v>6</v>
      </c>
      <c r="AS42" s="5">
        <f t="shared" si="9"/>
        <v>-1.1111111111111116</v>
      </c>
      <c r="AT42">
        <v>10</v>
      </c>
      <c r="AU42">
        <v>6</v>
      </c>
      <c r="AV42">
        <v>3</v>
      </c>
      <c r="AW42">
        <v>3</v>
      </c>
      <c r="AX42" s="5">
        <f t="shared" si="10"/>
        <v>-2.2680412371134024</v>
      </c>
      <c r="AY42">
        <v>2</v>
      </c>
      <c r="AZ42">
        <v>3</v>
      </c>
      <c r="BA42">
        <v>0</v>
      </c>
      <c r="BB42">
        <v>1</v>
      </c>
      <c r="BC42" s="5">
        <f t="shared" si="11"/>
        <v>-1.3829787234042552</v>
      </c>
      <c r="BD42">
        <v>50</v>
      </c>
      <c r="BE42">
        <v>37</v>
      </c>
      <c r="BF42" s="5">
        <f t="shared" si="12"/>
        <v>-1.5925925925925926</v>
      </c>
      <c r="BG42">
        <v>83</v>
      </c>
      <c r="BH42">
        <v>69</v>
      </c>
      <c r="BI42" s="5">
        <f t="shared" si="13"/>
        <v>-0.4733893557422969</v>
      </c>
      <c r="BN42" s="5" t="str">
        <f t="shared" si="14"/>
        <v>***</v>
      </c>
      <c r="BO42">
        <v>54</v>
      </c>
      <c r="BP42">
        <v>10</v>
      </c>
      <c r="BQ42">
        <v>66</v>
      </c>
      <c r="BR42">
        <v>8</v>
      </c>
      <c r="BS42" s="5">
        <f t="shared" si="15"/>
        <v>-1.3008474576271187</v>
      </c>
      <c r="BT42">
        <v>17</v>
      </c>
      <c r="BU42">
        <v>24</v>
      </c>
      <c r="BV42" s="5">
        <f t="shared" si="16"/>
        <v>1.2074303405572762</v>
      </c>
      <c r="BW42">
        <v>5</v>
      </c>
      <c r="BX42">
        <v>9</v>
      </c>
      <c r="BY42" s="5">
        <f t="shared" si="17"/>
        <v>3.267326732673268</v>
      </c>
      <c r="BZ42" s="5"/>
      <c r="CA42" s="5"/>
      <c r="CB42">
        <v>1</v>
      </c>
      <c r="CC42">
        <v>7</v>
      </c>
      <c r="CD42">
        <v>12</v>
      </c>
      <c r="CE42" t="s">
        <v>90</v>
      </c>
      <c r="CF42">
        <v>12</v>
      </c>
      <c r="CG42">
        <v>8</v>
      </c>
      <c r="CH42" t="s">
        <v>93</v>
      </c>
    </row>
    <row r="43" spans="1:86" ht="15.75" x14ac:dyDescent="0.25">
      <c r="A43" t="s">
        <v>81</v>
      </c>
      <c r="B43">
        <v>34</v>
      </c>
      <c r="C43">
        <v>8</v>
      </c>
      <c r="D43">
        <v>28</v>
      </c>
      <c r="E43">
        <v>6</v>
      </c>
      <c r="F43" s="5">
        <f t="shared" si="0"/>
        <v>-1.148837209302326</v>
      </c>
      <c r="G43">
        <v>31</v>
      </c>
      <c r="H43">
        <v>8</v>
      </c>
      <c r="I43">
        <v>33</v>
      </c>
      <c r="J43">
        <v>9</v>
      </c>
      <c r="K43" s="5">
        <f t="shared" si="1"/>
        <v>0.24644549763033158</v>
      </c>
      <c r="L43">
        <v>13</v>
      </c>
      <c r="M43">
        <v>9</v>
      </c>
      <c r="N43">
        <v>12</v>
      </c>
      <c r="O43">
        <v>8</v>
      </c>
      <c r="P43" s="5">
        <f t="shared" si="2"/>
        <v>-0.29532163742690054</v>
      </c>
      <c r="Q43">
        <v>12</v>
      </c>
      <c r="R43">
        <v>10</v>
      </c>
      <c r="S43">
        <v>10</v>
      </c>
      <c r="T43">
        <v>8</v>
      </c>
      <c r="U43" s="5">
        <f t="shared" si="3"/>
        <v>-0.56799999999999973</v>
      </c>
      <c r="V43">
        <v>43</v>
      </c>
      <c r="W43">
        <v>29</v>
      </c>
      <c r="X43">
        <v>38</v>
      </c>
      <c r="Y43">
        <v>35</v>
      </c>
      <c r="Z43" s="5">
        <f t="shared" si="4"/>
        <v>-2.3520599250936334</v>
      </c>
      <c r="AA43">
        <v>44</v>
      </c>
      <c r="AB43">
        <v>45</v>
      </c>
      <c r="AC43" s="5">
        <f t="shared" si="5"/>
        <v>0.60550458715596012</v>
      </c>
      <c r="AD43">
        <v>53</v>
      </c>
      <c r="AE43">
        <v>38</v>
      </c>
      <c r="AF43" s="5">
        <f t="shared" si="6"/>
        <v>-3.0235294117647054</v>
      </c>
      <c r="AG43">
        <v>13</v>
      </c>
      <c r="AH43">
        <v>12</v>
      </c>
      <c r="AI43" s="5">
        <f t="shared" si="7"/>
        <v>-1.3709677419354842</v>
      </c>
      <c r="AJ43">
        <v>39</v>
      </c>
      <c r="AK43">
        <v>9</v>
      </c>
      <c r="AL43">
        <v>38</v>
      </c>
      <c r="AM43">
        <v>9</v>
      </c>
      <c r="AN43" s="5">
        <f t="shared" si="8"/>
        <v>-0.88785046728971972</v>
      </c>
      <c r="AO43">
        <v>24</v>
      </c>
      <c r="AP43">
        <v>10</v>
      </c>
      <c r="AQ43">
        <v>26</v>
      </c>
      <c r="AR43">
        <v>11</v>
      </c>
      <c r="AS43" s="5">
        <f t="shared" si="9"/>
        <v>-0.62801932367149793</v>
      </c>
      <c r="AT43">
        <v>17</v>
      </c>
      <c r="AU43">
        <v>8</v>
      </c>
      <c r="AV43">
        <v>21</v>
      </c>
      <c r="AW43">
        <v>10</v>
      </c>
      <c r="AX43" s="5">
        <f t="shared" si="10"/>
        <v>0.30927835051546376</v>
      </c>
      <c r="AY43">
        <v>8</v>
      </c>
      <c r="AZ43">
        <v>12</v>
      </c>
      <c r="BA43">
        <v>6</v>
      </c>
      <c r="BB43">
        <v>10</v>
      </c>
      <c r="BC43" s="5">
        <f t="shared" si="11"/>
        <v>-1.3829787234042552</v>
      </c>
      <c r="BD43">
        <v>33</v>
      </c>
      <c r="BF43" s="5" t="str">
        <f t="shared" si="12"/>
        <v>***</v>
      </c>
      <c r="BG43">
        <v>52</v>
      </c>
      <c r="BI43" s="5" t="str">
        <f t="shared" si="13"/>
        <v>***</v>
      </c>
      <c r="BN43" s="5" t="str">
        <f t="shared" si="14"/>
        <v>***</v>
      </c>
      <c r="BO43">
        <v>58</v>
      </c>
      <c r="BP43">
        <v>10</v>
      </c>
      <c r="BQ43">
        <v>58</v>
      </c>
      <c r="BR43">
        <v>10</v>
      </c>
      <c r="BS43" s="5">
        <f t="shared" si="15"/>
        <v>-0.4533898305084747</v>
      </c>
      <c r="BT43">
        <v>24</v>
      </c>
      <c r="BU43">
        <v>23</v>
      </c>
      <c r="BV43" s="5">
        <f t="shared" si="16"/>
        <v>-1.2693498452012377</v>
      </c>
      <c r="BW43">
        <v>9</v>
      </c>
      <c r="BX43">
        <v>10</v>
      </c>
      <c r="BY43" s="5">
        <f t="shared" si="17"/>
        <v>0.29702970297029774</v>
      </c>
      <c r="BZ43" s="5"/>
      <c r="CA43" s="5"/>
      <c r="CB43">
        <v>0</v>
      </c>
      <c r="CC43">
        <v>7</v>
      </c>
      <c r="CD43">
        <v>12</v>
      </c>
      <c r="CE43" t="s">
        <v>90</v>
      </c>
      <c r="CF43">
        <v>1</v>
      </c>
      <c r="CG43">
        <v>3</v>
      </c>
      <c r="CH43" t="s">
        <v>93</v>
      </c>
    </row>
    <row r="44" spans="1:86" ht="15.75" x14ac:dyDescent="0.25">
      <c r="A44" t="s">
        <v>82</v>
      </c>
      <c r="B44">
        <v>13</v>
      </c>
      <c r="C44">
        <v>1</v>
      </c>
      <c r="D44">
        <v>45</v>
      </c>
      <c r="E44">
        <v>12</v>
      </c>
      <c r="F44" s="5">
        <f t="shared" si="0"/>
        <v>4.8976744186046508</v>
      </c>
      <c r="G44">
        <v>53</v>
      </c>
      <c r="H44">
        <v>14</v>
      </c>
      <c r="I44">
        <v>49</v>
      </c>
      <c r="J44">
        <v>13</v>
      </c>
      <c r="K44" s="5">
        <f t="shared" si="1"/>
        <v>-0.70142180094786755</v>
      </c>
      <c r="L44">
        <v>8</v>
      </c>
      <c r="M44">
        <v>3</v>
      </c>
      <c r="N44">
        <v>14</v>
      </c>
      <c r="O44">
        <v>10</v>
      </c>
      <c r="P44" s="5">
        <f t="shared" si="2"/>
        <v>2.0438596491228069</v>
      </c>
      <c r="Q44">
        <v>8</v>
      </c>
      <c r="R44">
        <v>6</v>
      </c>
      <c r="S44">
        <v>13</v>
      </c>
      <c r="T44">
        <v>11</v>
      </c>
      <c r="U44" s="5">
        <f t="shared" si="3"/>
        <v>1.2986666666666669</v>
      </c>
      <c r="V44">
        <v>51</v>
      </c>
      <c r="W44">
        <v>31</v>
      </c>
      <c r="X44">
        <v>55</v>
      </c>
      <c r="Y44">
        <v>35</v>
      </c>
      <c r="Z44" s="5">
        <f t="shared" si="4"/>
        <v>1.0187265917602992</v>
      </c>
      <c r="AA44">
        <v>49</v>
      </c>
      <c r="AB44">
        <v>50</v>
      </c>
      <c r="AC44" s="5">
        <f t="shared" si="5"/>
        <v>0.60550458715596012</v>
      </c>
      <c r="AD44">
        <v>38</v>
      </c>
      <c r="AE44">
        <v>55</v>
      </c>
      <c r="AF44" s="5">
        <f t="shared" si="6"/>
        <v>1.1594771241830071</v>
      </c>
      <c r="AG44">
        <v>8</v>
      </c>
      <c r="AH44">
        <v>12</v>
      </c>
      <c r="AI44" s="5">
        <f t="shared" si="7"/>
        <v>1.3172043010752683</v>
      </c>
      <c r="AJ44">
        <v>39</v>
      </c>
      <c r="AK44">
        <v>10</v>
      </c>
      <c r="AL44">
        <v>38</v>
      </c>
      <c r="AM44">
        <v>10</v>
      </c>
      <c r="AN44" s="5">
        <f t="shared" si="8"/>
        <v>-0.88785046728971972</v>
      </c>
      <c r="AO44">
        <v>24</v>
      </c>
      <c r="AP44">
        <v>11</v>
      </c>
      <c r="AQ44">
        <v>34</v>
      </c>
      <c r="AR44">
        <v>14</v>
      </c>
      <c r="AS44" s="5">
        <f t="shared" si="9"/>
        <v>0.33816425120772914</v>
      </c>
      <c r="AT44">
        <v>9</v>
      </c>
      <c r="AU44">
        <v>8</v>
      </c>
      <c r="AV44">
        <v>25</v>
      </c>
      <c r="AW44">
        <v>12</v>
      </c>
      <c r="AX44" s="5">
        <f t="shared" si="10"/>
        <v>1.3402061855670102</v>
      </c>
      <c r="AY44">
        <v>5</v>
      </c>
      <c r="AZ44">
        <v>9</v>
      </c>
      <c r="BA44">
        <v>8</v>
      </c>
      <c r="BB44">
        <v>13</v>
      </c>
      <c r="BC44" s="5">
        <f t="shared" si="11"/>
        <v>1.8085106382978726</v>
      </c>
      <c r="BD44">
        <v>24.01</v>
      </c>
      <c r="BE44">
        <v>18</v>
      </c>
      <c r="BF44" s="5">
        <f t="shared" si="12"/>
        <v>-0.66798941798941813</v>
      </c>
      <c r="BG44">
        <v>64.599999999999994</v>
      </c>
      <c r="BH44">
        <v>46</v>
      </c>
      <c r="BI44" s="5">
        <f t="shared" si="13"/>
        <v>-0.68814192343604075</v>
      </c>
      <c r="BN44" s="5" t="str">
        <f t="shared" si="14"/>
        <v>***</v>
      </c>
      <c r="BO44">
        <v>65</v>
      </c>
      <c r="BP44">
        <v>9</v>
      </c>
      <c r="BQ44">
        <v>59</v>
      </c>
      <c r="BR44">
        <v>11</v>
      </c>
      <c r="BS44" s="5">
        <f t="shared" si="15"/>
        <v>0.39406779661016939</v>
      </c>
      <c r="BT44">
        <v>19</v>
      </c>
      <c r="BU44">
        <v>31</v>
      </c>
      <c r="BV44" s="5">
        <f t="shared" si="16"/>
        <v>2.7554179566563475</v>
      </c>
      <c r="BW44">
        <v>8</v>
      </c>
      <c r="BX44">
        <v>9</v>
      </c>
      <c r="BY44" s="5">
        <f t="shared" si="17"/>
        <v>0.29702970297029774</v>
      </c>
      <c r="BZ44" s="5"/>
      <c r="CA44" s="5"/>
      <c r="CB44">
        <v>0</v>
      </c>
      <c r="CC44">
        <v>7</v>
      </c>
      <c r="CD44">
        <v>18</v>
      </c>
      <c r="CE44" t="s">
        <v>90</v>
      </c>
      <c r="CF44">
        <v>12</v>
      </c>
      <c r="CG44">
        <v>16</v>
      </c>
      <c r="CH44" t="s">
        <v>111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 Reyes</dc:creator>
  <cp:lastModifiedBy>Anny Reyes</cp:lastModifiedBy>
  <dcterms:created xsi:type="dcterms:W3CDTF">2018-10-23T18:53:44Z</dcterms:created>
  <dcterms:modified xsi:type="dcterms:W3CDTF">2019-03-12T20:59:23Z</dcterms:modified>
</cp:coreProperties>
</file>