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orecasting-kelompok6-des\"/>
    </mc:Choice>
  </mc:AlternateContent>
  <xr:revisionPtr revIDLastSave="0" documentId="13_ncr:1_{C4EEE10F-BAF4-4A62-BBC3-39CFAA8A61A9}" xr6:coauthVersionLast="47" xr6:coauthVersionMax="47" xr10:uidLastSave="{00000000-0000-0000-0000-000000000000}"/>
  <bookViews>
    <workbookView xWindow="-110" yWindow="-110" windowWidth="19420" windowHeight="10420" xr2:uid="{78837F21-391B-44F8-A174-F17DED241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D5" i="1"/>
  <c r="E5" i="1" s="1"/>
  <c r="F5" i="1" s="1"/>
  <c r="I5" i="1" l="1"/>
  <c r="G5" i="1"/>
  <c r="H6" i="1" s="1"/>
  <c r="D6" i="1"/>
  <c r="J6" i="1" l="1"/>
  <c r="I6" i="1"/>
  <c r="D7" i="1"/>
  <c r="E6" i="1"/>
  <c r="G6" i="1" s="1"/>
  <c r="F6" i="1" l="1"/>
  <c r="H7" i="1" s="1"/>
  <c r="D8" i="1"/>
  <c r="E7" i="1"/>
  <c r="E8" i="1" l="1"/>
  <c r="G7" i="1"/>
  <c r="D9" i="1"/>
  <c r="G8" i="1"/>
  <c r="F8" i="1"/>
  <c r="F7" i="1"/>
  <c r="H8" i="1" s="1"/>
  <c r="I7" i="1"/>
  <c r="J7" i="1"/>
  <c r="H9" i="1" l="1"/>
  <c r="I9" i="1" s="1"/>
  <c r="D10" i="1"/>
  <c r="E9" i="1"/>
  <c r="I8" i="1"/>
  <c r="J8" i="1"/>
  <c r="J9" i="1" l="1"/>
  <c r="E10" i="1"/>
  <c r="G10" i="1" s="1"/>
  <c r="F9" i="1"/>
  <c r="G9" i="1"/>
  <c r="D11" i="1"/>
  <c r="F10" i="1" l="1"/>
  <c r="H11" i="1" s="1"/>
  <c r="E11" i="1"/>
  <c r="H10" i="1"/>
  <c r="D12" i="1"/>
  <c r="F11" i="1"/>
  <c r="G11" i="1"/>
  <c r="E12" i="1" l="1"/>
  <c r="F12" i="1" s="1"/>
  <c r="D13" i="1"/>
  <c r="J10" i="1"/>
  <c r="I10" i="1"/>
  <c r="H12" i="1"/>
  <c r="J11" i="1"/>
  <c r="I11" i="1"/>
  <c r="G12" i="1" l="1"/>
  <c r="H13" i="1" s="1"/>
  <c r="I12" i="1"/>
  <c r="J12" i="1"/>
  <c r="D14" i="1"/>
  <c r="D15" i="1" s="1"/>
  <c r="E13" i="1"/>
  <c r="D16" i="1" l="1"/>
  <c r="E14" i="1"/>
  <c r="G14" i="1" s="1"/>
  <c r="G13" i="1"/>
  <c r="J13" i="1"/>
  <c r="I13" i="1"/>
  <c r="F13" i="1"/>
  <c r="D17" i="1" l="1"/>
  <c r="E15" i="1"/>
  <c r="F14" i="1"/>
  <c r="H15" i="1" s="1"/>
  <c r="H14" i="1"/>
  <c r="J14" i="1" s="1"/>
  <c r="I15" i="1" l="1"/>
  <c r="J15" i="1"/>
  <c r="D18" i="1"/>
  <c r="F15" i="1"/>
  <c r="G15" i="1"/>
  <c r="E16" i="1"/>
  <c r="I14" i="1"/>
  <c r="F16" i="1" l="1"/>
  <c r="G16" i="1"/>
  <c r="H16" i="1"/>
  <c r="E17" i="1"/>
  <c r="E18" i="1" s="1"/>
  <c r="F18" i="1" s="1"/>
  <c r="D19" i="1"/>
  <c r="G18" i="1" l="1"/>
  <c r="H19" i="1" s="1"/>
  <c r="I16" i="1"/>
  <c r="J16" i="1"/>
  <c r="F17" i="1"/>
  <c r="G17" i="1"/>
  <c r="E19" i="1"/>
  <c r="G19" i="1" s="1"/>
  <c r="D20" i="1"/>
  <c r="H17" i="1"/>
  <c r="F19" i="1" l="1"/>
  <c r="H20" i="1" s="1"/>
  <c r="I19" i="1"/>
  <c r="J19" i="1"/>
  <c r="J17" i="1"/>
  <c r="I17" i="1"/>
  <c r="D21" i="1"/>
  <c r="E20" i="1"/>
  <c r="G20" i="1" s="1"/>
  <c r="H18" i="1"/>
  <c r="J18" i="1" l="1"/>
  <c r="I18" i="1"/>
  <c r="J20" i="1"/>
  <c r="I20" i="1"/>
  <c r="F20" i="1"/>
  <c r="H21" i="1" s="1"/>
  <c r="D22" i="1"/>
  <c r="E21" i="1"/>
  <c r="G21" i="1" s="1"/>
  <c r="I21" i="1" l="1"/>
  <c r="J21" i="1"/>
  <c r="F21" i="1"/>
  <c r="H22" i="1" s="1"/>
  <c r="D23" i="1"/>
  <c r="E22" i="1"/>
  <c r="G22" i="1" s="1"/>
  <c r="E23" i="1" l="1"/>
  <c r="F23" i="1" s="1"/>
  <c r="I22" i="1"/>
  <c r="J22" i="1"/>
  <c r="D24" i="1"/>
  <c r="F22" i="1"/>
  <c r="H23" i="1" s="1"/>
  <c r="G23" i="1" l="1"/>
  <c r="H24" i="1" s="1"/>
  <c r="I23" i="1"/>
  <c r="J23" i="1"/>
  <c r="D25" i="1"/>
  <c r="E24" i="1"/>
  <c r="E25" i="1" l="1"/>
  <c r="I24" i="1"/>
  <c r="J24" i="1"/>
  <c r="G24" i="1"/>
  <c r="F24" i="1"/>
  <c r="D26" i="1"/>
  <c r="E26" i="1" s="1"/>
  <c r="F25" i="1"/>
  <c r="G25" i="1"/>
  <c r="H25" i="1" l="1"/>
  <c r="J25" i="1" s="1"/>
  <c r="I25" i="1"/>
  <c r="H26" i="1"/>
  <c r="D27" i="1"/>
  <c r="F26" i="1"/>
  <c r="G26" i="1"/>
  <c r="J26" i="1" l="1"/>
  <c r="I26" i="1"/>
  <c r="D28" i="1"/>
  <c r="H27" i="1"/>
  <c r="E27" i="1"/>
  <c r="E28" i="1" l="1"/>
  <c r="G28" i="1" s="1"/>
  <c r="J27" i="1"/>
  <c r="I27" i="1"/>
  <c r="F27" i="1"/>
  <c r="G27" i="1"/>
  <c r="D29" i="1"/>
  <c r="F28" i="1"/>
  <c r="H29" i="1" l="1"/>
  <c r="I29" i="1" s="1"/>
  <c r="H28" i="1"/>
  <c r="D30" i="1"/>
  <c r="E29" i="1"/>
  <c r="J29" i="1" l="1"/>
  <c r="E30" i="1"/>
  <c r="F30" i="1" s="1"/>
  <c r="J28" i="1"/>
  <c r="I28" i="1"/>
  <c r="G29" i="1"/>
  <c r="F29" i="1"/>
  <c r="D31" i="1"/>
  <c r="G30" i="1" l="1"/>
  <c r="H31" i="1" s="1"/>
  <c r="I31" i="1" s="1"/>
  <c r="E31" i="1"/>
  <c r="F31" i="1" s="1"/>
  <c r="H30" i="1"/>
  <c r="J30" i="1" s="1"/>
  <c r="D32" i="1"/>
  <c r="G31" i="1"/>
  <c r="I30" i="1" l="1"/>
  <c r="J31" i="1"/>
  <c r="H32" i="1"/>
  <c r="D33" i="1"/>
  <c r="E32" i="1"/>
  <c r="E33" i="1" l="1"/>
  <c r="F33" i="1" s="1"/>
  <c r="I32" i="1"/>
  <c r="J32" i="1"/>
  <c r="F32" i="1"/>
  <c r="G32" i="1"/>
  <c r="G33" i="1" l="1"/>
  <c r="H43" i="1" s="1"/>
  <c r="H33" i="1"/>
  <c r="H39" i="1" l="1"/>
  <c r="H40" i="1"/>
  <c r="H41" i="1"/>
  <c r="H42" i="1"/>
  <c r="H36" i="1"/>
  <c r="H34" i="1"/>
  <c r="H37" i="1"/>
  <c r="H35" i="1"/>
  <c r="H38" i="1"/>
  <c r="I33" i="1"/>
  <c r="I34" i="1" s="1"/>
  <c r="I35" i="1" s="1"/>
  <c r="J33" i="1"/>
  <c r="J34" i="1" s="1"/>
  <c r="J35" i="1" s="1"/>
</calcChain>
</file>

<file path=xl/sharedStrings.xml><?xml version="1.0" encoding="utf-8"?>
<sst xmlns="http://schemas.openxmlformats.org/spreadsheetml/2006/main" count="13" uniqueCount="11">
  <si>
    <t>Tanggal</t>
  </si>
  <si>
    <t>Y'</t>
  </si>
  <si>
    <t>Y''</t>
  </si>
  <si>
    <t>a</t>
  </si>
  <si>
    <t>b</t>
  </si>
  <si>
    <t>Forecasting</t>
  </si>
  <si>
    <t>-</t>
  </si>
  <si>
    <t>MSE</t>
  </si>
  <si>
    <t>MAPE</t>
  </si>
  <si>
    <t>No</t>
  </si>
  <si>
    <t>Harga Emas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</si>
</sst>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4" borderId="0" xfId="1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5" borderId="3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4" fontId="3" fillId="5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2D103350-F99A-465D-9540-8DAA7EC75C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A4A9-9613-47BE-A0EC-543AB81C8317}">
  <dimension ref="A2:R43"/>
  <sheetViews>
    <sheetView tabSelected="1" topLeftCell="A20" zoomScale="90" zoomScaleNormal="90" workbookViewId="0">
      <selection activeCell="H28" sqref="H28"/>
    </sheetView>
  </sheetViews>
  <sheetFormatPr defaultRowHeight="14.5" x14ac:dyDescent="0.35"/>
  <cols>
    <col min="1" max="1" width="5.90625" customWidth="1"/>
    <col min="2" max="2" width="13.6328125" customWidth="1"/>
    <col min="3" max="3" width="18.6328125" customWidth="1"/>
    <col min="6" max="6" width="11.26953125" customWidth="1"/>
    <col min="7" max="7" width="9.54296875" customWidth="1"/>
    <col min="8" max="8" width="13.453125" customWidth="1"/>
    <col min="9" max="9" width="18" customWidth="1"/>
    <col min="10" max="10" width="17.90625" customWidth="1"/>
  </cols>
  <sheetData>
    <row r="2" spans="1:18" ht="15.5" x14ac:dyDescent="0.35">
      <c r="A2" s="7"/>
      <c r="B2" s="7"/>
      <c r="C2" s="7"/>
      <c r="D2" s="7">
        <v>0.2</v>
      </c>
      <c r="E2" s="7"/>
      <c r="F2" s="7"/>
      <c r="G2" s="7"/>
      <c r="H2" s="7"/>
      <c r="I2" s="7"/>
      <c r="J2" s="7"/>
    </row>
    <row r="3" spans="1:18" ht="15" x14ac:dyDescent="0.35">
      <c r="A3" s="4" t="s">
        <v>9</v>
      </c>
      <c r="B3" s="4" t="s">
        <v>0</v>
      </c>
      <c r="C3" s="4" t="s">
        <v>10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7</v>
      </c>
      <c r="J3" s="4" t="s">
        <v>8</v>
      </c>
      <c r="L3" s="3"/>
      <c r="M3" s="3"/>
      <c r="N3" s="3"/>
      <c r="O3" s="3"/>
      <c r="P3" s="3"/>
      <c r="Q3" s="3"/>
      <c r="R3" s="3"/>
    </row>
    <row r="4" spans="1:18" ht="15.5" x14ac:dyDescent="0.35">
      <c r="A4" s="5">
        <v>1</v>
      </c>
      <c r="B4" s="14">
        <v>44866</v>
      </c>
      <c r="C4" s="8">
        <v>936000</v>
      </c>
      <c r="D4" s="8">
        <v>936000</v>
      </c>
      <c r="E4" s="8">
        <v>936000</v>
      </c>
      <c r="F4" s="8">
        <v>936000</v>
      </c>
      <c r="G4" s="5">
        <v>0</v>
      </c>
      <c r="H4" s="5" t="s">
        <v>6</v>
      </c>
      <c r="I4" s="5" t="s">
        <v>6</v>
      </c>
      <c r="J4" s="5" t="s">
        <v>6</v>
      </c>
      <c r="L4" s="1"/>
      <c r="M4" s="2"/>
      <c r="N4" s="2"/>
      <c r="O4" s="2"/>
      <c r="P4" s="2"/>
      <c r="Q4" s="2"/>
      <c r="R4" s="2"/>
    </row>
    <row r="5" spans="1:18" ht="15.5" x14ac:dyDescent="0.35">
      <c r="A5" s="5">
        <v>2</v>
      </c>
      <c r="B5" s="14">
        <v>44867</v>
      </c>
      <c r="C5" s="8">
        <v>944000</v>
      </c>
      <c r="D5" s="5">
        <f>($D$2*C5)+(1-$D$2)*D4</f>
        <v>937600</v>
      </c>
      <c r="E5" s="5">
        <f>($D$2*D5)+(1-$D$2)*E4</f>
        <v>936320</v>
      </c>
      <c r="F5" s="5">
        <f>(2*D5)-E5</f>
        <v>938880</v>
      </c>
      <c r="G5" s="5">
        <f>($D$2/(1-$D$2))*(D5-E5)</f>
        <v>320</v>
      </c>
      <c r="H5" s="5">
        <f>F4+(G4*1)</f>
        <v>936000</v>
      </c>
      <c r="I5" s="9">
        <f>(C5-H5)^2</f>
        <v>64000000</v>
      </c>
      <c r="J5" s="10">
        <f>ABS(C5-H5)/C5*100</f>
        <v>0.84745762711864403</v>
      </c>
      <c r="L5" s="1"/>
      <c r="M5" s="2"/>
      <c r="N5" s="2"/>
      <c r="O5" s="2"/>
      <c r="P5" s="2"/>
      <c r="Q5" s="2"/>
      <c r="R5" s="2"/>
    </row>
    <row r="6" spans="1:18" ht="15.5" x14ac:dyDescent="0.35">
      <c r="A6" s="5">
        <v>3</v>
      </c>
      <c r="B6" s="14">
        <v>44868</v>
      </c>
      <c r="C6" s="8">
        <v>939000</v>
      </c>
      <c r="D6" s="5">
        <f t="shared" ref="D6:D33" si="0">($D$2*C6)+(1-$D$2)*D5</f>
        <v>937880</v>
      </c>
      <c r="E6" s="5">
        <f t="shared" ref="E6:E33" si="1">($D$2*D6)+(1-$D$2)*E5</f>
        <v>936632</v>
      </c>
      <c r="F6" s="5">
        <f t="shared" ref="F6:F33" si="2">(2*D6)-E6</f>
        <v>939128</v>
      </c>
      <c r="G6" s="5">
        <f t="shared" ref="G6:G33" si="3">($D$2/(1-$D$2))*(D6-E6)</f>
        <v>312</v>
      </c>
      <c r="H6" s="5">
        <f t="shared" ref="H6:H33" si="4">F5+(G5*1)</f>
        <v>939200</v>
      </c>
      <c r="I6" s="9">
        <f t="shared" ref="I6:I33" si="5">(C6-H6)^2</f>
        <v>40000</v>
      </c>
      <c r="J6" s="10">
        <f t="shared" ref="J6:J33" si="6">ABS(C6-H6)/C6*100</f>
        <v>2.1299254526091587E-2</v>
      </c>
      <c r="L6" s="1"/>
      <c r="M6" s="2"/>
      <c r="N6" s="2"/>
      <c r="O6" s="2"/>
      <c r="P6" s="2"/>
      <c r="Q6" s="2"/>
      <c r="R6" s="2"/>
    </row>
    <row r="7" spans="1:18" ht="15.5" x14ac:dyDescent="0.35">
      <c r="A7" s="5">
        <v>4</v>
      </c>
      <c r="B7" s="14">
        <v>44869</v>
      </c>
      <c r="C7" s="8">
        <v>939000</v>
      </c>
      <c r="D7" s="5">
        <f t="shared" si="0"/>
        <v>938104</v>
      </c>
      <c r="E7" s="5">
        <f t="shared" si="1"/>
        <v>936926.40000000014</v>
      </c>
      <c r="F7" s="5">
        <f t="shared" si="2"/>
        <v>939281.59999999986</v>
      </c>
      <c r="G7" s="6">
        <f t="shared" si="3"/>
        <v>294.39999999996508</v>
      </c>
      <c r="H7" s="5">
        <f t="shared" si="4"/>
        <v>939440</v>
      </c>
      <c r="I7" s="9">
        <f t="shared" si="5"/>
        <v>193600</v>
      </c>
      <c r="J7" s="10">
        <f t="shared" si="6"/>
        <v>4.6858359957401494E-2</v>
      </c>
      <c r="L7" s="1"/>
      <c r="M7" s="2"/>
      <c r="N7" s="2"/>
      <c r="O7" s="2"/>
      <c r="P7" s="2"/>
      <c r="Q7" s="2"/>
      <c r="R7" s="2"/>
    </row>
    <row r="8" spans="1:18" ht="15.5" x14ac:dyDescent="0.35">
      <c r="A8" s="5">
        <v>5</v>
      </c>
      <c r="B8" s="14">
        <v>44870</v>
      </c>
      <c r="C8" s="8">
        <v>954000</v>
      </c>
      <c r="D8" s="5">
        <f t="shared" si="0"/>
        <v>941283.20000000007</v>
      </c>
      <c r="E8" s="5">
        <f t="shared" si="1"/>
        <v>937797.76000000013</v>
      </c>
      <c r="F8" s="5">
        <f t="shared" si="2"/>
        <v>944768.64</v>
      </c>
      <c r="G8" s="6">
        <f t="shared" si="3"/>
        <v>871.35999999998603</v>
      </c>
      <c r="H8" s="5">
        <f t="shared" si="4"/>
        <v>939575.99999999977</v>
      </c>
      <c r="I8" s="9">
        <f t="shared" si="5"/>
        <v>208051776.00000671</v>
      </c>
      <c r="J8" s="10">
        <f t="shared" si="6"/>
        <v>1.5119496855346157</v>
      </c>
      <c r="L8" s="1"/>
      <c r="M8" s="2"/>
      <c r="N8" s="2"/>
      <c r="O8" s="2"/>
      <c r="P8" s="2"/>
      <c r="Q8" s="2"/>
      <c r="R8" s="2"/>
    </row>
    <row r="9" spans="1:18" ht="15.5" x14ac:dyDescent="0.35">
      <c r="A9" s="5">
        <v>6</v>
      </c>
      <c r="B9" s="14">
        <v>44871</v>
      </c>
      <c r="C9" s="8">
        <v>954000</v>
      </c>
      <c r="D9" s="5">
        <f t="shared" si="0"/>
        <v>943826.56</v>
      </c>
      <c r="E9" s="5">
        <f t="shared" si="1"/>
        <v>939003.52000000014</v>
      </c>
      <c r="F9" s="5">
        <f t="shared" si="2"/>
        <v>948649.6</v>
      </c>
      <c r="G9" s="6">
        <f t="shared" si="3"/>
        <v>1205.7599999999802</v>
      </c>
      <c r="H9" s="5">
        <f t="shared" si="4"/>
        <v>945640</v>
      </c>
      <c r="I9" s="9">
        <f t="shared" si="5"/>
        <v>69889600</v>
      </c>
      <c r="J9" s="10">
        <f t="shared" si="6"/>
        <v>0.87631027253668758</v>
      </c>
      <c r="L9" s="1"/>
      <c r="M9" s="2"/>
      <c r="N9" s="2"/>
      <c r="O9" s="2"/>
      <c r="P9" s="2"/>
      <c r="Q9" s="2"/>
      <c r="R9" s="2"/>
    </row>
    <row r="10" spans="1:18" ht="15.5" x14ac:dyDescent="0.35">
      <c r="A10" s="5">
        <v>7</v>
      </c>
      <c r="B10" s="14">
        <v>44872</v>
      </c>
      <c r="C10" s="8">
        <v>951000</v>
      </c>
      <c r="D10" s="5">
        <f t="shared" si="0"/>
        <v>945261.24800000014</v>
      </c>
      <c r="E10" s="5">
        <f t="shared" si="1"/>
        <v>940255.06560000009</v>
      </c>
      <c r="F10" s="5">
        <f t="shared" si="2"/>
        <v>950267.43040000019</v>
      </c>
      <c r="G10" s="6">
        <f t="shared" si="3"/>
        <v>1251.5456000000122</v>
      </c>
      <c r="H10" s="6">
        <f t="shared" si="4"/>
        <v>949855.36</v>
      </c>
      <c r="I10" s="6">
        <f t="shared" si="5"/>
        <v>1310200.7296000321</v>
      </c>
      <c r="J10" s="10">
        <f t="shared" si="6"/>
        <v>0.12036172450052723</v>
      </c>
      <c r="L10" s="1"/>
      <c r="M10" s="2"/>
      <c r="N10" s="2"/>
      <c r="O10" s="2"/>
      <c r="P10" s="2"/>
      <c r="Q10" s="2"/>
      <c r="R10" s="2"/>
    </row>
    <row r="11" spans="1:18" ht="15.5" x14ac:dyDescent="0.35">
      <c r="A11" s="5">
        <v>8</v>
      </c>
      <c r="B11" s="14">
        <v>44873</v>
      </c>
      <c r="C11" s="8">
        <v>950000</v>
      </c>
      <c r="D11" s="5">
        <f t="shared" si="0"/>
        <v>946208.99840000016</v>
      </c>
      <c r="E11" s="5">
        <f t="shared" si="1"/>
        <v>941445.85216000013</v>
      </c>
      <c r="F11" s="5">
        <f t="shared" si="2"/>
        <v>950972.14464000019</v>
      </c>
      <c r="G11" s="6">
        <f t="shared" si="3"/>
        <v>1190.7865600000077</v>
      </c>
      <c r="H11" s="6">
        <f t="shared" si="4"/>
        <v>951518.97600000026</v>
      </c>
      <c r="I11" s="6">
        <f t="shared" si="5"/>
        <v>2307288.0885767811</v>
      </c>
      <c r="J11" s="10">
        <f t="shared" si="6"/>
        <v>0.15989221052634284</v>
      </c>
      <c r="L11" s="1"/>
      <c r="M11" s="2"/>
      <c r="N11" s="2"/>
      <c r="O11" s="2"/>
      <c r="P11" s="2"/>
      <c r="Q11" s="2"/>
      <c r="R11" s="2"/>
    </row>
    <row r="12" spans="1:18" ht="15.5" x14ac:dyDescent="0.35">
      <c r="A12" s="5">
        <v>9</v>
      </c>
      <c r="B12" s="14">
        <v>44874</v>
      </c>
      <c r="C12" s="8">
        <v>961000</v>
      </c>
      <c r="D12" s="5">
        <f t="shared" si="0"/>
        <v>949167.19872000022</v>
      </c>
      <c r="E12" s="5">
        <f t="shared" si="1"/>
        <v>942990.12147200026</v>
      </c>
      <c r="F12" s="5">
        <f t="shared" si="2"/>
        <v>955344.27596800018</v>
      </c>
      <c r="G12" s="6">
        <f t="shared" si="3"/>
        <v>1544.2693119999894</v>
      </c>
      <c r="H12" s="6">
        <f t="shared" si="4"/>
        <v>952162.93120000022</v>
      </c>
      <c r="I12" s="6">
        <f t="shared" si="5"/>
        <v>78093784.975929469</v>
      </c>
      <c r="J12" s="10">
        <f t="shared" si="6"/>
        <v>0.91957011446407655</v>
      </c>
      <c r="L12" s="1"/>
      <c r="M12" s="2"/>
      <c r="N12" s="2"/>
      <c r="O12" s="2"/>
      <c r="P12" s="2"/>
      <c r="Q12" s="2"/>
      <c r="R12" s="2"/>
    </row>
    <row r="13" spans="1:18" ht="15.5" x14ac:dyDescent="0.35">
      <c r="A13" s="5">
        <v>10</v>
      </c>
      <c r="B13" s="14">
        <v>44875</v>
      </c>
      <c r="C13" s="8">
        <v>959000</v>
      </c>
      <c r="D13" s="5">
        <f t="shared" si="0"/>
        <v>951133.75897600024</v>
      </c>
      <c r="E13" s="5">
        <f t="shared" si="1"/>
        <v>944618.8489728003</v>
      </c>
      <c r="F13" s="5">
        <f t="shared" si="2"/>
        <v>957648.66897920019</v>
      </c>
      <c r="G13" s="6">
        <f t="shared" si="3"/>
        <v>1628.7275007999851</v>
      </c>
      <c r="H13" s="6">
        <f t="shared" si="4"/>
        <v>956888.54528000019</v>
      </c>
      <c r="I13" s="6">
        <f t="shared" si="5"/>
        <v>4458241.0346094556</v>
      </c>
      <c r="J13" s="10">
        <f t="shared" si="6"/>
        <v>0.22017254640248227</v>
      </c>
      <c r="L13" s="1"/>
      <c r="M13" s="2"/>
      <c r="N13" s="2"/>
      <c r="O13" s="2"/>
      <c r="P13" s="2"/>
      <c r="Q13" s="2"/>
      <c r="R13" s="2"/>
    </row>
    <row r="14" spans="1:18" ht="15.5" x14ac:dyDescent="0.35">
      <c r="A14" s="5">
        <v>11</v>
      </c>
      <c r="B14" s="14">
        <v>44876</v>
      </c>
      <c r="C14" s="8">
        <v>974000</v>
      </c>
      <c r="D14" s="5">
        <f t="shared" si="0"/>
        <v>955707.0071808002</v>
      </c>
      <c r="E14" s="5">
        <f t="shared" si="1"/>
        <v>946836.48061440035</v>
      </c>
      <c r="F14" s="5">
        <f t="shared" si="2"/>
        <v>964577.53374720004</v>
      </c>
      <c r="G14" s="6">
        <f t="shared" si="3"/>
        <v>2217.6316415999609</v>
      </c>
      <c r="H14" s="6">
        <f t="shared" si="4"/>
        <v>959277.39648000011</v>
      </c>
      <c r="I14" s="6">
        <f t="shared" si="5"/>
        <v>216755054.40711308</v>
      </c>
      <c r="J14" s="10">
        <f t="shared" si="6"/>
        <v>1.5115609363449576</v>
      </c>
      <c r="L14" s="1"/>
      <c r="M14" s="2"/>
      <c r="N14" s="2"/>
      <c r="O14" s="2"/>
      <c r="P14" s="2"/>
      <c r="Q14" s="2"/>
      <c r="R14" s="2"/>
    </row>
    <row r="15" spans="1:18" ht="15.5" x14ac:dyDescent="0.35">
      <c r="A15" s="5">
        <v>12</v>
      </c>
      <c r="B15" s="14">
        <v>44877</v>
      </c>
      <c r="C15" s="8">
        <v>972000</v>
      </c>
      <c r="D15" s="5">
        <f t="shared" si="0"/>
        <v>958965.60574464023</v>
      </c>
      <c r="E15" s="5">
        <f t="shared" si="1"/>
        <v>949262.30564044835</v>
      </c>
      <c r="F15" s="5">
        <f t="shared" si="2"/>
        <v>968668.9058488321</v>
      </c>
      <c r="G15" s="6">
        <f t="shared" si="3"/>
        <v>2425.825026047969</v>
      </c>
      <c r="H15" s="6">
        <f t="shared" si="4"/>
        <v>966795.16538879997</v>
      </c>
      <c r="I15" s="6">
        <f t="shared" si="5"/>
        <v>27090303.329945758</v>
      </c>
      <c r="J15" s="10">
        <f t="shared" si="6"/>
        <v>0.53547681185185481</v>
      </c>
      <c r="L15" s="1"/>
      <c r="M15" s="2"/>
      <c r="N15" s="2"/>
      <c r="O15" s="2"/>
      <c r="P15" s="2"/>
      <c r="Q15" s="2"/>
      <c r="R15" s="2"/>
    </row>
    <row r="16" spans="1:18" ht="15.5" x14ac:dyDescent="0.35">
      <c r="A16" s="5">
        <v>13</v>
      </c>
      <c r="B16" s="14">
        <v>44878</v>
      </c>
      <c r="C16" s="8">
        <v>972000</v>
      </c>
      <c r="D16" s="5">
        <f t="shared" si="0"/>
        <v>961572.48459571227</v>
      </c>
      <c r="E16" s="5">
        <f t="shared" si="1"/>
        <v>951724.34143150121</v>
      </c>
      <c r="F16" s="5">
        <f t="shared" si="2"/>
        <v>971420.62775992334</v>
      </c>
      <c r="G16" s="6">
        <f t="shared" si="3"/>
        <v>2462.0357910527673</v>
      </c>
      <c r="H16" s="6">
        <f t="shared" si="4"/>
        <v>971094.7308748801</v>
      </c>
      <c r="I16" s="6">
        <f t="shared" si="5"/>
        <v>819512.18889534811</v>
      </c>
      <c r="J16" s="10">
        <f t="shared" si="6"/>
        <v>9.3134683654310643E-2</v>
      </c>
      <c r="L16" s="1"/>
      <c r="M16" s="2"/>
      <c r="N16" s="2"/>
      <c r="O16" s="2"/>
      <c r="P16" s="2"/>
      <c r="Q16" s="2"/>
      <c r="R16" s="2"/>
    </row>
    <row r="17" spans="1:18" ht="15.5" x14ac:dyDescent="0.35">
      <c r="A17" s="5">
        <v>14</v>
      </c>
      <c r="B17" s="14">
        <v>44879</v>
      </c>
      <c r="C17" s="8">
        <v>970000</v>
      </c>
      <c r="D17" s="5">
        <f t="shared" si="0"/>
        <v>963257.98767656984</v>
      </c>
      <c r="E17" s="5">
        <f t="shared" si="1"/>
        <v>954031.07068051491</v>
      </c>
      <c r="F17" s="5">
        <f t="shared" si="2"/>
        <v>972484.90467262478</v>
      </c>
      <c r="G17" s="6">
        <f t="shared" si="3"/>
        <v>2306.7292490137334</v>
      </c>
      <c r="H17" s="6">
        <f t="shared" si="4"/>
        <v>973882.66355097608</v>
      </c>
      <c r="I17" s="6">
        <f t="shared" si="5"/>
        <v>15075076.250078196</v>
      </c>
      <c r="J17" s="10">
        <f t="shared" si="6"/>
        <v>0.4002745928841322</v>
      </c>
      <c r="L17" s="1"/>
      <c r="M17" s="2"/>
      <c r="N17" s="2"/>
      <c r="O17" s="2"/>
      <c r="P17" s="2"/>
      <c r="Q17" s="2"/>
      <c r="R17" s="2"/>
    </row>
    <row r="18" spans="1:18" ht="15.5" x14ac:dyDescent="0.35">
      <c r="A18" s="5">
        <v>15</v>
      </c>
      <c r="B18" s="14">
        <v>44880</v>
      </c>
      <c r="C18" s="8">
        <v>973000</v>
      </c>
      <c r="D18" s="5">
        <f t="shared" si="0"/>
        <v>965206.39014125592</v>
      </c>
      <c r="E18" s="5">
        <f t="shared" si="1"/>
        <v>956266.13457266311</v>
      </c>
      <c r="F18" s="5">
        <f t="shared" si="2"/>
        <v>974146.64570984873</v>
      </c>
      <c r="G18" s="6">
        <f t="shared" si="3"/>
        <v>2235.0638921482023</v>
      </c>
      <c r="H18" s="6">
        <f t="shared" si="4"/>
        <v>974791.63392163848</v>
      </c>
      <c r="I18" s="6">
        <f t="shared" si="5"/>
        <v>3209952.1091656806</v>
      </c>
      <c r="J18" s="10">
        <f t="shared" si="6"/>
        <v>0.18413503819511617</v>
      </c>
      <c r="L18" s="1"/>
      <c r="M18" s="2"/>
      <c r="N18" s="2"/>
      <c r="O18" s="2"/>
      <c r="P18" s="2"/>
      <c r="Q18" s="2"/>
      <c r="R18" s="2"/>
    </row>
    <row r="19" spans="1:18" ht="15.5" x14ac:dyDescent="0.35">
      <c r="A19" s="5">
        <v>16</v>
      </c>
      <c r="B19" s="14">
        <v>44881</v>
      </c>
      <c r="C19" s="8">
        <v>981000</v>
      </c>
      <c r="D19" s="5">
        <f t="shared" si="0"/>
        <v>968365.11211300478</v>
      </c>
      <c r="E19" s="5">
        <f t="shared" si="1"/>
        <v>958685.93008073152</v>
      </c>
      <c r="F19" s="5">
        <f t="shared" si="2"/>
        <v>978044.29414527805</v>
      </c>
      <c r="G19" s="6">
        <f t="shared" si="3"/>
        <v>2419.7955080683168</v>
      </c>
      <c r="H19" s="6">
        <f t="shared" si="4"/>
        <v>976381.70960199693</v>
      </c>
      <c r="I19" s="6">
        <f t="shared" si="5"/>
        <v>21328606.200287335</v>
      </c>
      <c r="J19" s="10">
        <f t="shared" si="6"/>
        <v>0.47077374087696916</v>
      </c>
      <c r="L19" s="1"/>
      <c r="M19" s="2"/>
      <c r="N19" s="2"/>
      <c r="O19" s="2"/>
      <c r="P19" s="2"/>
      <c r="Q19" s="2"/>
      <c r="R19" s="2"/>
    </row>
    <row r="20" spans="1:18" ht="15.5" x14ac:dyDescent="0.35">
      <c r="A20" s="5">
        <v>17</v>
      </c>
      <c r="B20" s="14">
        <v>44882</v>
      </c>
      <c r="C20" s="8">
        <v>981000</v>
      </c>
      <c r="D20" s="5">
        <f t="shared" si="0"/>
        <v>970892.0896904039</v>
      </c>
      <c r="E20" s="5">
        <f t="shared" si="1"/>
        <v>961127.16200266615</v>
      </c>
      <c r="F20" s="5">
        <f t="shared" si="2"/>
        <v>980657.01737814164</v>
      </c>
      <c r="G20" s="6">
        <f t="shared" si="3"/>
        <v>2441.2319219344354</v>
      </c>
      <c r="H20" s="6">
        <f t="shared" si="4"/>
        <v>980464.08965334634</v>
      </c>
      <c r="I20" s="6">
        <f t="shared" si="5"/>
        <v>287199.89965044783</v>
      </c>
      <c r="J20" s="10">
        <f t="shared" si="6"/>
        <v>5.4628985387733101E-2</v>
      </c>
      <c r="L20" s="1"/>
      <c r="M20" s="2"/>
      <c r="N20" s="2"/>
      <c r="O20" s="2"/>
      <c r="P20" s="2"/>
      <c r="Q20" s="2"/>
      <c r="R20" s="2"/>
    </row>
    <row r="21" spans="1:18" ht="15.5" x14ac:dyDescent="0.35">
      <c r="A21" s="5">
        <v>18</v>
      </c>
      <c r="B21" s="14">
        <v>44883</v>
      </c>
      <c r="C21" s="8">
        <v>980000</v>
      </c>
      <c r="D21" s="5">
        <f t="shared" si="0"/>
        <v>972713.67175232316</v>
      </c>
      <c r="E21" s="5">
        <f t="shared" si="1"/>
        <v>963444.46395259758</v>
      </c>
      <c r="F21" s="5">
        <f t="shared" si="2"/>
        <v>981982.87955204875</v>
      </c>
      <c r="G21" s="6">
        <f t="shared" si="3"/>
        <v>2317.3019499313959</v>
      </c>
      <c r="H21" s="6">
        <f t="shared" si="4"/>
        <v>983098.24930007604</v>
      </c>
      <c r="I21" s="6">
        <f t="shared" si="5"/>
        <v>9599148.7254216969</v>
      </c>
      <c r="J21" s="10">
        <f t="shared" si="6"/>
        <v>0.31614788776286168</v>
      </c>
      <c r="L21" s="1"/>
      <c r="M21" s="2"/>
      <c r="N21" s="2"/>
      <c r="O21" s="2"/>
      <c r="P21" s="2"/>
      <c r="Q21" s="2"/>
      <c r="R21" s="2"/>
    </row>
    <row r="22" spans="1:18" ht="15.5" x14ac:dyDescent="0.35">
      <c r="A22" s="5">
        <v>19</v>
      </c>
      <c r="B22" s="14">
        <v>44884</v>
      </c>
      <c r="C22" s="8">
        <v>978000</v>
      </c>
      <c r="D22" s="5">
        <f t="shared" si="0"/>
        <v>973770.93740185862</v>
      </c>
      <c r="E22" s="5">
        <f t="shared" si="1"/>
        <v>965509.75864244974</v>
      </c>
      <c r="F22" s="5">
        <f t="shared" si="2"/>
        <v>982032.11616126751</v>
      </c>
      <c r="G22" s="6">
        <f t="shared" si="3"/>
        <v>2065.2946898522205</v>
      </c>
      <c r="H22" s="6">
        <f t="shared" si="4"/>
        <v>984300.18150198017</v>
      </c>
      <c r="I22" s="6">
        <f t="shared" si="5"/>
        <v>39692286.957893141</v>
      </c>
      <c r="J22" s="10">
        <f t="shared" si="6"/>
        <v>0.64419033762578448</v>
      </c>
      <c r="L22" s="1"/>
      <c r="M22" s="2"/>
      <c r="N22" s="2"/>
      <c r="O22" s="2"/>
      <c r="P22" s="2"/>
      <c r="Q22" s="2"/>
      <c r="R22" s="2"/>
    </row>
    <row r="23" spans="1:18" ht="15.5" x14ac:dyDescent="0.35">
      <c r="A23" s="5">
        <v>20</v>
      </c>
      <c r="B23" s="14">
        <v>44885</v>
      </c>
      <c r="C23" s="8">
        <v>978000</v>
      </c>
      <c r="D23" s="5">
        <f t="shared" si="0"/>
        <v>974616.74992148695</v>
      </c>
      <c r="E23" s="5">
        <f t="shared" si="1"/>
        <v>967331.15689825721</v>
      </c>
      <c r="F23" s="5">
        <f t="shared" si="2"/>
        <v>981902.34294471669</v>
      </c>
      <c r="G23" s="6">
        <f t="shared" si="3"/>
        <v>1821.3982558074349</v>
      </c>
      <c r="H23" s="6">
        <f t="shared" si="4"/>
        <v>984097.41085111978</v>
      </c>
      <c r="I23" s="6">
        <f t="shared" si="5"/>
        <v>37178419.087353297</v>
      </c>
      <c r="J23" s="10">
        <f t="shared" si="6"/>
        <v>0.62345714224128679</v>
      </c>
      <c r="L23" s="1"/>
      <c r="M23" s="2"/>
      <c r="N23" s="2"/>
      <c r="O23" s="2"/>
      <c r="P23" s="2"/>
      <c r="Q23" s="2"/>
      <c r="R23" s="2"/>
    </row>
    <row r="24" spans="1:18" ht="15.5" x14ac:dyDescent="0.35">
      <c r="A24" s="5">
        <v>21</v>
      </c>
      <c r="B24" s="14">
        <v>44886</v>
      </c>
      <c r="C24" s="8">
        <v>978000</v>
      </c>
      <c r="D24" s="5">
        <f t="shared" si="0"/>
        <v>975293.39993718965</v>
      </c>
      <c r="E24" s="5">
        <f t="shared" si="1"/>
        <v>968923.60550604376</v>
      </c>
      <c r="F24" s="5">
        <f t="shared" si="2"/>
        <v>981663.19436833553</v>
      </c>
      <c r="G24" s="6">
        <f t="shared" si="3"/>
        <v>1592.4486077864713</v>
      </c>
      <c r="H24" s="6">
        <f t="shared" si="4"/>
        <v>983723.74120052415</v>
      </c>
      <c r="I24" s="6">
        <f t="shared" si="5"/>
        <v>32761213.330577631</v>
      </c>
      <c r="J24" s="10">
        <f t="shared" si="6"/>
        <v>0.58524961150553678</v>
      </c>
      <c r="L24" s="1"/>
      <c r="M24" s="2"/>
      <c r="N24" s="2"/>
      <c r="O24" s="2"/>
      <c r="P24" s="2"/>
      <c r="Q24" s="2"/>
      <c r="R24" s="2"/>
    </row>
    <row r="25" spans="1:18" ht="15.5" x14ac:dyDescent="0.35">
      <c r="A25" s="5">
        <v>22</v>
      </c>
      <c r="B25" s="14">
        <v>44887</v>
      </c>
      <c r="C25" s="8">
        <v>975000</v>
      </c>
      <c r="D25" s="5">
        <f t="shared" si="0"/>
        <v>975234.71994975174</v>
      </c>
      <c r="E25" s="5">
        <f t="shared" si="1"/>
        <v>970185.82839478541</v>
      </c>
      <c r="F25" s="5">
        <f t="shared" si="2"/>
        <v>980283.61150471808</v>
      </c>
      <c r="G25" s="6">
        <f t="shared" si="3"/>
        <v>1262.222888741584</v>
      </c>
      <c r="H25" s="6">
        <f t="shared" si="4"/>
        <v>983255.64297612198</v>
      </c>
      <c r="I25" s="6">
        <f t="shared" si="5"/>
        <v>68155640.949192137</v>
      </c>
      <c r="J25" s="10">
        <f t="shared" si="6"/>
        <v>0.84673261293558744</v>
      </c>
      <c r="L25" s="1"/>
      <c r="M25" s="2"/>
      <c r="N25" s="2"/>
      <c r="O25" s="2"/>
      <c r="P25" s="2"/>
      <c r="Q25" s="2"/>
      <c r="R25" s="2"/>
    </row>
    <row r="26" spans="1:18" ht="15.5" x14ac:dyDescent="0.35">
      <c r="A26" s="5">
        <v>23</v>
      </c>
      <c r="B26" s="14">
        <v>44888</v>
      </c>
      <c r="C26" s="8">
        <v>977000</v>
      </c>
      <c r="D26" s="5">
        <f t="shared" si="0"/>
        <v>975587.77595980139</v>
      </c>
      <c r="E26" s="5">
        <f t="shared" si="1"/>
        <v>971266.2179077887</v>
      </c>
      <c r="F26" s="5">
        <f t="shared" si="2"/>
        <v>979909.33401181409</v>
      </c>
      <c r="G26" s="6">
        <f t="shared" si="3"/>
        <v>1080.3895130031742</v>
      </c>
      <c r="H26" s="6">
        <f t="shared" si="4"/>
        <v>981545.83439345961</v>
      </c>
      <c r="I26" s="6">
        <f t="shared" si="5"/>
        <v>20664610.332760256</v>
      </c>
      <c r="J26" s="10">
        <f t="shared" si="6"/>
        <v>0.46528499421285624</v>
      </c>
      <c r="L26" s="1"/>
      <c r="M26" s="2"/>
      <c r="N26" s="2"/>
      <c r="O26" s="2"/>
      <c r="P26" s="2"/>
      <c r="Q26" s="2"/>
      <c r="R26" s="2"/>
    </row>
    <row r="27" spans="1:18" ht="15.5" x14ac:dyDescent="0.35">
      <c r="A27" s="5">
        <v>24</v>
      </c>
      <c r="B27" s="14">
        <v>44889</v>
      </c>
      <c r="C27" s="8">
        <v>981000</v>
      </c>
      <c r="D27" s="5">
        <f t="shared" si="0"/>
        <v>976670.22076784121</v>
      </c>
      <c r="E27" s="5">
        <f t="shared" si="1"/>
        <v>972347.01847979927</v>
      </c>
      <c r="F27" s="5">
        <f t="shared" si="2"/>
        <v>980993.42305588315</v>
      </c>
      <c r="G27" s="6">
        <f t="shared" si="3"/>
        <v>1080.8005720104848</v>
      </c>
      <c r="H27" s="6">
        <f t="shared" si="4"/>
        <v>980989.72352481727</v>
      </c>
      <c r="I27" s="6">
        <f t="shared" si="5"/>
        <v>105.60594218135664</v>
      </c>
      <c r="J27" s="10">
        <f t="shared" si="6"/>
        <v>1.0475509870269551E-3</v>
      </c>
    </row>
    <row r="28" spans="1:18" ht="15.5" x14ac:dyDescent="0.35">
      <c r="A28" s="5">
        <v>25</v>
      </c>
      <c r="B28" s="14">
        <v>44890</v>
      </c>
      <c r="C28" s="8">
        <v>980000</v>
      </c>
      <c r="D28" s="5">
        <f t="shared" si="0"/>
        <v>977336.17661427299</v>
      </c>
      <c r="E28" s="5">
        <f t="shared" si="1"/>
        <v>973344.85010669404</v>
      </c>
      <c r="F28" s="5">
        <f t="shared" si="2"/>
        <v>981327.50312185194</v>
      </c>
      <c r="G28" s="6">
        <f t="shared" si="3"/>
        <v>997.83162689473829</v>
      </c>
      <c r="H28" s="6">
        <f t="shared" si="4"/>
        <v>982074.2236278936</v>
      </c>
      <c r="I28" s="6">
        <f t="shared" si="5"/>
        <v>4302403.6585121015</v>
      </c>
      <c r="J28" s="10">
        <f t="shared" si="6"/>
        <v>0.21165547223404116</v>
      </c>
    </row>
    <row r="29" spans="1:18" ht="15.5" x14ac:dyDescent="0.35">
      <c r="A29" s="5">
        <v>26</v>
      </c>
      <c r="B29" s="14">
        <v>44891</v>
      </c>
      <c r="C29" s="8">
        <v>981000</v>
      </c>
      <c r="D29" s="5">
        <f t="shared" si="0"/>
        <v>978068.94129141839</v>
      </c>
      <c r="E29" s="5">
        <f t="shared" si="1"/>
        <v>974289.668343639</v>
      </c>
      <c r="F29" s="5">
        <f t="shared" si="2"/>
        <v>981848.21423919778</v>
      </c>
      <c r="G29" s="6">
        <f t="shared" si="3"/>
        <v>944.81823694484774</v>
      </c>
      <c r="H29" s="6">
        <f t="shared" si="4"/>
        <v>982325.33474874671</v>
      </c>
      <c r="I29" s="6">
        <f t="shared" si="5"/>
        <v>1756512.196235507</v>
      </c>
      <c r="J29" s="10">
        <f t="shared" si="6"/>
        <v>0.13510038213524067</v>
      </c>
    </row>
    <row r="30" spans="1:18" ht="15.5" x14ac:dyDescent="0.35">
      <c r="A30" s="5">
        <v>27</v>
      </c>
      <c r="B30" s="14">
        <v>44892</v>
      </c>
      <c r="C30" s="8">
        <v>981000</v>
      </c>
      <c r="D30" s="5">
        <f t="shared" si="0"/>
        <v>978655.15303313476</v>
      </c>
      <c r="E30" s="5">
        <f t="shared" si="1"/>
        <v>975162.76528153825</v>
      </c>
      <c r="F30" s="5">
        <f t="shared" si="2"/>
        <v>982147.54078473127</v>
      </c>
      <c r="G30" s="6">
        <f t="shared" si="3"/>
        <v>873.09693789912853</v>
      </c>
      <c r="H30" s="6">
        <f t="shared" si="4"/>
        <v>982793.03247614263</v>
      </c>
      <c r="I30" s="6">
        <f t="shared" si="5"/>
        <v>3214965.4605021742</v>
      </c>
      <c r="J30" s="10">
        <f t="shared" si="6"/>
        <v>0.1827759914518482</v>
      </c>
    </row>
    <row r="31" spans="1:18" ht="15.5" x14ac:dyDescent="0.35">
      <c r="A31" s="5">
        <v>28</v>
      </c>
      <c r="B31" s="14">
        <v>44893</v>
      </c>
      <c r="C31" s="8">
        <v>979000</v>
      </c>
      <c r="D31" s="5">
        <f t="shared" si="0"/>
        <v>978724.12242650788</v>
      </c>
      <c r="E31" s="5">
        <f t="shared" si="1"/>
        <v>975875.03671053227</v>
      </c>
      <c r="F31" s="5">
        <f t="shared" si="2"/>
        <v>981573.20814248349</v>
      </c>
      <c r="G31" s="6">
        <f t="shared" si="3"/>
        <v>712.2714289939031</v>
      </c>
      <c r="H31" s="6">
        <f t="shared" si="4"/>
        <v>983020.6377226304</v>
      </c>
      <c r="I31" s="6">
        <f t="shared" si="5"/>
        <v>16165527.696638593</v>
      </c>
      <c r="J31" s="10">
        <f t="shared" si="6"/>
        <v>0.41068822498778373</v>
      </c>
    </row>
    <row r="32" spans="1:18" ht="15.5" x14ac:dyDescent="0.35">
      <c r="A32" s="5">
        <v>29</v>
      </c>
      <c r="B32" s="14">
        <v>44894</v>
      </c>
      <c r="C32" s="8">
        <v>977000</v>
      </c>
      <c r="D32" s="5">
        <f t="shared" si="0"/>
        <v>978379.29794120637</v>
      </c>
      <c r="E32" s="5">
        <f t="shared" si="1"/>
        <v>976375.88895666716</v>
      </c>
      <c r="F32" s="5">
        <f t="shared" si="2"/>
        <v>980382.70692574559</v>
      </c>
      <c r="G32" s="6">
        <f t="shared" si="3"/>
        <v>500.85224613480386</v>
      </c>
      <c r="H32" s="6">
        <f t="shared" si="4"/>
        <v>982285.47957147739</v>
      </c>
      <c r="I32" s="6">
        <f t="shared" si="5"/>
        <v>27936294.300504852</v>
      </c>
      <c r="J32" s="10">
        <f t="shared" si="6"/>
        <v>0.54099074426585403</v>
      </c>
    </row>
    <row r="33" spans="1:10" ht="15.5" x14ac:dyDescent="0.35">
      <c r="A33" s="15">
        <v>30</v>
      </c>
      <c r="B33" s="16">
        <v>44895</v>
      </c>
      <c r="C33" s="17">
        <v>981000</v>
      </c>
      <c r="D33" s="15">
        <f t="shared" si="0"/>
        <v>978903.43835296517</v>
      </c>
      <c r="E33" s="15">
        <f t="shared" si="1"/>
        <v>976881.39883592678</v>
      </c>
      <c r="F33" s="15">
        <f t="shared" si="2"/>
        <v>980925.47787000355</v>
      </c>
      <c r="G33" s="6">
        <f t="shared" si="3"/>
        <v>505.50987925959635</v>
      </c>
      <c r="H33" s="6">
        <f t="shared" si="4"/>
        <v>980883.55917188036</v>
      </c>
      <c r="I33" s="6">
        <f t="shared" si="5"/>
        <v>13558.466453186949</v>
      </c>
      <c r="J33" s="10">
        <f t="shared" si="6"/>
        <v>1.1869605312909016E-2</v>
      </c>
    </row>
    <row r="34" spans="1:10" ht="15.5" x14ac:dyDescent="0.35">
      <c r="A34" s="21">
        <v>31</v>
      </c>
      <c r="B34" s="22">
        <v>44896</v>
      </c>
      <c r="C34" s="21"/>
      <c r="D34" s="21"/>
      <c r="E34" s="21"/>
      <c r="F34" s="21"/>
      <c r="G34" s="23"/>
      <c r="H34" s="24">
        <f>$F$33+($G$33*1)</f>
        <v>981430.98774926318</v>
      </c>
      <c r="I34" s="6">
        <f t="shared" ref="I34:J34" si="7">SUM(I4:I33)</f>
        <v>974350881.9818449</v>
      </c>
      <c r="J34" s="11">
        <f t="shared" si="7"/>
        <v>12.949047142420559</v>
      </c>
    </row>
    <row r="35" spans="1:10" ht="15.5" x14ac:dyDescent="0.35">
      <c r="A35" s="18">
        <v>32</v>
      </c>
      <c r="B35" s="19">
        <v>44897</v>
      </c>
      <c r="C35" s="18"/>
      <c r="D35" s="18"/>
      <c r="E35" s="18"/>
      <c r="F35" s="18"/>
      <c r="G35" s="18"/>
      <c r="H35" s="20">
        <f>$F$33+($G$33*2)</f>
        <v>981936.4976285228</v>
      </c>
      <c r="I35" s="12">
        <f>I34/29</f>
        <v>33598306.275236033</v>
      </c>
      <c r="J35" s="13">
        <f>J34/29</f>
        <v>0.4465188669800193</v>
      </c>
    </row>
    <row r="36" spans="1:10" ht="15.5" x14ac:dyDescent="0.35">
      <c r="A36" s="23">
        <v>33</v>
      </c>
      <c r="B36" s="25">
        <v>44898</v>
      </c>
      <c r="C36" s="23"/>
      <c r="D36" s="23"/>
      <c r="E36" s="23"/>
      <c r="F36" s="23"/>
      <c r="G36" s="23"/>
      <c r="H36" s="24">
        <f>$F$33+($G$33*2)</f>
        <v>981936.4976285228</v>
      </c>
    </row>
    <row r="37" spans="1:10" ht="15.5" x14ac:dyDescent="0.35">
      <c r="A37" s="18">
        <v>34</v>
      </c>
      <c r="B37" s="19">
        <v>44899</v>
      </c>
      <c r="C37" s="18"/>
      <c r="D37" s="18"/>
      <c r="E37" s="18"/>
      <c r="F37" s="18"/>
      <c r="G37" s="18"/>
      <c r="H37" s="20">
        <f>$F$33+($G$33*3)</f>
        <v>982442.00750778231</v>
      </c>
    </row>
    <row r="38" spans="1:10" ht="15.5" x14ac:dyDescent="0.35">
      <c r="A38" s="23">
        <v>35</v>
      </c>
      <c r="B38" s="25">
        <v>44900</v>
      </c>
      <c r="C38" s="23"/>
      <c r="D38" s="23"/>
      <c r="E38" s="23"/>
      <c r="F38" s="23"/>
      <c r="G38" s="23"/>
      <c r="H38" s="24">
        <f>$F$33+($G$33*5)</f>
        <v>983453.02726630156</v>
      </c>
    </row>
    <row r="39" spans="1:10" ht="15.5" x14ac:dyDescent="0.35">
      <c r="A39" s="18">
        <v>36</v>
      </c>
      <c r="B39" s="19">
        <v>44901</v>
      </c>
      <c r="C39" s="18"/>
      <c r="D39" s="18"/>
      <c r="E39" s="18"/>
      <c r="F39" s="18"/>
      <c r="G39" s="18"/>
      <c r="H39" s="20">
        <f>$F$33+($G$33*6)</f>
        <v>983958.53714556107</v>
      </c>
    </row>
    <row r="40" spans="1:10" ht="15.5" x14ac:dyDescent="0.35">
      <c r="A40" s="23">
        <v>37</v>
      </c>
      <c r="B40" s="25">
        <v>44902</v>
      </c>
      <c r="C40" s="23"/>
      <c r="D40" s="23"/>
      <c r="E40" s="23"/>
      <c r="F40" s="23"/>
      <c r="G40" s="23"/>
      <c r="H40" s="24">
        <f>$F$33+($G$33*7)</f>
        <v>984464.0470248207</v>
      </c>
    </row>
    <row r="41" spans="1:10" ht="15.5" x14ac:dyDescent="0.35">
      <c r="A41" s="18">
        <v>38</v>
      </c>
      <c r="B41" s="19">
        <v>44903</v>
      </c>
      <c r="C41" s="18"/>
      <c r="D41" s="18"/>
      <c r="E41" s="18"/>
      <c r="F41" s="18"/>
      <c r="G41" s="18"/>
      <c r="H41" s="20">
        <f>$F$33+($G$33*8)</f>
        <v>984969.55690408032</v>
      </c>
    </row>
    <row r="42" spans="1:10" ht="15.5" x14ac:dyDescent="0.35">
      <c r="A42" s="23">
        <v>39</v>
      </c>
      <c r="B42" s="25">
        <v>44904</v>
      </c>
      <c r="C42" s="23"/>
      <c r="D42" s="23"/>
      <c r="E42" s="23"/>
      <c r="F42" s="23"/>
      <c r="G42" s="23"/>
      <c r="H42" s="24">
        <f>$F$33+($G$33*9)</f>
        <v>985475.06678333995</v>
      </c>
    </row>
    <row r="43" spans="1:10" ht="15.5" x14ac:dyDescent="0.35">
      <c r="A43" s="18">
        <v>40</v>
      </c>
      <c r="B43" s="19">
        <v>44905</v>
      </c>
      <c r="C43" s="18"/>
      <c r="D43" s="18"/>
      <c r="E43" s="18"/>
      <c r="F43" s="18"/>
      <c r="G43" s="18"/>
      <c r="H43" s="20">
        <f>$F$33+($G$33*10)</f>
        <v>985980.57666259957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2022-09-28T11:36:40Z</dcterms:created>
  <dcterms:modified xsi:type="dcterms:W3CDTF">2022-12-14T09:24:06Z</dcterms:modified>
</cp:coreProperties>
</file>