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KKN\1. Administrasi KKN\Admin KKN 2021\2021_2022\"/>
    </mc:Choice>
  </mc:AlternateContent>
  <xr:revisionPtr revIDLastSave="0" documentId="13_ncr:1_{7C9981F1-308C-47D6-887C-A20CB9EAB021}" xr6:coauthVersionLast="47" xr6:coauthVersionMax="47" xr10:uidLastSave="{00000000-0000-0000-0000-000000000000}"/>
  <bookViews>
    <workbookView xWindow="-120" yWindow="-120" windowWidth="29040" windowHeight="15990" activeTab="1" xr2:uid="{DA107BCC-BFCC-417C-94FF-7490FD2C23FB}"/>
  </bookViews>
  <sheets>
    <sheet name="P.Individu" sheetId="1" r:id="rId1"/>
    <sheet name="P.Bersama" sheetId="3" r:id="rId2"/>
  </sheets>
  <definedNames>
    <definedName name="_xlnm.Print_Titles" localSheetId="1">P.Bersama!$1:$9</definedName>
    <definedName name="_xlnm.Print_Titles" localSheetId="0">P.Individu!$1:$12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" i="3" l="1"/>
  <c r="E95" i="3"/>
  <c r="B86" i="3"/>
  <c r="E85" i="3"/>
  <c r="E84" i="3"/>
  <c r="E86" i="3" s="1"/>
  <c r="B81" i="3"/>
  <c r="E80" i="3"/>
  <c r="E79" i="3"/>
  <c r="E81" i="3" s="1"/>
  <c r="B76" i="3"/>
  <c r="E75" i="3"/>
  <c r="E74" i="3"/>
  <c r="E76" i="3" s="1"/>
  <c r="B71" i="3"/>
  <c r="E70" i="3"/>
  <c r="E65" i="3"/>
  <c r="E64" i="3"/>
  <c r="E63" i="3"/>
  <c r="E58" i="3"/>
  <c r="E59" i="3"/>
  <c r="E47" i="3"/>
  <c r="E48" i="3"/>
  <c r="E49" i="3"/>
  <c r="E50" i="3"/>
  <c r="E51" i="3"/>
  <c r="E37" i="3"/>
  <c r="E38" i="3"/>
  <c r="E39" i="3"/>
  <c r="E40" i="3"/>
  <c r="E41" i="3"/>
  <c r="E24" i="3"/>
  <c r="E25" i="3"/>
  <c r="E26" i="3"/>
  <c r="E27" i="3"/>
  <c r="E28" i="3"/>
  <c r="E15" i="3"/>
  <c r="E16" i="3"/>
  <c r="E17" i="3"/>
  <c r="E69" i="3"/>
  <c r="E71" i="3" s="1"/>
  <c r="E57" i="3"/>
  <c r="E56" i="3"/>
  <c r="E52" i="3"/>
  <c r="E46" i="3"/>
  <c r="E45" i="3"/>
  <c r="E36" i="3"/>
  <c r="E35" i="3"/>
  <c r="E23" i="3"/>
  <c r="E22" i="3"/>
  <c r="E18" i="3"/>
  <c r="E14" i="3"/>
  <c r="E13" i="3"/>
  <c r="E63" i="1"/>
  <c r="E62" i="1"/>
  <c r="E52" i="1"/>
  <c r="E51" i="1"/>
  <c r="E50" i="1"/>
  <c r="E46" i="1"/>
  <c r="E45" i="1"/>
  <c r="E44" i="1"/>
  <c r="E38" i="1"/>
  <c r="E39" i="1" s="1"/>
  <c r="E37" i="1"/>
  <c r="E36" i="1"/>
  <c r="E32" i="1"/>
  <c r="E31" i="1"/>
  <c r="E30" i="1"/>
  <c r="E22" i="1"/>
  <c r="E23" i="1"/>
  <c r="E24" i="1"/>
  <c r="E16" i="1"/>
  <c r="E17" i="1"/>
  <c r="E18" i="1"/>
  <c r="E25" i="1" l="1"/>
  <c r="E66" i="3"/>
  <c r="E60" i="3"/>
  <c r="E19" i="3"/>
  <c r="E32" i="3"/>
  <c r="E53" i="3"/>
  <c r="E42" i="3"/>
  <c r="E19" i="1"/>
  <c r="E26" i="1" s="1"/>
  <c r="E53" i="1"/>
  <c r="E33" i="1"/>
  <c r="E40" i="1" s="1"/>
  <c r="E47" i="1"/>
  <c r="E87" i="3" l="1"/>
  <c r="E54" i="1"/>
  <c r="E55" i="1" s="1"/>
  <c r="E88" i="3" l="1"/>
</calcChain>
</file>

<file path=xl/sharedStrings.xml><?xml version="1.0" encoding="utf-8"?>
<sst xmlns="http://schemas.openxmlformats.org/spreadsheetml/2006/main" count="217" uniqueCount="125">
  <si>
    <t>PROGRAM DAN KEGIATAN KULIAH KERJA NYATA REGULER/ATERNATIF</t>
  </si>
  <si>
    <t>UNIVERSITAS AHMAD DAHLAN YOGYAKARTA</t>
  </si>
  <si>
    <t>Periode …. Tahun Akademik 2021/2022</t>
  </si>
  <si>
    <t>Nama  :</t>
  </si>
  <si>
    <t>NIM     :</t>
  </si>
  <si>
    <t>Prodi   :</t>
  </si>
  <si>
    <t>Unit     :</t>
  </si>
  <si>
    <t>No.</t>
  </si>
  <si>
    <t>Program dan Kegiatan</t>
  </si>
  <si>
    <t>Rencana Tanggal</t>
  </si>
  <si>
    <t>Frekuensi</t>
  </si>
  <si>
    <t>JKEM</t>
  </si>
  <si>
    <t>Jumlah JKEM</t>
  </si>
  <si>
    <r>
      <t>Ekuivalensi JKEM/JKEM  (menit</t>
    </r>
    <r>
      <rPr>
        <b/>
        <sz val="8"/>
        <color rgb="FF000000"/>
        <rFont val="Times New Roman"/>
        <family val="1"/>
      </rPr>
      <t> </t>
    </r>
    <r>
      <rPr>
        <b/>
        <sz val="12"/>
        <color rgb="FF000000"/>
        <rFont val="Calibri"/>
        <family val="2"/>
      </rPr>
      <t>)</t>
    </r>
  </si>
  <si>
    <t>I. PROGRAM KEILMUAN (MINIMAL 600 MENIT)</t>
  </si>
  <si>
    <t>A</t>
  </si>
  <si>
    <t>Penyelenggaraan Program Pengabdian Masyarakat (PPM) yang telah dilakukan (Bila ada)#</t>
  </si>
  <si>
    <t>Melaksanakan PPM bersama dosen dengan tema …..di….</t>
  </si>
  <si>
    <t>Melaksanakan Program Kreativitas Mahasiswa (PKM) dengan tema….di…</t>
  </si>
  <si>
    <t>…………………….</t>
  </si>
  <si>
    <t>SUB TOTAL PROGRAM KEILMUAN A</t>
  </si>
  <si>
    <t>Column1</t>
  </si>
  <si>
    <t>Column2</t>
  </si>
  <si>
    <t>Column3</t>
  </si>
  <si>
    <t>B</t>
  </si>
  <si>
    <t>Penyelenggaraan Bimbingan Belajar</t>
  </si>
  <si>
    <t xml:space="preserve">Membuat PPT untuk materi bimbingan belajar IPA untuk…..di ……….. </t>
  </si>
  <si>
    <t>Melaksanakan bimbingan belajar IPA secara daring untuk….di….</t>
  </si>
  <si>
    <t>SUB TOTAL PROGRAM KEILMUAN A+B</t>
  </si>
  <si>
    <t>SUB TOTAL PROGRAM KEILMUAN B</t>
  </si>
  <si>
    <t>II. PROGRAM KEAGAMAAN (MINIMAL 1000 MENIT)</t>
  </si>
  <si>
    <t>Penyelenggaraan Kajian Al Islam &amp; Kemuhammadiyahan</t>
  </si>
  <si>
    <t>Membuat flyer kajian keputrian untuk…di…</t>
  </si>
  <si>
    <t>Melaksanakan kajian keputrian untuk…di…</t>
  </si>
  <si>
    <t>Penyelenggaraan TPA</t>
  </si>
  <si>
    <t>Memberi bimbingan Iqra secara daring untuk…di…….</t>
  </si>
  <si>
    <t>Column4</t>
  </si>
  <si>
    <t>09/05/2021; 10/05/2021</t>
  </si>
  <si>
    <t>III. PROGRAM SENI DAN OLAH RAGA (MINIMAL 600 MENIT)</t>
  </si>
  <si>
    <t>Penyelenggaraan Seni Karawitan</t>
  </si>
  <si>
    <t>…..................</t>
  </si>
  <si>
    <t xml:space="preserve">Melaksanakan pendampingan seni karawitan untuk… di…. </t>
  </si>
  <si>
    <t>SUB TOTAL PROGRAM KEAGAMAAN A</t>
  </si>
  <si>
    <t>SUB TOTAL PROGRAM KEAGAMAAN B</t>
  </si>
  <si>
    <t>SUB TOTAL PROGRAM KEAGAMAAN A+B</t>
  </si>
  <si>
    <t>SUB TOTAL PROGRAM SENI</t>
  </si>
  <si>
    <t>SUB TOTAL PROGRAM OLAH RAGA</t>
  </si>
  <si>
    <t>Membuat video edukasi olah raga yang baik dan benar untuk ……..di…..</t>
  </si>
  <si>
    <r>
      <t>Menyampaikan edukasi</t>
    </r>
    <r>
      <rPr>
        <sz val="10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olah raga yang baik dan benar untuk….di….secara daring</t>
    </r>
  </si>
  <si>
    <t>01/05/2021; 12/05/2021</t>
  </si>
  <si>
    <t>TOTAL PROGRAM INDIVIDU I+II+III</t>
  </si>
  <si>
    <t>Ketua Unit</t>
  </si>
  <si>
    <t>Yogyakarta, ….................................2021</t>
  </si>
  <si>
    <t>(Nama Ketua Unit)</t>
  </si>
  <si>
    <t>(NIM)</t>
  </si>
  <si>
    <t>CATATAN</t>
  </si>
  <si>
    <t xml:space="preserve"># Untuk PPM yang telah dilakukan di masa lampau dibatasi sampai 1 tahun terakhir. </t>
  </si>
  <si>
    <t xml:space="preserve">      * Tanda tangan di sebelah kanan form 1 milik ketua unit, dilakukan oleh DPL</t>
  </si>
  <si>
    <t>FORM-1</t>
  </si>
  <si>
    <t>IV.  PROGRAM TEMATIK</t>
  </si>
  <si>
    <t>Column5</t>
  </si>
  <si>
    <t xml:space="preserve">Peran masing-masing mahasiswa </t>
  </si>
  <si>
    <t>Penyelenggaraan pendampingan umkm/ekonomi masyarakat saat pandemi</t>
  </si>
  <si>
    <t>Membuat media untuk memotivasi berwirausaha</t>
  </si>
  <si>
    <t>Membuat media cara mengidentifikasi potensi usaha</t>
  </si>
  <si>
    <t>Membuat media meningkatkan keuntungan melalui manajemen pemasaran</t>
  </si>
  <si>
    <t xml:space="preserve">Membuat media cara membuat jejaring komunitas pemasaran </t>
  </si>
  <si>
    <t>Meningkatkan mutu produk dengan pengemasan produk yang baik</t>
  </si>
  <si>
    <t>Menyampaikan edukasi kebangkitan UMKM di masa pandemic secara daring</t>
  </si>
  <si>
    <t xml:space="preserve">A  &amp; B: berkoordinasi dengan masyarakat sasaran
C &amp; D : pemateri 
E : moderator/MC
F : notulen
G : dokumentasi &amp; publikasi
H &amp; I : presensi peserta  </t>
  </si>
  <si>
    <t xml:space="preserve"> ………</t>
  </si>
  <si>
    <t>…………</t>
  </si>
  <si>
    <t>……………</t>
  </si>
  <si>
    <t>……………..</t>
  </si>
  <si>
    <t>…………….</t>
  </si>
  <si>
    <t>Penyelenggaraan Gerakan literasi di masa pandemi</t>
  </si>
  <si>
    <t>SUB TOTAL PROGRAM TEMATIK A</t>
  </si>
  <si>
    <t>Membuat media edukasi Gerakan literasi baca dan tulis</t>
  </si>
  <si>
    <t xml:space="preserve">Membuat media edukasi Gerakan literasi numerisasi </t>
  </si>
  <si>
    <t>Membuat media edukasi Gerakan literasi  sains</t>
  </si>
  <si>
    <t>Membuat media edukasi Gerakan literasi  digital</t>
  </si>
  <si>
    <t>Membuat media edukasi Gerakan literasi finansial</t>
  </si>
  <si>
    <t>Membuat media edukasi Gerakan literasi budaya dan kewargaan</t>
  </si>
  <si>
    <t>Melaksanakan edukasi Gerakan literasi untuk …..di……..secara daring</t>
  </si>
  <si>
    <t>SUB TOTAL PROGRAM TEMATIK B</t>
  </si>
  <si>
    <t>C</t>
  </si>
  <si>
    <t>Penyelenggaraan edukasi vaksin covid-19 dan isoman</t>
  </si>
  <si>
    <t xml:space="preserve">Membuat media edukasi vaksin covid-19 </t>
  </si>
  <si>
    <t>Melaksanakan edukasi tentang vaksin covid-19 di kelompok remaja di….secara daring</t>
  </si>
  <si>
    <t>Melaksanakan edukasi tentang vaksin covid-19 untuk kelompok ibu-ibu di….secara daring</t>
  </si>
  <si>
    <t>Membuat media edukasi SOP isolasi mandiri</t>
  </si>
  <si>
    <r>
      <t>Melaksanakan edukasi</t>
    </r>
    <r>
      <rPr>
        <sz val="10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SOP isolasi mandiri untuk …… di….secara daring</t>
    </r>
  </si>
  <si>
    <t>SUB TOTAL PROGRAM TEMATIK C</t>
  </si>
  <si>
    <t xml:space="preserve">Penyelenggaraan penyuluhan prokes dan pelatihan tentang handsanitazer  </t>
  </si>
  <si>
    <t>D</t>
  </si>
  <si>
    <t xml:space="preserve">Membuat media edukasi tentang handsanitazer </t>
  </si>
  <si>
    <t>Melaksanakan edukasi tentang handsanitazer untuk bapak-bapak di….secara daring</t>
  </si>
  <si>
    <t>Melaksanakan edukasi tentang handsanitazer untuk kelompok ibu-ibu di….secara daring</t>
  </si>
  <si>
    <t>Membuat media edukasi tentang prokes</t>
  </si>
  <si>
    <t>Melaksanakan edukasi tentang PROKES untuk bapak-bapak di….secara daring</t>
  </si>
  <si>
    <t>Melaksanakan edukasi tentang PROKES untuk kelompok ibu-ibu di….secara daring</t>
  </si>
  <si>
    <t>Melaksanakan edukasi tentang PROKES untuk kelompok anak-anak di….secara daring</t>
  </si>
  <si>
    <t>SUB TOTAL PROGRAM TEMATIK  D</t>
  </si>
  <si>
    <t>E</t>
  </si>
  <si>
    <t>Penyelenggaraan edukasi cara menginduksi imunitas &amp; tes covid dalam tatanan new reality</t>
  </si>
  <si>
    <t xml:space="preserve">Membuat media edukasi cara menginduksi imunitas pd new reality </t>
  </si>
  <si>
    <r>
      <t xml:space="preserve">Melaksanakan edukasi cara menginduksi imunitas </t>
    </r>
    <r>
      <rPr>
        <sz val="11"/>
        <color theme="1"/>
        <rFont val="Calibri"/>
        <family val="2"/>
      </rPr>
      <t>&amp; tes covid</t>
    </r>
    <r>
      <rPr>
        <sz val="11"/>
        <color rgb="FF000000"/>
        <rFont val="Calibri"/>
        <family val="2"/>
      </rPr>
      <t xml:space="preserve">  pd new reality untuk kelompok remaja di….secara daring</t>
    </r>
  </si>
  <si>
    <r>
      <t xml:space="preserve">Melaksanakan edukasi cara menginduksi imunitas </t>
    </r>
    <r>
      <rPr>
        <sz val="11"/>
        <color theme="1"/>
        <rFont val="Calibri"/>
        <family val="2"/>
      </rPr>
      <t>&amp; tes covid</t>
    </r>
    <r>
      <rPr>
        <sz val="11"/>
        <color rgb="FF000000"/>
        <rFont val="Calibri"/>
        <family val="2"/>
      </rPr>
      <t xml:space="preserve"> pd new reality untuk kelompok ibu-ibu di….secara daring</t>
    </r>
  </si>
  <si>
    <r>
      <t xml:space="preserve">Melaksanakan edukasi cara menginduksi imunitas </t>
    </r>
    <r>
      <rPr>
        <sz val="11"/>
        <color theme="1"/>
        <rFont val="Calibri"/>
        <family val="2"/>
      </rPr>
      <t>&amp; tes covid</t>
    </r>
    <r>
      <rPr>
        <sz val="11"/>
        <color rgb="FF000000"/>
        <rFont val="Calibri"/>
        <family val="2"/>
      </rPr>
      <t xml:space="preserve">  pd new reality untuk kelompok bapak di….secara daring</t>
    </r>
  </si>
  <si>
    <t>SUB TOTAL PROGRAM TEMATIK E</t>
  </si>
  <si>
    <t>F</t>
  </si>
  <si>
    <t>Pembuatan luaran program</t>
  </si>
  <si>
    <t>Membuat reportase kegiatan di koran</t>
  </si>
  <si>
    <t>Mengurus administrasi Hak cipta dari media terpilih</t>
  </si>
  <si>
    <t>SUB TOTAL PROGRAM TEMATIK F</t>
  </si>
  <si>
    <t>G</t>
  </si>
  <si>
    <t>….......................</t>
  </si>
  <si>
    <t>H</t>
  </si>
  <si>
    <t>I</t>
  </si>
  <si>
    <t>J</t>
  </si>
  <si>
    <t>SUB TOTAL JKEM PROGRAM TEMATIK</t>
  </si>
  <si>
    <t xml:space="preserve">TOTAL JKEM PROGRAM </t>
  </si>
  <si>
    <t>Dosen Pembimbing Lapangan</t>
  </si>
  <si>
    <t>(Nama DPL)</t>
  </si>
  <si>
    <t>NIY/NIP …..........................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</si>
</sst>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3809]dd\ mmmm\ 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3" borderId="0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 applyAlignme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0" fontId="13" fillId="0" borderId="0" xfId="0" applyFont="1"/>
    <xf numFmtId="0" fontId="9" fillId="0" borderId="1" xfId="0" applyFont="1" applyBorder="1" applyAlignment="1">
      <alignment horizontal="right" vertical="center" wrapText="1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11" fillId="0" borderId="4" xfId="0" applyFont="1" applyBorder="1" applyAlignment="1">
      <alignment horizontal="justify" vertical="center" wrapText="1"/>
    </xf>
    <xf numFmtId="14" fontId="0" fillId="6" borderId="0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98"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rgb="FF000000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outline="0">
        <left style="thin">
          <color indexed="64"/>
        </left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outline="0">
        <left style="thin">
          <color indexed="64"/>
        </left>
      </border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outline="0">
        <right style="thin">
          <color indexed="64"/>
        </right>
      </border>
    </dxf>
    <dxf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fill>
        <patternFill>
          <fgColor rgb="FF000000"/>
          <bgColor rgb="FFFFFFFF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4E4ECE-5390-464B-B7DE-4B09E2ECC98F}" name="Table3" displayName="Table3" ref="C15:E18" totalsRowShown="0" headerRowDxfId="97" dataDxfId="96" tableBorderDxfId="95">
  <autoFilter ref="C15:E18" xr:uid="{364E4ECE-5390-464B-B7DE-4B09E2ECC98F}"/>
  <tableColumns count="3">
    <tableColumn id="1" xr3:uid="{22A7E6A9-4C21-4931-8CAC-B9AC89EE6F68}" name="Column1" dataDxfId="94"/>
    <tableColumn id="2" xr3:uid="{5CB89488-75C6-4CFD-AAC6-ADF9AA212E47}" name="Column2" dataDxfId="40"/>
    <tableColumn id="3" xr3:uid="{26832E5F-2E77-492A-AD98-A3F0B547EFD4}" name="Column3" dataDxfId="39">
      <calculatedColumnFormula>C16*D16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CDEC45-3EB9-42CF-A63E-14FBDB734AA1}" name="Table36" displayName="Table36" ref="C21:E24" totalsRowShown="0" dataDxfId="93" tableBorderDxfId="92">
  <autoFilter ref="C21:E24" xr:uid="{73CDEC45-3EB9-42CF-A63E-14FBDB734AA1}"/>
  <tableColumns count="3">
    <tableColumn id="1" xr3:uid="{814900E2-FC97-4A00-B5A1-D7AB9FD2B211}" name="Column1" dataDxfId="91"/>
    <tableColumn id="2" xr3:uid="{6356D207-9128-414C-882C-B9DE5E3F7FBF}" name="Column2" dataDxfId="38"/>
    <tableColumn id="3" xr3:uid="{BC7E538B-27FB-4AC4-9535-833B95BBCD3A}" name="Column3" dataDxfId="37">
      <calculatedColumnFormula>C22*D22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E05035-FE21-4BF3-8DB2-DA8799472BE1}" name="Table37" displayName="Table37" ref="C29:E32" totalsRowShown="0" dataDxfId="90" tableBorderDxfId="89">
  <autoFilter ref="C29:E32" xr:uid="{B5E05035-FE21-4BF3-8DB2-DA8799472BE1}"/>
  <tableColumns count="3">
    <tableColumn id="1" xr3:uid="{3A67505D-D92B-4D4F-8355-AC21E5409559}" name="Column1" dataDxfId="88"/>
    <tableColumn id="2" xr3:uid="{A02FCF21-EF11-480B-B9CD-9FF5C443FC0C}" name="Column2" dataDxfId="36"/>
    <tableColumn id="3" xr3:uid="{7FF7A8A3-88CF-422E-A5C8-71572BA5A356}" name="Column3" dataDxfId="35">
      <calculatedColumnFormula>C30*D30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AB60C3-B94A-406C-9503-E3E492C59EC8}" name="Table368" displayName="Table368" ref="C35:F38" totalsRowShown="0" dataDxfId="87" tableBorderDxfId="86">
  <autoFilter ref="C35:F38" xr:uid="{90AB60C3-B94A-406C-9503-E3E492C59EC8}"/>
  <tableColumns count="4">
    <tableColumn id="1" xr3:uid="{8CADF020-299D-4145-A4FE-1CCD6EDAF6E3}" name="Column1" dataDxfId="85"/>
    <tableColumn id="2" xr3:uid="{3297A260-B09C-4995-BE18-173AFF9B9BFF}" name="Column2" dataDxfId="34"/>
    <tableColumn id="3" xr3:uid="{3E70FC74-6273-4071-A10C-B951F6BEBDAB}" name="Column3" dataDxfId="32">
      <calculatedColumnFormula>C36*D36</calculatedColumnFormula>
    </tableColumn>
    <tableColumn id="4" xr3:uid="{1F6D1210-BE4A-42B9-A808-22F3A74396E7}" name="Column4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AE65E8-7474-4056-B161-B96AB055C7E3}" name="Table379" displayName="Table379" ref="C43:E46" totalsRowShown="0" dataDxfId="84" tableBorderDxfId="83">
  <autoFilter ref="C43:E46" xr:uid="{89AE65E8-7474-4056-B161-B96AB055C7E3}"/>
  <tableColumns count="3">
    <tableColumn id="1" xr3:uid="{D6601F2C-C8C0-45CD-B3C8-9E429ED62FD9}" name="Column1" dataDxfId="82"/>
    <tableColumn id="2" xr3:uid="{4F8C608F-3C57-4062-AD1F-1DE3550AB802}" name="Column2" dataDxfId="31"/>
    <tableColumn id="3" xr3:uid="{43D13D6F-8764-4ADE-87FB-66A4240C0B59}" name="Column3" dataDxfId="30">
      <calculatedColumnFormula>C44*D44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AE8D70-99C6-4691-A73C-FA84056E1FED}" name="Table36810" displayName="Table36810" ref="C49:F52" totalsRowShown="0" dataDxfId="81" tableBorderDxfId="80">
  <autoFilter ref="C49:F52" xr:uid="{64AE8D70-99C6-4691-A73C-FA84056E1FED}"/>
  <tableColumns count="4">
    <tableColumn id="1" xr3:uid="{FAA2FCC3-F0C7-49D7-BD0C-32EEEA506607}" name="Column1" dataDxfId="79"/>
    <tableColumn id="2" xr3:uid="{A94AEDEA-F41D-49AB-9CD7-0051877209BE}" name="Column2" dataDxfId="29"/>
    <tableColumn id="3" xr3:uid="{6EF0AFA1-E25E-4585-A423-5C79B7A1DA51}" name="Column3" dataDxfId="27">
      <calculatedColumnFormula>C50*D50</calculatedColumnFormula>
    </tableColumn>
    <tableColumn id="4" xr3:uid="{FCDA31B2-D9E2-465A-B589-10B5AFFD70AD}" name="Column4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BD6180-CD60-4833-BA75-E74E7DED8598}" name="Table311" displayName="Table311" ref="C12:G18" totalsRowShown="0" headerRowDxfId="78" dataDxfId="77" tableBorderDxfId="76">
  <autoFilter ref="C12:G18" xr:uid="{364E4ECE-5390-464B-B7DE-4B09E2ECC98F}"/>
  <tableColumns count="5">
    <tableColumn id="1" xr3:uid="{ACECA875-0668-433E-9D58-4D37DD230014}" name="Column1" dataDxfId="75"/>
    <tableColumn id="2" xr3:uid="{7152EBA9-FEA5-4810-9042-E6FB28D1991A}" name="Column2" dataDxfId="26"/>
    <tableColumn id="3" xr3:uid="{AD934622-E25E-4281-B64F-D51CD25EA77C}" name="Column3" dataDxfId="24">
      <calculatedColumnFormula>C13*D13</calculatedColumnFormula>
    </tableColumn>
    <tableColumn id="4" xr3:uid="{6762B4D0-BCE8-4F8B-BC09-89AF6B725B7F}" name="Column4" dataDxfId="25"/>
    <tableColumn id="5" xr3:uid="{4D01A9B2-EDAD-4A84-A1E6-94D5B8F83360}" name="Column5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13C1D1-1C60-44D7-BF79-43F13676EFF4}" name="Table3612" displayName="Table3612" ref="C21:E31" totalsRowShown="0" dataDxfId="73" tableBorderDxfId="72">
  <autoFilter ref="C21:E31" xr:uid="{73CDEC45-3EB9-42CF-A63E-14FBDB734AA1}"/>
  <tableColumns count="3">
    <tableColumn id="1" xr3:uid="{8B7B26CA-C2D8-4D2C-8303-195C92734A7E}" name="Column1" dataDxfId="71"/>
    <tableColumn id="2" xr3:uid="{6F676CE1-4585-4A46-8983-B7CE52E01997}" name="Column2" dataDxfId="23"/>
    <tableColumn id="3" xr3:uid="{4F50B27D-BE86-49C4-8DB0-C1211F3DF773}" name="Column3" dataDxfId="22">
      <calculatedColumnFormula>C22*D22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FFF79B-E0B2-4276-80FC-C9020B4026F5}" name="Table3713" displayName="Table3713" ref="C34:E41" totalsRowShown="0" dataDxfId="70" tableBorderDxfId="69">
  <autoFilter ref="C34:E41" xr:uid="{B5E05035-FE21-4BF3-8DB2-DA8799472BE1}"/>
  <tableColumns count="3">
    <tableColumn id="1" xr3:uid="{48027AE8-DBDA-4F17-BBD3-1E555309380D}" name="Column1" dataDxfId="68"/>
    <tableColumn id="2" xr3:uid="{4215E4A4-2182-44C8-B424-8938AFE8A75A}" name="Column2" dataDxfId="21"/>
    <tableColumn id="3" xr3:uid="{E4AC7C32-5C01-4157-AC94-347062B6CCCB}" name="Column3" dataDxfId="20">
      <calculatedColumnFormula>C35*D35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1D8222-0731-4259-843A-1D8074EE7577}" name="Table36814" displayName="Table36814" ref="C44:G52" totalsRowShown="0" dataDxfId="67" tableBorderDxfId="66">
  <autoFilter ref="C44:G52" xr:uid="{90AB60C3-B94A-406C-9503-E3E492C59EC8}"/>
  <tableColumns count="5">
    <tableColumn id="1" xr3:uid="{EDAF4397-43E8-4B94-8B21-01CE1F3CDA86}" name="Column1" dataDxfId="65"/>
    <tableColumn id="2" xr3:uid="{E57D5346-C44C-4653-826A-CFEF791AEEFD}" name="Column2" dataDxfId="19"/>
    <tableColumn id="3" xr3:uid="{B4911B34-21B4-46E9-8CE7-4BBC1F47E1B9}" name="Column3" dataDxfId="17">
      <calculatedColumnFormula>C45*D45</calculatedColumnFormula>
    </tableColumn>
    <tableColumn id="4" xr3:uid="{13FC5351-6AAC-4552-95FC-E96B557E32F1}" name="Column4" dataDxfId="18"/>
    <tableColumn id="5" xr3:uid="{226554AE-23B0-46AF-9865-107A832FAE0B}" name="Column5" dataDxfId="6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5BEDCE-DED4-43CD-BF35-020E9B9D37B6}" name="Table37915" displayName="Table37915" ref="C55:E59" totalsRowShown="0" dataDxfId="63" tableBorderDxfId="62">
  <autoFilter ref="C55:E59" xr:uid="{89AE65E8-7474-4056-B161-B96AB055C7E3}"/>
  <tableColumns count="3">
    <tableColumn id="1" xr3:uid="{E11AA4D1-0284-4C0A-A1E8-531B81808E4A}" name="Column1" dataDxfId="61"/>
    <tableColumn id="2" xr3:uid="{616E3060-5E72-40EF-A35B-90DDD8BF6F67}" name="Column2" dataDxfId="16"/>
    <tableColumn id="3" xr3:uid="{169ED2B3-96E5-4676-A024-F448A1555C70}" name="Column3" dataDxfId="15">
      <calculatedColumnFormula>C56*D56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89C2C1D-1C8D-411D-A7F7-D350E6915958}" name="Table3681016" displayName="Table3681016" ref="C68:G70" totalsRowShown="0" dataDxfId="60" tableBorderDxfId="59">
  <autoFilter ref="C68:G70" xr:uid="{64AE8D70-99C6-4691-A73C-FA84056E1FED}"/>
  <tableColumns count="5">
    <tableColumn id="1" xr3:uid="{B55C20A5-83A0-450C-B245-20632504E2BE}" name="Column1" dataDxfId="58"/>
    <tableColumn id="2" xr3:uid="{A229094C-C346-4472-8680-73E5448124DC}" name="Column2" dataDxfId="14"/>
    <tableColumn id="3" xr3:uid="{5D31CBD8-411D-442B-8D1E-A482305598EF}" name="Column3" dataDxfId="12">
      <calculatedColumnFormula>C69*D69</calculatedColumnFormula>
    </tableColumn>
    <tableColumn id="4" xr3:uid="{D79ECAFC-08E9-4EC9-8A03-427D4ABBA80B}" name="Column4" dataDxfId="13"/>
    <tableColumn id="5" xr3:uid="{6B6A436C-0714-4562-92BF-3540BBF67AFC}" name="Column5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41C2571-93AA-4AA2-A790-3AB2B2BD581E}" name="Table368101617" displayName="Table368101617" ref="C62:G65" totalsRowShown="0" dataDxfId="56" tableBorderDxfId="55">
  <autoFilter ref="C62:G65" xr:uid="{241C2571-93AA-4AA2-A790-3AB2B2BD581E}"/>
  <tableColumns count="5">
    <tableColumn id="1" xr3:uid="{CDF146B7-170F-47DC-AEE4-192CFC3EB00A}" name="Column1" dataDxfId="54"/>
    <tableColumn id="2" xr3:uid="{7A8ECE3A-4306-4345-8EDD-769FF2341D31}" name="Column2" dataDxfId="11"/>
    <tableColumn id="3" xr3:uid="{68718C32-D930-4177-8BBA-412C90DA66AB}" name="Column3" dataDxfId="9">
      <calculatedColumnFormula>C63*D63</calculatedColumnFormula>
    </tableColumn>
    <tableColumn id="4" xr3:uid="{153AF1C6-0EB5-4E68-B7D6-9D4F092427ED}" name="Column4" dataDxfId="10"/>
    <tableColumn id="5" xr3:uid="{4A570177-125F-4783-8D15-BDA17432DFBA}" name="Column5" dataDxfId="5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385FC4-C567-40C7-8976-B4898B9BE1BD}" name="Table368101618" displayName="Table368101618" ref="C73:G75" totalsRowShown="0" dataDxfId="52" tableBorderDxfId="51">
  <autoFilter ref="C73:G75" xr:uid="{22385FC4-C567-40C7-8976-B4898B9BE1BD}"/>
  <tableColumns count="5">
    <tableColumn id="1" xr3:uid="{D09EC41A-F78F-4679-885A-6F0C99CC740D}" name="Column1" dataDxfId="50"/>
    <tableColumn id="2" xr3:uid="{96E9FB4E-A0E4-4AA5-926D-E71562A6CBD0}" name="Column2" dataDxfId="8"/>
    <tableColumn id="3" xr3:uid="{85C6A299-7780-48FF-A239-924B90594694}" name="Column3" dataDxfId="6">
      <calculatedColumnFormula>C74*D74</calculatedColumnFormula>
    </tableColumn>
    <tableColumn id="4" xr3:uid="{AA459C2C-6A1E-45CC-B470-E97E815677B9}" name="Column4" dataDxfId="7"/>
    <tableColumn id="5" xr3:uid="{52D4269E-3A83-448E-9EDE-DDBB6AD30009}" name="Column5" dataDxfId="4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4DB9BD-12D1-4D60-9430-5E4C3BFE2489}" name="Table36810161819" displayName="Table36810161819" ref="C78:G80" totalsRowShown="0" dataDxfId="48" tableBorderDxfId="47">
  <autoFilter ref="C78:G80" xr:uid="{A14DB9BD-12D1-4D60-9430-5E4C3BFE2489}"/>
  <tableColumns count="5">
    <tableColumn id="1" xr3:uid="{077CB9D7-F5CC-4DAA-AD95-72797C89324B}" name="Column1" dataDxfId="46"/>
    <tableColumn id="2" xr3:uid="{5BE6E612-3DA7-4831-A8E3-BFD0D0AE5541}" name="Column2" dataDxfId="5"/>
    <tableColumn id="3" xr3:uid="{D84EB6B7-BA60-469D-B8DC-42147FCF7C15}" name="Column3" dataDxfId="3">
      <calculatedColumnFormula>C79*D79</calculatedColumnFormula>
    </tableColumn>
    <tableColumn id="4" xr3:uid="{F60EEBD8-8C87-46DB-9CFA-FD02C6FB93EC}" name="Column4" dataDxfId="4"/>
    <tableColumn id="5" xr3:uid="{48494699-6062-4909-B0AD-F796DC35780D}" name="Column5" dataDxfId="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CA3FDD8-66F0-42DF-801A-B0523A4D830B}" name="Table3681016181920" displayName="Table3681016181920" ref="C83:G85" totalsRowShown="0" dataDxfId="44" tableBorderDxfId="43">
  <autoFilter ref="C83:G85" xr:uid="{CCA3FDD8-66F0-42DF-801A-B0523A4D830B}"/>
  <tableColumns count="5">
    <tableColumn id="1" xr3:uid="{C6E82A8C-94EA-4A01-A30C-A24A1F8941D0}" name="Column1" dataDxfId="42"/>
    <tableColumn id="2" xr3:uid="{3C59C2EE-45F4-44BC-A1A4-74D68731ADFB}" name="Column2" dataDxfId="2"/>
    <tableColumn id="3" xr3:uid="{5A1CEC52-7B4D-4A96-8951-4C3D5021AA26}" name="Column3" dataDxfId="0">
      <calculatedColumnFormula>C84*D84</calculatedColumnFormula>
    </tableColumn>
    <tableColumn id="4" xr3:uid="{698C56C6-30C3-473C-BE61-6D172C4A0F23}" name="Column4" dataDxfId="1"/>
    <tableColumn id="5" xr3:uid="{0582C465-4424-4AFA-A3C8-2A3803EF49A2}" name="Column5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8BED-92FD-45E1-9716-7166CFF75AFB}">
  <sheetPr>
    <pageSetUpPr fitToPage="1"/>
  </sheetPr>
  <dimension ref="A1:M68"/>
  <sheetViews>
    <sheetView topLeftCell="A28" zoomScaleNormal="100" workbookViewId="0">
      <selection activeCell="J18" sqref="J18"/>
    </sheetView>
  </sheetViews>
  <sheetFormatPr defaultRowHeight="15" x14ac:dyDescent="0.25"/>
  <cols>
    <col min="1" max="1" width="10.5703125" customWidth="1"/>
    <col min="2" max="2" width="44.85546875" customWidth="1"/>
    <col min="3" max="4" width="14.7109375" style="5" customWidth="1"/>
    <col min="5" max="5" width="18" style="5" bestFit="1" customWidth="1"/>
    <col min="6" max="6" width="23.28515625" style="5" customWidth="1"/>
    <col min="8" max="8" width="18" bestFit="1" customWidth="1"/>
  </cols>
  <sheetData>
    <row r="1" spans="1:13" x14ac:dyDescent="0.25">
      <c r="F1" s="5" t="s">
        <v>58</v>
      </c>
    </row>
    <row r="2" spans="1:13" ht="18.75" x14ac:dyDescent="0.25">
      <c r="A2" s="49" t="s">
        <v>0</v>
      </c>
      <c r="B2" s="49"/>
      <c r="C2" s="49"/>
      <c r="D2" s="49"/>
      <c r="E2" s="49"/>
      <c r="F2" s="49"/>
    </row>
    <row r="3" spans="1:13" ht="18.75" x14ac:dyDescent="0.25">
      <c r="A3" s="49" t="s">
        <v>1</v>
      </c>
      <c r="B3" s="49"/>
      <c r="C3" s="49"/>
      <c r="D3" s="49"/>
      <c r="E3" s="49"/>
      <c r="F3" s="49"/>
    </row>
    <row r="4" spans="1:13" ht="18.75" x14ac:dyDescent="0.25">
      <c r="A4" s="49" t="s">
        <v>2</v>
      </c>
      <c r="B4" s="49"/>
      <c r="C4" s="49"/>
      <c r="D4" s="49"/>
      <c r="E4" s="49"/>
      <c r="F4" s="49"/>
    </row>
    <row r="6" spans="1:13" ht="18.75" x14ac:dyDescent="0.25">
      <c r="A6" s="3" t="s">
        <v>3</v>
      </c>
      <c r="B6" s="3"/>
    </row>
    <row r="7" spans="1:13" ht="18.75" x14ac:dyDescent="0.25">
      <c r="A7" s="3" t="s">
        <v>4</v>
      </c>
      <c r="B7" s="3"/>
    </row>
    <row r="8" spans="1:13" ht="18.75" x14ac:dyDescent="0.25">
      <c r="A8" s="3" t="s">
        <v>5</v>
      </c>
      <c r="C8" s="1"/>
    </row>
    <row r="9" spans="1:13" ht="18.75" x14ac:dyDescent="0.25">
      <c r="A9" s="3" t="s">
        <v>6</v>
      </c>
    </row>
    <row r="10" spans="1:13" x14ac:dyDescent="0.25">
      <c r="M10" s="4"/>
    </row>
    <row r="11" spans="1:13" s="5" customFormat="1" ht="15.75" x14ac:dyDescent="0.25">
      <c r="A11" s="53" t="s">
        <v>7</v>
      </c>
      <c r="B11" s="53" t="s">
        <v>8</v>
      </c>
      <c r="C11" s="52" t="s">
        <v>13</v>
      </c>
      <c r="D11" s="52"/>
      <c r="E11" s="52"/>
      <c r="F11" s="52" t="s">
        <v>9</v>
      </c>
    </row>
    <row r="12" spans="1:13" x14ac:dyDescent="0.25">
      <c r="A12" s="53"/>
      <c r="B12" s="53"/>
      <c r="C12" s="6" t="s">
        <v>10</v>
      </c>
      <c r="D12" s="6" t="s">
        <v>11</v>
      </c>
      <c r="E12" s="6" t="s">
        <v>12</v>
      </c>
      <c r="F12" s="52"/>
    </row>
    <row r="13" spans="1:13" ht="15.75" x14ac:dyDescent="0.25">
      <c r="A13" s="51" t="s">
        <v>14</v>
      </c>
      <c r="B13" s="51"/>
      <c r="C13" s="51"/>
      <c r="D13" s="51"/>
      <c r="E13" s="51"/>
      <c r="F13" s="51"/>
    </row>
    <row r="14" spans="1:13" ht="15.75" x14ac:dyDescent="0.25">
      <c r="A14" s="7" t="s">
        <v>15</v>
      </c>
      <c r="B14" s="50" t="s">
        <v>16</v>
      </c>
      <c r="C14" s="50"/>
      <c r="D14" s="50"/>
      <c r="E14" s="50"/>
      <c r="F14" s="50"/>
    </row>
    <row r="15" spans="1:13" ht="15.75" hidden="1" x14ac:dyDescent="0.25">
      <c r="A15" s="7"/>
      <c r="B15" s="10"/>
      <c r="C15" s="10" t="s">
        <v>21</v>
      </c>
      <c r="D15" s="10" t="s">
        <v>22</v>
      </c>
      <c r="E15" s="11" t="s">
        <v>23</v>
      </c>
      <c r="F15" s="21"/>
    </row>
    <row r="16" spans="1:13" s="2" customFormat="1" ht="30" x14ac:dyDescent="0.25">
      <c r="A16" s="15">
        <v>1</v>
      </c>
      <c r="B16" s="14" t="s">
        <v>17</v>
      </c>
      <c r="C16" s="13">
        <v>2</v>
      </c>
      <c r="D16" s="13">
        <v>150</v>
      </c>
      <c r="E16" s="57">
        <f>C16*D16</f>
        <v>300</v>
      </c>
      <c r="F16" s="11"/>
    </row>
    <row r="17" spans="1:6" s="2" customFormat="1" ht="30" x14ac:dyDescent="0.25">
      <c r="A17" s="15">
        <v>2</v>
      </c>
      <c r="B17" s="16" t="s">
        <v>18</v>
      </c>
      <c r="C17" s="12">
        <v>1</v>
      </c>
      <c r="D17" s="12">
        <v>150</v>
      </c>
      <c r="E17" s="57">
        <f>C17*D17</f>
        <v>150</v>
      </c>
      <c r="F17" s="11"/>
    </row>
    <row r="18" spans="1:6" s="2" customFormat="1" x14ac:dyDescent="0.25">
      <c r="A18" s="15">
        <v>3</v>
      </c>
      <c r="B18" s="14" t="s">
        <v>19</v>
      </c>
      <c r="C18" s="12">
        <v>0</v>
      </c>
      <c r="D18" s="12">
        <v>0</v>
      </c>
      <c r="E18" s="57">
        <f>C18*D18</f>
        <v>0</v>
      </c>
      <c r="F18" s="11"/>
    </row>
    <row r="19" spans="1:6" x14ac:dyDescent="0.25">
      <c r="A19" s="59"/>
      <c r="B19" s="60" t="s">
        <v>20</v>
      </c>
      <c r="C19" s="60"/>
      <c r="D19" s="60"/>
      <c r="E19" s="58">
        <f>SUM(Table3[Column3])</f>
        <v>450</v>
      </c>
      <c r="F19" s="20"/>
    </row>
    <row r="20" spans="1:6" ht="15.75" x14ac:dyDescent="0.25">
      <c r="A20" s="7" t="s">
        <v>24</v>
      </c>
      <c r="B20" s="50" t="s">
        <v>25</v>
      </c>
      <c r="C20" s="50"/>
      <c r="D20" s="50"/>
      <c r="E20" s="50"/>
      <c r="F20" s="50"/>
    </row>
    <row r="21" spans="1:6" ht="15.75" hidden="1" x14ac:dyDescent="0.25">
      <c r="A21" s="7"/>
      <c r="B21" s="10"/>
      <c r="C21" s="10" t="s">
        <v>21</v>
      </c>
      <c r="D21" s="10" t="s">
        <v>22</v>
      </c>
      <c r="E21" s="11" t="s">
        <v>23</v>
      </c>
      <c r="F21" s="21"/>
    </row>
    <row r="22" spans="1:6" s="2" customFormat="1" ht="30" x14ac:dyDescent="0.25">
      <c r="A22" s="15">
        <v>1</v>
      </c>
      <c r="B22" s="17" t="s">
        <v>26</v>
      </c>
      <c r="C22" s="13">
        <v>2</v>
      </c>
      <c r="D22" s="13">
        <v>50</v>
      </c>
      <c r="E22" s="57">
        <f>C22*D22</f>
        <v>100</v>
      </c>
      <c r="F22" s="11"/>
    </row>
    <row r="23" spans="1:6" s="2" customFormat="1" ht="30" x14ac:dyDescent="0.25">
      <c r="A23" s="15">
        <v>2</v>
      </c>
      <c r="B23" s="17" t="s">
        <v>27</v>
      </c>
      <c r="C23" s="12">
        <v>1</v>
      </c>
      <c r="D23" s="12">
        <v>50</v>
      </c>
      <c r="E23" s="57">
        <f>C23*D23</f>
        <v>50</v>
      </c>
      <c r="F23" s="11"/>
    </row>
    <row r="24" spans="1:6" s="2" customFormat="1" x14ac:dyDescent="0.25">
      <c r="A24" s="15">
        <v>3</v>
      </c>
      <c r="B24" s="14" t="s">
        <v>19</v>
      </c>
      <c r="C24" s="12">
        <v>0</v>
      </c>
      <c r="D24" s="12">
        <v>0</v>
      </c>
      <c r="E24" s="57">
        <f>C24*D24</f>
        <v>0</v>
      </c>
      <c r="F24" s="11"/>
    </row>
    <row r="25" spans="1:6" x14ac:dyDescent="0.25">
      <c r="A25" s="61"/>
      <c r="B25" s="60" t="s">
        <v>29</v>
      </c>
      <c r="C25" s="60"/>
      <c r="D25" s="60"/>
      <c r="E25" s="58">
        <f>SUBTOTAL(109,Table36[Column3])</f>
        <v>150</v>
      </c>
      <c r="F25" s="20"/>
    </row>
    <row r="26" spans="1:6" x14ac:dyDescent="0.25">
      <c r="A26" s="60" t="s">
        <v>28</v>
      </c>
      <c r="B26" s="60"/>
      <c r="C26" s="60"/>
      <c r="D26" s="60"/>
      <c r="E26" s="58">
        <f>E25+E19</f>
        <v>600</v>
      </c>
      <c r="F26" s="20"/>
    </row>
    <row r="27" spans="1:6" ht="15.75" x14ac:dyDescent="0.25">
      <c r="A27" s="51" t="s">
        <v>30</v>
      </c>
      <c r="B27" s="51"/>
      <c r="C27" s="51"/>
      <c r="D27" s="51"/>
      <c r="E27" s="51"/>
      <c r="F27" s="51"/>
    </row>
    <row r="28" spans="1:6" ht="15.75" x14ac:dyDescent="0.25">
      <c r="A28" s="7" t="s">
        <v>15</v>
      </c>
      <c r="B28" s="50" t="s">
        <v>31</v>
      </c>
      <c r="C28" s="50"/>
      <c r="D28" s="50"/>
      <c r="E28" s="50"/>
      <c r="F28" s="50"/>
    </row>
    <row r="29" spans="1:6" ht="15.75" hidden="1" x14ac:dyDescent="0.25">
      <c r="A29" s="7"/>
      <c r="B29" s="10"/>
      <c r="C29" s="10" t="s">
        <v>21</v>
      </c>
      <c r="D29" s="10" t="s">
        <v>22</v>
      </c>
      <c r="E29" s="11" t="s">
        <v>23</v>
      </c>
      <c r="F29" s="21"/>
    </row>
    <row r="30" spans="1:6" s="2" customFormat="1" x14ac:dyDescent="0.25">
      <c r="A30" s="15">
        <v>1</v>
      </c>
      <c r="B30" s="14" t="s">
        <v>32</v>
      </c>
      <c r="C30" s="13">
        <v>2</v>
      </c>
      <c r="D30" s="13">
        <v>50</v>
      </c>
      <c r="E30" s="57">
        <f>C30*D30</f>
        <v>100</v>
      </c>
      <c r="F30" s="11"/>
    </row>
    <row r="31" spans="1:6" s="2" customFormat="1" x14ac:dyDescent="0.25">
      <c r="A31" s="15">
        <v>2</v>
      </c>
      <c r="B31" s="14" t="s">
        <v>33</v>
      </c>
      <c r="C31" s="12">
        <v>5</v>
      </c>
      <c r="D31" s="12">
        <v>100</v>
      </c>
      <c r="E31" s="57">
        <f>C31*D31</f>
        <v>500</v>
      </c>
      <c r="F31" s="11"/>
    </row>
    <row r="32" spans="1:6" s="2" customFormat="1" x14ac:dyDescent="0.25">
      <c r="A32" s="15">
        <v>3</v>
      </c>
      <c r="B32" s="14" t="s">
        <v>19</v>
      </c>
      <c r="C32" s="12">
        <v>0</v>
      </c>
      <c r="D32" s="12">
        <v>0</v>
      </c>
      <c r="E32" s="57">
        <f>C32*D32</f>
        <v>0</v>
      </c>
      <c r="F32" s="11"/>
    </row>
    <row r="33" spans="1:6" x14ac:dyDescent="0.25">
      <c r="A33" s="59"/>
      <c r="B33" s="60" t="s">
        <v>42</v>
      </c>
      <c r="C33" s="60"/>
      <c r="D33" s="60"/>
      <c r="E33" s="58">
        <f>SUM(Table37[Column3])</f>
        <v>600</v>
      </c>
      <c r="F33" s="20"/>
    </row>
    <row r="34" spans="1:6" ht="15.75" x14ac:dyDescent="0.25">
      <c r="A34" s="7" t="s">
        <v>24</v>
      </c>
      <c r="B34" s="50" t="s">
        <v>34</v>
      </c>
      <c r="C34" s="50"/>
      <c r="D34" s="50"/>
      <c r="E34" s="50"/>
      <c r="F34" s="50"/>
    </row>
    <row r="35" spans="1:6" ht="15.75" hidden="1" x14ac:dyDescent="0.25">
      <c r="A35" s="7"/>
      <c r="B35" s="10"/>
      <c r="C35" s="10" t="s">
        <v>21</v>
      </c>
      <c r="D35" s="10" t="s">
        <v>22</v>
      </c>
      <c r="E35" s="11" t="s">
        <v>23</v>
      </c>
      <c r="F35" s="21" t="s">
        <v>36</v>
      </c>
    </row>
    <row r="36" spans="1:6" s="2" customFormat="1" x14ac:dyDescent="0.25">
      <c r="A36" s="15">
        <v>1</v>
      </c>
      <c r="B36" s="8" t="s">
        <v>35</v>
      </c>
      <c r="C36" s="13">
        <v>8</v>
      </c>
      <c r="D36" s="13">
        <v>50</v>
      </c>
      <c r="E36" s="57">
        <f>C36*D36</f>
        <v>400</v>
      </c>
      <c r="F36" s="22" t="s">
        <v>37</v>
      </c>
    </row>
    <row r="37" spans="1:6" s="2" customFormat="1" x14ac:dyDescent="0.25">
      <c r="A37" s="15">
        <v>2</v>
      </c>
      <c r="B37" s="14" t="s">
        <v>19</v>
      </c>
      <c r="C37" s="12">
        <v>0</v>
      </c>
      <c r="D37" s="12">
        <v>0</v>
      </c>
      <c r="E37" s="57">
        <f>C37*D37</f>
        <v>0</v>
      </c>
      <c r="F37" s="12"/>
    </row>
    <row r="38" spans="1:6" s="2" customFormat="1" x14ac:dyDescent="0.25">
      <c r="A38" s="15">
        <v>3</v>
      </c>
      <c r="B38" s="14" t="s">
        <v>19</v>
      </c>
      <c r="C38" s="12">
        <v>0</v>
      </c>
      <c r="D38" s="12">
        <v>0</v>
      </c>
      <c r="E38" s="57">
        <f>C38*D38</f>
        <v>0</v>
      </c>
      <c r="F38" s="12"/>
    </row>
    <row r="39" spans="1:6" x14ac:dyDescent="0.25">
      <c r="A39" s="61"/>
      <c r="B39" s="60" t="s">
        <v>43</v>
      </c>
      <c r="C39" s="60"/>
      <c r="D39" s="60"/>
      <c r="E39" s="58">
        <f>SUBTOTAL(109,Table368[Column3])</f>
        <v>400</v>
      </c>
      <c r="F39" s="20"/>
    </row>
    <row r="40" spans="1:6" x14ac:dyDescent="0.25">
      <c r="A40" s="60" t="s">
        <v>44</v>
      </c>
      <c r="B40" s="60"/>
      <c r="C40" s="60"/>
      <c r="D40" s="60"/>
      <c r="E40" s="58">
        <f>E39+E33</f>
        <v>1000</v>
      </c>
      <c r="F40" s="20"/>
    </row>
    <row r="41" spans="1:6" ht="15.75" x14ac:dyDescent="0.25">
      <c r="A41" s="51" t="s">
        <v>38</v>
      </c>
      <c r="B41" s="51"/>
      <c r="C41" s="51"/>
      <c r="D41" s="51"/>
      <c r="E41" s="51"/>
      <c r="F41" s="51"/>
    </row>
    <row r="42" spans="1:6" ht="15.75" x14ac:dyDescent="0.25">
      <c r="A42" s="7" t="s">
        <v>15</v>
      </c>
      <c r="B42" s="50" t="s">
        <v>39</v>
      </c>
      <c r="C42" s="50"/>
      <c r="D42" s="50"/>
      <c r="E42" s="50"/>
      <c r="F42" s="50"/>
    </row>
    <row r="43" spans="1:6" ht="15.75" hidden="1" x14ac:dyDescent="0.25">
      <c r="A43" s="7"/>
      <c r="B43" s="10"/>
      <c r="C43" s="10" t="s">
        <v>21</v>
      </c>
      <c r="D43" s="10" t="s">
        <v>22</v>
      </c>
      <c r="E43" s="11" t="s">
        <v>23</v>
      </c>
      <c r="F43" s="21"/>
    </row>
    <row r="44" spans="1:6" s="2" customFormat="1" ht="30" x14ac:dyDescent="0.25">
      <c r="A44" s="15">
        <v>1</v>
      </c>
      <c r="B44" s="14" t="s">
        <v>41</v>
      </c>
      <c r="C44" s="13">
        <v>1</v>
      </c>
      <c r="D44" s="13">
        <v>200</v>
      </c>
      <c r="E44" s="57">
        <f>C44*D44</f>
        <v>200</v>
      </c>
      <c r="F44" s="11"/>
    </row>
    <row r="45" spans="1:6" s="2" customFormat="1" x14ac:dyDescent="0.25">
      <c r="A45" s="15">
        <v>2</v>
      </c>
      <c r="B45" s="14" t="s">
        <v>40</v>
      </c>
      <c r="C45" s="12">
        <v>0</v>
      </c>
      <c r="D45" s="12">
        <v>0</v>
      </c>
      <c r="E45" s="57">
        <f>C45*D45</f>
        <v>0</v>
      </c>
      <c r="F45" s="11"/>
    </row>
    <row r="46" spans="1:6" s="2" customFormat="1" x14ac:dyDescent="0.25">
      <c r="A46" s="15">
        <v>3</v>
      </c>
      <c r="B46" s="14" t="s">
        <v>19</v>
      </c>
      <c r="C46" s="12">
        <v>0</v>
      </c>
      <c r="D46" s="12">
        <v>0</v>
      </c>
      <c r="E46" s="57">
        <f>C46*D46</f>
        <v>0</v>
      </c>
      <c r="F46" s="11"/>
    </row>
    <row r="47" spans="1:6" x14ac:dyDescent="0.25">
      <c r="A47" s="59"/>
      <c r="B47" s="60" t="s">
        <v>45</v>
      </c>
      <c r="C47" s="60"/>
      <c r="D47" s="60"/>
      <c r="E47" s="58">
        <f>SUM(Table379[Column3])</f>
        <v>200</v>
      </c>
      <c r="F47" s="20"/>
    </row>
    <row r="48" spans="1:6" ht="15.75" x14ac:dyDescent="0.25">
      <c r="A48" s="7" t="s">
        <v>24</v>
      </c>
      <c r="B48" s="50" t="s">
        <v>34</v>
      </c>
      <c r="C48" s="50"/>
      <c r="D48" s="50"/>
      <c r="E48" s="50"/>
      <c r="F48" s="50"/>
    </row>
    <row r="49" spans="1:8" ht="15.75" hidden="1" x14ac:dyDescent="0.25">
      <c r="A49" s="7"/>
      <c r="B49" s="10"/>
      <c r="C49" s="10" t="s">
        <v>21</v>
      </c>
      <c r="D49" s="10" t="s">
        <v>22</v>
      </c>
      <c r="E49" s="11" t="s">
        <v>23</v>
      </c>
      <c r="F49" s="21" t="s">
        <v>36</v>
      </c>
      <c r="H49" s="25"/>
    </row>
    <row r="50" spans="1:8" s="2" customFormat="1" ht="30" x14ac:dyDescent="0.25">
      <c r="A50" s="30">
        <v>1</v>
      </c>
      <c r="B50" s="14" t="s">
        <v>47</v>
      </c>
      <c r="C50" s="13">
        <v>2</v>
      </c>
      <c r="D50" s="13">
        <v>100</v>
      </c>
      <c r="E50" s="57">
        <f>C50*D50</f>
        <v>200</v>
      </c>
      <c r="F50" s="22" t="s">
        <v>49</v>
      </c>
    </row>
    <row r="51" spans="1:8" s="2" customFormat="1" ht="30" x14ac:dyDescent="0.25">
      <c r="A51" s="30">
        <v>2</v>
      </c>
      <c r="B51" s="14" t="s">
        <v>48</v>
      </c>
      <c r="C51" s="12">
        <v>1</v>
      </c>
      <c r="D51" s="12">
        <v>200</v>
      </c>
      <c r="E51" s="57">
        <f>C51*D51</f>
        <v>200</v>
      </c>
      <c r="F51" s="22">
        <v>44329</v>
      </c>
    </row>
    <row r="52" spans="1:8" s="2" customFormat="1" x14ac:dyDescent="0.25">
      <c r="A52" s="15">
        <v>3</v>
      </c>
      <c r="B52" s="14" t="s">
        <v>19</v>
      </c>
      <c r="C52" s="12">
        <v>0</v>
      </c>
      <c r="D52" s="12">
        <v>0</v>
      </c>
      <c r="E52" s="57">
        <f>C52*D52</f>
        <v>0</v>
      </c>
      <c r="F52" s="12"/>
    </row>
    <row r="53" spans="1:8" x14ac:dyDescent="0.25">
      <c r="A53" s="61"/>
      <c r="B53" s="60" t="s">
        <v>46</v>
      </c>
      <c r="C53" s="60"/>
      <c r="D53" s="60"/>
      <c r="E53" s="58">
        <f>SUBTOTAL(109,Table36810[Column3])</f>
        <v>400</v>
      </c>
      <c r="F53" s="20"/>
    </row>
    <row r="54" spans="1:8" x14ac:dyDescent="0.25">
      <c r="A54" s="60" t="s">
        <v>28</v>
      </c>
      <c r="B54" s="60"/>
      <c r="C54" s="60"/>
      <c r="D54" s="60"/>
      <c r="E54" s="58">
        <f>E53+E47</f>
        <v>600</v>
      </c>
      <c r="F54" s="20"/>
    </row>
    <row r="55" spans="1:8" x14ac:dyDescent="0.25">
      <c r="A55" s="60" t="s">
        <v>50</v>
      </c>
      <c r="B55" s="60"/>
      <c r="C55" s="60"/>
      <c r="D55" s="60"/>
      <c r="E55" s="58">
        <f>E54+E40+E26</f>
        <v>2200</v>
      </c>
      <c r="F55" s="23"/>
    </row>
    <row r="57" spans="1:8" x14ac:dyDescent="0.25">
      <c r="E57" s="26" t="s">
        <v>52</v>
      </c>
      <c r="F57" s="26"/>
    </row>
    <row r="58" spans="1:8" x14ac:dyDescent="0.25">
      <c r="B58" t="s">
        <v>51</v>
      </c>
    </row>
    <row r="62" spans="1:8" x14ac:dyDescent="0.25">
      <c r="B62" t="s">
        <v>53</v>
      </c>
      <c r="E62" s="24">
        <f>B6</f>
        <v>0</v>
      </c>
    </row>
    <row r="63" spans="1:8" x14ac:dyDescent="0.25">
      <c r="B63" t="s">
        <v>54</v>
      </c>
      <c r="E63" s="24">
        <f>B7</f>
        <v>0</v>
      </c>
    </row>
    <row r="66" spans="1:1" ht="15.75" x14ac:dyDescent="0.25">
      <c r="A66" s="27" t="s">
        <v>55</v>
      </c>
    </row>
    <row r="67" spans="1:1" ht="15.75" x14ac:dyDescent="0.25">
      <c r="A67" s="28" t="s">
        <v>56</v>
      </c>
    </row>
    <row r="68" spans="1:1" ht="15.75" x14ac:dyDescent="0.25">
      <c r="A68" s="29" t="s">
        <v>57</v>
      </c>
    </row>
  </sheetData>
  <sheetProtection insertColumns="0" insertRows="0" deleteColumns="0" deleteRows="0"/>
  <mergeCells count="26">
    <mergeCell ref="B48:F48"/>
    <mergeCell ref="B53:D53"/>
    <mergeCell ref="A54:D54"/>
    <mergeCell ref="A55:D55"/>
    <mergeCell ref="B28:F28"/>
    <mergeCell ref="B33:D33"/>
    <mergeCell ref="B34:F34"/>
    <mergeCell ref="B39:D39"/>
    <mergeCell ref="A40:D40"/>
    <mergeCell ref="A41:F41"/>
    <mergeCell ref="A2:F2"/>
    <mergeCell ref="A3:F3"/>
    <mergeCell ref="A4:F4"/>
    <mergeCell ref="B42:F42"/>
    <mergeCell ref="B47:D47"/>
    <mergeCell ref="B20:F20"/>
    <mergeCell ref="B19:D19"/>
    <mergeCell ref="B25:D25"/>
    <mergeCell ref="A26:D26"/>
    <mergeCell ref="A27:F27"/>
    <mergeCell ref="C11:E11"/>
    <mergeCell ref="F11:F12"/>
    <mergeCell ref="B11:B12"/>
    <mergeCell ref="A11:A12"/>
    <mergeCell ref="A13:F13"/>
    <mergeCell ref="B14:F14"/>
  </mergeCells>
  <phoneticPr fontId="12" type="noConversion"/>
  <dataValidations count="1">
    <dataValidation type="list" allowBlank="1" showInputMessage="1" showErrorMessage="1" sqref="D22:D24 D30:D32 D36:D38 D44:D46 D50:D52 D16:D18" xr:uid="{41312216-5684-4EDA-BEB1-398C2787FE5F}">
      <formula1>"0,50,100,150,200,250"</formula1>
    </dataValidation>
  </dataValidations>
  <pageMargins left="0.51181102362204722" right="0.31496062992125984" top="0.19685039370078741" bottom="0.43307086614173229" header="0.11811023622047245" footer="0.31496062992125984"/>
  <pageSetup scale="77" fitToHeight="0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D3C5-805C-438F-AD6D-E7112373DAB8}">
  <sheetPr>
    <pageSetUpPr fitToPage="1"/>
  </sheetPr>
  <dimension ref="A1:N101"/>
  <sheetViews>
    <sheetView tabSelected="1" zoomScaleNormal="100" workbookViewId="0">
      <selection activeCell="J81" sqref="J81"/>
    </sheetView>
  </sheetViews>
  <sheetFormatPr defaultRowHeight="15" x14ac:dyDescent="0.25"/>
  <cols>
    <col min="1" max="1" width="10.5703125" customWidth="1"/>
    <col min="2" max="2" width="44.85546875" customWidth="1"/>
    <col min="3" max="4" width="14.7109375" style="5" customWidth="1"/>
    <col min="5" max="5" width="18" style="5" bestFit="1" customWidth="1"/>
    <col min="6" max="7" width="23.28515625" style="5" customWidth="1"/>
    <col min="9" max="9" width="18" bestFit="1" customWidth="1"/>
  </cols>
  <sheetData>
    <row r="1" spans="1:14" x14ac:dyDescent="0.25">
      <c r="G1" s="5" t="s">
        <v>58</v>
      </c>
    </row>
    <row r="2" spans="1:14" ht="18.75" x14ac:dyDescent="0.25">
      <c r="A2" s="49" t="s">
        <v>0</v>
      </c>
      <c r="B2" s="49"/>
      <c r="C2" s="49"/>
      <c r="D2" s="49"/>
      <c r="E2" s="49"/>
      <c r="F2" s="49"/>
      <c r="G2" s="49"/>
    </row>
    <row r="3" spans="1:14" ht="18.75" x14ac:dyDescent="0.25">
      <c r="A3" s="49" t="s">
        <v>1</v>
      </c>
      <c r="B3" s="49"/>
      <c r="C3" s="49"/>
      <c r="D3" s="49"/>
      <c r="E3" s="49"/>
      <c r="F3" s="49"/>
      <c r="G3" s="49"/>
    </row>
    <row r="4" spans="1:14" ht="18.75" x14ac:dyDescent="0.25">
      <c r="A4" s="49" t="s">
        <v>2</v>
      </c>
      <c r="B4" s="49"/>
      <c r="C4" s="49"/>
      <c r="D4" s="49"/>
      <c r="E4" s="49"/>
      <c r="F4" s="49"/>
      <c r="G4" s="49"/>
    </row>
    <row r="6" spans="1:14" ht="18.75" x14ac:dyDescent="0.25">
      <c r="A6" s="3" t="s">
        <v>6</v>
      </c>
    </row>
    <row r="7" spans="1:14" x14ac:dyDescent="0.25">
      <c r="N7" s="4"/>
    </row>
    <row r="8" spans="1:14" s="5" customFormat="1" ht="15.75" customHeight="1" x14ac:dyDescent="0.25">
      <c r="A8" s="53" t="s">
        <v>7</v>
      </c>
      <c r="B8" s="53" t="s">
        <v>8</v>
      </c>
      <c r="C8" s="52" t="s">
        <v>13</v>
      </c>
      <c r="D8" s="52"/>
      <c r="E8" s="52"/>
      <c r="F8" s="54" t="s">
        <v>61</v>
      </c>
      <c r="G8" s="52" t="s">
        <v>9</v>
      </c>
    </row>
    <row r="9" spans="1:14" x14ac:dyDescent="0.25">
      <c r="A9" s="53"/>
      <c r="B9" s="53"/>
      <c r="C9" s="6" t="s">
        <v>10</v>
      </c>
      <c r="D9" s="6" t="s">
        <v>11</v>
      </c>
      <c r="E9" s="6" t="s">
        <v>12</v>
      </c>
      <c r="F9" s="54"/>
      <c r="G9" s="52"/>
    </row>
    <row r="10" spans="1:14" ht="15.75" x14ac:dyDescent="0.25">
      <c r="A10" s="51" t="s">
        <v>59</v>
      </c>
      <c r="B10" s="51"/>
      <c r="C10" s="51"/>
      <c r="D10" s="51"/>
      <c r="E10" s="51"/>
      <c r="F10" s="51"/>
      <c r="G10" s="51"/>
    </row>
    <row r="11" spans="1:14" ht="16.5" customHeight="1" x14ac:dyDescent="0.25">
      <c r="A11" s="7" t="s">
        <v>15</v>
      </c>
      <c r="B11" s="50" t="s">
        <v>62</v>
      </c>
      <c r="C11" s="50"/>
      <c r="D11" s="50"/>
      <c r="E11" s="50"/>
      <c r="F11" s="50"/>
      <c r="G11" s="50"/>
    </row>
    <row r="12" spans="1:14" ht="15.75" hidden="1" x14ac:dyDescent="0.25">
      <c r="A12" s="7"/>
      <c r="B12" s="10"/>
      <c r="C12" s="10" t="s">
        <v>21</v>
      </c>
      <c r="D12" s="10" t="s">
        <v>22</v>
      </c>
      <c r="E12" s="11" t="s">
        <v>23</v>
      </c>
      <c r="F12" s="21" t="s">
        <v>36</v>
      </c>
      <c r="G12" s="21" t="s">
        <v>60</v>
      </c>
    </row>
    <row r="13" spans="1:14" s="2" customFormat="1" ht="30" x14ac:dyDescent="0.25">
      <c r="A13" s="15">
        <v>1</v>
      </c>
      <c r="B13" s="16" t="s">
        <v>63</v>
      </c>
      <c r="C13" s="13">
        <v>2</v>
      </c>
      <c r="D13" s="13">
        <v>100</v>
      </c>
      <c r="E13" s="57">
        <f t="shared" ref="E13:E18" si="0">C13*D13</f>
        <v>200</v>
      </c>
      <c r="F13" s="37" t="s">
        <v>70</v>
      </c>
      <c r="G13" s="38"/>
    </row>
    <row r="14" spans="1:14" s="2" customFormat="1" ht="30" x14ac:dyDescent="0.25">
      <c r="A14" s="15">
        <v>2</v>
      </c>
      <c r="B14" s="14" t="s">
        <v>64</v>
      </c>
      <c r="C14" s="12">
        <v>2</v>
      </c>
      <c r="D14" s="12">
        <v>100</v>
      </c>
      <c r="E14" s="57">
        <f t="shared" si="0"/>
        <v>200</v>
      </c>
      <c r="F14" s="39" t="s">
        <v>71</v>
      </c>
      <c r="G14" s="38"/>
    </row>
    <row r="15" spans="1:14" s="2" customFormat="1" ht="30" x14ac:dyDescent="0.25">
      <c r="A15" s="15">
        <v>3</v>
      </c>
      <c r="B15" s="14" t="s">
        <v>65</v>
      </c>
      <c r="C15" s="12">
        <v>1</v>
      </c>
      <c r="D15" s="12">
        <v>100</v>
      </c>
      <c r="E15" s="57">
        <f t="shared" si="0"/>
        <v>100</v>
      </c>
      <c r="F15" s="39" t="s">
        <v>72</v>
      </c>
      <c r="G15" s="40"/>
    </row>
    <row r="16" spans="1:14" s="2" customFormat="1" ht="30" x14ac:dyDescent="0.25">
      <c r="A16" s="15">
        <v>4</v>
      </c>
      <c r="B16" s="14" t="s">
        <v>66</v>
      </c>
      <c r="C16" s="12">
        <v>1</v>
      </c>
      <c r="D16" s="12">
        <v>100</v>
      </c>
      <c r="E16" s="57">
        <f t="shared" si="0"/>
        <v>100</v>
      </c>
      <c r="F16" s="39" t="s">
        <v>73</v>
      </c>
      <c r="G16" s="40"/>
    </row>
    <row r="17" spans="1:7" s="2" customFormat="1" ht="30" x14ac:dyDescent="0.25">
      <c r="A17" s="15">
        <v>5</v>
      </c>
      <c r="B17" s="14" t="s">
        <v>67</v>
      </c>
      <c r="C17" s="12">
        <v>1</v>
      </c>
      <c r="D17" s="12">
        <v>100</v>
      </c>
      <c r="E17" s="57">
        <f t="shared" si="0"/>
        <v>100</v>
      </c>
      <c r="F17" s="39" t="s">
        <v>74</v>
      </c>
      <c r="G17" s="40"/>
    </row>
    <row r="18" spans="1:7" s="2" customFormat="1" ht="135" x14ac:dyDescent="0.25">
      <c r="A18" s="15">
        <v>6</v>
      </c>
      <c r="B18" s="14" t="s">
        <v>68</v>
      </c>
      <c r="C18" s="12">
        <v>1</v>
      </c>
      <c r="D18" s="12">
        <v>200</v>
      </c>
      <c r="E18" s="57">
        <f t="shared" si="0"/>
        <v>200</v>
      </c>
      <c r="F18" s="36" t="s">
        <v>69</v>
      </c>
      <c r="G18" s="34"/>
    </row>
    <row r="19" spans="1:7" x14ac:dyDescent="0.25">
      <c r="A19" s="59"/>
      <c r="B19" s="60" t="s">
        <v>76</v>
      </c>
      <c r="C19" s="60"/>
      <c r="D19" s="60"/>
      <c r="E19" s="58">
        <f>SUM(Table311[Column3])</f>
        <v>900</v>
      </c>
      <c r="F19" s="58"/>
      <c r="G19" s="20"/>
    </row>
    <row r="20" spans="1:7" ht="15.75" x14ac:dyDescent="0.25">
      <c r="A20" s="7" t="s">
        <v>24</v>
      </c>
      <c r="B20" s="55" t="s">
        <v>75</v>
      </c>
      <c r="C20" s="56"/>
      <c r="D20" s="56"/>
      <c r="E20" s="56"/>
      <c r="F20" s="56"/>
      <c r="G20" s="56"/>
    </row>
    <row r="21" spans="1:7" ht="15.75" hidden="1" x14ac:dyDescent="0.25">
      <c r="A21" s="42"/>
      <c r="B21" s="43"/>
      <c r="C21" s="10" t="s">
        <v>21</v>
      </c>
      <c r="D21" s="10" t="s">
        <v>22</v>
      </c>
      <c r="E21" s="11" t="s">
        <v>23</v>
      </c>
      <c r="F21" s="21"/>
      <c r="G21" s="19"/>
    </row>
    <row r="22" spans="1:7" s="2" customFormat="1" ht="30" x14ac:dyDescent="0.25">
      <c r="A22" s="30">
        <v>1</v>
      </c>
      <c r="B22" s="16" t="s">
        <v>77</v>
      </c>
      <c r="C22" s="41">
        <v>2</v>
      </c>
      <c r="D22" s="13">
        <v>100</v>
      </c>
      <c r="E22" s="57">
        <f t="shared" ref="E22:E28" si="1">C22*D22</f>
        <v>200</v>
      </c>
      <c r="F22" s="15"/>
      <c r="G22" s="11"/>
    </row>
    <row r="23" spans="1:7" s="2" customFormat="1" ht="30" x14ac:dyDescent="0.25">
      <c r="A23" s="30">
        <v>2</v>
      </c>
      <c r="B23" s="16" t="s">
        <v>78</v>
      </c>
      <c r="C23" s="35">
        <v>2</v>
      </c>
      <c r="D23" s="12">
        <v>100</v>
      </c>
      <c r="E23" s="57">
        <f t="shared" si="1"/>
        <v>200</v>
      </c>
      <c r="F23" s="15"/>
      <c r="G23" s="11"/>
    </row>
    <row r="24" spans="1:7" s="2" customFormat="1" ht="15.75" x14ac:dyDescent="0.25">
      <c r="A24" s="30">
        <v>3</v>
      </c>
      <c r="B24" s="16" t="s">
        <v>79</v>
      </c>
      <c r="C24" s="35">
        <v>2</v>
      </c>
      <c r="D24" s="12">
        <v>100</v>
      </c>
      <c r="E24" s="57">
        <f t="shared" si="1"/>
        <v>200</v>
      </c>
      <c r="F24" s="15"/>
      <c r="G24" s="11"/>
    </row>
    <row r="25" spans="1:7" s="2" customFormat="1" ht="15.75" x14ac:dyDescent="0.25">
      <c r="A25" s="30">
        <v>4</v>
      </c>
      <c r="B25" s="16" t="s">
        <v>80</v>
      </c>
      <c r="C25" s="35">
        <v>2</v>
      </c>
      <c r="D25" s="12">
        <v>100</v>
      </c>
      <c r="E25" s="57">
        <f t="shared" si="1"/>
        <v>200</v>
      </c>
      <c r="F25" s="15"/>
      <c r="G25" s="11"/>
    </row>
    <row r="26" spans="1:7" s="2" customFormat="1" ht="30" x14ac:dyDescent="0.25">
      <c r="A26" s="30">
        <v>5</v>
      </c>
      <c r="B26" s="16" t="s">
        <v>81</v>
      </c>
      <c r="C26" s="35">
        <v>2</v>
      </c>
      <c r="D26" s="12">
        <v>100</v>
      </c>
      <c r="E26" s="57">
        <f t="shared" si="1"/>
        <v>200</v>
      </c>
      <c r="F26" s="15"/>
      <c r="G26" s="11"/>
    </row>
    <row r="27" spans="1:7" s="2" customFormat="1" ht="30" x14ac:dyDescent="0.25">
      <c r="A27" s="30">
        <v>6</v>
      </c>
      <c r="B27" s="16" t="s">
        <v>82</v>
      </c>
      <c r="C27" s="35">
        <v>1</v>
      </c>
      <c r="D27" s="12">
        <v>100</v>
      </c>
      <c r="E27" s="57">
        <f t="shared" si="1"/>
        <v>100</v>
      </c>
      <c r="F27" s="15"/>
      <c r="G27" s="11"/>
    </row>
    <row r="28" spans="1:7" s="2" customFormat="1" ht="30" x14ac:dyDescent="0.25">
      <c r="A28" s="30">
        <v>7</v>
      </c>
      <c r="B28" s="16" t="s">
        <v>83</v>
      </c>
      <c r="C28" s="35">
        <v>1</v>
      </c>
      <c r="D28" s="12">
        <v>200</v>
      </c>
      <c r="E28" s="57">
        <f t="shared" si="1"/>
        <v>200</v>
      </c>
      <c r="F28" s="15"/>
      <c r="G28" s="11"/>
    </row>
    <row r="29" spans="1:7" s="2" customFormat="1" x14ac:dyDescent="0.25">
      <c r="A29" s="15"/>
      <c r="B29" s="17"/>
      <c r="C29" s="35"/>
      <c r="D29" s="12"/>
      <c r="E29" s="57"/>
      <c r="F29" s="15"/>
      <c r="G29" s="11"/>
    </row>
    <row r="30" spans="1:7" s="2" customFormat="1" x14ac:dyDescent="0.25">
      <c r="A30" s="15"/>
      <c r="B30" s="17"/>
      <c r="C30" s="35"/>
      <c r="D30" s="12"/>
      <c r="E30" s="57"/>
      <c r="F30" s="15"/>
      <c r="G30" s="11"/>
    </row>
    <row r="31" spans="1:7" s="2" customFormat="1" x14ac:dyDescent="0.25">
      <c r="A31" s="15"/>
      <c r="B31" s="14"/>
      <c r="C31" s="12"/>
      <c r="D31" s="12"/>
      <c r="E31" s="57"/>
      <c r="F31" s="15"/>
      <c r="G31" s="11"/>
    </row>
    <row r="32" spans="1:7" x14ac:dyDescent="0.25">
      <c r="A32" s="61"/>
      <c r="B32" s="60" t="s">
        <v>84</v>
      </c>
      <c r="C32" s="60"/>
      <c r="D32" s="60"/>
      <c r="E32" s="58">
        <f>SUBTOTAL(109,Table3612[Column3])</f>
        <v>1300</v>
      </c>
      <c r="F32" s="58"/>
      <c r="G32" s="20"/>
    </row>
    <row r="33" spans="1:7" ht="15.75" x14ac:dyDescent="0.25">
      <c r="A33" s="7" t="s">
        <v>85</v>
      </c>
      <c r="B33" s="50" t="s">
        <v>86</v>
      </c>
      <c r="C33" s="50"/>
      <c r="D33" s="50"/>
      <c r="E33" s="50"/>
      <c r="F33" s="50"/>
      <c r="G33" s="9"/>
    </row>
    <row r="34" spans="1:7" ht="15.75" hidden="1" x14ac:dyDescent="0.25">
      <c r="A34" s="42"/>
      <c r="B34" s="43"/>
      <c r="C34" s="10" t="s">
        <v>21</v>
      </c>
      <c r="D34" s="10" t="s">
        <v>22</v>
      </c>
      <c r="E34" s="11" t="s">
        <v>23</v>
      </c>
      <c r="F34" s="21"/>
      <c r="G34" s="19"/>
    </row>
    <row r="35" spans="1:7" s="2" customFormat="1" ht="15.75" x14ac:dyDescent="0.25">
      <c r="A35" s="30">
        <v>1</v>
      </c>
      <c r="B35" s="16" t="s">
        <v>87</v>
      </c>
      <c r="C35" s="41">
        <v>2</v>
      </c>
      <c r="D35" s="13">
        <v>100</v>
      </c>
      <c r="E35" s="57">
        <f t="shared" ref="E35:E41" si="2">C35*D35</f>
        <v>200</v>
      </c>
      <c r="F35" s="15"/>
      <c r="G35" s="11"/>
    </row>
    <row r="36" spans="1:7" s="2" customFormat="1" ht="30" x14ac:dyDescent="0.25">
      <c r="A36" s="30">
        <v>2</v>
      </c>
      <c r="B36" s="16" t="s">
        <v>88</v>
      </c>
      <c r="C36" s="35">
        <v>1</v>
      </c>
      <c r="D36" s="12">
        <v>100</v>
      </c>
      <c r="E36" s="57">
        <f t="shared" si="2"/>
        <v>100</v>
      </c>
      <c r="F36" s="15"/>
      <c r="G36" s="11"/>
    </row>
    <row r="37" spans="1:7" s="2" customFormat="1" ht="30" x14ac:dyDescent="0.25">
      <c r="A37" s="30">
        <v>3</v>
      </c>
      <c r="B37" s="16" t="s">
        <v>89</v>
      </c>
      <c r="C37" s="35">
        <v>1</v>
      </c>
      <c r="D37" s="12">
        <v>100</v>
      </c>
      <c r="E37" s="57">
        <f t="shared" si="2"/>
        <v>100</v>
      </c>
      <c r="F37" s="15"/>
      <c r="G37" s="11"/>
    </row>
    <row r="38" spans="1:7" s="2" customFormat="1" ht="15.75" x14ac:dyDescent="0.25">
      <c r="A38" s="30">
        <v>4</v>
      </c>
      <c r="B38" s="16" t="s">
        <v>90</v>
      </c>
      <c r="C38" s="35">
        <v>2</v>
      </c>
      <c r="D38" s="12">
        <v>100</v>
      </c>
      <c r="E38" s="57">
        <f t="shared" si="2"/>
        <v>200</v>
      </c>
      <c r="F38" s="15"/>
      <c r="G38" s="11"/>
    </row>
    <row r="39" spans="1:7" s="2" customFormat="1" ht="30" x14ac:dyDescent="0.25">
      <c r="A39" s="30">
        <v>5</v>
      </c>
      <c r="B39" s="16" t="s">
        <v>91</v>
      </c>
      <c r="C39" s="35">
        <v>1</v>
      </c>
      <c r="D39" s="12">
        <v>200</v>
      </c>
      <c r="E39" s="57">
        <f t="shared" si="2"/>
        <v>200</v>
      </c>
      <c r="F39" s="15"/>
      <c r="G39" s="11"/>
    </row>
    <row r="40" spans="1:7" s="2" customFormat="1" x14ac:dyDescent="0.25">
      <c r="A40" s="44"/>
      <c r="B40" s="45"/>
      <c r="C40" s="12"/>
      <c r="D40" s="12"/>
      <c r="E40" s="57">
        <f t="shared" si="2"/>
        <v>0</v>
      </c>
      <c r="F40" s="15"/>
      <c r="G40" s="11"/>
    </row>
    <row r="41" spans="1:7" s="2" customFormat="1" x14ac:dyDescent="0.25">
      <c r="A41" s="15"/>
      <c r="B41" s="14"/>
      <c r="C41" s="12"/>
      <c r="D41" s="12"/>
      <c r="E41" s="57">
        <f t="shared" si="2"/>
        <v>0</v>
      </c>
      <c r="F41" s="15"/>
      <c r="G41" s="11"/>
    </row>
    <row r="42" spans="1:7" x14ac:dyDescent="0.25">
      <c r="A42" s="59"/>
      <c r="B42" s="60" t="s">
        <v>92</v>
      </c>
      <c r="C42" s="60"/>
      <c r="D42" s="60"/>
      <c r="E42" s="58">
        <f>SUM(Table3713[Column3])</f>
        <v>800</v>
      </c>
      <c r="F42" s="20"/>
      <c r="G42" s="31"/>
    </row>
    <row r="43" spans="1:7" ht="15.75" x14ac:dyDescent="0.25">
      <c r="A43" s="7" t="s">
        <v>94</v>
      </c>
      <c r="B43" s="50" t="s">
        <v>93</v>
      </c>
      <c r="C43" s="50"/>
      <c r="D43" s="50"/>
      <c r="E43" s="50"/>
      <c r="F43" s="50"/>
      <c r="G43" s="9"/>
    </row>
    <row r="44" spans="1:7" ht="15.75" hidden="1" x14ac:dyDescent="0.25">
      <c r="A44" s="42"/>
      <c r="B44" s="43"/>
      <c r="C44" s="10" t="s">
        <v>21</v>
      </c>
      <c r="D44" s="10" t="s">
        <v>22</v>
      </c>
      <c r="E44" s="11" t="s">
        <v>23</v>
      </c>
      <c r="F44" s="21" t="s">
        <v>36</v>
      </c>
      <c r="G44" s="19" t="s">
        <v>60</v>
      </c>
    </row>
    <row r="45" spans="1:7" s="2" customFormat="1" ht="15.75" x14ac:dyDescent="0.25">
      <c r="A45" s="30">
        <v>1</v>
      </c>
      <c r="B45" s="16" t="s">
        <v>95</v>
      </c>
      <c r="C45" s="41">
        <v>2</v>
      </c>
      <c r="D45" s="13">
        <v>100</v>
      </c>
      <c r="E45" s="57">
        <f t="shared" ref="E45:E52" si="3">C45*D45</f>
        <v>200</v>
      </c>
      <c r="F45" s="18"/>
      <c r="G45" s="33"/>
    </row>
    <row r="46" spans="1:7" s="2" customFormat="1" ht="30" x14ac:dyDescent="0.25">
      <c r="A46" s="30">
        <v>2</v>
      </c>
      <c r="B46" s="16" t="s">
        <v>96</v>
      </c>
      <c r="C46" s="35">
        <v>1</v>
      </c>
      <c r="D46" s="12">
        <v>100</v>
      </c>
      <c r="E46" s="57">
        <f t="shared" si="3"/>
        <v>100</v>
      </c>
      <c r="F46" s="18"/>
      <c r="G46" s="34"/>
    </row>
    <row r="47" spans="1:7" s="2" customFormat="1" ht="30" x14ac:dyDescent="0.25">
      <c r="A47" s="30">
        <v>3</v>
      </c>
      <c r="B47" s="16" t="s">
        <v>97</v>
      </c>
      <c r="C47" s="35">
        <v>1</v>
      </c>
      <c r="D47" s="12">
        <v>100</v>
      </c>
      <c r="E47" s="57">
        <f t="shared" si="3"/>
        <v>100</v>
      </c>
      <c r="F47" s="18"/>
      <c r="G47" s="34"/>
    </row>
    <row r="48" spans="1:7" s="2" customFormat="1" ht="15.75" x14ac:dyDescent="0.25">
      <c r="A48" s="30">
        <v>4</v>
      </c>
      <c r="B48" s="16" t="s">
        <v>98</v>
      </c>
      <c r="C48" s="35">
        <v>1</v>
      </c>
      <c r="D48" s="12">
        <v>100</v>
      </c>
      <c r="E48" s="57">
        <f t="shared" si="3"/>
        <v>100</v>
      </c>
      <c r="F48" s="18"/>
      <c r="G48" s="34"/>
    </row>
    <row r="49" spans="1:9" s="2" customFormat="1" ht="30" x14ac:dyDescent="0.25">
      <c r="A49" s="30">
        <v>5</v>
      </c>
      <c r="B49" s="16" t="s">
        <v>99</v>
      </c>
      <c r="C49" s="35">
        <v>1</v>
      </c>
      <c r="D49" s="12">
        <v>100</v>
      </c>
      <c r="E49" s="57">
        <f t="shared" si="3"/>
        <v>100</v>
      </c>
      <c r="F49" s="18"/>
      <c r="G49" s="34"/>
    </row>
    <row r="50" spans="1:9" s="2" customFormat="1" ht="30" x14ac:dyDescent="0.25">
      <c r="A50" s="30">
        <v>6</v>
      </c>
      <c r="B50" s="16" t="s">
        <v>100</v>
      </c>
      <c r="C50" s="35">
        <v>1</v>
      </c>
      <c r="D50" s="12">
        <v>100</v>
      </c>
      <c r="E50" s="57">
        <f t="shared" si="3"/>
        <v>100</v>
      </c>
      <c r="F50" s="18"/>
      <c r="G50" s="34"/>
    </row>
    <row r="51" spans="1:9" s="2" customFormat="1" ht="30" x14ac:dyDescent="0.25">
      <c r="A51" s="30">
        <v>7</v>
      </c>
      <c r="B51" s="16" t="s">
        <v>101</v>
      </c>
      <c r="C51" s="35">
        <v>1</v>
      </c>
      <c r="D51" s="12">
        <v>100</v>
      </c>
      <c r="E51" s="57">
        <f t="shared" si="3"/>
        <v>100</v>
      </c>
      <c r="F51" s="18"/>
      <c r="G51" s="34"/>
    </row>
    <row r="52" spans="1:9" s="2" customFormat="1" x14ac:dyDescent="0.25">
      <c r="A52" s="44">
        <v>3</v>
      </c>
      <c r="B52" s="45" t="s">
        <v>19</v>
      </c>
      <c r="C52" s="12">
        <v>0</v>
      </c>
      <c r="D52" s="12">
        <v>0</v>
      </c>
      <c r="E52" s="57">
        <f t="shared" si="3"/>
        <v>0</v>
      </c>
      <c r="F52" s="18"/>
      <c r="G52" s="34"/>
    </row>
    <row r="53" spans="1:9" x14ac:dyDescent="0.25">
      <c r="A53" s="61"/>
      <c r="B53" s="60" t="s">
        <v>102</v>
      </c>
      <c r="C53" s="60"/>
      <c r="D53" s="60"/>
      <c r="E53" s="58">
        <f>SUBTOTAL(109,Table36814[Column3])</f>
        <v>800</v>
      </c>
      <c r="F53" s="20"/>
      <c r="G53" s="31"/>
    </row>
    <row r="54" spans="1:9" ht="15.75" x14ac:dyDescent="0.25">
      <c r="A54" s="7" t="s">
        <v>103</v>
      </c>
      <c r="B54" s="50" t="s">
        <v>104</v>
      </c>
      <c r="C54" s="50"/>
      <c r="D54" s="50"/>
      <c r="E54" s="50"/>
      <c r="F54" s="50"/>
      <c r="G54" s="9"/>
    </row>
    <row r="55" spans="1:9" ht="15.75" hidden="1" x14ac:dyDescent="0.25">
      <c r="A55" s="42"/>
      <c r="B55" s="43"/>
      <c r="C55" s="10" t="s">
        <v>21</v>
      </c>
      <c r="D55" s="10" t="s">
        <v>22</v>
      </c>
      <c r="E55" s="11" t="s">
        <v>23</v>
      </c>
      <c r="F55" s="21"/>
      <c r="G55" s="19"/>
    </row>
    <row r="56" spans="1:9" s="2" customFormat="1" ht="30" x14ac:dyDescent="0.25">
      <c r="A56" s="30">
        <v>1</v>
      </c>
      <c r="B56" s="16" t="s">
        <v>105</v>
      </c>
      <c r="C56" s="41">
        <v>3</v>
      </c>
      <c r="D56" s="13">
        <v>200</v>
      </c>
      <c r="E56" s="57">
        <f>C56*D56</f>
        <v>600</v>
      </c>
      <c r="F56" s="15"/>
      <c r="G56" s="11"/>
    </row>
    <row r="57" spans="1:9" s="2" customFormat="1" ht="45" x14ac:dyDescent="0.25">
      <c r="A57" s="30">
        <v>2</v>
      </c>
      <c r="B57" s="16" t="s">
        <v>106</v>
      </c>
      <c r="C57" s="35">
        <v>1</v>
      </c>
      <c r="D57" s="12">
        <v>200</v>
      </c>
      <c r="E57" s="57">
        <f>C57*D57</f>
        <v>200</v>
      </c>
      <c r="F57" s="15"/>
      <c r="G57" s="11"/>
    </row>
    <row r="58" spans="1:9" s="2" customFormat="1" ht="45" x14ac:dyDescent="0.25">
      <c r="A58" s="30">
        <v>3</v>
      </c>
      <c r="B58" s="16" t="s">
        <v>107</v>
      </c>
      <c r="C58" s="35">
        <v>2</v>
      </c>
      <c r="D58" s="12">
        <v>200</v>
      </c>
      <c r="E58" s="57">
        <f>C58*D58</f>
        <v>400</v>
      </c>
      <c r="F58" s="15"/>
      <c r="G58" s="11"/>
    </row>
    <row r="59" spans="1:9" s="2" customFormat="1" ht="45" x14ac:dyDescent="0.25">
      <c r="A59" s="30">
        <v>4</v>
      </c>
      <c r="B59" s="16" t="s">
        <v>108</v>
      </c>
      <c r="C59" s="35">
        <v>1</v>
      </c>
      <c r="D59" s="12">
        <v>200</v>
      </c>
      <c r="E59" s="57">
        <f>C59*D59</f>
        <v>200</v>
      </c>
      <c r="F59" s="15"/>
      <c r="G59" s="11"/>
    </row>
    <row r="60" spans="1:9" x14ac:dyDescent="0.25">
      <c r="A60" s="59"/>
      <c r="B60" s="60" t="s">
        <v>109</v>
      </c>
      <c r="C60" s="60"/>
      <c r="D60" s="60"/>
      <c r="E60" s="58">
        <f>SUM(Table37915[Column3])</f>
        <v>1400</v>
      </c>
      <c r="F60" s="20"/>
      <c r="G60" s="20"/>
    </row>
    <row r="61" spans="1:9" ht="15.75" x14ac:dyDescent="0.25">
      <c r="A61" s="7" t="s">
        <v>110</v>
      </c>
      <c r="B61" s="50" t="s">
        <v>111</v>
      </c>
      <c r="C61" s="50"/>
      <c r="D61" s="50"/>
      <c r="E61" s="50"/>
      <c r="F61" s="50"/>
      <c r="G61" s="9"/>
    </row>
    <row r="62" spans="1:9" ht="15.75" hidden="1" x14ac:dyDescent="0.25">
      <c r="A62" s="42"/>
      <c r="B62" s="43"/>
      <c r="C62" s="10" t="s">
        <v>21</v>
      </c>
      <c r="D62" s="10" t="s">
        <v>22</v>
      </c>
      <c r="E62" s="11" t="s">
        <v>23</v>
      </c>
      <c r="F62" s="21" t="s">
        <v>36</v>
      </c>
      <c r="G62" s="19" t="s">
        <v>60</v>
      </c>
      <c r="I62" s="25"/>
    </row>
    <row r="63" spans="1:9" s="2" customFormat="1" ht="15.75" x14ac:dyDescent="0.25">
      <c r="A63" s="30">
        <v>1</v>
      </c>
      <c r="B63" s="16" t="s">
        <v>112</v>
      </c>
      <c r="C63" s="41">
        <v>2</v>
      </c>
      <c r="D63" s="13">
        <v>200</v>
      </c>
      <c r="E63" s="57">
        <f>C63*D63</f>
        <v>400</v>
      </c>
      <c r="F63" s="18"/>
      <c r="G63" s="33"/>
    </row>
    <row r="64" spans="1:9" s="2" customFormat="1" ht="30" x14ac:dyDescent="0.25">
      <c r="A64" s="30">
        <v>2</v>
      </c>
      <c r="B64" s="16" t="s">
        <v>113</v>
      </c>
      <c r="C64" s="35">
        <v>2</v>
      </c>
      <c r="D64" s="12">
        <v>200</v>
      </c>
      <c r="E64" s="57">
        <f>C64*D64</f>
        <v>400</v>
      </c>
      <c r="F64" s="18"/>
      <c r="G64" s="33"/>
    </row>
    <row r="65" spans="1:9" s="2" customFormat="1" x14ac:dyDescent="0.25">
      <c r="A65" s="44">
        <v>3</v>
      </c>
      <c r="B65" s="45" t="s">
        <v>19</v>
      </c>
      <c r="C65" s="12">
        <v>0</v>
      </c>
      <c r="D65" s="12">
        <v>0</v>
      </c>
      <c r="E65" s="57">
        <f>C65*D65</f>
        <v>0</v>
      </c>
      <c r="F65" s="18"/>
      <c r="G65" s="34"/>
    </row>
    <row r="66" spans="1:9" x14ac:dyDescent="0.25">
      <c r="A66" s="61"/>
      <c r="B66" s="60" t="s">
        <v>114</v>
      </c>
      <c r="C66" s="60"/>
      <c r="D66" s="60"/>
      <c r="E66" s="58">
        <f>SUBTOTAL(109,Table368101617[Column3])</f>
        <v>800</v>
      </c>
      <c r="F66" s="20"/>
      <c r="G66" s="31"/>
    </row>
    <row r="67" spans="1:9" ht="15.75" x14ac:dyDescent="0.25">
      <c r="A67" s="7" t="s">
        <v>115</v>
      </c>
      <c r="B67" s="50"/>
      <c r="C67" s="50"/>
      <c r="D67" s="50"/>
      <c r="E67" s="50"/>
      <c r="F67" s="50"/>
      <c r="G67" s="9"/>
    </row>
    <row r="68" spans="1:9" ht="15.75" hidden="1" x14ac:dyDescent="0.25">
      <c r="A68" s="7"/>
      <c r="B68" s="10"/>
      <c r="C68" s="10" t="s">
        <v>21</v>
      </c>
      <c r="D68" s="10" t="s">
        <v>22</v>
      </c>
      <c r="E68" s="11" t="s">
        <v>23</v>
      </c>
      <c r="F68" s="21" t="s">
        <v>36</v>
      </c>
      <c r="G68" s="19" t="s">
        <v>60</v>
      </c>
      <c r="I68" s="25"/>
    </row>
    <row r="69" spans="1:9" s="2" customFormat="1" ht="15.75" x14ac:dyDescent="0.25">
      <c r="A69" s="30">
        <v>1</v>
      </c>
      <c r="B69" s="14" t="s">
        <v>116</v>
      </c>
      <c r="C69" s="13">
        <v>0</v>
      </c>
      <c r="D69" s="13">
        <v>0</v>
      </c>
      <c r="E69" s="57">
        <f>C69*D69</f>
        <v>0</v>
      </c>
      <c r="F69" s="18"/>
      <c r="G69" s="33"/>
    </row>
    <row r="70" spans="1:9" s="2" customFormat="1" ht="15.75" x14ac:dyDescent="0.25">
      <c r="A70" s="30"/>
      <c r="B70" s="14"/>
      <c r="C70" s="48"/>
      <c r="D70" s="48"/>
      <c r="E70" s="62">
        <f>C70*D70</f>
        <v>0</v>
      </c>
      <c r="F70" s="47"/>
      <c r="G70" s="46"/>
    </row>
    <row r="71" spans="1:9" x14ac:dyDescent="0.25">
      <c r="A71" s="61"/>
      <c r="B71" s="60" t="str">
        <f>"SUB TOTAL PROGRAM TEMATIK  "&amp;A67</f>
        <v>SUB TOTAL PROGRAM TEMATIK  G</v>
      </c>
      <c r="C71" s="60"/>
      <c r="D71" s="60"/>
      <c r="E71" s="58">
        <f>SUM(Table3681016[Column3])</f>
        <v>0</v>
      </c>
      <c r="F71" s="20"/>
      <c r="G71" s="31"/>
    </row>
    <row r="72" spans="1:9" ht="15.75" x14ac:dyDescent="0.25">
      <c r="A72" s="7" t="s">
        <v>117</v>
      </c>
      <c r="B72" s="50"/>
      <c r="C72" s="50"/>
      <c r="D72" s="50"/>
      <c r="E72" s="50"/>
      <c r="F72" s="50"/>
      <c r="G72" s="9"/>
    </row>
    <row r="73" spans="1:9" ht="15.75" hidden="1" x14ac:dyDescent="0.25">
      <c r="A73" s="7"/>
      <c r="B73" s="10"/>
      <c r="C73" s="10" t="s">
        <v>21</v>
      </c>
      <c r="D73" s="10" t="s">
        <v>22</v>
      </c>
      <c r="E73" s="11" t="s">
        <v>23</v>
      </c>
      <c r="F73" s="21" t="s">
        <v>36</v>
      </c>
      <c r="G73" s="19" t="s">
        <v>60</v>
      </c>
      <c r="I73" s="25"/>
    </row>
    <row r="74" spans="1:9" s="2" customFormat="1" ht="15.75" x14ac:dyDescent="0.25">
      <c r="A74" s="30">
        <v>1</v>
      </c>
      <c r="B74" s="14" t="s">
        <v>116</v>
      </c>
      <c r="C74" s="13">
        <v>0</v>
      </c>
      <c r="D74" s="13">
        <v>0</v>
      </c>
      <c r="E74" s="57">
        <f>C74*D74</f>
        <v>0</v>
      </c>
      <c r="F74" s="18"/>
      <c r="G74" s="33"/>
    </row>
    <row r="75" spans="1:9" s="2" customFormat="1" ht="15.75" x14ac:dyDescent="0.25">
      <c r="A75" s="30"/>
      <c r="B75" s="14"/>
      <c r="C75" s="48"/>
      <c r="D75" s="48"/>
      <c r="E75" s="62">
        <f>C75*D75</f>
        <v>0</v>
      </c>
      <c r="F75" s="47"/>
      <c r="G75" s="46"/>
    </row>
    <row r="76" spans="1:9" x14ac:dyDescent="0.25">
      <c r="A76" s="61"/>
      <c r="B76" s="60" t="str">
        <f>"SUB TOTAL PROGRAM TEMATIK  "&amp;A72</f>
        <v>SUB TOTAL PROGRAM TEMATIK  H</v>
      </c>
      <c r="C76" s="60"/>
      <c r="D76" s="60"/>
      <c r="E76" s="58">
        <f>SUM(Table368101618[Column3])</f>
        <v>0</v>
      </c>
      <c r="F76" s="20"/>
      <c r="G76" s="31"/>
    </row>
    <row r="77" spans="1:9" ht="15.75" x14ac:dyDescent="0.25">
      <c r="A77" s="7" t="s">
        <v>118</v>
      </c>
      <c r="B77" s="50"/>
      <c r="C77" s="50"/>
      <c r="D77" s="50"/>
      <c r="E77" s="50"/>
      <c r="F77" s="50"/>
      <c r="G77" s="9"/>
    </row>
    <row r="78" spans="1:9" ht="15.75" hidden="1" x14ac:dyDescent="0.25">
      <c r="A78" s="7"/>
      <c r="B78" s="10"/>
      <c r="C78" s="10" t="s">
        <v>21</v>
      </c>
      <c r="D78" s="10" t="s">
        <v>22</v>
      </c>
      <c r="E78" s="11" t="s">
        <v>23</v>
      </c>
      <c r="F78" s="21" t="s">
        <v>36</v>
      </c>
      <c r="G78" s="19" t="s">
        <v>60</v>
      </c>
      <c r="I78" s="25"/>
    </row>
    <row r="79" spans="1:9" s="2" customFormat="1" ht="15.75" x14ac:dyDescent="0.25">
      <c r="A79" s="30">
        <v>1</v>
      </c>
      <c r="B79" s="14" t="s">
        <v>116</v>
      </c>
      <c r="C79" s="13">
        <v>0</v>
      </c>
      <c r="D79" s="13">
        <v>0</v>
      </c>
      <c r="E79" s="57">
        <f>C79*D79</f>
        <v>0</v>
      </c>
      <c r="F79" s="18"/>
      <c r="G79" s="33"/>
    </row>
    <row r="80" spans="1:9" s="2" customFormat="1" ht="15.75" x14ac:dyDescent="0.25">
      <c r="A80" s="30"/>
      <c r="B80" s="14"/>
      <c r="C80" s="48"/>
      <c r="D80" s="48"/>
      <c r="E80" s="62">
        <f>C80*D80</f>
        <v>0</v>
      </c>
      <c r="F80" s="47"/>
      <c r="G80" s="46"/>
    </row>
    <row r="81" spans="1:9" x14ac:dyDescent="0.25">
      <c r="A81" s="61"/>
      <c r="B81" s="60" t="str">
        <f>"SUB TOTAL PROGRAM TEMATIK  "&amp;A77</f>
        <v>SUB TOTAL PROGRAM TEMATIK  I</v>
      </c>
      <c r="C81" s="60"/>
      <c r="D81" s="60"/>
      <c r="E81" s="58">
        <f>SUM(Table36810161819[Column3])</f>
        <v>0</v>
      </c>
      <c r="F81" s="20"/>
      <c r="G81" s="31"/>
    </row>
    <row r="82" spans="1:9" ht="15.75" x14ac:dyDescent="0.25">
      <c r="A82" s="7" t="s">
        <v>119</v>
      </c>
      <c r="B82" s="50"/>
      <c r="C82" s="50"/>
      <c r="D82" s="50"/>
      <c r="E82" s="50"/>
      <c r="F82" s="50"/>
      <c r="G82" s="9"/>
    </row>
    <row r="83" spans="1:9" ht="15.75" hidden="1" x14ac:dyDescent="0.25">
      <c r="A83" s="7"/>
      <c r="B83" s="10"/>
      <c r="C83" s="10" t="s">
        <v>21</v>
      </c>
      <c r="D83" s="10" t="s">
        <v>22</v>
      </c>
      <c r="E83" s="11" t="s">
        <v>23</v>
      </c>
      <c r="F83" s="21" t="s">
        <v>36</v>
      </c>
      <c r="G83" s="19" t="s">
        <v>60</v>
      </c>
      <c r="I83" s="25"/>
    </row>
    <row r="84" spans="1:9" s="2" customFormat="1" ht="15.75" x14ac:dyDescent="0.25">
      <c r="A84" s="30">
        <v>1</v>
      </c>
      <c r="B84" s="14" t="s">
        <v>116</v>
      </c>
      <c r="C84" s="13">
        <v>0</v>
      </c>
      <c r="D84" s="13">
        <v>0</v>
      </c>
      <c r="E84" s="57">
        <f>C84*D84</f>
        <v>0</v>
      </c>
      <c r="F84" s="18"/>
      <c r="G84" s="33"/>
    </row>
    <row r="85" spans="1:9" s="2" customFormat="1" ht="15.75" x14ac:dyDescent="0.25">
      <c r="A85" s="30"/>
      <c r="B85" s="14"/>
      <c r="C85" s="48"/>
      <c r="D85" s="48"/>
      <c r="E85" s="62">
        <f>C85*D85</f>
        <v>0</v>
      </c>
      <c r="F85" s="47"/>
      <c r="G85" s="46"/>
    </row>
    <row r="86" spans="1:9" x14ac:dyDescent="0.25">
      <c r="A86" s="61"/>
      <c r="B86" s="60" t="str">
        <f>"SUB TOTAL PROGRAM TEMATIK  "&amp;A82</f>
        <v>SUB TOTAL PROGRAM TEMATIK  J</v>
      </c>
      <c r="C86" s="60"/>
      <c r="D86" s="60"/>
      <c r="E86" s="58">
        <f>SUM(Table3681016181920[Column3])</f>
        <v>0</v>
      </c>
      <c r="F86" s="20"/>
      <c r="G86" s="31"/>
    </row>
    <row r="87" spans="1:9" x14ac:dyDescent="0.25">
      <c r="A87" s="60" t="s">
        <v>120</v>
      </c>
      <c r="B87" s="60"/>
      <c r="C87" s="60"/>
      <c r="D87" s="60"/>
      <c r="E87" s="58">
        <f>E19+E32+E42+E53+E60+E66+E71+E76+E81+E86</f>
        <v>6000</v>
      </c>
      <c r="F87" s="20"/>
      <c r="G87" s="31"/>
    </row>
    <row r="88" spans="1:9" x14ac:dyDescent="0.25">
      <c r="A88" s="60" t="s">
        <v>121</v>
      </c>
      <c r="B88" s="60"/>
      <c r="C88" s="60"/>
      <c r="D88" s="60"/>
      <c r="E88" s="58">
        <f>E87+P.Individu!E55</f>
        <v>8200</v>
      </c>
      <c r="F88" s="23"/>
      <c r="G88" s="32"/>
    </row>
    <row r="90" spans="1:9" x14ac:dyDescent="0.25">
      <c r="E90" s="26" t="s">
        <v>52</v>
      </c>
      <c r="F90" s="26"/>
      <c r="G90" s="26"/>
    </row>
    <row r="91" spans="1:9" x14ac:dyDescent="0.25">
      <c r="B91" t="s">
        <v>122</v>
      </c>
      <c r="E91" t="s">
        <v>51</v>
      </c>
    </row>
    <row r="92" spans="1:9" x14ac:dyDescent="0.25">
      <c r="E92"/>
    </row>
    <row r="93" spans="1:9" x14ac:dyDescent="0.25">
      <c r="E93"/>
    </row>
    <row r="94" spans="1:9" x14ac:dyDescent="0.25">
      <c r="E94"/>
    </row>
    <row r="95" spans="1:9" x14ac:dyDescent="0.25">
      <c r="B95" t="s">
        <v>123</v>
      </c>
      <c r="E95" t="str">
        <f>P.Individu!B62</f>
        <v>(Nama Ketua Unit)</v>
      </c>
    </row>
    <row r="96" spans="1:9" x14ac:dyDescent="0.25">
      <c r="B96" t="s">
        <v>124</v>
      </c>
      <c r="E96" t="str">
        <f>P.Individu!B63</f>
        <v>(NIM)</v>
      </c>
    </row>
    <row r="99" spans="1:1" ht="15.75" x14ac:dyDescent="0.25">
      <c r="A99" s="27"/>
    </row>
    <row r="100" spans="1:1" ht="15.75" x14ac:dyDescent="0.25">
      <c r="A100" s="28"/>
    </row>
    <row r="101" spans="1:1" ht="15.75" x14ac:dyDescent="0.25">
      <c r="A101" s="29"/>
    </row>
  </sheetData>
  <mergeCells count="31">
    <mergeCell ref="A8:A9"/>
    <mergeCell ref="B8:B9"/>
    <mergeCell ref="C8:E8"/>
    <mergeCell ref="G8:G9"/>
    <mergeCell ref="B33:F33"/>
    <mergeCell ref="B42:D42"/>
    <mergeCell ref="B43:F43"/>
    <mergeCell ref="B53:D53"/>
    <mergeCell ref="B19:D19"/>
    <mergeCell ref="B32:D32"/>
    <mergeCell ref="B76:D76"/>
    <mergeCell ref="B77:F77"/>
    <mergeCell ref="B81:D81"/>
    <mergeCell ref="B82:F82"/>
    <mergeCell ref="B86:D86"/>
    <mergeCell ref="A88:D88"/>
    <mergeCell ref="A2:G2"/>
    <mergeCell ref="A3:G3"/>
    <mergeCell ref="A4:G4"/>
    <mergeCell ref="F8:F9"/>
    <mergeCell ref="B11:G11"/>
    <mergeCell ref="A10:G10"/>
    <mergeCell ref="B20:G20"/>
    <mergeCell ref="B61:F61"/>
    <mergeCell ref="B66:D66"/>
    <mergeCell ref="B54:F54"/>
    <mergeCell ref="B60:D60"/>
    <mergeCell ref="B67:F67"/>
    <mergeCell ref="B71:D71"/>
    <mergeCell ref="A87:D87"/>
    <mergeCell ref="B72:F72"/>
  </mergeCells>
  <phoneticPr fontId="12" type="noConversion"/>
  <dataValidations count="1">
    <dataValidation type="list" allowBlank="1" showInputMessage="1" showErrorMessage="1" sqref="D13:D18 D35:D41 D45:D52 D56:D59 D69:D70 D22:D31 D63:D65 D74:D75 D79:D80 D84:D85" xr:uid="{E71CA673-7D18-4067-84A9-F84D22284B09}">
      <formula1>"0,50,100,150,200,250"</formula1>
    </dataValidation>
  </dataValidations>
  <pageMargins left="0.51181102362204722" right="0.31496062992125984" top="0.19685039370078741" bottom="0.43307086614173229" header="0.11811023622047245" footer="0.31496062992125984"/>
  <pageSetup scale="65" fitToHeight="0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P.Individu</vt:lpstr>
      <vt:lpstr>P.Bersama</vt:lpstr>
      <vt:lpstr>P.Bersama!Print_Titles</vt:lpstr>
      <vt:lpstr>P.Individu!Print_Titles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Sidhiq Eka Purnama</dc:creator>
  <cp:lastModifiedBy>Sidhiq Eka Purnama</cp:lastModifiedBy>
  <cp:lastPrinted>2021-09-13T06:57:51Z</cp:lastPrinted>
  <dcterms:created xsi:type="dcterms:W3CDTF">2021-09-13T04:06:57Z</dcterms:created>
  <dcterms:modified xsi:type="dcterms:W3CDTF">2021-09-15T04:03:32Z</dcterms:modified>
</cp:coreProperties>
</file>